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BUH\Documents\HatsAndCaps\Excel\Bailey\"/>
    </mc:Choice>
  </mc:AlternateContent>
  <xr:revisionPtr revIDLastSave="0" documentId="13_ncr:1_{DF4447D1-447E-48F4-A908-2E1BE2192865}" xr6:coauthVersionLast="47" xr6:coauthVersionMax="47" xr10:uidLastSave="{00000000-0000-0000-0000-000000000000}"/>
  <bookViews>
    <workbookView minimized="1" xWindow="2775" yWindow="4905" windowWidth="3930" windowHeight="11385" tabRatio="571" xr2:uid="{00000000-000D-0000-FFFF-FFFF00000000}"/>
  </bookViews>
  <sheets>
    <sheet name="ФОРМА" sheetId="1" r:id="rId1"/>
    <sheet name="наличие" sheetId="3" r:id="rId2"/>
    <sheet name="price" sheetId="2" r:id="rId3"/>
    <sheet name="Western Pri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B3" i="3"/>
  <c r="C3" i="3"/>
  <c r="D3" i="3" s="1"/>
  <c r="A4" i="3"/>
  <c r="B4" i="3"/>
  <c r="C4" i="3"/>
  <c r="D4" i="3"/>
  <c r="A5" i="3"/>
  <c r="B5" i="3"/>
  <c r="C5" i="3"/>
  <c r="D5" i="3" s="1"/>
  <c r="A6" i="3"/>
  <c r="B6" i="3"/>
  <c r="C6" i="3"/>
  <c r="D6" i="3"/>
  <c r="A7" i="3"/>
  <c r="B7" i="3"/>
  <c r="T6" i="3" s="1"/>
  <c r="C7" i="3"/>
  <c r="D7" i="3" s="1"/>
  <c r="A8" i="3"/>
  <c r="B8" i="3"/>
  <c r="C8" i="3"/>
  <c r="D8" i="3" s="1"/>
  <c r="A9" i="3"/>
  <c r="B9" i="3"/>
  <c r="C9" i="3"/>
  <c r="D9" i="3" s="1"/>
  <c r="A10" i="3"/>
  <c r="B10" i="3"/>
  <c r="C10" i="3"/>
  <c r="D10" i="3"/>
  <c r="A11" i="3"/>
  <c r="B11" i="3"/>
  <c r="C11" i="3"/>
  <c r="D11" i="3" s="1"/>
  <c r="A12" i="3"/>
  <c r="B12" i="3"/>
  <c r="C12" i="3"/>
  <c r="D12" i="3" s="1"/>
  <c r="A13" i="3"/>
  <c r="B13" i="3"/>
  <c r="C13" i="3"/>
  <c r="D13" i="3" s="1"/>
  <c r="A14" i="3"/>
  <c r="B14" i="3"/>
  <c r="C14" i="3"/>
  <c r="D14" i="3" s="1"/>
  <c r="A15" i="3"/>
  <c r="B15" i="3"/>
  <c r="C15" i="3"/>
  <c r="D15" i="3" s="1"/>
  <c r="A16" i="3"/>
  <c r="B16" i="3"/>
  <c r="C16" i="3"/>
  <c r="D16" i="3" s="1"/>
  <c r="A17" i="3"/>
  <c r="B17" i="3"/>
  <c r="C17" i="3"/>
  <c r="D17" i="3" s="1"/>
  <c r="A18" i="3"/>
  <c r="B18" i="3"/>
  <c r="C18" i="3"/>
  <c r="D18" i="3"/>
  <c r="A19" i="3"/>
  <c r="B19" i="3"/>
  <c r="C19" i="3"/>
  <c r="D19" i="3" s="1"/>
  <c r="A20" i="3"/>
  <c r="B20" i="3"/>
  <c r="C20" i="3"/>
  <c r="D20" i="3" s="1"/>
  <c r="A21" i="3"/>
  <c r="B21" i="3"/>
  <c r="C21" i="3"/>
  <c r="D21" i="3" s="1"/>
  <c r="A22" i="3"/>
  <c r="B22" i="3"/>
  <c r="C22" i="3"/>
  <c r="D22" i="3"/>
  <c r="A23" i="3"/>
  <c r="B23" i="3"/>
  <c r="C23" i="3"/>
  <c r="D23" i="3" s="1"/>
  <c r="A24" i="3"/>
  <c r="B24" i="3"/>
  <c r="C24" i="3"/>
  <c r="D24" i="3" s="1"/>
  <c r="A25" i="3"/>
  <c r="B25" i="3"/>
  <c r="C25" i="3"/>
  <c r="D25" i="3" s="1"/>
  <c r="A26" i="3"/>
  <c r="B26" i="3"/>
  <c r="C26" i="3"/>
  <c r="D26" i="3"/>
  <c r="A27" i="3"/>
  <c r="B27" i="3"/>
  <c r="C27" i="3"/>
  <c r="D27" i="3" s="1"/>
  <c r="A28" i="3"/>
  <c r="B28" i="3"/>
  <c r="C28" i="3"/>
  <c r="D28" i="3" s="1"/>
  <c r="A29" i="3"/>
  <c r="B29" i="3"/>
  <c r="C29" i="3"/>
  <c r="D29" i="3" s="1"/>
  <c r="A30" i="3"/>
  <c r="B30" i="3"/>
  <c r="C30" i="3"/>
  <c r="D30" i="3" s="1"/>
  <c r="A31" i="3"/>
  <c r="B31" i="3"/>
  <c r="C31" i="3"/>
  <c r="D31" i="3" s="1"/>
  <c r="A32" i="3"/>
  <c r="B32" i="3"/>
  <c r="C32" i="3"/>
  <c r="D32" i="3" s="1"/>
  <c r="A33" i="3"/>
  <c r="B33" i="3"/>
  <c r="C33" i="3"/>
  <c r="D33" i="3" s="1"/>
  <c r="A34" i="3"/>
  <c r="B34" i="3"/>
  <c r="C34" i="3"/>
  <c r="D34" i="3"/>
  <c r="A35" i="3"/>
  <c r="B35" i="3"/>
  <c r="C35" i="3"/>
  <c r="D35" i="3" s="1"/>
  <c r="A36" i="3"/>
  <c r="B36" i="3"/>
  <c r="C36" i="3"/>
  <c r="D36" i="3" s="1"/>
  <c r="A37" i="3"/>
  <c r="B37" i="3"/>
  <c r="C37" i="3"/>
  <c r="D37" i="3" s="1"/>
  <c r="A38" i="3"/>
  <c r="B38" i="3"/>
  <c r="C38" i="3"/>
  <c r="D38" i="3"/>
  <c r="A39" i="3"/>
  <c r="B39" i="3"/>
  <c r="C39" i="3"/>
  <c r="D39" i="3" s="1"/>
  <c r="A40" i="3"/>
  <c r="B40" i="3"/>
  <c r="C40" i="3"/>
  <c r="D40" i="3" s="1"/>
  <c r="A41" i="3"/>
  <c r="B41" i="3"/>
  <c r="C41" i="3"/>
  <c r="D41" i="3" s="1"/>
  <c r="A42" i="3"/>
  <c r="B42" i="3"/>
  <c r="C42" i="3"/>
  <c r="D42" i="3"/>
  <c r="A43" i="3"/>
  <c r="B43" i="3"/>
  <c r="C43" i="3"/>
  <c r="D43" i="3" s="1"/>
  <c r="A44" i="3"/>
  <c r="B44" i="3"/>
  <c r="C44" i="3"/>
  <c r="D44" i="3" s="1"/>
  <c r="A45" i="3"/>
  <c r="B45" i="3"/>
  <c r="C45" i="3"/>
  <c r="D45" i="3" s="1"/>
  <c r="A46" i="3"/>
  <c r="B46" i="3"/>
  <c r="C46" i="3"/>
  <c r="D46" i="3" s="1"/>
  <c r="A47" i="3"/>
  <c r="B47" i="3"/>
  <c r="C47" i="3"/>
  <c r="D47" i="3" s="1"/>
  <c r="A48" i="3"/>
  <c r="B48" i="3"/>
  <c r="C48" i="3"/>
  <c r="D48" i="3" s="1"/>
  <c r="A49" i="3"/>
  <c r="B49" i="3"/>
  <c r="C49" i="3"/>
  <c r="D49" i="3" s="1"/>
  <c r="A50" i="3"/>
  <c r="B50" i="3"/>
  <c r="C50" i="3"/>
  <c r="D50" i="3"/>
  <c r="A51" i="3"/>
  <c r="B51" i="3"/>
  <c r="C51" i="3"/>
  <c r="D51" i="3" s="1"/>
  <c r="A52" i="3"/>
  <c r="B52" i="3"/>
  <c r="C52" i="3"/>
  <c r="D52" i="3" s="1"/>
  <c r="A53" i="3"/>
  <c r="B53" i="3"/>
  <c r="C53" i="3"/>
  <c r="D53" i="3" s="1"/>
  <c r="A54" i="3"/>
  <c r="B54" i="3"/>
  <c r="C54" i="3"/>
  <c r="D54" i="3"/>
  <c r="A55" i="3"/>
  <c r="B55" i="3"/>
  <c r="C55" i="3"/>
  <c r="D55" i="3" s="1"/>
  <c r="A56" i="3"/>
  <c r="B56" i="3"/>
  <c r="C56" i="3"/>
  <c r="D56" i="3" s="1"/>
  <c r="A57" i="3"/>
  <c r="B57" i="3"/>
  <c r="C57" i="3"/>
  <c r="D57" i="3" s="1"/>
  <c r="A58" i="3"/>
  <c r="B58" i="3"/>
  <c r="C58" i="3"/>
  <c r="D58" i="3"/>
  <c r="A59" i="3"/>
  <c r="B59" i="3"/>
  <c r="C59" i="3"/>
  <c r="D59" i="3" s="1"/>
  <c r="A60" i="3"/>
  <c r="B60" i="3"/>
  <c r="C60" i="3"/>
  <c r="D60" i="3" s="1"/>
  <c r="A61" i="3"/>
  <c r="B61" i="3"/>
  <c r="C61" i="3"/>
  <c r="D61" i="3" s="1"/>
  <c r="A62" i="3"/>
  <c r="B62" i="3"/>
  <c r="C62" i="3"/>
  <c r="D62" i="3" s="1"/>
  <c r="A63" i="3"/>
  <c r="B63" i="3"/>
  <c r="C63" i="3"/>
  <c r="D63" i="3" s="1"/>
  <c r="A64" i="3"/>
  <c r="B64" i="3"/>
  <c r="C64" i="3"/>
  <c r="D64" i="3" s="1"/>
  <c r="A65" i="3"/>
  <c r="B65" i="3"/>
  <c r="C65" i="3"/>
  <c r="D65" i="3" s="1"/>
  <c r="A66" i="3"/>
  <c r="B66" i="3"/>
  <c r="C66" i="3"/>
  <c r="D66" i="3"/>
  <c r="A67" i="3"/>
  <c r="B67" i="3"/>
  <c r="C67" i="3"/>
  <c r="D67" i="3" s="1"/>
  <c r="A68" i="3"/>
  <c r="B68" i="3"/>
  <c r="C68" i="3"/>
  <c r="D68" i="3" s="1"/>
  <c r="A69" i="3"/>
  <c r="B69" i="3"/>
  <c r="C69" i="3"/>
  <c r="D69" i="3" s="1"/>
  <c r="A70" i="3"/>
  <c r="B70" i="3"/>
  <c r="C70" i="3"/>
  <c r="D70" i="3"/>
  <c r="A71" i="3"/>
  <c r="B71" i="3"/>
  <c r="C71" i="3"/>
  <c r="D71" i="3" s="1"/>
  <c r="A72" i="3"/>
  <c r="B72" i="3"/>
  <c r="C72" i="3"/>
  <c r="D72" i="3" s="1"/>
  <c r="A73" i="3"/>
  <c r="B73" i="3"/>
  <c r="C73" i="3"/>
  <c r="D73" i="3" s="1"/>
  <c r="A74" i="3"/>
  <c r="B74" i="3"/>
  <c r="C74" i="3"/>
  <c r="D74" i="3"/>
  <c r="A75" i="3"/>
  <c r="B75" i="3"/>
  <c r="C75" i="3"/>
  <c r="D75" i="3" s="1"/>
  <c r="A76" i="3"/>
  <c r="B76" i="3"/>
  <c r="C76" i="3"/>
  <c r="D76" i="3" s="1"/>
  <c r="A77" i="3"/>
  <c r="B77" i="3"/>
  <c r="C77" i="3"/>
  <c r="D77" i="3" s="1"/>
  <c r="A78" i="3"/>
  <c r="B78" i="3"/>
  <c r="C78" i="3"/>
  <c r="D78" i="3" s="1"/>
  <c r="A79" i="3"/>
  <c r="B79" i="3"/>
  <c r="C79" i="3"/>
  <c r="D79" i="3" s="1"/>
  <c r="A80" i="3"/>
  <c r="B80" i="3"/>
  <c r="C80" i="3"/>
  <c r="D80" i="3" s="1"/>
  <c r="A81" i="3"/>
  <c r="B81" i="3"/>
  <c r="C81" i="3"/>
  <c r="D81" i="3" s="1"/>
  <c r="A82" i="3"/>
  <c r="B82" i="3"/>
  <c r="C82" i="3"/>
  <c r="D82" i="3"/>
  <c r="A83" i="3"/>
  <c r="B83" i="3"/>
  <c r="C83" i="3"/>
  <c r="D83" i="3" s="1"/>
  <c r="A84" i="3"/>
  <c r="B84" i="3"/>
  <c r="C84" i="3"/>
  <c r="D84" i="3" s="1"/>
  <c r="A85" i="3"/>
  <c r="B85" i="3"/>
  <c r="C85" i="3"/>
  <c r="D85" i="3" s="1"/>
  <c r="A86" i="3"/>
  <c r="B86" i="3"/>
  <c r="C86" i="3"/>
  <c r="D86" i="3"/>
  <c r="A87" i="3"/>
  <c r="B87" i="3"/>
  <c r="C87" i="3"/>
  <c r="D87" i="3" s="1"/>
  <c r="A88" i="3"/>
  <c r="B88" i="3"/>
  <c r="C88" i="3"/>
  <c r="D88" i="3" s="1"/>
  <c r="A89" i="3"/>
  <c r="B89" i="3"/>
  <c r="C89" i="3"/>
  <c r="D89" i="3" s="1"/>
  <c r="A90" i="3"/>
  <c r="B90" i="3"/>
  <c r="C90" i="3"/>
  <c r="D90" i="3"/>
  <c r="A91" i="3"/>
  <c r="B91" i="3"/>
  <c r="C91" i="3"/>
  <c r="D91" i="3" s="1"/>
  <c r="A92" i="3"/>
  <c r="B92" i="3"/>
  <c r="C92" i="3"/>
  <c r="D92" i="3" s="1"/>
  <c r="A93" i="3"/>
  <c r="B93" i="3"/>
  <c r="C93" i="3"/>
  <c r="D93" i="3" s="1"/>
  <c r="A94" i="3"/>
  <c r="B94" i="3"/>
  <c r="C94" i="3"/>
  <c r="D94" i="3" s="1"/>
  <c r="A95" i="3"/>
  <c r="B95" i="3"/>
  <c r="C95" i="3"/>
  <c r="D95" i="3" s="1"/>
  <c r="A96" i="3"/>
  <c r="B96" i="3"/>
  <c r="C96" i="3"/>
  <c r="D96" i="3" s="1"/>
  <c r="A97" i="3"/>
  <c r="B97" i="3"/>
  <c r="C97" i="3"/>
  <c r="D97" i="3" s="1"/>
  <c r="A98" i="3"/>
  <c r="B98" i="3"/>
  <c r="C98" i="3"/>
  <c r="D98" i="3"/>
  <c r="A99" i="3"/>
  <c r="B99" i="3"/>
  <c r="C99" i="3"/>
  <c r="D99" i="3" s="1"/>
  <c r="A100" i="3"/>
  <c r="B100" i="3"/>
  <c r="C100" i="3"/>
  <c r="D100" i="3" s="1"/>
  <c r="A101" i="3"/>
  <c r="B101" i="3"/>
  <c r="C101" i="3"/>
  <c r="D101" i="3" s="1"/>
  <c r="A102" i="3"/>
  <c r="B102" i="3"/>
  <c r="C102" i="3"/>
  <c r="D102" i="3"/>
  <c r="A103" i="3"/>
  <c r="B103" i="3"/>
  <c r="C103" i="3"/>
  <c r="D103" i="3" s="1"/>
  <c r="A104" i="3"/>
  <c r="B104" i="3"/>
  <c r="C104" i="3"/>
  <c r="D104" i="3" s="1"/>
  <c r="A105" i="3"/>
  <c r="B105" i="3"/>
  <c r="C105" i="3"/>
  <c r="D105" i="3" s="1"/>
  <c r="A106" i="3"/>
  <c r="B106" i="3"/>
  <c r="C106" i="3"/>
  <c r="D106" i="3"/>
  <c r="A107" i="3"/>
  <c r="B107" i="3"/>
  <c r="C107" i="3"/>
  <c r="D107" i="3" s="1"/>
  <c r="A108" i="3"/>
  <c r="B108" i="3"/>
  <c r="C108" i="3"/>
  <c r="D108" i="3" s="1"/>
  <c r="A109" i="3"/>
  <c r="B109" i="3"/>
  <c r="C109" i="3"/>
  <c r="D109" i="3" s="1"/>
  <c r="A110" i="3"/>
  <c r="B110" i="3"/>
  <c r="C110" i="3"/>
  <c r="D110" i="3" s="1"/>
  <c r="A111" i="3"/>
  <c r="B111" i="3"/>
  <c r="C111" i="3"/>
  <c r="D111" i="3" s="1"/>
  <c r="A112" i="3"/>
  <c r="B112" i="3"/>
  <c r="C112" i="3"/>
  <c r="D112" i="3" s="1"/>
  <c r="A113" i="3"/>
  <c r="B113" i="3"/>
  <c r="C113" i="3"/>
  <c r="D113" i="3" s="1"/>
  <c r="A114" i="3"/>
  <c r="B114" i="3"/>
  <c r="C114" i="3"/>
  <c r="D114" i="3"/>
  <c r="A115" i="3"/>
  <c r="B115" i="3"/>
  <c r="C115" i="3"/>
  <c r="D115" i="3" s="1"/>
  <c r="A116" i="3"/>
  <c r="B116" i="3"/>
  <c r="C116" i="3"/>
  <c r="D116" i="3" s="1"/>
  <c r="A117" i="3"/>
  <c r="B117" i="3"/>
  <c r="C117" i="3"/>
  <c r="D117" i="3" s="1"/>
  <c r="A118" i="3"/>
  <c r="B118" i="3"/>
  <c r="C118" i="3"/>
  <c r="D118" i="3"/>
  <c r="A119" i="3"/>
  <c r="B119" i="3"/>
  <c r="C119" i="3"/>
  <c r="D119" i="3" s="1"/>
  <c r="A120" i="3"/>
  <c r="B120" i="3"/>
  <c r="C120" i="3"/>
  <c r="D120" i="3" s="1"/>
  <c r="A121" i="3"/>
  <c r="B121" i="3"/>
  <c r="C121" i="3"/>
  <c r="D121" i="3" s="1"/>
  <c r="A122" i="3"/>
  <c r="B122" i="3"/>
  <c r="C122" i="3"/>
  <c r="D122" i="3"/>
  <c r="A123" i="3"/>
  <c r="B123" i="3"/>
  <c r="C123" i="3"/>
  <c r="D123" i="3" s="1"/>
  <c r="A124" i="3"/>
  <c r="B124" i="3"/>
  <c r="C124" i="3"/>
  <c r="D124" i="3" s="1"/>
  <c r="A125" i="3"/>
  <c r="B125" i="3"/>
  <c r="C125" i="3"/>
  <c r="D125" i="3" s="1"/>
  <c r="A126" i="3"/>
  <c r="B126" i="3"/>
  <c r="C126" i="3"/>
  <c r="D126" i="3" s="1"/>
  <c r="A127" i="3"/>
  <c r="B127" i="3"/>
  <c r="C127" i="3"/>
  <c r="D127" i="3" s="1"/>
  <c r="A128" i="3"/>
  <c r="B128" i="3"/>
  <c r="C128" i="3"/>
  <c r="D128" i="3" s="1"/>
  <c r="A129" i="3"/>
  <c r="B129" i="3"/>
  <c r="C129" i="3"/>
  <c r="D129" i="3" s="1"/>
  <c r="A130" i="3"/>
  <c r="B130" i="3"/>
  <c r="C130" i="3"/>
  <c r="D130" i="3"/>
  <c r="A131" i="3"/>
  <c r="B131" i="3"/>
  <c r="C131" i="3"/>
  <c r="D131" i="3" s="1"/>
  <c r="A132" i="3"/>
  <c r="B132" i="3"/>
  <c r="C132" i="3"/>
  <c r="D132" i="3" s="1"/>
  <c r="A133" i="3"/>
  <c r="B133" i="3"/>
  <c r="C133" i="3"/>
  <c r="D133" i="3" s="1"/>
  <c r="A134" i="3"/>
  <c r="B134" i="3"/>
  <c r="C134" i="3"/>
  <c r="D134" i="3"/>
  <c r="A135" i="3"/>
  <c r="B135" i="3"/>
  <c r="C135" i="3"/>
  <c r="D135" i="3" s="1"/>
  <c r="A136" i="3"/>
  <c r="B136" i="3"/>
  <c r="C136" i="3"/>
  <c r="D136" i="3" s="1"/>
  <c r="A137" i="3"/>
  <c r="B137" i="3"/>
  <c r="C137" i="3"/>
  <c r="D137" i="3" s="1"/>
  <c r="A138" i="3"/>
  <c r="B138" i="3"/>
  <c r="C138" i="3"/>
  <c r="D138" i="3"/>
  <c r="A139" i="3"/>
  <c r="B139" i="3"/>
  <c r="C139" i="3"/>
  <c r="D139" i="3" s="1"/>
  <c r="A140" i="3"/>
  <c r="B140" i="3"/>
  <c r="C140" i="3"/>
  <c r="D140" i="3" s="1"/>
  <c r="A141" i="3"/>
  <c r="B141" i="3"/>
  <c r="C141" i="3"/>
  <c r="D141" i="3" s="1"/>
  <c r="A142" i="3"/>
  <c r="B142" i="3"/>
  <c r="C142" i="3"/>
  <c r="D142" i="3" s="1"/>
  <c r="A143" i="3"/>
  <c r="B143" i="3"/>
  <c r="C143" i="3"/>
  <c r="D143" i="3" s="1"/>
  <c r="A144" i="3"/>
  <c r="B144" i="3"/>
  <c r="C144" i="3"/>
  <c r="D144" i="3" s="1"/>
  <c r="A145" i="3"/>
  <c r="B145" i="3"/>
  <c r="C145" i="3"/>
  <c r="D145" i="3" s="1"/>
  <c r="A146" i="3"/>
  <c r="B146" i="3"/>
  <c r="C146" i="3"/>
  <c r="D146" i="3"/>
  <c r="A147" i="3"/>
  <c r="B147" i="3"/>
  <c r="C147" i="3"/>
  <c r="D147" i="3" s="1"/>
  <c r="A148" i="3"/>
  <c r="B148" i="3"/>
  <c r="C148" i="3"/>
  <c r="D148" i="3" s="1"/>
  <c r="A149" i="3"/>
  <c r="B149" i="3"/>
  <c r="C149" i="3"/>
  <c r="D149" i="3" s="1"/>
  <c r="A150" i="3"/>
  <c r="B150" i="3"/>
  <c r="C150" i="3"/>
  <c r="D150" i="3"/>
  <c r="A151" i="3"/>
  <c r="B151" i="3"/>
  <c r="C151" i="3"/>
  <c r="D151" i="3" s="1"/>
  <c r="A152" i="3"/>
  <c r="B152" i="3"/>
  <c r="C152" i="3"/>
  <c r="D152" i="3" s="1"/>
  <c r="A153" i="3"/>
  <c r="B153" i="3"/>
  <c r="C153" i="3"/>
  <c r="D153" i="3" s="1"/>
  <c r="A154" i="3"/>
  <c r="B154" i="3"/>
  <c r="C154" i="3"/>
  <c r="D154" i="3"/>
  <c r="A155" i="3"/>
  <c r="B155" i="3"/>
  <c r="C155" i="3"/>
  <c r="D155" i="3" s="1"/>
  <c r="A156" i="3"/>
  <c r="B156" i="3"/>
  <c r="C156" i="3"/>
  <c r="D156" i="3" s="1"/>
  <c r="A157" i="3"/>
  <c r="B157" i="3"/>
  <c r="C157" i="3"/>
  <c r="D157" i="3" s="1"/>
  <c r="A158" i="3"/>
  <c r="B158" i="3"/>
  <c r="C158" i="3"/>
  <c r="D158" i="3" s="1"/>
  <c r="A159" i="3"/>
  <c r="B159" i="3"/>
  <c r="C159" i="3"/>
  <c r="D159" i="3" s="1"/>
  <c r="A160" i="3"/>
  <c r="B160" i="3"/>
  <c r="C160" i="3"/>
  <c r="D160" i="3"/>
  <c r="A161" i="3"/>
  <c r="B161" i="3"/>
  <c r="C161" i="3"/>
  <c r="D161" i="3" s="1"/>
  <c r="A162" i="3"/>
  <c r="B162" i="3"/>
  <c r="C162" i="3"/>
  <c r="D162" i="3"/>
  <c r="A163" i="3"/>
  <c r="B163" i="3"/>
  <c r="C163" i="3"/>
  <c r="D163" i="3" s="1"/>
  <c r="A164" i="3"/>
  <c r="B164" i="3"/>
  <c r="C164" i="3"/>
  <c r="D164" i="3" s="1"/>
  <c r="A165" i="3"/>
  <c r="B165" i="3"/>
  <c r="C165" i="3"/>
  <c r="D165" i="3" s="1"/>
  <c r="A166" i="3"/>
  <c r="B166" i="3"/>
  <c r="C166" i="3"/>
  <c r="D166" i="3"/>
  <c r="A167" i="3"/>
  <c r="B167" i="3"/>
  <c r="C167" i="3"/>
  <c r="D167" i="3" s="1"/>
  <c r="A168" i="3"/>
  <c r="B168" i="3"/>
  <c r="C168" i="3"/>
  <c r="D168" i="3" s="1"/>
  <c r="A169" i="3"/>
  <c r="B169" i="3"/>
  <c r="C169" i="3"/>
  <c r="D169" i="3" s="1"/>
  <c r="A170" i="3"/>
  <c r="B170" i="3"/>
  <c r="C170" i="3"/>
  <c r="D170" i="3"/>
  <c r="A171" i="3"/>
  <c r="B171" i="3"/>
  <c r="C171" i="3"/>
  <c r="D171" i="3" s="1"/>
  <c r="A172" i="3"/>
  <c r="B172" i="3"/>
  <c r="C172" i="3"/>
  <c r="D172" i="3" s="1"/>
  <c r="A173" i="3"/>
  <c r="B173" i="3"/>
  <c r="C173" i="3"/>
  <c r="D173" i="3"/>
  <c r="A174" i="3"/>
  <c r="B174" i="3"/>
  <c r="C174" i="3"/>
  <c r="D174" i="3" s="1"/>
  <c r="A175" i="3"/>
  <c r="B175" i="3"/>
  <c r="C175" i="3"/>
  <c r="D175" i="3"/>
  <c r="A176" i="3"/>
  <c r="B176" i="3"/>
  <c r="C176" i="3"/>
  <c r="D176" i="3" s="1"/>
  <c r="A177" i="3"/>
  <c r="B177" i="3"/>
  <c r="C177" i="3"/>
  <c r="D177" i="3" s="1"/>
  <c r="A178" i="3"/>
  <c r="B178" i="3"/>
  <c r="C178" i="3"/>
  <c r="D178" i="3" s="1"/>
  <c r="A179" i="3"/>
  <c r="B179" i="3"/>
  <c r="C179" i="3"/>
  <c r="D179" i="3"/>
  <c r="A180" i="3"/>
  <c r="B180" i="3"/>
  <c r="C180" i="3"/>
  <c r="D180" i="3" s="1"/>
  <c r="A181" i="3"/>
  <c r="B181" i="3"/>
  <c r="C181" i="3"/>
  <c r="D181" i="3" s="1"/>
  <c r="A182" i="3"/>
  <c r="B182" i="3"/>
  <c r="C182" i="3"/>
  <c r="D182" i="3" s="1"/>
  <c r="A183" i="3"/>
  <c r="B183" i="3"/>
  <c r="C183" i="3"/>
  <c r="D183" i="3"/>
  <c r="A184" i="3"/>
  <c r="B184" i="3"/>
  <c r="C184" i="3"/>
  <c r="D184" i="3" s="1"/>
  <c r="A185" i="3"/>
  <c r="B185" i="3"/>
  <c r="C185" i="3"/>
  <c r="D185" i="3"/>
  <c r="A186" i="3"/>
  <c r="B186" i="3"/>
  <c r="C186" i="3"/>
  <c r="D186" i="3" s="1"/>
  <c r="A187" i="3"/>
  <c r="B187" i="3"/>
  <c r="C187" i="3"/>
  <c r="D187" i="3" s="1"/>
  <c r="A188" i="3"/>
  <c r="B188" i="3"/>
  <c r="C188" i="3"/>
  <c r="D188" i="3" s="1"/>
  <c r="A189" i="3"/>
  <c r="B189" i="3"/>
  <c r="C189" i="3"/>
  <c r="D189" i="3"/>
  <c r="A190" i="3"/>
  <c r="B190" i="3"/>
  <c r="C190" i="3"/>
  <c r="D190" i="3" s="1"/>
  <c r="A191" i="3"/>
  <c r="B191" i="3"/>
  <c r="C191" i="3"/>
  <c r="D191" i="3"/>
  <c r="A192" i="3"/>
  <c r="B192" i="3"/>
  <c r="C192" i="3"/>
  <c r="D192" i="3" s="1"/>
  <c r="A193" i="3"/>
  <c r="B193" i="3"/>
  <c r="C193" i="3"/>
  <c r="D193" i="3" s="1"/>
  <c r="A194" i="3"/>
  <c r="B194" i="3"/>
  <c r="C194" i="3"/>
  <c r="D194" i="3" s="1"/>
  <c r="A195" i="3"/>
  <c r="B195" i="3"/>
  <c r="C195" i="3"/>
  <c r="D195" i="3"/>
  <c r="A196" i="3"/>
  <c r="B196" i="3"/>
  <c r="C196" i="3"/>
  <c r="D196" i="3" s="1"/>
  <c r="A197" i="3"/>
  <c r="B197" i="3"/>
  <c r="C197" i="3"/>
  <c r="D197" i="3" s="1"/>
  <c r="A198" i="3"/>
  <c r="B198" i="3"/>
  <c r="C198" i="3"/>
  <c r="D198" i="3" s="1"/>
  <c r="A199" i="3"/>
  <c r="B199" i="3"/>
  <c r="C199" i="3"/>
  <c r="D199" i="3"/>
  <c r="A200" i="3"/>
  <c r="B200" i="3"/>
  <c r="C200" i="3"/>
  <c r="D200" i="3" s="1"/>
  <c r="A201" i="3"/>
  <c r="B201" i="3"/>
  <c r="C201" i="3"/>
  <c r="D201" i="3"/>
  <c r="A202" i="3"/>
  <c r="B202" i="3"/>
  <c r="C202" i="3"/>
  <c r="D202" i="3" s="1"/>
  <c r="A203" i="3"/>
  <c r="B203" i="3"/>
  <c r="C203" i="3"/>
  <c r="D203" i="3" s="1"/>
  <c r="A204" i="3"/>
  <c r="B204" i="3"/>
  <c r="C204" i="3"/>
  <c r="D204" i="3" s="1"/>
  <c r="A205" i="3"/>
  <c r="B205" i="3"/>
  <c r="C205" i="3"/>
  <c r="D205" i="3"/>
  <c r="A206" i="3"/>
  <c r="B206" i="3"/>
  <c r="C206" i="3"/>
  <c r="D206" i="3" s="1"/>
  <c r="A207" i="3"/>
  <c r="B207" i="3"/>
  <c r="C207" i="3"/>
  <c r="D207" i="3"/>
  <c r="A208" i="3"/>
  <c r="B208" i="3"/>
  <c r="C208" i="3"/>
  <c r="D208" i="3" s="1"/>
  <c r="A209" i="3"/>
  <c r="B209" i="3"/>
  <c r="C209" i="3"/>
  <c r="D209" i="3" s="1"/>
  <c r="A210" i="3"/>
  <c r="B210" i="3"/>
  <c r="C210" i="3"/>
  <c r="D210" i="3" s="1"/>
  <c r="A211" i="3"/>
  <c r="B211" i="3"/>
  <c r="C211" i="3"/>
  <c r="D211" i="3"/>
  <c r="A212" i="3"/>
  <c r="B212" i="3"/>
  <c r="C212" i="3"/>
  <c r="D212" i="3" s="1"/>
  <c r="A213" i="3"/>
  <c r="B213" i="3"/>
  <c r="C213" i="3"/>
  <c r="D213" i="3" s="1"/>
  <c r="A214" i="3"/>
  <c r="B214" i="3"/>
  <c r="C214" i="3"/>
  <c r="D214" i="3" s="1"/>
  <c r="A215" i="3"/>
  <c r="B215" i="3"/>
  <c r="C215" i="3"/>
  <c r="D215" i="3"/>
  <c r="A216" i="3"/>
  <c r="B216" i="3"/>
  <c r="C216" i="3"/>
  <c r="D216" i="3" s="1"/>
  <c r="A217" i="3"/>
  <c r="B217" i="3"/>
  <c r="C217" i="3"/>
  <c r="D217" i="3"/>
  <c r="A218" i="3"/>
  <c r="B218" i="3"/>
  <c r="C218" i="3"/>
  <c r="D218" i="3" s="1"/>
  <c r="A219" i="3"/>
  <c r="B219" i="3"/>
  <c r="C219" i="3"/>
  <c r="D219" i="3" s="1"/>
  <c r="A220" i="3"/>
  <c r="B220" i="3"/>
  <c r="C220" i="3"/>
  <c r="D220" i="3" s="1"/>
  <c r="A221" i="3"/>
  <c r="B221" i="3"/>
  <c r="C221" i="3"/>
  <c r="D221" i="3"/>
  <c r="A222" i="3"/>
  <c r="B222" i="3"/>
  <c r="C222" i="3"/>
  <c r="D222" i="3" s="1"/>
  <c r="A223" i="3"/>
  <c r="B223" i="3"/>
  <c r="C223" i="3"/>
  <c r="D223" i="3"/>
  <c r="A224" i="3"/>
  <c r="B224" i="3"/>
  <c r="C224" i="3"/>
  <c r="D224" i="3" s="1"/>
  <c r="A225" i="3"/>
  <c r="B225" i="3"/>
  <c r="C225" i="3"/>
  <c r="D225" i="3" s="1"/>
  <c r="A226" i="3"/>
  <c r="B226" i="3"/>
  <c r="C226" i="3"/>
  <c r="D226" i="3" s="1"/>
  <c r="A227" i="3"/>
  <c r="B227" i="3"/>
  <c r="C227" i="3"/>
  <c r="D227" i="3"/>
  <c r="A228" i="3"/>
  <c r="B228" i="3"/>
  <c r="C228" i="3"/>
  <c r="D228" i="3" s="1"/>
  <c r="A229" i="3"/>
  <c r="B229" i="3"/>
  <c r="C229" i="3"/>
  <c r="D229" i="3" s="1"/>
  <c r="A230" i="3"/>
  <c r="B230" i="3"/>
  <c r="C230" i="3"/>
  <c r="D230" i="3" s="1"/>
  <c r="A231" i="3"/>
  <c r="B231" i="3"/>
  <c r="C231" i="3"/>
  <c r="D231" i="3"/>
  <c r="A232" i="3"/>
  <c r="B232" i="3"/>
  <c r="C232" i="3"/>
  <c r="D232" i="3" s="1"/>
  <c r="A233" i="3"/>
  <c r="B233" i="3"/>
  <c r="C233" i="3"/>
  <c r="D233" i="3"/>
  <c r="A234" i="3"/>
  <c r="B234" i="3"/>
  <c r="C234" i="3"/>
  <c r="D234" i="3" s="1"/>
  <c r="A235" i="3"/>
  <c r="B235" i="3"/>
  <c r="C235" i="3"/>
  <c r="D235" i="3" s="1"/>
  <c r="A236" i="3"/>
  <c r="B236" i="3"/>
  <c r="C236" i="3"/>
  <c r="D236" i="3" s="1"/>
  <c r="A237" i="3"/>
  <c r="B237" i="3"/>
  <c r="C237" i="3"/>
  <c r="D237" i="3"/>
  <c r="A238" i="3"/>
  <c r="B238" i="3"/>
  <c r="C238" i="3"/>
  <c r="D238" i="3" s="1"/>
  <c r="A239" i="3"/>
  <c r="B239" i="3"/>
  <c r="C239" i="3"/>
  <c r="D239" i="3"/>
  <c r="A240" i="3"/>
  <c r="B240" i="3"/>
  <c r="C240" i="3"/>
  <c r="D240" i="3" s="1"/>
  <c r="A241" i="3"/>
  <c r="B241" i="3"/>
  <c r="C241" i="3"/>
  <c r="D241" i="3" s="1"/>
  <c r="A242" i="3"/>
  <c r="B242" i="3"/>
  <c r="C242" i="3"/>
  <c r="D242" i="3" s="1"/>
  <c r="A243" i="3"/>
  <c r="B243" i="3"/>
  <c r="C243" i="3"/>
  <c r="D243" i="3"/>
  <c r="A244" i="3"/>
  <c r="B244" i="3"/>
  <c r="C244" i="3"/>
  <c r="D244" i="3" s="1"/>
  <c r="A245" i="3"/>
  <c r="B245" i="3"/>
  <c r="C245" i="3"/>
  <c r="D245" i="3" s="1"/>
  <c r="A246" i="3"/>
  <c r="B246" i="3"/>
  <c r="C246" i="3"/>
  <c r="D246" i="3" s="1"/>
  <c r="A247" i="3"/>
  <c r="B247" i="3"/>
  <c r="C247" i="3"/>
  <c r="D247" i="3"/>
  <c r="A248" i="3"/>
  <c r="B248" i="3"/>
  <c r="C248" i="3"/>
  <c r="D248" i="3" s="1"/>
  <c r="A249" i="3"/>
  <c r="B249" i="3"/>
  <c r="C249" i="3"/>
  <c r="D249" i="3"/>
  <c r="A250" i="3"/>
  <c r="B250" i="3"/>
  <c r="C250" i="3"/>
  <c r="D250" i="3" s="1"/>
  <c r="A251" i="3"/>
  <c r="B251" i="3"/>
  <c r="C251" i="3"/>
  <c r="D251" i="3" s="1"/>
  <c r="A252" i="3"/>
  <c r="B252" i="3"/>
  <c r="C252" i="3"/>
  <c r="D252" i="3" s="1"/>
  <c r="A253" i="3"/>
  <c r="B253" i="3"/>
  <c r="C253" i="3"/>
  <c r="D253" i="3"/>
  <c r="A254" i="3"/>
  <c r="B254" i="3"/>
  <c r="C254" i="3"/>
  <c r="D254" i="3" s="1"/>
  <c r="A255" i="3"/>
  <c r="B255" i="3"/>
  <c r="C255" i="3"/>
  <c r="D255" i="3"/>
  <c r="A256" i="3"/>
  <c r="B256" i="3"/>
  <c r="C256" i="3"/>
  <c r="D256" i="3" s="1"/>
  <c r="A257" i="3"/>
  <c r="B257" i="3"/>
  <c r="C257" i="3"/>
  <c r="D257" i="3" s="1"/>
  <c r="A258" i="3"/>
  <c r="B258" i="3"/>
  <c r="C258" i="3"/>
  <c r="D258" i="3" s="1"/>
  <c r="A259" i="3"/>
  <c r="B259" i="3"/>
  <c r="C259" i="3"/>
  <c r="D259" i="3"/>
  <c r="A260" i="3"/>
  <c r="B260" i="3"/>
  <c r="C260" i="3"/>
  <c r="D260" i="3" s="1"/>
  <c r="A261" i="3"/>
  <c r="B261" i="3"/>
  <c r="C261" i="3"/>
  <c r="D261" i="3" s="1"/>
  <c r="A262" i="3"/>
  <c r="B262" i="3"/>
  <c r="C262" i="3"/>
  <c r="D262" i="3" s="1"/>
  <c r="A263" i="3"/>
  <c r="B263" i="3"/>
  <c r="C263" i="3"/>
  <c r="D263" i="3"/>
  <c r="A264" i="3"/>
  <c r="B264" i="3"/>
  <c r="C264" i="3"/>
  <c r="D264" i="3" s="1"/>
  <c r="A265" i="3"/>
  <c r="B265" i="3"/>
  <c r="C265" i="3"/>
  <c r="D265" i="3"/>
  <c r="A266" i="3"/>
  <c r="B266" i="3"/>
  <c r="C266" i="3"/>
  <c r="D266" i="3" s="1"/>
  <c r="A267" i="3"/>
  <c r="B267" i="3"/>
  <c r="C267" i="3"/>
  <c r="D267" i="3" s="1"/>
  <c r="A268" i="3"/>
  <c r="B268" i="3"/>
  <c r="C268" i="3"/>
  <c r="D268" i="3" s="1"/>
  <c r="A269" i="3"/>
  <c r="B269" i="3"/>
  <c r="C269" i="3"/>
  <c r="D269" i="3"/>
  <c r="A270" i="3"/>
  <c r="B270" i="3"/>
  <c r="C270" i="3"/>
  <c r="D270" i="3" s="1"/>
  <c r="A271" i="3"/>
  <c r="B271" i="3"/>
  <c r="C271" i="3"/>
  <c r="D271" i="3"/>
  <c r="A272" i="3"/>
  <c r="B272" i="3"/>
  <c r="C272" i="3"/>
  <c r="D272" i="3" s="1"/>
  <c r="A273" i="3"/>
  <c r="B273" i="3"/>
  <c r="C273" i="3"/>
  <c r="D273" i="3" s="1"/>
  <c r="A274" i="3"/>
  <c r="B274" i="3"/>
  <c r="C274" i="3"/>
  <c r="D274" i="3" s="1"/>
  <c r="A275" i="3"/>
  <c r="B275" i="3"/>
  <c r="C275" i="3"/>
  <c r="D275" i="3"/>
  <c r="A276" i="3"/>
  <c r="B276" i="3"/>
  <c r="C276" i="3"/>
  <c r="D276" i="3" s="1"/>
  <c r="A277" i="3"/>
  <c r="B277" i="3"/>
  <c r="C277" i="3"/>
  <c r="D277" i="3" s="1"/>
  <c r="A278" i="3"/>
  <c r="B278" i="3"/>
  <c r="C278" i="3"/>
  <c r="D278" i="3" s="1"/>
  <c r="A279" i="3"/>
  <c r="B279" i="3"/>
  <c r="C279" i="3"/>
  <c r="D279" i="3"/>
  <c r="A280" i="3"/>
  <c r="B280" i="3"/>
  <c r="C280" i="3"/>
  <c r="D280" i="3" s="1"/>
  <c r="A281" i="3"/>
  <c r="B281" i="3"/>
  <c r="C281" i="3"/>
  <c r="D281" i="3"/>
  <c r="A282" i="3"/>
  <c r="B282" i="3"/>
  <c r="C282" i="3"/>
  <c r="D282" i="3" s="1"/>
  <c r="A283" i="3"/>
  <c r="B283" i="3"/>
  <c r="C283" i="3"/>
  <c r="D283" i="3" s="1"/>
  <c r="A284" i="3"/>
  <c r="B284" i="3"/>
  <c r="C284" i="3"/>
  <c r="D284" i="3" s="1"/>
  <c r="A285" i="3"/>
  <c r="B285" i="3"/>
  <c r="C285" i="3"/>
  <c r="D285" i="3"/>
  <c r="A286" i="3"/>
  <c r="B286" i="3"/>
  <c r="C286" i="3"/>
  <c r="D286" i="3" s="1"/>
  <c r="A287" i="3"/>
  <c r="B287" i="3"/>
  <c r="C287" i="3"/>
  <c r="D287" i="3"/>
  <c r="A288" i="3"/>
  <c r="B288" i="3"/>
  <c r="C288" i="3"/>
  <c r="D288" i="3" s="1"/>
  <c r="A289" i="3"/>
  <c r="B289" i="3"/>
  <c r="C289" i="3"/>
  <c r="D289" i="3" s="1"/>
  <c r="A290" i="3"/>
  <c r="B290" i="3"/>
  <c r="C290" i="3"/>
  <c r="D290" i="3" s="1"/>
  <c r="A291" i="3"/>
  <c r="B291" i="3"/>
  <c r="C291" i="3"/>
  <c r="D291" i="3"/>
  <c r="A292" i="3"/>
  <c r="B292" i="3"/>
  <c r="C292" i="3"/>
  <c r="D292" i="3" s="1"/>
  <c r="A293" i="3"/>
  <c r="B293" i="3"/>
  <c r="C293" i="3"/>
  <c r="D293" i="3" s="1"/>
  <c r="A294" i="3"/>
  <c r="B294" i="3"/>
  <c r="C294" i="3"/>
  <c r="D294" i="3" s="1"/>
  <c r="A295" i="3"/>
  <c r="B295" i="3"/>
  <c r="C295" i="3"/>
  <c r="D295" i="3"/>
  <c r="A296" i="3"/>
  <c r="B296" i="3"/>
  <c r="C296" i="3"/>
  <c r="D296" i="3" s="1"/>
  <c r="A297" i="3"/>
  <c r="B297" i="3"/>
  <c r="C297" i="3"/>
  <c r="D297" i="3"/>
  <c r="A298" i="3"/>
  <c r="B298" i="3"/>
  <c r="C298" i="3"/>
  <c r="D298" i="3" s="1"/>
  <c r="A299" i="3"/>
  <c r="B299" i="3"/>
  <c r="C299" i="3"/>
  <c r="D299" i="3" s="1"/>
  <c r="A300" i="3"/>
  <c r="B300" i="3"/>
  <c r="C300" i="3"/>
  <c r="D300" i="3" s="1"/>
  <c r="A301" i="3"/>
  <c r="B301" i="3"/>
  <c r="C301" i="3"/>
  <c r="D301" i="3"/>
  <c r="A302" i="3"/>
  <c r="B302" i="3"/>
  <c r="C302" i="3"/>
  <c r="D302" i="3" s="1"/>
  <c r="A303" i="3"/>
  <c r="B303" i="3"/>
  <c r="C303" i="3"/>
  <c r="D303" i="3"/>
  <c r="A304" i="3"/>
  <c r="B304" i="3"/>
  <c r="C304" i="3"/>
  <c r="D304" i="3" s="1"/>
  <c r="A305" i="3"/>
  <c r="B305" i="3"/>
  <c r="C305" i="3"/>
  <c r="D305" i="3" s="1"/>
  <c r="A306" i="3"/>
  <c r="B306" i="3"/>
  <c r="C306" i="3"/>
  <c r="D306" i="3" s="1"/>
  <c r="A307" i="3"/>
  <c r="B307" i="3"/>
  <c r="C307" i="3"/>
  <c r="D307" i="3"/>
  <c r="A308" i="3"/>
  <c r="B308" i="3"/>
  <c r="C308" i="3"/>
  <c r="D308" i="3" s="1"/>
  <c r="A309" i="3"/>
  <c r="B309" i="3"/>
  <c r="C309" i="3"/>
  <c r="D309" i="3" s="1"/>
  <c r="A310" i="3"/>
  <c r="B310" i="3"/>
  <c r="C310" i="3"/>
  <c r="D310" i="3" s="1"/>
  <c r="A311" i="3"/>
  <c r="B311" i="3"/>
  <c r="C311" i="3"/>
  <c r="D311" i="3" s="1"/>
  <c r="A312" i="3"/>
  <c r="B312" i="3"/>
  <c r="C312" i="3"/>
  <c r="D312" i="3" s="1"/>
  <c r="A313" i="3"/>
  <c r="B313" i="3"/>
  <c r="C313" i="3"/>
  <c r="D313" i="3"/>
  <c r="A314" i="3"/>
  <c r="B314" i="3"/>
  <c r="C314" i="3"/>
  <c r="D314" i="3" s="1"/>
  <c r="A315" i="3"/>
  <c r="B315" i="3"/>
  <c r="C315" i="3"/>
  <c r="D315" i="3" s="1"/>
  <c r="A316" i="3"/>
  <c r="B316" i="3"/>
  <c r="C316" i="3"/>
  <c r="D316" i="3" s="1"/>
  <c r="A317" i="3"/>
  <c r="B317" i="3"/>
  <c r="C317" i="3"/>
  <c r="D317" i="3" s="1"/>
  <c r="A318" i="3"/>
  <c r="B318" i="3"/>
  <c r="C318" i="3"/>
  <c r="D318" i="3" s="1"/>
  <c r="A319" i="3"/>
  <c r="B319" i="3"/>
  <c r="C319" i="3"/>
  <c r="D319" i="3"/>
  <c r="A320" i="3"/>
  <c r="B320" i="3"/>
  <c r="C320" i="3"/>
  <c r="D320" i="3" s="1"/>
  <c r="A321" i="3"/>
  <c r="B321" i="3"/>
  <c r="C321" i="3"/>
  <c r="D321" i="3" s="1"/>
  <c r="A322" i="3"/>
  <c r="B322" i="3"/>
  <c r="C322" i="3"/>
  <c r="D322" i="3"/>
  <c r="A323" i="3"/>
  <c r="B323" i="3"/>
  <c r="C323" i="3"/>
  <c r="D323" i="3" s="1"/>
  <c r="A324" i="3"/>
  <c r="B324" i="3"/>
  <c r="C324" i="3"/>
  <c r="D324" i="3"/>
  <c r="A325" i="3"/>
  <c r="B325" i="3"/>
  <c r="C325" i="3"/>
  <c r="D325" i="3" s="1"/>
  <c r="A326" i="3"/>
  <c r="B326" i="3"/>
  <c r="C326" i="3"/>
  <c r="D326" i="3"/>
  <c r="A327" i="3"/>
  <c r="B327" i="3"/>
  <c r="C327" i="3"/>
  <c r="D327" i="3" s="1"/>
  <c r="A328" i="3"/>
  <c r="B328" i="3"/>
  <c r="C328" i="3"/>
  <c r="D328" i="3"/>
  <c r="A329" i="3"/>
  <c r="B329" i="3"/>
  <c r="C329" i="3"/>
  <c r="D329" i="3" s="1"/>
  <c r="A330" i="3"/>
  <c r="B330" i="3"/>
  <c r="C330" i="3"/>
  <c r="D330" i="3"/>
  <c r="A331" i="3"/>
  <c r="B331" i="3"/>
  <c r="C331" i="3"/>
  <c r="D331" i="3" s="1"/>
  <c r="A332" i="3"/>
  <c r="B332" i="3"/>
  <c r="C332" i="3"/>
  <c r="D332" i="3"/>
  <c r="A333" i="3"/>
  <c r="B333" i="3"/>
  <c r="C333" i="3"/>
  <c r="D333" i="3" s="1"/>
  <c r="A334" i="3"/>
  <c r="B334" i="3"/>
  <c r="C334" i="3"/>
  <c r="D334" i="3"/>
  <c r="A335" i="3"/>
  <c r="B335" i="3"/>
  <c r="C335" i="3"/>
  <c r="D335" i="3" s="1"/>
  <c r="A336" i="3"/>
  <c r="B336" i="3"/>
  <c r="C336" i="3"/>
  <c r="D336" i="3"/>
  <c r="A337" i="3"/>
  <c r="B337" i="3"/>
  <c r="C337" i="3"/>
  <c r="D337" i="3" s="1"/>
  <c r="A338" i="3"/>
  <c r="B338" i="3"/>
  <c r="C338" i="3"/>
  <c r="D338" i="3"/>
  <c r="A339" i="3"/>
  <c r="B339" i="3"/>
  <c r="C339" i="3"/>
  <c r="D339" i="3" s="1"/>
  <c r="A340" i="3"/>
  <c r="B340" i="3"/>
  <c r="C340" i="3"/>
  <c r="D340" i="3"/>
  <c r="A341" i="3"/>
  <c r="B341" i="3"/>
  <c r="C341" i="3"/>
  <c r="D341" i="3" s="1"/>
  <c r="A342" i="3"/>
  <c r="B342" i="3"/>
  <c r="C342" i="3"/>
  <c r="D342" i="3"/>
  <c r="A343" i="3"/>
  <c r="B343" i="3"/>
  <c r="C343" i="3"/>
  <c r="D343" i="3" s="1"/>
  <c r="A344" i="3"/>
  <c r="B344" i="3"/>
  <c r="C344" i="3"/>
  <c r="D344" i="3"/>
  <c r="A345" i="3"/>
  <c r="B345" i="3"/>
  <c r="C345" i="3"/>
  <c r="D345" i="3" s="1"/>
  <c r="A346" i="3"/>
  <c r="B346" i="3"/>
  <c r="C346" i="3"/>
  <c r="D346" i="3"/>
  <c r="A347" i="3"/>
  <c r="B347" i="3"/>
  <c r="C347" i="3"/>
  <c r="D347" i="3" s="1"/>
  <c r="A348" i="3"/>
  <c r="B348" i="3"/>
  <c r="C348" i="3"/>
  <c r="D348" i="3" s="1"/>
  <c r="A349" i="3"/>
  <c r="B349" i="3"/>
  <c r="C349" i="3"/>
  <c r="D349" i="3" s="1"/>
  <c r="A350" i="3"/>
  <c r="B350" i="3"/>
  <c r="C350" i="3"/>
  <c r="D350" i="3"/>
  <c r="A351" i="3"/>
  <c r="B351" i="3"/>
  <c r="C351" i="3"/>
  <c r="D351" i="3" s="1"/>
  <c r="A352" i="3"/>
  <c r="B352" i="3"/>
  <c r="C352" i="3"/>
  <c r="D352" i="3" s="1"/>
  <c r="A353" i="3"/>
  <c r="B353" i="3"/>
  <c r="C353" i="3"/>
  <c r="D353" i="3" s="1"/>
  <c r="A354" i="3"/>
  <c r="B354" i="3"/>
  <c r="C354" i="3"/>
  <c r="D354" i="3"/>
  <c r="A355" i="3"/>
  <c r="B355" i="3"/>
  <c r="C355" i="3"/>
  <c r="D355" i="3" s="1"/>
  <c r="A356" i="3"/>
  <c r="B356" i="3"/>
  <c r="C356" i="3"/>
  <c r="D356" i="3" s="1"/>
  <c r="A357" i="3"/>
  <c r="B357" i="3"/>
  <c r="C357" i="3"/>
  <c r="D357" i="3" s="1"/>
  <c r="A358" i="3"/>
  <c r="B358" i="3"/>
  <c r="C358" i="3"/>
  <c r="D358" i="3"/>
  <c r="A359" i="3"/>
  <c r="B359" i="3"/>
  <c r="C359" i="3"/>
  <c r="D359" i="3" s="1"/>
  <c r="A360" i="3"/>
  <c r="B360" i="3"/>
  <c r="C360" i="3"/>
  <c r="D360" i="3"/>
  <c r="A361" i="3"/>
  <c r="B361" i="3"/>
  <c r="C361" i="3"/>
  <c r="D361" i="3" s="1"/>
  <c r="A362" i="3"/>
  <c r="B362" i="3"/>
  <c r="C362" i="3"/>
  <c r="D362" i="3"/>
  <c r="A363" i="3"/>
  <c r="B363" i="3"/>
  <c r="C363" i="3"/>
  <c r="D363" i="3" s="1"/>
  <c r="A364" i="3"/>
  <c r="B364" i="3"/>
  <c r="C364" i="3"/>
  <c r="D364" i="3" s="1"/>
  <c r="A365" i="3"/>
  <c r="B365" i="3"/>
  <c r="C365" i="3"/>
  <c r="D365" i="3" s="1"/>
  <c r="A366" i="3"/>
  <c r="B366" i="3"/>
  <c r="C366" i="3"/>
  <c r="D366" i="3"/>
  <c r="A367" i="3"/>
  <c r="B367" i="3"/>
  <c r="C367" i="3"/>
  <c r="D367" i="3" s="1"/>
  <c r="A368" i="3"/>
  <c r="B368" i="3"/>
  <c r="C368" i="3"/>
  <c r="D368" i="3" s="1"/>
  <c r="A369" i="3"/>
  <c r="B369" i="3"/>
  <c r="C369" i="3"/>
  <c r="D369" i="3" s="1"/>
  <c r="A370" i="3"/>
  <c r="B370" i="3"/>
  <c r="C370" i="3"/>
  <c r="D370" i="3"/>
  <c r="A371" i="3"/>
  <c r="B371" i="3"/>
  <c r="C371" i="3"/>
  <c r="D371" i="3" s="1"/>
  <c r="A372" i="3"/>
  <c r="B372" i="3"/>
  <c r="C372" i="3"/>
  <c r="D372" i="3" s="1"/>
  <c r="A373" i="3"/>
  <c r="B373" i="3"/>
  <c r="C373" i="3"/>
  <c r="D373" i="3" s="1"/>
  <c r="A374" i="3"/>
  <c r="B374" i="3"/>
  <c r="C374" i="3"/>
  <c r="D374" i="3"/>
  <c r="A375" i="3"/>
  <c r="B375" i="3"/>
  <c r="C375" i="3"/>
  <c r="D375" i="3" s="1"/>
  <c r="A376" i="3"/>
  <c r="B376" i="3"/>
  <c r="C376" i="3"/>
  <c r="D376" i="3"/>
  <c r="A377" i="3"/>
  <c r="B377" i="3"/>
  <c r="C377" i="3"/>
  <c r="D377" i="3" s="1"/>
  <c r="A378" i="3"/>
  <c r="B378" i="3"/>
  <c r="C378" i="3"/>
  <c r="D378" i="3"/>
  <c r="A379" i="3"/>
  <c r="B379" i="3"/>
  <c r="C379" i="3"/>
  <c r="D379" i="3" s="1"/>
  <c r="A380" i="3"/>
  <c r="B380" i="3"/>
  <c r="C380" i="3"/>
  <c r="D380" i="3" s="1"/>
  <c r="A381" i="3"/>
  <c r="B381" i="3"/>
  <c r="C381" i="3"/>
  <c r="D381" i="3" s="1"/>
  <c r="A382" i="3"/>
  <c r="B382" i="3"/>
  <c r="C382" i="3"/>
  <c r="D382" i="3"/>
  <c r="A383" i="3"/>
  <c r="B383" i="3"/>
  <c r="C383" i="3"/>
  <c r="D383" i="3" s="1"/>
  <c r="A384" i="3"/>
  <c r="B384" i="3"/>
  <c r="C384" i="3"/>
  <c r="D384" i="3" s="1"/>
  <c r="A385" i="3"/>
  <c r="B385" i="3"/>
  <c r="C385" i="3"/>
  <c r="D385" i="3" s="1"/>
  <c r="A386" i="3"/>
  <c r="B386" i="3"/>
  <c r="C386" i="3"/>
  <c r="D386" i="3"/>
  <c r="A387" i="3"/>
  <c r="B387" i="3"/>
  <c r="C387" i="3"/>
  <c r="D387" i="3" s="1"/>
  <c r="A388" i="3"/>
  <c r="B388" i="3"/>
  <c r="C388" i="3"/>
  <c r="D388" i="3" s="1"/>
  <c r="A389" i="3"/>
  <c r="B389" i="3"/>
  <c r="C389" i="3"/>
  <c r="D389" i="3" s="1"/>
  <c r="A390" i="3"/>
  <c r="B390" i="3"/>
  <c r="C390" i="3"/>
  <c r="D390" i="3"/>
  <c r="A391" i="3"/>
  <c r="B391" i="3"/>
  <c r="C391" i="3"/>
  <c r="D391" i="3" s="1"/>
  <c r="A392" i="3"/>
  <c r="B392" i="3"/>
  <c r="C392" i="3"/>
  <c r="D392" i="3"/>
  <c r="A393" i="3"/>
  <c r="B393" i="3"/>
  <c r="C393" i="3"/>
  <c r="D393" i="3" s="1"/>
  <c r="A394" i="3"/>
  <c r="B394" i="3"/>
  <c r="C394" i="3"/>
  <c r="D394" i="3"/>
  <c r="A395" i="3"/>
  <c r="B395" i="3"/>
  <c r="C395" i="3"/>
  <c r="D395" i="3" s="1"/>
  <c r="A396" i="3"/>
  <c r="B396" i="3"/>
  <c r="C396" i="3"/>
  <c r="D396" i="3" s="1"/>
  <c r="A397" i="3"/>
  <c r="B397" i="3"/>
  <c r="C397" i="3"/>
  <c r="D397" i="3" s="1"/>
  <c r="A398" i="3"/>
  <c r="B398" i="3"/>
  <c r="C398" i="3"/>
  <c r="D398" i="3"/>
  <c r="A399" i="3"/>
  <c r="B399" i="3"/>
  <c r="C399" i="3"/>
  <c r="D399" i="3" s="1"/>
  <c r="A400" i="3"/>
  <c r="B400" i="3"/>
  <c r="C400" i="3"/>
  <c r="D400" i="3" s="1"/>
  <c r="A401" i="3"/>
  <c r="B401" i="3"/>
  <c r="C401" i="3"/>
  <c r="D401" i="3" s="1"/>
  <c r="A402" i="3"/>
  <c r="B402" i="3"/>
  <c r="C402" i="3"/>
  <c r="D402" i="3"/>
  <c r="A403" i="3"/>
  <c r="B403" i="3"/>
  <c r="C403" i="3"/>
  <c r="D403" i="3" s="1"/>
  <c r="A404" i="3"/>
  <c r="B404" i="3"/>
  <c r="C404" i="3"/>
  <c r="D404" i="3" s="1"/>
  <c r="A405" i="3"/>
  <c r="B405" i="3"/>
  <c r="C405" i="3"/>
  <c r="D405" i="3" s="1"/>
  <c r="A406" i="3"/>
  <c r="B406" i="3"/>
  <c r="C406" i="3"/>
  <c r="D406" i="3"/>
  <c r="A407" i="3"/>
  <c r="B407" i="3"/>
  <c r="C407" i="3"/>
  <c r="D407" i="3" s="1"/>
  <c r="A408" i="3"/>
  <c r="B408" i="3"/>
  <c r="C408" i="3"/>
  <c r="D408" i="3"/>
  <c r="A409" i="3"/>
  <c r="B409" i="3"/>
  <c r="C409" i="3"/>
  <c r="D409" i="3" s="1"/>
  <c r="A410" i="3"/>
  <c r="B410" i="3"/>
  <c r="C410" i="3"/>
  <c r="D410" i="3"/>
  <c r="A411" i="3"/>
  <c r="B411" i="3"/>
  <c r="C411" i="3"/>
  <c r="D411" i="3" s="1"/>
  <c r="A412" i="3"/>
  <c r="B412" i="3"/>
  <c r="C412" i="3"/>
  <c r="D412" i="3" s="1"/>
  <c r="A413" i="3"/>
  <c r="B413" i="3"/>
  <c r="C413" i="3"/>
  <c r="D413" i="3" s="1"/>
  <c r="A414" i="3"/>
  <c r="B414" i="3"/>
  <c r="C414" i="3"/>
  <c r="D414" i="3"/>
  <c r="A415" i="3"/>
  <c r="B415" i="3"/>
  <c r="C415" i="3"/>
  <c r="D415" i="3" s="1"/>
  <c r="A416" i="3"/>
  <c r="B416" i="3"/>
  <c r="C416" i="3"/>
  <c r="D416" i="3" s="1"/>
  <c r="A417" i="3"/>
  <c r="B417" i="3"/>
  <c r="C417" i="3"/>
  <c r="D417" i="3" s="1"/>
  <c r="A418" i="3"/>
  <c r="B418" i="3"/>
  <c r="C418" i="3"/>
  <c r="D418" i="3"/>
  <c r="A419" i="3"/>
  <c r="B419" i="3"/>
  <c r="C419" i="3"/>
  <c r="D419" i="3" s="1"/>
  <c r="A420" i="3"/>
  <c r="B420" i="3"/>
  <c r="C420" i="3"/>
  <c r="D420" i="3" s="1"/>
  <c r="A421" i="3"/>
  <c r="B421" i="3"/>
  <c r="C421" i="3"/>
  <c r="D421" i="3" s="1"/>
  <c r="A422" i="3"/>
  <c r="B422" i="3"/>
  <c r="C422" i="3"/>
  <c r="D422" i="3"/>
  <c r="A423" i="3"/>
  <c r="B423" i="3"/>
  <c r="C423" i="3"/>
  <c r="D423" i="3" s="1"/>
  <c r="A424" i="3"/>
  <c r="B424" i="3"/>
  <c r="C424" i="3"/>
  <c r="D424" i="3"/>
  <c r="A425" i="3"/>
  <c r="B425" i="3"/>
  <c r="C425" i="3"/>
  <c r="D425" i="3" s="1"/>
  <c r="A426" i="3"/>
  <c r="B426" i="3"/>
  <c r="C426" i="3"/>
  <c r="D426" i="3"/>
  <c r="A427" i="3"/>
  <c r="B427" i="3"/>
  <c r="C427" i="3"/>
  <c r="D427" i="3" s="1"/>
  <c r="A428" i="3"/>
  <c r="B428" i="3"/>
  <c r="C428" i="3"/>
  <c r="D428" i="3" s="1"/>
  <c r="A429" i="3"/>
  <c r="B429" i="3"/>
  <c r="C429" i="3"/>
  <c r="D429" i="3" s="1"/>
  <c r="A430" i="3"/>
  <c r="B430" i="3"/>
  <c r="C430" i="3"/>
  <c r="D430" i="3"/>
  <c r="A431" i="3"/>
  <c r="B431" i="3"/>
  <c r="C431" i="3"/>
  <c r="D431" i="3" s="1"/>
  <c r="A432" i="3"/>
  <c r="B432" i="3"/>
  <c r="C432" i="3"/>
  <c r="D432" i="3" s="1"/>
  <c r="A433" i="3"/>
  <c r="B433" i="3"/>
  <c r="C433" i="3"/>
  <c r="D433" i="3" s="1"/>
  <c r="A434" i="3"/>
  <c r="B434" i="3"/>
  <c r="C434" i="3"/>
  <c r="D434" i="3"/>
  <c r="A435" i="3"/>
  <c r="B435" i="3"/>
  <c r="C435" i="3"/>
  <c r="D435" i="3" s="1"/>
  <c r="A436" i="3"/>
  <c r="B436" i="3"/>
  <c r="C436" i="3"/>
  <c r="D436" i="3" s="1"/>
  <c r="A437" i="3"/>
  <c r="B437" i="3"/>
  <c r="C437" i="3"/>
  <c r="D437" i="3" s="1"/>
  <c r="A438" i="3"/>
  <c r="B438" i="3"/>
  <c r="C438" i="3"/>
  <c r="D438" i="3"/>
  <c r="A439" i="3"/>
  <c r="B439" i="3"/>
  <c r="C439" i="3"/>
  <c r="D439" i="3" s="1"/>
  <c r="A440" i="3"/>
  <c r="B440" i="3"/>
  <c r="C440" i="3"/>
  <c r="D440" i="3"/>
  <c r="A441" i="3"/>
  <c r="B441" i="3"/>
  <c r="C441" i="3"/>
  <c r="D441" i="3" s="1"/>
  <c r="A442" i="3"/>
  <c r="B442" i="3"/>
  <c r="C442" i="3"/>
  <c r="D442" i="3"/>
  <c r="A443" i="3"/>
  <c r="B443" i="3"/>
  <c r="C443" i="3"/>
  <c r="D443" i="3" s="1"/>
  <c r="A444" i="3"/>
  <c r="B444" i="3"/>
  <c r="C444" i="3"/>
  <c r="D444" i="3" s="1"/>
  <c r="A445" i="3"/>
  <c r="B445" i="3"/>
  <c r="C445" i="3"/>
  <c r="D445" i="3" s="1"/>
  <c r="A446" i="3"/>
  <c r="B446" i="3"/>
  <c r="C446" i="3"/>
  <c r="D446" i="3"/>
  <c r="A447" i="3"/>
  <c r="B447" i="3"/>
  <c r="C447" i="3"/>
  <c r="D447" i="3" s="1"/>
  <c r="A448" i="3"/>
  <c r="B448" i="3"/>
  <c r="C448" i="3"/>
  <c r="D448" i="3" s="1"/>
  <c r="A449" i="3"/>
  <c r="B449" i="3"/>
  <c r="C449" i="3"/>
  <c r="D449" i="3" s="1"/>
  <c r="A450" i="3"/>
  <c r="B450" i="3"/>
  <c r="C450" i="3"/>
  <c r="D450" i="3"/>
  <c r="A451" i="3"/>
  <c r="B451" i="3"/>
  <c r="C451" i="3"/>
  <c r="D451" i="3" s="1"/>
  <c r="A452" i="3"/>
  <c r="B452" i="3"/>
  <c r="C452" i="3"/>
  <c r="D452" i="3" s="1"/>
  <c r="A453" i="3"/>
  <c r="B453" i="3"/>
  <c r="C453" i="3"/>
  <c r="D453" i="3" s="1"/>
  <c r="A454" i="3"/>
  <c r="B454" i="3"/>
  <c r="C454" i="3"/>
  <c r="D454" i="3"/>
  <c r="A455" i="3"/>
  <c r="B455" i="3"/>
  <c r="C455" i="3"/>
  <c r="D455" i="3" s="1"/>
  <c r="A456" i="3"/>
  <c r="B456" i="3"/>
  <c r="C456" i="3"/>
  <c r="D456" i="3"/>
  <c r="A457" i="3"/>
  <c r="B457" i="3"/>
  <c r="C457" i="3"/>
  <c r="D457" i="3" s="1"/>
  <c r="A458" i="3"/>
  <c r="B458" i="3"/>
  <c r="C458" i="3"/>
  <c r="D458" i="3"/>
  <c r="A459" i="3"/>
  <c r="B459" i="3"/>
  <c r="C459" i="3"/>
  <c r="D459" i="3" s="1"/>
  <c r="A460" i="3"/>
  <c r="B460" i="3"/>
  <c r="C460" i="3"/>
  <c r="D460" i="3" s="1"/>
  <c r="A461" i="3"/>
  <c r="B461" i="3"/>
  <c r="C461" i="3"/>
  <c r="D461" i="3" s="1"/>
  <c r="A462" i="3"/>
  <c r="B462" i="3"/>
  <c r="C462" i="3"/>
  <c r="D462" i="3"/>
  <c r="A463" i="3"/>
  <c r="B463" i="3"/>
  <c r="C463" i="3"/>
  <c r="D463" i="3" s="1"/>
  <c r="A464" i="3"/>
  <c r="B464" i="3"/>
  <c r="C464" i="3"/>
  <c r="D464" i="3" s="1"/>
  <c r="A465" i="3"/>
  <c r="B465" i="3"/>
  <c r="C465" i="3"/>
  <c r="D465" i="3" s="1"/>
  <c r="A466" i="3"/>
  <c r="B466" i="3"/>
  <c r="C466" i="3"/>
  <c r="D466" i="3"/>
  <c r="A467" i="3"/>
  <c r="B467" i="3"/>
  <c r="C467" i="3"/>
  <c r="D467" i="3" s="1"/>
  <c r="A468" i="3"/>
  <c r="B468" i="3"/>
  <c r="C468" i="3"/>
  <c r="D468" i="3" s="1"/>
  <c r="A469" i="3"/>
  <c r="B469" i="3"/>
  <c r="C469" i="3"/>
  <c r="D469" i="3" s="1"/>
  <c r="A470" i="3"/>
  <c r="B470" i="3"/>
  <c r="C470" i="3"/>
  <c r="D470" i="3"/>
  <c r="A471" i="3"/>
  <c r="B471" i="3"/>
  <c r="C471" i="3"/>
  <c r="D471" i="3" s="1"/>
  <c r="A472" i="3"/>
  <c r="B472" i="3"/>
  <c r="C472" i="3"/>
  <c r="D472" i="3"/>
  <c r="A473" i="3"/>
  <c r="B473" i="3"/>
  <c r="C473" i="3"/>
  <c r="D473" i="3" s="1"/>
  <c r="A474" i="3"/>
  <c r="B474" i="3"/>
  <c r="C474" i="3"/>
  <c r="D474" i="3"/>
  <c r="A475" i="3"/>
  <c r="B475" i="3"/>
  <c r="C475" i="3"/>
  <c r="D475" i="3" s="1"/>
  <c r="A476" i="3"/>
  <c r="B476" i="3"/>
  <c r="C476" i="3"/>
  <c r="D476" i="3" s="1"/>
  <c r="A477" i="3"/>
  <c r="B477" i="3"/>
  <c r="C477" i="3"/>
  <c r="D477" i="3" s="1"/>
  <c r="A478" i="3"/>
  <c r="B478" i="3"/>
  <c r="C478" i="3"/>
  <c r="D478" i="3"/>
  <c r="A479" i="3"/>
  <c r="B479" i="3"/>
  <c r="C479" i="3"/>
  <c r="D479" i="3" s="1"/>
  <c r="A480" i="3"/>
  <c r="B480" i="3"/>
  <c r="C480" i="3"/>
  <c r="D480" i="3" s="1"/>
  <c r="A481" i="3"/>
  <c r="B481" i="3"/>
  <c r="C481" i="3"/>
  <c r="D481" i="3" s="1"/>
  <c r="A482" i="3"/>
  <c r="B482" i="3"/>
  <c r="C482" i="3"/>
  <c r="D482" i="3"/>
  <c r="A483" i="3"/>
  <c r="B483" i="3"/>
  <c r="C483" i="3"/>
  <c r="D483" i="3" s="1"/>
  <c r="A484" i="3"/>
  <c r="B484" i="3"/>
  <c r="C484" i="3"/>
  <c r="D484" i="3" s="1"/>
  <c r="A485" i="3"/>
  <c r="B485" i="3"/>
  <c r="C485" i="3"/>
  <c r="D485" i="3" s="1"/>
  <c r="A486" i="3"/>
  <c r="B486" i="3"/>
  <c r="C486" i="3"/>
  <c r="D486" i="3"/>
  <c r="A487" i="3"/>
  <c r="B487" i="3"/>
  <c r="C487" i="3"/>
  <c r="D487" i="3" s="1"/>
  <c r="A488" i="3"/>
  <c r="B488" i="3"/>
  <c r="C488" i="3"/>
  <c r="D488" i="3"/>
  <c r="A489" i="3"/>
  <c r="B489" i="3"/>
  <c r="C489" i="3"/>
  <c r="D489" i="3" s="1"/>
  <c r="A490" i="3"/>
  <c r="B490" i="3"/>
  <c r="C490" i="3"/>
  <c r="D490" i="3"/>
  <c r="A491" i="3"/>
  <c r="B491" i="3"/>
  <c r="C491" i="3"/>
  <c r="D491" i="3" s="1"/>
  <c r="A492" i="3"/>
  <c r="B492" i="3"/>
  <c r="C492" i="3"/>
  <c r="D492" i="3" s="1"/>
  <c r="A493" i="3"/>
  <c r="B493" i="3"/>
  <c r="C493" i="3"/>
  <c r="D493" i="3" s="1"/>
  <c r="A494" i="3"/>
  <c r="B494" i="3"/>
  <c r="C494" i="3"/>
  <c r="D494" i="3"/>
  <c r="A495" i="3"/>
  <c r="B495" i="3"/>
  <c r="C495" i="3"/>
  <c r="D495" i="3" s="1"/>
  <c r="A496" i="3"/>
  <c r="B496" i="3"/>
  <c r="C496" i="3"/>
  <c r="D496" i="3" s="1"/>
  <c r="A497" i="3"/>
  <c r="B497" i="3"/>
  <c r="C497" i="3"/>
  <c r="D497" i="3" s="1"/>
  <c r="A498" i="3"/>
  <c r="B498" i="3"/>
  <c r="C498" i="3"/>
  <c r="D498" i="3"/>
  <c r="A499" i="3"/>
  <c r="B499" i="3"/>
  <c r="C499" i="3"/>
  <c r="D499" i="3" s="1"/>
  <c r="A500" i="3"/>
  <c r="B500" i="3"/>
  <c r="C500" i="3"/>
  <c r="D500" i="3" s="1"/>
  <c r="A501" i="3"/>
  <c r="B501" i="3"/>
  <c r="C501" i="3"/>
  <c r="D501" i="3" s="1"/>
  <c r="A502" i="3"/>
  <c r="B502" i="3"/>
  <c r="C502" i="3"/>
  <c r="D502" i="3"/>
  <c r="A503" i="3"/>
  <c r="B503" i="3"/>
  <c r="C503" i="3"/>
  <c r="D503" i="3" s="1"/>
  <c r="A504" i="3"/>
  <c r="B504" i="3"/>
  <c r="C504" i="3"/>
  <c r="D504" i="3"/>
  <c r="A505" i="3"/>
  <c r="B505" i="3"/>
  <c r="C505" i="3"/>
  <c r="D505" i="3" s="1"/>
  <c r="A506" i="3"/>
  <c r="B506" i="3"/>
  <c r="C506" i="3"/>
  <c r="D506" i="3"/>
  <c r="A507" i="3"/>
  <c r="B507" i="3"/>
  <c r="C507" i="3"/>
  <c r="D507" i="3" s="1"/>
  <c r="A508" i="3"/>
  <c r="B508" i="3"/>
  <c r="C508" i="3"/>
  <c r="D508" i="3" s="1"/>
  <c r="A509" i="3"/>
  <c r="B509" i="3"/>
  <c r="C509" i="3"/>
  <c r="D509" i="3" s="1"/>
  <c r="A510" i="3"/>
  <c r="B510" i="3"/>
  <c r="C510" i="3"/>
  <c r="D510" i="3"/>
  <c r="A511" i="3"/>
  <c r="B511" i="3"/>
  <c r="C511" i="3"/>
  <c r="D511" i="3" s="1"/>
  <c r="A512" i="3"/>
  <c r="B512" i="3"/>
  <c r="C512" i="3"/>
  <c r="D512" i="3" s="1"/>
  <c r="A513" i="3"/>
  <c r="B513" i="3"/>
  <c r="C513" i="3"/>
  <c r="D513" i="3" s="1"/>
  <c r="A514" i="3"/>
  <c r="B514" i="3"/>
  <c r="C514" i="3"/>
  <c r="D514" i="3"/>
  <c r="A515" i="3"/>
  <c r="B515" i="3"/>
  <c r="C515" i="3"/>
  <c r="D515" i="3" s="1"/>
  <c r="A516" i="3"/>
  <c r="B516" i="3"/>
  <c r="C516" i="3"/>
  <c r="D516" i="3" s="1"/>
  <c r="A517" i="3"/>
  <c r="B517" i="3"/>
  <c r="C517" i="3"/>
  <c r="D517" i="3" s="1"/>
  <c r="A518" i="3"/>
  <c r="B518" i="3"/>
  <c r="C518" i="3"/>
  <c r="D518" i="3"/>
  <c r="A519" i="3"/>
  <c r="B519" i="3"/>
  <c r="C519" i="3"/>
  <c r="D519" i="3" s="1"/>
  <c r="A520" i="3"/>
  <c r="B520" i="3"/>
  <c r="C520" i="3"/>
  <c r="D520" i="3"/>
  <c r="A521" i="3"/>
  <c r="B521" i="3"/>
  <c r="C521" i="3"/>
  <c r="D521" i="3" s="1"/>
  <c r="A522" i="3"/>
  <c r="B522" i="3"/>
  <c r="C522" i="3"/>
  <c r="D522" i="3"/>
  <c r="A523" i="3"/>
  <c r="B523" i="3"/>
  <c r="C523" i="3"/>
  <c r="D523" i="3" s="1"/>
  <c r="A524" i="3"/>
  <c r="B524" i="3"/>
  <c r="C524" i="3"/>
  <c r="D524" i="3" s="1"/>
  <c r="A525" i="3"/>
  <c r="B525" i="3"/>
  <c r="C525" i="3"/>
  <c r="D525" i="3" s="1"/>
  <c r="A526" i="3"/>
  <c r="B526" i="3"/>
  <c r="C526" i="3"/>
  <c r="D526" i="3"/>
  <c r="A527" i="3"/>
  <c r="B527" i="3"/>
  <c r="C527" i="3"/>
  <c r="D527" i="3" s="1"/>
  <c r="A528" i="3"/>
  <c r="B528" i="3"/>
  <c r="C528" i="3"/>
  <c r="D528" i="3" s="1"/>
  <c r="A529" i="3"/>
  <c r="B529" i="3"/>
  <c r="C529" i="3"/>
  <c r="D529" i="3" s="1"/>
  <c r="A530" i="3"/>
  <c r="B530" i="3"/>
  <c r="C530" i="3"/>
  <c r="D530" i="3"/>
  <c r="A531" i="3"/>
  <c r="B531" i="3"/>
  <c r="C531" i="3"/>
  <c r="D531" i="3" s="1"/>
  <c r="A532" i="3"/>
  <c r="B532" i="3"/>
  <c r="C532" i="3"/>
  <c r="D532" i="3" s="1"/>
  <c r="A533" i="3"/>
  <c r="B533" i="3"/>
  <c r="C533" i="3"/>
  <c r="D533" i="3" s="1"/>
  <c r="A534" i="3"/>
  <c r="B534" i="3"/>
  <c r="C534" i="3"/>
  <c r="D534" i="3"/>
  <c r="A535" i="3"/>
  <c r="B535" i="3"/>
  <c r="C535" i="3"/>
  <c r="D535" i="3" s="1"/>
  <c r="A536" i="3"/>
  <c r="B536" i="3"/>
  <c r="C536" i="3"/>
  <c r="D536" i="3"/>
  <c r="A537" i="3"/>
  <c r="B537" i="3"/>
  <c r="C537" i="3"/>
  <c r="D537" i="3" s="1"/>
  <c r="A538" i="3"/>
  <c r="B538" i="3"/>
  <c r="C538" i="3"/>
  <c r="D538" i="3"/>
  <c r="A539" i="3"/>
  <c r="B539" i="3"/>
  <c r="C539" i="3"/>
  <c r="D539" i="3" s="1"/>
  <c r="A540" i="3"/>
  <c r="B540" i="3"/>
  <c r="C540" i="3"/>
  <c r="D540" i="3" s="1"/>
  <c r="A541" i="3"/>
  <c r="B541" i="3"/>
  <c r="C541" i="3"/>
  <c r="D541" i="3" s="1"/>
  <c r="A542" i="3"/>
  <c r="B542" i="3"/>
  <c r="C542" i="3"/>
  <c r="D542" i="3"/>
  <c r="A543" i="3"/>
  <c r="B543" i="3"/>
  <c r="C543" i="3"/>
  <c r="D543" i="3" s="1"/>
  <c r="A544" i="3"/>
  <c r="B544" i="3"/>
  <c r="C544" i="3"/>
  <c r="D544" i="3" s="1"/>
  <c r="A545" i="3"/>
  <c r="B545" i="3"/>
  <c r="C545" i="3"/>
  <c r="D545" i="3" s="1"/>
  <c r="A546" i="3"/>
  <c r="B546" i="3"/>
  <c r="C546" i="3"/>
  <c r="D546" i="3"/>
  <c r="A547" i="3"/>
  <c r="B547" i="3"/>
  <c r="C547" i="3"/>
  <c r="D547" i="3" s="1"/>
  <c r="A548" i="3"/>
  <c r="B548" i="3"/>
  <c r="C548" i="3"/>
  <c r="D548" i="3" s="1"/>
  <c r="A549" i="3"/>
  <c r="B549" i="3"/>
  <c r="C549" i="3"/>
  <c r="D549" i="3" s="1"/>
  <c r="A550" i="3"/>
  <c r="B550" i="3"/>
  <c r="C550" i="3"/>
  <c r="D550" i="3"/>
  <c r="A551" i="3"/>
  <c r="B551" i="3"/>
  <c r="C551" i="3"/>
  <c r="D551" i="3" s="1"/>
  <c r="A552" i="3"/>
  <c r="B552" i="3"/>
  <c r="C552" i="3"/>
  <c r="D552" i="3"/>
  <c r="A553" i="3"/>
  <c r="B553" i="3"/>
  <c r="C553" i="3"/>
  <c r="D553" i="3" s="1"/>
  <c r="A554" i="3"/>
  <c r="B554" i="3"/>
  <c r="C554" i="3"/>
  <c r="D554" i="3"/>
  <c r="A555" i="3"/>
  <c r="B555" i="3"/>
  <c r="C555" i="3"/>
  <c r="D555" i="3" s="1"/>
  <c r="A556" i="3"/>
  <c r="B556" i="3"/>
  <c r="C556" i="3"/>
  <c r="D556" i="3" s="1"/>
  <c r="A557" i="3"/>
  <c r="B557" i="3"/>
  <c r="C557" i="3"/>
  <c r="D557" i="3" s="1"/>
  <c r="A558" i="3"/>
  <c r="B558" i="3"/>
  <c r="C558" i="3"/>
  <c r="D558" i="3"/>
  <c r="A559" i="3"/>
  <c r="B559" i="3"/>
  <c r="C559" i="3"/>
  <c r="D559" i="3" s="1"/>
  <c r="A560" i="3"/>
  <c r="B560" i="3"/>
  <c r="C560" i="3"/>
  <c r="D560" i="3" s="1"/>
  <c r="A561" i="3"/>
  <c r="B561" i="3"/>
  <c r="C561" i="3"/>
  <c r="D561" i="3" s="1"/>
  <c r="A562" i="3"/>
  <c r="B562" i="3"/>
  <c r="C562" i="3"/>
  <c r="D562" i="3"/>
  <c r="A563" i="3"/>
  <c r="B563" i="3"/>
  <c r="C563" i="3"/>
  <c r="D563" i="3" s="1"/>
  <c r="A564" i="3"/>
  <c r="B564" i="3"/>
  <c r="C564" i="3"/>
  <c r="D564" i="3" s="1"/>
  <c r="A565" i="3"/>
  <c r="B565" i="3"/>
  <c r="C565" i="3"/>
  <c r="D565" i="3" s="1"/>
  <c r="A566" i="3"/>
  <c r="B566" i="3"/>
  <c r="C566" i="3"/>
  <c r="D566" i="3"/>
  <c r="A567" i="3"/>
  <c r="B567" i="3"/>
  <c r="C567" i="3"/>
  <c r="D567" i="3" s="1"/>
  <c r="A568" i="3"/>
  <c r="B568" i="3"/>
  <c r="C568" i="3"/>
  <c r="D568" i="3"/>
  <c r="A569" i="3"/>
  <c r="B569" i="3"/>
  <c r="C569" i="3"/>
  <c r="D569" i="3" s="1"/>
  <c r="A570" i="3"/>
  <c r="B570" i="3"/>
  <c r="C570" i="3"/>
  <c r="D570" i="3"/>
  <c r="A571" i="3"/>
  <c r="B571" i="3"/>
  <c r="C571" i="3"/>
  <c r="D571" i="3" s="1"/>
  <c r="A572" i="3"/>
  <c r="B572" i="3"/>
  <c r="C572" i="3"/>
  <c r="D572" i="3" s="1"/>
  <c r="A573" i="3"/>
  <c r="B573" i="3"/>
  <c r="C573" i="3"/>
  <c r="D573" i="3" s="1"/>
  <c r="A574" i="3"/>
  <c r="B574" i="3"/>
  <c r="C574" i="3"/>
  <c r="D574" i="3"/>
  <c r="A575" i="3"/>
  <c r="B575" i="3"/>
  <c r="C575" i="3"/>
  <c r="D575" i="3" s="1"/>
  <c r="A576" i="3"/>
  <c r="B576" i="3"/>
  <c r="C576" i="3"/>
  <c r="D576" i="3" s="1"/>
  <c r="A577" i="3"/>
  <c r="B577" i="3"/>
  <c r="C577" i="3"/>
  <c r="D577" i="3" s="1"/>
  <c r="A578" i="3"/>
  <c r="B578" i="3"/>
  <c r="C578" i="3"/>
  <c r="D578" i="3"/>
  <c r="A579" i="3"/>
  <c r="B579" i="3"/>
  <c r="C579" i="3"/>
  <c r="D579" i="3" s="1"/>
  <c r="A580" i="3"/>
  <c r="B580" i="3"/>
  <c r="C580" i="3"/>
  <c r="D580" i="3" s="1"/>
  <c r="A581" i="3"/>
  <c r="B581" i="3"/>
  <c r="C581" i="3"/>
  <c r="D581" i="3" s="1"/>
  <c r="A582" i="3"/>
  <c r="B582" i="3"/>
  <c r="C582" i="3"/>
  <c r="D582" i="3" s="1"/>
  <c r="A583" i="3"/>
  <c r="B583" i="3"/>
  <c r="C583" i="3"/>
  <c r="D583" i="3" s="1"/>
  <c r="A584" i="3"/>
  <c r="B584" i="3"/>
  <c r="C584" i="3"/>
  <c r="D584" i="3"/>
  <c r="A585" i="3"/>
  <c r="B585" i="3"/>
  <c r="C585" i="3"/>
  <c r="D585" i="3" s="1"/>
  <c r="A586" i="3"/>
  <c r="B586" i="3"/>
  <c r="C586" i="3"/>
  <c r="D586" i="3"/>
  <c r="A587" i="3"/>
  <c r="B587" i="3"/>
  <c r="C587" i="3"/>
  <c r="D587" i="3" s="1"/>
  <c r="A588" i="3"/>
  <c r="B588" i="3"/>
  <c r="C588" i="3"/>
  <c r="D588" i="3" s="1"/>
  <c r="A589" i="3"/>
  <c r="B589" i="3"/>
  <c r="C589" i="3"/>
  <c r="D589" i="3" s="1"/>
  <c r="A590" i="3"/>
  <c r="B590" i="3"/>
  <c r="C590" i="3"/>
  <c r="D590" i="3"/>
  <c r="A591" i="3"/>
  <c r="B591" i="3"/>
  <c r="C591" i="3"/>
  <c r="D591" i="3" s="1"/>
  <c r="A592" i="3"/>
  <c r="B592" i="3"/>
  <c r="C592" i="3"/>
  <c r="D592" i="3" s="1"/>
  <c r="A593" i="3"/>
  <c r="B593" i="3"/>
  <c r="C593" i="3"/>
  <c r="D593" i="3" s="1"/>
  <c r="A594" i="3"/>
  <c r="B594" i="3"/>
  <c r="C594" i="3"/>
  <c r="D594" i="3"/>
  <c r="A595" i="3"/>
  <c r="B595" i="3"/>
  <c r="C595" i="3"/>
  <c r="D595" i="3" s="1"/>
  <c r="A596" i="3"/>
  <c r="B596" i="3"/>
  <c r="C596" i="3"/>
  <c r="D596" i="3" s="1"/>
  <c r="A597" i="3"/>
  <c r="B597" i="3"/>
  <c r="C597" i="3"/>
  <c r="D597" i="3" s="1"/>
  <c r="A598" i="3"/>
  <c r="B598" i="3"/>
  <c r="C598" i="3"/>
  <c r="D598" i="3"/>
  <c r="A599" i="3"/>
  <c r="B599" i="3"/>
  <c r="C599" i="3"/>
  <c r="D599" i="3" s="1"/>
  <c r="A600" i="3"/>
  <c r="B600" i="3"/>
  <c r="C600" i="3"/>
  <c r="D600" i="3"/>
  <c r="A601" i="3"/>
  <c r="B601" i="3"/>
  <c r="C601" i="3"/>
  <c r="D601" i="3" s="1"/>
  <c r="A602" i="3"/>
  <c r="B602" i="3"/>
  <c r="C602" i="3"/>
  <c r="D602" i="3"/>
  <c r="A603" i="3"/>
  <c r="B603" i="3"/>
  <c r="C603" i="3"/>
  <c r="D603" i="3" s="1"/>
  <c r="A604" i="3"/>
  <c r="B604" i="3"/>
  <c r="C604" i="3"/>
  <c r="D604" i="3" s="1"/>
  <c r="A605" i="3"/>
  <c r="B605" i="3"/>
  <c r="C605" i="3"/>
  <c r="D605" i="3" s="1"/>
  <c r="A606" i="3"/>
  <c r="B606" i="3"/>
  <c r="C606" i="3"/>
  <c r="D606" i="3"/>
  <c r="A607" i="3"/>
  <c r="B607" i="3"/>
  <c r="C607" i="3"/>
  <c r="D607" i="3" s="1"/>
  <c r="A608" i="3"/>
  <c r="B608" i="3"/>
  <c r="C608" i="3"/>
  <c r="D608" i="3" s="1"/>
  <c r="A609" i="3"/>
  <c r="B609" i="3"/>
  <c r="C609" i="3"/>
  <c r="D609" i="3" s="1"/>
  <c r="A610" i="3"/>
  <c r="B610" i="3"/>
  <c r="C610" i="3"/>
  <c r="D610" i="3"/>
  <c r="A611" i="3"/>
  <c r="B611" i="3"/>
  <c r="C611" i="3"/>
  <c r="D611" i="3" s="1"/>
  <c r="A612" i="3"/>
  <c r="B612" i="3"/>
  <c r="C612" i="3"/>
  <c r="D612" i="3" s="1"/>
  <c r="A613" i="3"/>
  <c r="B613" i="3"/>
  <c r="C613" i="3"/>
  <c r="D613" i="3" s="1"/>
  <c r="A614" i="3"/>
  <c r="B614" i="3"/>
  <c r="C614" i="3"/>
  <c r="D614" i="3"/>
  <c r="A615" i="3"/>
  <c r="B615" i="3"/>
  <c r="C615" i="3"/>
  <c r="D615" i="3" s="1"/>
  <c r="A616" i="3"/>
  <c r="B616" i="3"/>
  <c r="C616" i="3"/>
  <c r="D616" i="3"/>
  <c r="A617" i="3"/>
  <c r="B617" i="3"/>
  <c r="C617" i="3"/>
  <c r="D617" i="3" s="1"/>
  <c r="A618" i="3"/>
  <c r="B618" i="3"/>
  <c r="C618" i="3"/>
  <c r="D618" i="3"/>
  <c r="A619" i="3"/>
  <c r="B619" i="3"/>
  <c r="C619" i="3"/>
  <c r="D619" i="3" s="1"/>
  <c r="A620" i="3"/>
  <c r="B620" i="3"/>
  <c r="C620" i="3"/>
  <c r="D620" i="3" s="1"/>
  <c r="A621" i="3"/>
  <c r="B621" i="3"/>
  <c r="C621" i="3"/>
  <c r="D621" i="3" s="1"/>
  <c r="A622" i="3"/>
  <c r="B622" i="3"/>
  <c r="C622" i="3"/>
  <c r="D622" i="3"/>
  <c r="A623" i="3"/>
  <c r="B623" i="3"/>
  <c r="C623" i="3"/>
  <c r="D623" i="3" s="1"/>
  <c r="A624" i="3"/>
  <c r="B624" i="3"/>
  <c r="C624" i="3"/>
  <c r="D624" i="3" s="1"/>
  <c r="A625" i="3"/>
  <c r="B625" i="3"/>
  <c r="C625" i="3"/>
  <c r="D625" i="3" s="1"/>
  <c r="A626" i="3"/>
  <c r="B626" i="3"/>
  <c r="C626" i="3"/>
  <c r="D626" i="3"/>
  <c r="A627" i="3"/>
  <c r="B627" i="3"/>
  <c r="C627" i="3"/>
  <c r="D627" i="3" s="1"/>
  <c r="A628" i="3"/>
  <c r="B628" i="3"/>
  <c r="C628" i="3"/>
  <c r="D628" i="3" s="1"/>
  <c r="A629" i="3"/>
  <c r="B629" i="3"/>
  <c r="C629" i="3"/>
  <c r="D629" i="3" s="1"/>
  <c r="A630" i="3"/>
  <c r="B630" i="3"/>
  <c r="C630" i="3"/>
  <c r="D630" i="3"/>
  <c r="A631" i="3"/>
  <c r="B631" i="3"/>
  <c r="C631" i="3"/>
  <c r="D631" i="3" s="1"/>
  <c r="A632" i="3"/>
  <c r="B632" i="3"/>
  <c r="C632" i="3"/>
  <c r="D632" i="3"/>
  <c r="A633" i="3"/>
  <c r="B633" i="3"/>
  <c r="C633" i="3"/>
  <c r="D633" i="3" s="1"/>
  <c r="A634" i="3"/>
  <c r="B634" i="3"/>
  <c r="C634" i="3"/>
  <c r="D634" i="3"/>
  <c r="A635" i="3"/>
  <c r="B635" i="3"/>
  <c r="C635" i="3"/>
  <c r="D635" i="3" s="1"/>
  <c r="A636" i="3"/>
  <c r="B636" i="3"/>
  <c r="C636" i="3"/>
  <c r="D636" i="3" s="1"/>
  <c r="A637" i="3"/>
  <c r="B637" i="3"/>
  <c r="C637" i="3"/>
  <c r="D637" i="3" s="1"/>
  <c r="A638" i="3"/>
  <c r="B638" i="3"/>
  <c r="C638" i="3"/>
  <c r="D638" i="3"/>
  <c r="A639" i="3"/>
  <c r="B639" i="3"/>
  <c r="C639" i="3"/>
  <c r="D639" i="3" s="1"/>
  <c r="A640" i="3"/>
  <c r="B640" i="3"/>
  <c r="C640" i="3"/>
  <c r="D640" i="3" s="1"/>
  <c r="A641" i="3"/>
  <c r="B641" i="3"/>
  <c r="C641" i="3"/>
  <c r="D641" i="3"/>
  <c r="A642" i="3"/>
  <c r="B642" i="3"/>
  <c r="C642" i="3"/>
  <c r="D642" i="3" s="1"/>
  <c r="A643" i="3"/>
  <c r="B643" i="3"/>
  <c r="C643" i="3"/>
  <c r="D643" i="3"/>
  <c r="A644" i="3"/>
  <c r="B644" i="3"/>
  <c r="C644" i="3"/>
  <c r="D644" i="3" s="1"/>
  <c r="A645" i="3"/>
  <c r="B645" i="3"/>
  <c r="C645" i="3"/>
  <c r="D645" i="3" s="1"/>
  <c r="A646" i="3"/>
  <c r="B646" i="3"/>
  <c r="C646" i="3"/>
  <c r="D646" i="3" s="1"/>
  <c r="A647" i="3"/>
  <c r="B647" i="3"/>
  <c r="C647" i="3"/>
  <c r="D647" i="3"/>
  <c r="A648" i="3"/>
  <c r="B648" i="3"/>
  <c r="C648" i="3"/>
  <c r="D648" i="3" s="1"/>
  <c r="A649" i="3"/>
  <c r="B649" i="3"/>
  <c r="C649" i="3"/>
  <c r="D649" i="3" s="1"/>
  <c r="A650" i="3"/>
  <c r="B650" i="3"/>
  <c r="C650" i="3"/>
  <c r="D650" i="3" s="1"/>
  <c r="A651" i="3"/>
  <c r="B651" i="3"/>
  <c r="C651" i="3"/>
  <c r="D651" i="3"/>
  <c r="A652" i="3"/>
  <c r="B652" i="3"/>
  <c r="C652" i="3"/>
  <c r="D652" i="3" s="1"/>
  <c r="A653" i="3"/>
  <c r="B653" i="3"/>
  <c r="C653" i="3"/>
  <c r="D653" i="3"/>
  <c r="A654" i="3"/>
  <c r="B654" i="3"/>
  <c r="C654" i="3"/>
  <c r="D654" i="3" s="1"/>
  <c r="A655" i="3"/>
  <c r="B655" i="3"/>
  <c r="C655" i="3"/>
  <c r="D655" i="3"/>
  <c r="A656" i="3"/>
  <c r="B656" i="3"/>
  <c r="C656" i="3"/>
  <c r="D656" i="3" s="1"/>
  <c r="A657" i="3"/>
  <c r="B657" i="3"/>
  <c r="C657" i="3"/>
  <c r="D657" i="3"/>
  <c r="A658" i="3"/>
  <c r="B658" i="3"/>
  <c r="C658" i="3"/>
  <c r="D658" i="3" s="1"/>
  <c r="A659" i="3"/>
  <c r="B659" i="3"/>
  <c r="C659" i="3"/>
  <c r="D659" i="3"/>
  <c r="A660" i="3"/>
  <c r="B660" i="3"/>
  <c r="C660" i="3"/>
  <c r="D660" i="3" s="1"/>
  <c r="A661" i="3"/>
  <c r="B661" i="3"/>
  <c r="C661" i="3"/>
  <c r="D661" i="3" s="1"/>
  <c r="A662" i="3"/>
  <c r="B662" i="3"/>
  <c r="C662" i="3"/>
  <c r="D662" i="3" s="1"/>
  <c r="A663" i="3"/>
  <c r="B663" i="3"/>
  <c r="C663" i="3"/>
  <c r="D663" i="3"/>
  <c r="A664" i="3"/>
  <c r="B664" i="3"/>
  <c r="C664" i="3"/>
  <c r="D664" i="3" s="1"/>
  <c r="A665" i="3"/>
  <c r="B665" i="3"/>
  <c r="C665" i="3"/>
  <c r="D665" i="3" s="1"/>
  <c r="A666" i="3"/>
  <c r="B666" i="3"/>
  <c r="C666" i="3"/>
  <c r="D666" i="3" s="1"/>
  <c r="A667" i="3"/>
  <c r="B667" i="3"/>
  <c r="C667" i="3"/>
  <c r="D667" i="3"/>
  <c r="A668" i="3"/>
  <c r="B668" i="3"/>
  <c r="C668" i="3"/>
  <c r="D668" i="3" s="1"/>
  <c r="A669" i="3"/>
  <c r="B669" i="3"/>
  <c r="C669" i="3"/>
  <c r="D669" i="3"/>
  <c r="A670" i="3"/>
  <c r="B670" i="3"/>
  <c r="C670" i="3"/>
  <c r="D670" i="3" s="1"/>
  <c r="A671" i="3"/>
  <c r="B671" i="3"/>
  <c r="C671" i="3"/>
  <c r="D671" i="3"/>
  <c r="A672" i="3"/>
  <c r="B672" i="3"/>
  <c r="C672" i="3"/>
  <c r="D672" i="3" s="1"/>
  <c r="A673" i="3"/>
  <c r="B673" i="3"/>
  <c r="C673" i="3"/>
  <c r="D673" i="3"/>
  <c r="A674" i="3"/>
  <c r="B674" i="3"/>
  <c r="C674" i="3"/>
  <c r="D674" i="3" s="1"/>
  <c r="A675" i="3"/>
  <c r="B675" i="3"/>
  <c r="C675" i="3"/>
  <c r="D675" i="3"/>
  <c r="A676" i="3"/>
  <c r="B676" i="3"/>
  <c r="C676" i="3"/>
  <c r="D676" i="3" s="1"/>
  <c r="A677" i="3"/>
  <c r="B677" i="3"/>
  <c r="C677" i="3"/>
  <c r="D677" i="3" s="1"/>
  <c r="A678" i="3"/>
  <c r="B678" i="3"/>
  <c r="C678" i="3"/>
  <c r="D678" i="3" s="1"/>
  <c r="A679" i="3"/>
  <c r="B679" i="3"/>
  <c r="C679" i="3"/>
  <c r="D679" i="3"/>
  <c r="A680" i="3"/>
  <c r="B680" i="3"/>
  <c r="C680" i="3"/>
  <c r="D680" i="3" s="1"/>
  <c r="A681" i="3"/>
  <c r="B681" i="3"/>
  <c r="C681" i="3"/>
  <c r="D681" i="3" s="1"/>
  <c r="A682" i="3"/>
  <c r="B682" i="3"/>
  <c r="C682" i="3"/>
  <c r="D682" i="3" s="1"/>
  <c r="A683" i="3"/>
  <c r="B683" i="3"/>
  <c r="C683" i="3"/>
  <c r="D683" i="3"/>
  <c r="A684" i="3"/>
  <c r="B684" i="3"/>
  <c r="C684" i="3"/>
  <c r="D684" i="3" s="1"/>
  <c r="A685" i="3"/>
  <c r="B685" i="3"/>
  <c r="C685" i="3"/>
  <c r="D685" i="3"/>
  <c r="A686" i="3"/>
  <c r="B686" i="3"/>
  <c r="C686" i="3"/>
  <c r="D686" i="3" s="1"/>
  <c r="A687" i="3"/>
  <c r="B687" i="3"/>
  <c r="C687" i="3"/>
  <c r="D687" i="3"/>
  <c r="A688" i="3"/>
  <c r="B688" i="3"/>
  <c r="C688" i="3"/>
  <c r="D688" i="3" s="1"/>
  <c r="A689" i="3"/>
  <c r="B689" i="3"/>
  <c r="C689" i="3"/>
  <c r="D689" i="3"/>
  <c r="A690" i="3"/>
  <c r="B690" i="3"/>
  <c r="C690" i="3"/>
  <c r="D690" i="3" s="1"/>
  <c r="A691" i="3"/>
  <c r="B691" i="3"/>
  <c r="C691" i="3"/>
  <c r="D691" i="3"/>
  <c r="A692" i="3"/>
  <c r="B692" i="3"/>
  <c r="C692" i="3"/>
  <c r="D692" i="3" s="1"/>
  <c r="A693" i="3"/>
  <c r="B693" i="3"/>
  <c r="C693" i="3"/>
  <c r="D693" i="3" s="1"/>
  <c r="A694" i="3"/>
  <c r="B694" i="3"/>
  <c r="C694" i="3"/>
  <c r="D694" i="3" s="1"/>
  <c r="A695" i="3"/>
  <c r="B695" i="3"/>
  <c r="C695" i="3"/>
  <c r="D695" i="3"/>
  <c r="A696" i="3"/>
  <c r="B696" i="3"/>
  <c r="C696" i="3"/>
  <c r="D696" i="3" s="1"/>
  <c r="A697" i="3"/>
  <c r="B697" i="3"/>
  <c r="C697" i="3"/>
  <c r="D697" i="3" s="1"/>
  <c r="A698" i="3"/>
  <c r="B698" i="3"/>
  <c r="C698" i="3"/>
  <c r="D698" i="3" s="1"/>
  <c r="A699" i="3"/>
  <c r="B699" i="3"/>
  <c r="C699" i="3"/>
  <c r="D699" i="3"/>
  <c r="A700" i="3"/>
  <c r="B700" i="3"/>
  <c r="C700" i="3"/>
  <c r="D700" i="3" s="1"/>
  <c r="A701" i="3"/>
  <c r="B701" i="3"/>
  <c r="C701" i="3"/>
  <c r="D701" i="3"/>
  <c r="A702" i="3"/>
  <c r="B702" i="3"/>
  <c r="C702" i="3"/>
  <c r="D702" i="3" s="1"/>
  <c r="A703" i="3"/>
  <c r="B703" i="3"/>
  <c r="C703" i="3"/>
  <c r="D703" i="3"/>
  <c r="A704" i="3"/>
  <c r="B704" i="3"/>
  <c r="C704" i="3"/>
  <c r="D704" i="3" s="1"/>
  <c r="A705" i="3"/>
  <c r="B705" i="3"/>
  <c r="C705" i="3"/>
  <c r="D705" i="3"/>
  <c r="A706" i="3"/>
  <c r="B706" i="3"/>
  <c r="C706" i="3"/>
  <c r="D706" i="3" s="1"/>
  <c r="A707" i="3"/>
  <c r="B707" i="3"/>
  <c r="C707" i="3"/>
  <c r="D707" i="3"/>
  <c r="A708" i="3"/>
  <c r="B708" i="3"/>
  <c r="C708" i="3"/>
  <c r="D708" i="3" s="1"/>
  <c r="A709" i="3"/>
  <c r="B709" i="3"/>
  <c r="C709" i="3"/>
  <c r="D709" i="3" s="1"/>
  <c r="A710" i="3"/>
  <c r="B710" i="3"/>
  <c r="C710" i="3"/>
  <c r="D710" i="3" s="1"/>
  <c r="A711" i="3"/>
  <c r="B711" i="3"/>
  <c r="C711" i="3"/>
  <c r="D711" i="3"/>
  <c r="A712" i="3"/>
  <c r="B712" i="3"/>
  <c r="C712" i="3"/>
  <c r="D712" i="3" s="1"/>
  <c r="A713" i="3"/>
  <c r="B713" i="3"/>
  <c r="C713" i="3"/>
  <c r="D713" i="3" s="1"/>
  <c r="A714" i="3"/>
  <c r="B714" i="3"/>
  <c r="C714" i="3"/>
  <c r="D714" i="3" s="1"/>
  <c r="A715" i="3"/>
  <c r="B715" i="3"/>
  <c r="C715" i="3"/>
  <c r="D715" i="3"/>
  <c r="A716" i="3"/>
  <c r="B716" i="3"/>
  <c r="C716" i="3"/>
  <c r="D716" i="3" s="1"/>
  <c r="A717" i="3"/>
  <c r="B717" i="3"/>
  <c r="C717" i="3"/>
  <c r="D717" i="3"/>
  <c r="A718" i="3"/>
  <c r="B718" i="3"/>
  <c r="C718" i="3"/>
  <c r="D718" i="3" s="1"/>
  <c r="A719" i="3"/>
  <c r="B719" i="3"/>
  <c r="C719" i="3"/>
  <c r="D719" i="3"/>
  <c r="A720" i="3"/>
  <c r="B720" i="3"/>
  <c r="C720" i="3"/>
  <c r="D720" i="3" s="1"/>
  <c r="A721" i="3"/>
  <c r="B721" i="3"/>
  <c r="C721" i="3"/>
  <c r="D721" i="3"/>
  <c r="A722" i="3"/>
  <c r="B722" i="3"/>
  <c r="C722" i="3"/>
  <c r="D722" i="3" s="1"/>
  <c r="A723" i="3"/>
  <c r="B723" i="3"/>
  <c r="C723" i="3"/>
  <c r="D723" i="3"/>
  <c r="A724" i="3"/>
  <c r="B724" i="3"/>
  <c r="C724" i="3"/>
  <c r="D724" i="3" s="1"/>
  <c r="A725" i="3"/>
  <c r="B725" i="3"/>
  <c r="C725" i="3"/>
  <c r="D725" i="3" s="1"/>
  <c r="A726" i="3"/>
  <c r="B726" i="3"/>
  <c r="C726" i="3"/>
  <c r="D726" i="3" s="1"/>
  <c r="A727" i="3"/>
  <c r="B727" i="3"/>
  <c r="C727" i="3"/>
  <c r="D727" i="3"/>
  <c r="A728" i="3"/>
  <c r="B728" i="3"/>
  <c r="C728" i="3"/>
  <c r="D728" i="3" s="1"/>
  <c r="A729" i="3"/>
  <c r="B729" i="3"/>
  <c r="C729" i="3"/>
  <c r="D729" i="3" s="1"/>
  <c r="A730" i="3"/>
  <c r="B730" i="3"/>
  <c r="C730" i="3"/>
  <c r="D730" i="3" s="1"/>
  <c r="A731" i="3"/>
  <c r="B731" i="3"/>
  <c r="C731" i="3"/>
  <c r="D731" i="3"/>
  <c r="A732" i="3"/>
  <c r="B732" i="3"/>
  <c r="C732" i="3"/>
  <c r="D732" i="3" s="1"/>
  <c r="A733" i="3"/>
  <c r="B733" i="3"/>
  <c r="C733" i="3"/>
  <c r="D733" i="3"/>
  <c r="A734" i="3"/>
  <c r="B734" i="3"/>
  <c r="C734" i="3"/>
  <c r="D734" i="3" s="1"/>
  <c r="A735" i="3"/>
  <c r="B735" i="3"/>
  <c r="C735" i="3"/>
  <c r="D735" i="3"/>
  <c r="A736" i="3"/>
  <c r="B736" i="3"/>
  <c r="C736" i="3"/>
  <c r="D736" i="3" s="1"/>
  <c r="A737" i="3"/>
  <c r="B737" i="3"/>
  <c r="C737" i="3"/>
  <c r="D737" i="3"/>
  <c r="A738" i="3"/>
  <c r="B738" i="3"/>
  <c r="C738" i="3"/>
  <c r="D738" i="3" s="1"/>
  <c r="A739" i="3"/>
  <c r="B739" i="3"/>
  <c r="C739" i="3"/>
  <c r="D739" i="3"/>
  <c r="A740" i="3"/>
  <c r="B740" i="3"/>
  <c r="C740" i="3"/>
  <c r="D740" i="3" s="1"/>
  <c r="A741" i="3"/>
  <c r="B741" i="3"/>
  <c r="C741" i="3"/>
  <c r="D741" i="3" s="1"/>
  <c r="A742" i="3"/>
  <c r="B742" i="3"/>
  <c r="C742" i="3"/>
  <c r="D742" i="3" s="1"/>
  <c r="A743" i="3"/>
  <c r="B743" i="3"/>
  <c r="C743" i="3"/>
  <c r="D743" i="3"/>
  <c r="A744" i="3"/>
  <c r="B744" i="3"/>
  <c r="C744" i="3"/>
  <c r="D744" i="3" s="1"/>
  <c r="A745" i="3"/>
  <c r="B745" i="3"/>
  <c r="C745" i="3"/>
  <c r="D745" i="3" s="1"/>
  <c r="A746" i="3"/>
  <c r="B746" i="3"/>
  <c r="C746" i="3"/>
  <c r="D746" i="3" s="1"/>
  <c r="A747" i="3"/>
  <c r="B747" i="3"/>
  <c r="C747" i="3"/>
  <c r="D747" i="3"/>
  <c r="A748" i="3"/>
  <c r="B748" i="3"/>
  <c r="C748" i="3"/>
  <c r="D748" i="3" s="1"/>
  <c r="A749" i="3"/>
  <c r="B749" i="3"/>
  <c r="C749" i="3"/>
  <c r="D749" i="3"/>
  <c r="A750" i="3"/>
  <c r="B750" i="3"/>
  <c r="C750" i="3"/>
  <c r="D750" i="3" s="1"/>
  <c r="A751" i="3"/>
  <c r="B751" i="3"/>
  <c r="C751" i="3"/>
  <c r="D751" i="3"/>
  <c r="A752" i="3"/>
  <c r="B752" i="3"/>
  <c r="C752" i="3"/>
  <c r="D752" i="3" s="1"/>
  <c r="A753" i="3"/>
  <c r="B753" i="3"/>
  <c r="C753" i="3"/>
  <c r="D753" i="3"/>
  <c r="A754" i="3"/>
  <c r="B754" i="3"/>
  <c r="C754" i="3"/>
  <c r="D754" i="3" s="1"/>
  <c r="A755" i="3"/>
  <c r="B755" i="3"/>
  <c r="C755" i="3"/>
  <c r="D755" i="3"/>
  <c r="A756" i="3"/>
  <c r="B756" i="3"/>
  <c r="C756" i="3"/>
  <c r="D756" i="3" s="1"/>
  <c r="A757" i="3"/>
  <c r="B757" i="3"/>
  <c r="C757" i="3"/>
  <c r="D757" i="3" s="1"/>
  <c r="A758" i="3"/>
  <c r="B758" i="3"/>
  <c r="C758" i="3"/>
  <c r="D758" i="3" s="1"/>
  <c r="A759" i="3"/>
  <c r="B759" i="3"/>
  <c r="C759" i="3"/>
  <c r="D759" i="3"/>
  <c r="A760" i="3"/>
  <c r="B760" i="3"/>
  <c r="C760" i="3"/>
  <c r="D760" i="3" s="1"/>
  <c r="A761" i="3"/>
  <c r="B761" i="3"/>
  <c r="C761" i="3"/>
  <c r="D761" i="3" s="1"/>
  <c r="A762" i="3"/>
  <c r="B762" i="3"/>
  <c r="C762" i="3"/>
  <c r="D762" i="3" s="1"/>
  <c r="A763" i="3"/>
  <c r="B763" i="3"/>
  <c r="C763" i="3"/>
  <c r="D763" i="3"/>
  <c r="A764" i="3"/>
  <c r="B764" i="3"/>
  <c r="C764" i="3"/>
  <c r="D764" i="3" s="1"/>
  <c r="A765" i="3"/>
  <c r="B765" i="3"/>
  <c r="C765" i="3"/>
  <c r="D765" i="3"/>
  <c r="A766" i="3"/>
  <c r="B766" i="3"/>
  <c r="C766" i="3"/>
  <c r="D766" i="3" s="1"/>
  <c r="A767" i="3"/>
  <c r="B767" i="3"/>
  <c r="C767" i="3"/>
  <c r="D767" i="3"/>
  <c r="A768" i="3"/>
  <c r="B768" i="3"/>
  <c r="C768" i="3"/>
  <c r="D768" i="3" s="1"/>
  <c r="A769" i="3"/>
  <c r="B769" i="3"/>
  <c r="C769" i="3"/>
  <c r="D769" i="3"/>
  <c r="A770" i="3"/>
  <c r="B770" i="3"/>
  <c r="C770" i="3"/>
  <c r="D770" i="3" s="1"/>
  <c r="A771" i="3"/>
  <c r="B771" i="3"/>
  <c r="C771" i="3"/>
  <c r="D771" i="3"/>
  <c r="A772" i="3"/>
  <c r="B772" i="3"/>
  <c r="C772" i="3"/>
  <c r="D772" i="3" s="1"/>
  <c r="A773" i="3"/>
  <c r="B773" i="3"/>
  <c r="C773" i="3"/>
  <c r="D773" i="3" s="1"/>
  <c r="A774" i="3"/>
  <c r="B774" i="3"/>
  <c r="C774" i="3"/>
  <c r="D774" i="3" s="1"/>
  <c r="A775" i="3"/>
  <c r="B775" i="3"/>
  <c r="C775" i="3"/>
  <c r="D775" i="3"/>
  <c r="A776" i="3"/>
  <c r="B776" i="3"/>
  <c r="C776" i="3"/>
  <c r="D776" i="3" s="1"/>
  <c r="A777" i="3"/>
  <c r="B777" i="3"/>
  <c r="C777" i="3"/>
  <c r="D777" i="3" s="1"/>
  <c r="A778" i="3"/>
  <c r="B778" i="3"/>
  <c r="C778" i="3"/>
  <c r="D778" i="3" s="1"/>
  <c r="A779" i="3"/>
  <c r="B779" i="3"/>
  <c r="C779" i="3"/>
  <c r="D779" i="3"/>
  <c r="A780" i="3"/>
  <c r="B780" i="3"/>
  <c r="C780" i="3"/>
  <c r="D780" i="3" s="1"/>
  <c r="A781" i="3"/>
  <c r="B781" i="3"/>
  <c r="C781" i="3"/>
  <c r="D781" i="3"/>
  <c r="A782" i="3"/>
  <c r="B782" i="3"/>
  <c r="C782" i="3"/>
  <c r="D782" i="3" s="1"/>
  <c r="A783" i="3"/>
  <c r="B783" i="3"/>
  <c r="C783" i="3"/>
  <c r="D783" i="3"/>
  <c r="A784" i="3"/>
  <c r="B784" i="3"/>
  <c r="C784" i="3"/>
  <c r="D784" i="3" s="1"/>
  <c r="A785" i="3"/>
  <c r="B785" i="3"/>
  <c r="C785" i="3"/>
  <c r="D785" i="3"/>
  <c r="A786" i="3"/>
  <c r="B786" i="3"/>
  <c r="C786" i="3"/>
  <c r="D786" i="3" s="1"/>
  <c r="A787" i="3"/>
  <c r="B787" i="3"/>
  <c r="C787" i="3"/>
  <c r="D787" i="3"/>
  <c r="A788" i="3"/>
  <c r="B788" i="3"/>
  <c r="C788" i="3"/>
  <c r="D788" i="3" s="1"/>
  <c r="A789" i="3"/>
  <c r="B789" i="3"/>
  <c r="C789" i="3"/>
  <c r="D789" i="3" s="1"/>
  <c r="A790" i="3"/>
  <c r="B790" i="3"/>
  <c r="C790" i="3"/>
  <c r="D790" i="3" s="1"/>
  <c r="A791" i="3"/>
  <c r="B791" i="3"/>
  <c r="C791" i="3"/>
  <c r="D791" i="3"/>
  <c r="A792" i="3"/>
  <c r="B792" i="3"/>
  <c r="C792" i="3"/>
  <c r="D792" i="3" s="1"/>
  <c r="A793" i="3"/>
  <c r="B793" i="3"/>
  <c r="C793" i="3"/>
  <c r="D793" i="3" s="1"/>
  <c r="A794" i="3"/>
  <c r="B794" i="3"/>
  <c r="C794" i="3"/>
  <c r="D794" i="3" s="1"/>
  <c r="A795" i="3"/>
  <c r="B795" i="3"/>
  <c r="C795" i="3"/>
  <c r="D795" i="3"/>
  <c r="A796" i="3"/>
  <c r="B796" i="3"/>
  <c r="C796" i="3"/>
  <c r="D796" i="3" s="1"/>
  <c r="A797" i="3"/>
  <c r="B797" i="3"/>
  <c r="C797" i="3"/>
  <c r="D797" i="3"/>
  <c r="A798" i="3"/>
  <c r="B798" i="3"/>
  <c r="C798" i="3"/>
  <c r="D798" i="3" s="1"/>
  <c r="A799" i="3"/>
  <c r="B799" i="3"/>
  <c r="C799" i="3"/>
  <c r="D799" i="3"/>
  <c r="A800" i="3"/>
  <c r="B800" i="3"/>
  <c r="C800" i="3"/>
  <c r="D800" i="3" s="1"/>
  <c r="A801" i="3"/>
  <c r="B801" i="3"/>
  <c r="C801" i="3"/>
  <c r="D801" i="3"/>
  <c r="A802" i="3"/>
  <c r="B802" i="3"/>
  <c r="C802" i="3"/>
  <c r="D802" i="3" s="1"/>
  <c r="A803" i="3"/>
  <c r="B803" i="3"/>
  <c r="C803" i="3"/>
  <c r="D803" i="3"/>
  <c r="A804" i="3"/>
  <c r="B804" i="3"/>
  <c r="C804" i="3"/>
  <c r="D804" i="3" s="1"/>
  <c r="A805" i="3"/>
  <c r="B805" i="3"/>
  <c r="C805" i="3"/>
  <c r="D805" i="3" s="1"/>
  <c r="A806" i="3"/>
  <c r="B806" i="3"/>
  <c r="C806" i="3"/>
  <c r="D806" i="3" s="1"/>
  <c r="A807" i="3"/>
  <c r="B807" i="3"/>
  <c r="C807" i="3"/>
  <c r="D807" i="3"/>
  <c r="A808" i="3"/>
  <c r="B808" i="3"/>
  <c r="C808" i="3"/>
  <c r="D808" i="3" s="1"/>
  <c r="A809" i="3"/>
  <c r="B809" i="3"/>
  <c r="C809" i="3"/>
  <c r="D809" i="3" s="1"/>
  <c r="A810" i="3"/>
  <c r="B810" i="3"/>
  <c r="C810" i="3"/>
  <c r="D810" i="3" s="1"/>
  <c r="A811" i="3"/>
  <c r="B811" i="3"/>
  <c r="C811" i="3"/>
  <c r="D811" i="3"/>
  <c r="A812" i="3"/>
  <c r="B812" i="3"/>
  <c r="C812" i="3"/>
  <c r="D812" i="3" s="1"/>
  <c r="A813" i="3"/>
  <c r="B813" i="3"/>
  <c r="C813" i="3"/>
  <c r="D813" i="3"/>
  <c r="A814" i="3"/>
  <c r="B814" i="3"/>
  <c r="C814" i="3"/>
  <c r="D814" i="3" s="1"/>
  <c r="A815" i="3"/>
  <c r="B815" i="3"/>
  <c r="C815" i="3"/>
  <c r="D815" i="3"/>
  <c r="A816" i="3"/>
  <c r="B816" i="3"/>
  <c r="C816" i="3"/>
  <c r="D816" i="3" s="1"/>
  <c r="A817" i="3"/>
  <c r="B817" i="3"/>
  <c r="C817" i="3"/>
  <c r="D817" i="3"/>
  <c r="A818" i="3"/>
  <c r="B818" i="3"/>
  <c r="C818" i="3"/>
  <c r="D818" i="3" s="1"/>
  <c r="A819" i="3"/>
  <c r="B819" i="3"/>
  <c r="C819" i="3"/>
  <c r="D819" i="3"/>
  <c r="A820" i="3"/>
  <c r="B820" i="3"/>
  <c r="C820" i="3"/>
  <c r="D820" i="3" s="1"/>
  <c r="A821" i="3"/>
  <c r="B821" i="3"/>
  <c r="C821" i="3"/>
  <c r="D821" i="3" s="1"/>
  <c r="A822" i="3"/>
  <c r="B822" i="3"/>
  <c r="C822" i="3"/>
  <c r="D822" i="3" s="1"/>
  <c r="A823" i="3"/>
  <c r="B823" i="3"/>
  <c r="C823" i="3"/>
  <c r="D823" i="3"/>
  <c r="A824" i="3"/>
  <c r="B824" i="3"/>
  <c r="C824" i="3"/>
  <c r="D824" i="3" s="1"/>
  <c r="A825" i="3"/>
  <c r="B825" i="3"/>
  <c r="C825" i="3"/>
  <c r="D825" i="3" s="1"/>
  <c r="A826" i="3"/>
  <c r="B826" i="3"/>
  <c r="C826" i="3"/>
  <c r="D826" i="3" s="1"/>
  <c r="A827" i="3"/>
  <c r="B827" i="3"/>
  <c r="C827" i="3"/>
  <c r="D827" i="3"/>
  <c r="A828" i="3"/>
  <c r="B828" i="3"/>
  <c r="C828" i="3"/>
  <c r="D828" i="3" s="1"/>
  <c r="A829" i="3"/>
  <c r="B829" i="3"/>
  <c r="C829" i="3"/>
  <c r="D829" i="3"/>
  <c r="A830" i="3"/>
  <c r="B830" i="3"/>
  <c r="C830" i="3"/>
  <c r="D830" i="3" s="1"/>
  <c r="A831" i="3"/>
  <c r="B831" i="3"/>
  <c r="C831" i="3"/>
  <c r="D831" i="3"/>
  <c r="A832" i="3"/>
  <c r="B832" i="3"/>
  <c r="C832" i="3"/>
  <c r="D832" i="3" s="1"/>
  <c r="A833" i="3"/>
  <c r="B833" i="3"/>
  <c r="C833" i="3"/>
  <c r="D833" i="3"/>
  <c r="A834" i="3"/>
  <c r="B834" i="3"/>
  <c r="C834" i="3"/>
  <c r="D834" i="3" s="1"/>
  <c r="A835" i="3"/>
  <c r="B835" i="3"/>
  <c r="C835" i="3"/>
  <c r="D835" i="3"/>
  <c r="A836" i="3"/>
  <c r="B836" i="3"/>
  <c r="C836" i="3"/>
  <c r="D836" i="3" s="1"/>
  <c r="A837" i="3"/>
  <c r="B837" i="3"/>
  <c r="C837" i="3"/>
  <c r="D837" i="3" s="1"/>
  <c r="A838" i="3"/>
  <c r="B838" i="3"/>
  <c r="C838" i="3"/>
  <c r="D838" i="3" s="1"/>
  <c r="A839" i="3"/>
  <c r="B839" i="3"/>
  <c r="C839" i="3"/>
  <c r="D839" i="3"/>
  <c r="A840" i="3"/>
  <c r="B840" i="3"/>
  <c r="C840" i="3"/>
  <c r="D840" i="3" s="1"/>
  <c r="A841" i="3"/>
  <c r="B841" i="3"/>
  <c r="C841" i="3"/>
  <c r="D841" i="3" s="1"/>
  <c r="A842" i="3"/>
  <c r="B842" i="3"/>
  <c r="C842" i="3"/>
  <c r="D842" i="3" s="1"/>
  <c r="A843" i="3"/>
  <c r="B843" i="3"/>
  <c r="C843" i="3"/>
  <c r="D843" i="3"/>
  <c r="A844" i="3"/>
  <c r="B844" i="3"/>
  <c r="C844" i="3"/>
  <c r="D844" i="3" s="1"/>
  <c r="A845" i="3"/>
  <c r="B845" i="3"/>
  <c r="C845" i="3"/>
  <c r="D845" i="3"/>
  <c r="A846" i="3"/>
  <c r="B846" i="3"/>
  <c r="C846" i="3"/>
  <c r="D846" i="3" s="1"/>
  <c r="A847" i="3"/>
  <c r="B847" i="3"/>
  <c r="C847" i="3"/>
  <c r="D847" i="3"/>
  <c r="A848" i="3"/>
  <c r="B848" i="3"/>
  <c r="C848" i="3"/>
  <c r="D848" i="3" s="1"/>
  <c r="A849" i="3"/>
  <c r="B849" i="3"/>
  <c r="C849" i="3"/>
  <c r="D849" i="3"/>
  <c r="A850" i="3"/>
  <c r="B850" i="3"/>
  <c r="C850" i="3"/>
  <c r="D850" i="3" s="1"/>
  <c r="A851" i="3"/>
  <c r="B851" i="3"/>
  <c r="C851" i="3"/>
  <c r="D851" i="3"/>
  <c r="A852" i="3"/>
  <c r="B852" i="3"/>
  <c r="C852" i="3"/>
  <c r="D852" i="3" s="1"/>
  <c r="A853" i="3"/>
  <c r="B853" i="3"/>
  <c r="C853" i="3"/>
  <c r="D853" i="3" s="1"/>
  <c r="A854" i="3"/>
  <c r="B854" i="3"/>
  <c r="C854" i="3"/>
  <c r="D854" i="3" s="1"/>
  <c r="A855" i="3"/>
  <c r="B855" i="3"/>
  <c r="C855" i="3"/>
  <c r="D855" i="3"/>
  <c r="A856" i="3"/>
  <c r="B856" i="3"/>
  <c r="C856" i="3"/>
  <c r="D856" i="3" s="1"/>
  <c r="A857" i="3"/>
  <c r="B857" i="3"/>
  <c r="C857" i="3"/>
  <c r="D857" i="3" s="1"/>
  <c r="A858" i="3"/>
  <c r="B858" i="3"/>
  <c r="C858" i="3"/>
  <c r="D858" i="3" s="1"/>
  <c r="A859" i="3"/>
  <c r="B859" i="3"/>
  <c r="C859" i="3"/>
  <c r="D859" i="3"/>
  <c r="A860" i="3"/>
  <c r="B860" i="3"/>
  <c r="C860" i="3"/>
  <c r="D860" i="3" s="1"/>
  <c r="A861" i="3"/>
  <c r="B861" i="3"/>
  <c r="C861" i="3"/>
  <c r="D861" i="3"/>
  <c r="A862" i="3"/>
  <c r="B862" i="3"/>
  <c r="C862" i="3"/>
  <c r="D862" i="3" s="1"/>
  <c r="A863" i="3"/>
  <c r="B863" i="3"/>
  <c r="C863" i="3"/>
  <c r="D863" i="3"/>
  <c r="A864" i="3"/>
  <c r="B864" i="3"/>
  <c r="C864" i="3"/>
  <c r="D864" i="3" s="1"/>
  <c r="A865" i="3"/>
  <c r="B865" i="3"/>
  <c r="C865" i="3"/>
  <c r="D865" i="3"/>
  <c r="A866" i="3"/>
  <c r="B866" i="3"/>
  <c r="C866" i="3"/>
  <c r="D866" i="3" s="1"/>
  <c r="A867" i="3"/>
  <c r="B867" i="3"/>
  <c r="C867" i="3"/>
  <c r="D867" i="3"/>
  <c r="A868" i="3"/>
  <c r="B868" i="3"/>
  <c r="C868" i="3"/>
  <c r="D868" i="3" s="1"/>
  <c r="A869" i="3"/>
  <c r="B869" i="3"/>
  <c r="C869" i="3"/>
  <c r="D869" i="3" s="1"/>
  <c r="A870" i="3"/>
  <c r="B870" i="3"/>
  <c r="C870" i="3"/>
  <c r="D870" i="3" s="1"/>
  <c r="A871" i="3"/>
  <c r="B871" i="3"/>
  <c r="C871" i="3"/>
  <c r="D871" i="3"/>
  <c r="A872" i="3"/>
  <c r="B872" i="3"/>
  <c r="C872" i="3"/>
  <c r="D872" i="3" s="1"/>
  <c r="A873" i="3"/>
  <c r="B873" i="3"/>
  <c r="C873" i="3"/>
  <c r="D873" i="3" s="1"/>
  <c r="A874" i="3"/>
  <c r="B874" i="3"/>
  <c r="C874" i="3"/>
  <c r="D874" i="3" s="1"/>
  <c r="A875" i="3"/>
  <c r="B875" i="3"/>
  <c r="C875" i="3"/>
  <c r="D875" i="3"/>
  <c r="A876" i="3"/>
  <c r="B876" i="3"/>
  <c r="C876" i="3"/>
  <c r="D876" i="3" s="1"/>
  <c r="A877" i="3"/>
  <c r="B877" i="3"/>
  <c r="C877" i="3"/>
  <c r="D877" i="3"/>
  <c r="A878" i="3"/>
  <c r="B878" i="3"/>
  <c r="C878" i="3"/>
  <c r="D878" i="3" s="1"/>
  <c r="A879" i="3"/>
  <c r="B879" i="3"/>
  <c r="C879" i="3"/>
  <c r="D879" i="3"/>
  <c r="A880" i="3"/>
  <c r="B880" i="3"/>
  <c r="C880" i="3"/>
  <c r="D880" i="3" s="1"/>
  <c r="A881" i="3"/>
  <c r="B881" i="3"/>
  <c r="C881" i="3"/>
  <c r="D881" i="3"/>
  <c r="A882" i="3"/>
  <c r="B882" i="3"/>
  <c r="C882" i="3"/>
  <c r="D882" i="3" s="1"/>
  <c r="A883" i="3"/>
  <c r="B883" i="3"/>
  <c r="C883" i="3"/>
  <c r="D883" i="3"/>
  <c r="A884" i="3"/>
  <c r="B884" i="3"/>
  <c r="C884" i="3"/>
  <c r="D884" i="3" s="1"/>
  <c r="A885" i="3"/>
  <c r="B885" i="3"/>
  <c r="C885" i="3"/>
  <c r="D885" i="3" s="1"/>
  <c r="A886" i="3"/>
  <c r="B886" i="3"/>
  <c r="C886" i="3"/>
  <c r="D886" i="3" s="1"/>
  <c r="A887" i="3"/>
  <c r="B887" i="3"/>
  <c r="C887" i="3"/>
  <c r="D887" i="3"/>
  <c r="A888" i="3"/>
  <c r="B888" i="3"/>
  <c r="C888" i="3"/>
  <c r="D888" i="3" s="1"/>
  <c r="A889" i="3"/>
  <c r="B889" i="3"/>
  <c r="C889" i="3"/>
  <c r="D889" i="3" s="1"/>
  <c r="A890" i="3"/>
  <c r="B890" i="3"/>
  <c r="C890" i="3"/>
  <c r="D890" i="3" s="1"/>
  <c r="A891" i="3"/>
  <c r="B891" i="3"/>
  <c r="C891" i="3"/>
  <c r="D891" i="3"/>
  <c r="A892" i="3"/>
  <c r="B892" i="3"/>
  <c r="C892" i="3"/>
  <c r="D892" i="3" s="1"/>
  <c r="A893" i="3"/>
  <c r="B893" i="3"/>
  <c r="C893" i="3"/>
  <c r="D893" i="3"/>
  <c r="A894" i="3"/>
  <c r="B894" i="3"/>
  <c r="C894" i="3"/>
  <c r="D894" i="3" s="1"/>
  <c r="A895" i="3"/>
  <c r="B895" i="3"/>
  <c r="C895" i="3"/>
  <c r="D895" i="3"/>
  <c r="A896" i="3"/>
  <c r="B896" i="3"/>
  <c r="C896" i="3"/>
  <c r="D896" i="3" s="1"/>
  <c r="A897" i="3"/>
  <c r="B897" i="3"/>
  <c r="C897" i="3"/>
  <c r="D897" i="3"/>
  <c r="A898" i="3"/>
  <c r="B898" i="3"/>
  <c r="C898" i="3"/>
  <c r="D898" i="3" s="1"/>
  <c r="A899" i="3"/>
  <c r="B899" i="3"/>
  <c r="C899" i="3"/>
  <c r="D899" i="3"/>
  <c r="A900" i="3"/>
  <c r="B900" i="3"/>
  <c r="C900" i="3"/>
  <c r="D900" i="3" s="1"/>
  <c r="A901" i="3"/>
  <c r="B901" i="3"/>
  <c r="C901" i="3"/>
  <c r="D901" i="3" s="1"/>
  <c r="A902" i="3"/>
  <c r="B902" i="3"/>
  <c r="C902" i="3"/>
  <c r="D902" i="3" s="1"/>
  <c r="A903" i="3"/>
  <c r="B903" i="3"/>
  <c r="C903" i="3"/>
  <c r="D903" i="3"/>
  <c r="A904" i="3"/>
  <c r="B904" i="3"/>
  <c r="C904" i="3"/>
  <c r="D904" i="3" s="1"/>
  <c r="A905" i="3"/>
  <c r="B905" i="3"/>
  <c r="C905" i="3"/>
  <c r="D905" i="3" s="1"/>
  <c r="A906" i="3"/>
  <c r="B906" i="3"/>
  <c r="C906" i="3"/>
  <c r="D906" i="3" s="1"/>
  <c r="A907" i="3"/>
  <c r="B907" i="3"/>
  <c r="C907" i="3"/>
  <c r="D907" i="3"/>
  <c r="A908" i="3"/>
  <c r="B908" i="3"/>
  <c r="C908" i="3"/>
  <c r="D908" i="3" s="1"/>
  <c r="A909" i="3"/>
  <c r="B909" i="3"/>
  <c r="C909" i="3"/>
  <c r="D909" i="3"/>
  <c r="A910" i="3"/>
  <c r="B910" i="3"/>
  <c r="C910" i="3"/>
  <c r="D910" i="3" s="1"/>
  <c r="A911" i="3"/>
  <c r="B911" i="3"/>
  <c r="C911" i="3"/>
  <c r="D911" i="3"/>
  <c r="A912" i="3"/>
  <c r="B912" i="3"/>
  <c r="C912" i="3"/>
  <c r="D912" i="3" s="1"/>
  <c r="A913" i="3"/>
  <c r="B913" i="3"/>
  <c r="C913" i="3"/>
  <c r="D913" i="3"/>
  <c r="A914" i="3"/>
  <c r="B914" i="3"/>
  <c r="C914" i="3"/>
  <c r="D914" i="3" s="1"/>
  <c r="A915" i="3"/>
  <c r="B915" i="3"/>
  <c r="C915" i="3"/>
  <c r="D915" i="3"/>
  <c r="A916" i="3"/>
  <c r="B916" i="3"/>
  <c r="C916" i="3"/>
  <c r="D916" i="3" s="1"/>
  <c r="A917" i="3"/>
  <c r="B917" i="3"/>
  <c r="C917" i="3"/>
  <c r="D917" i="3" s="1"/>
  <c r="A918" i="3"/>
  <c r="B918" i="3"/>
  <c r="C918" i="3"/>
  <c r="D918" i="3" s="1"/>
  <c r="A919" i="3"/>
  <c r="B919" i="3"/>
  <c r="C919" i="3"/>
  <c r="D919" i="3"/>
  <c r="A920" i="3"/>
  <c r="B920" i="3"/>
  <c r="C920" i="3"/>
  <c r="D920" i="3" s="1"/>
  <c r="A921" i="3"/>
  <c r="B921" i="3"/>
  <c r="C921" i="3"/>
  <c r="D921" i="3" s="1"/>
  <c r="A922" i="3"/>
  <c r="B922" i="3"/>
  <c r="C922" i="3"/>
  <c r="D922" i="3" s="1"/>
  <c r="A923" i="3"/>
  <c r="B923" i="3"/>
  <c r="C923" i="3"/>
  <c r="D923" i="3"/>
  <c r="A924" i="3"/>
  <c r="B924" i="3"/>
  <c r="C924" i="3"/>
  <c r="D924" i="3" s="1"/>
  <c r="A925" i="3"/>
  <c r="B925" i="3"/>
  <c r="C925" i="3"/>
  <c r="D925" i="3"/>
  <c r="A926" i="3"/>
  <c r="B926" i="3"/>
  <c r="C926" i="3"/>
  <c r="D926" i="3" s="1"/>
  <c r="A927" i="3"/>
  <c r="B927" i="3"/>
  <c r="C927" i="3"/>
  <c r="D927" i="3"/>
  <c r="A928" i="3"/>
  <c r="B928" i="3"/>
  <c r="C928" i="3"/>
  <c r="D928" i="3" s="1"/>
  <c r="A929" i="3"/>
  <c r="B929" i="3"/>
  <c r="C929" i="3"/>
  <c r="D929" i="3"/>
  <c r="A930" i="3"/>
  <c r="B930" i="3"/>
  <c r="C930" i="3"/>
  <c r="D930" i="3" s="1"/>
  <c r="A931" i="3"/>
  <c r="B931" i="3"/>
  <c r="C931" i="3"/>
  <c r="D931" i="3"/>
  <c r="A932" i="3"/>
  <c r="B932" i="3"/>
  <c r="C932" i="3"/>
  <c r="D932" i="3" s="1"/>
  <c r="A933" i="3"/>
  <c r="B933" i="3"/>
  <c r="C933" i="3"/>
  <c r="D933" i="3" s="1"/>
  <c r="A934" i="3"/>
  <c r="B934" i="3"/>
  <c r="C934" i="3"/>
  <c r="D934" i="3" s="1"/>
  <c r="A935" i="3"/>
  <c r="B935" i="3"/>
  <c r="C935" i="3"/>
  <c r="D935" i="3"/>
  <c r="A936" i="3"/>
  <c r="B936" i="3"/>
  <c r="C936" i="3"/>
  <c r="D936" i="3" s="1"/>
  <c r="A937" i="3"/>
  <c r="B937" i="3"/>
  <c r="C937" i="3"/>
  <c r="D937" i="3" s="1"/>
  <c r="A938" i="3"/>
  <c r="B938" i="3"/>
  <c r="C938" i="3"/>
  <c r="D938" i="3" s="1"/>
  <c r="A939" i="3"/>
  <c r="B939" i="3"/>
  <c r="C939" i="3"/>
  <c r="D939" i="3"/>
  <c r="A940" i="3"/>
  <c r="B940" i="3"/>
  <c r="C940" i="3"/>
  <c r="D940" i="3" s="1"/>
  <c r="A941" i="3"/>
  <c r="B941" i="3"/>
  <c r="C941" i="3"/>
  <c r="D941" i="3"/>
  <c r="A942" i="3"/>
  <c r="B942" i="3"/>
  <c r="C942" i="3"/>
  <c r="D942" i="3" s="1"/>
  <c r="A943" i="3"/>
  <c r="B943" i="3"/>
  <c r="C943" i="3"/>
  <c r="D943" i="3"/>
  <c r="A944" i="3"/>
  <c r="B944" i="3"/>
  <c r="C944" i="3"/>
  <c r="D944" i="3" s="1"/>
  <c r="A945" i="3"/>
  <c r="B945" i="3"/>
  <c r="C945" i="3"/>
  <c r="D945" i="3"/>
  <c r="A946" i="3"/>
  <c r="B946" i="3"/>
  <c r="C946" i="3"/>
  <c r="D946" i="3" s="1"/>
  <c r="A947" i="3"/>
  <c r="B947" i="3"/>
  <c r="C947" i="3"/>
  <c r="D947" i="3"/>
  <c r="A948" i="3"/>
  <c r="B948" i="3"/>
  <c r="C948" i="3"/>
  <c r="D948" i="3" s="1"/>
  <c r="A949" i="3"/>
  <c r="B949" i="3"/>
  <c r="C949" i="3"/>
  <c r="D949" i="3" s="1"/>
  <c r="A950" i="3"/>
  <c r="B950" i="3"/>
  <c r="C950" i="3"/>
  <c r="D950" i="3" s="1"/>
  <c r="A951" i="3"/>
  <c r="B951" i="3"/>
  <c r="C951" i="3"/>
  <c r="D951" i="3"/>
  <c r="A952" i="3"/>
  <c r="B952" i="3"/>
  <c r="C952" i="3"/>
  <c r="D952" i="3" s="1"/>
  <c r="A953" i="3"/>
  <c r="B953" i="3"/>
  <c r="C953" i="3"/>
  <c r="D953" i="3" s="1"/>
  <c r="A954" i="3"/>
  <c r="B954" i="3"/>
  <c r="C954" i="3"/>
  <c r="D954" i="3" s="1"/>
  <c r="A955" i="3"/>
  <c r="B955" i="3"/>
  <c r="C955" i="3"/>
  <c r="D955" i="3"/>
  <c r="A956" i="3"/>
  <c r="B956" i="3"/>
  <c r="C956" i="3"/>
  <c r="D956" i="3" s="1"/>
  <c r="A957" i="3"/>
  <c r="B957" i="3"/>
  <c r="C957" i="3"/>
  <c r="D957" i="3"/>
  <c r="A958" i="3"/>
  <c r="B958" i="3"/>
  <c r="C958" i="3"/>
  <c r="D958" i="3" s="1"/>
  <c r="A959" i="3"/>
  <c r="B959" i="3"/>
  <c r="C959" i="3"/>
  <c r="D959" i="3"/>
  <c r="A960" i="3"/>
  <c r="B960" i="3"/>
  <c r="C960" i="3"/>
  <c r="D960" i="3" s="1"/>
  <c r="A961" i="3"/>
  <c r="B961" i="3"/>
  <c r="C961" i="3"/>
  <c r="D961" i="3"/>
  <c r="A962" i="3"/>
  <c r="B962" i="3"/>
  <c r="C962" i="3"/>
  <c r="D962" i="3" s="1"/>
  <c r="A963" i="3"/>
  <c r="B963" i="3"/>
  <c r="C963" i="3"/>
  <c r="D963" i="3"/>
  <c r="A964" i="3"/>
  <c r="B964" i="3"/>
  <c r="C964" i="3"/>
  <c r="D964" i="3" s="1"/>
  <c r="A965" i="3"/>
  <c r="B965" i="3"/>
  <c r="C965" i="3"/>
  <c r="D965" i="3" s="1"/>
  <c r="A966" i="3"/>
  <c r="B966" i="3"/>
  <c r="C966" i="3"/>
  <c r="D966" i="3" s="1"/>
  <c r="A967" i="3"/>
  <c r="B967" i="3"/>
  <c r="C967" i="3"/>
  <c r="D967" i="3"/>
  <c r="A968" i="3"/>
  <c r="B968" i="3"/>
  <c r="C968" i="3"/>
  <c r="D968" i="3" s="1"/>
  <c r="A969" i="3"/>
  <c r="B969" i="3"/>
  <c r="C969" i="3"/>
  <c r="D969" i="3" s="1"/>
  <c r="A970" i="3"/>
  <c r="B970" i="3"/>
  <c r="C970" i="3"/>
  <c r="D970" i="3" s="1"/>
  <c r="A971" i="3"/>
  <c r="B971" i="3"/>
  <c r="C971" i="3"/>
  <c r="D971" i="3"/>
  <c r="A972" i="3"/>
  <c r="B972" i="3"/>
  <c r="C972" i="3"/>
  <c r="D972" i="3" s="1"/>
  <c r="A973" i="3"/>
  <c r="B973" i="3"/>
  <c r="C973" i="3"/>
  <c r="D973" i="3"/>
  <c r="A974" i="3"/>
  <c r="B974" i="3"/>
  <c r="C974" i="3"/>
  <c r="D974" i="3" s="1"/>
  <c r="A975" i="3"/>
  <c r="B975" i="3"/>
  <c r="C975" i="3"/>
  <c r="D975" i="3"/>
  <c r="A976" i="3"/>
  <c r="B976" i="3"/>
  <c r="C976" i="3"/>
  <c r="D976" i="3" s="1"/>
  <c r="A977" i="3"/>
  <c r="B977" i="3"/>
  <c r="C977" i="3"/>
  <c r="D977" i="3"/>
  <c r="A978" i="3"/>
  <c r="B978" i="3"/>
  <c r="C978" i="3"/>
  <c r="D978" i="3" s="1"/>
  <c r="A979" i="3"/>
  <c r="B979" i="3"/>
  <c r="C979" i="3"/>
  <c r="D979" i="3"/>
  <c r="A980" i="3"/>
  <c r="B980" i="3"/>
  <c r="C980" i="3"/>
  <c r="D980" i="3" s="1"/>
  <c r="A981" i="3"/>
  <c r="B981" i="3"/>
  <c r="C981" i="3"/>
  <c r="D981" i="3" s="1"/>
  <c r="A982" i="3"/>
  <c r="B982" i="3"/>
  <c r="C982" i="3"/>
  <c r="D982" i="3" s="1"/>
  <c r="A983" i="3"/>
  <c r="B983" i="3"/>
  <c r="C983" i="3"/>
  <c r="D983" i="3"/>
  <c r="A984" i="3"/>
  <c r="B984" i="3"/>
  <c r="C984" i="3"/>
  <c r="D984" i="3" s="1"/>
  <c r="A985" i="3"/>
  <c r="B985" i="3"/>
  <c r="C985" i="3"/>
  <c r="D985" i="3" s="1"/>
  <c r="A986" i="3"/>
  <c r="B986" i="3"/>
  <c r="C986" i="3"/>
  <c r="D986" i="3" s="1"/>
  <c r="A987" i="3"/>
  <c r="B987" i="3"/>
  <c r="C987" i="3"/>
  <c r="D987" i="3"/>
  <c r="A988" i="3"/>
  <c r="B988" i="3"/>
  <c r="C988" i="3"/>
  <c r="D988" i="3" s="1"/>
  <c r="A989" i="3"/>
  <c r="B989" i="3"/>
  <c r="C989" i="3"/>
  <c r="D989" i="3"/>
  <c r="A990" i="3"/>
  <c r="B990" i="3"/>
  <c r="C990" i="3"/>
  <c r="D990" i="3" s="1"/>
  <c r="A991" i="3"/>
  <c r="B991" i="3"/>
  <c r="C991" i="3"/>
  <c r="D991" i="3"/>
  <c r="A992" i="3"/>
  <c r="B992" i="3"/>
  <c r="C992" i="3"/>
  <c r="D992" i="3" s="1"/>
  <c r="A993" i="3"/>
  <c r="B993" i="3"/>
  <c r="C993" i="3"/>
  <c r="D993" i="3"/>
  <c r="A994" i="3"/>
  <c r="B994" i="3"/>
  <c r="C994" i="3"/>
  <c r="D994" i="3" s="1"/>
  <c r="A995" i="3"/>
  <c r="B995" i="3"/>
  <c r="C995" i="3"/>
  <c r="D995" i="3"/>
  <c r="A996" i="3"/>
  <c r="B996" i="3"/>
  <c r="C996" i="3"/>
  <c r="D996" i="3" s="1"/>
  <c r="A997" i="3"/>
  <c r="B997" i="3"/>
  <c r="C997" i="3"/>
  <c r="D997" i="3" s="1"/>
  <c r="A998" i="3"/>
  <c r="B998" i="3"/>
  <c r="C998" i="3"/>
  <c r="D998" i="3" s="1"/>
  <c r="A999" i="3"/>
  <c r="B999" i="3"/>
  <c r="C999" i="3"/>
  <c r="D999" i="3"/>
  <c r="A1000" i="3"/>
  <c r="B1000" i="3"/>
  <c r="C1000" i="3"/>
  <c r="D1000" i="3" s="1"/>
  <c r="A1001" i="3"/>
  <c r="B1001" i="3"/>
  <c r="C1001" i="3"/>
  <c r="D1001" i="3" s="1"/>
  <c r="A1002" i="3"/>
  <c r="B1002" i="3"/>
  <c r="C1002" i="3"/>
  <c r="D1002" i="3" s="1"/>
  <c r="A1003" i="3"/>
  <c r="B1003" i="3"/>
  <c r="C1003" i="3"/>
  <c r="D1003" i="3"/>
  <c r="A1004" i="3"/>
  <c r="B1004" i="3"/>
  <c r="C1004" i="3"/>
  <c r="D1004" i="3" s="1"/>
  <c r="A1005" i="3"/>
  <c r="B1005" i="3"/>
  <c r="C1005" i="3"/>
  <c r="D1005" i="3"/>
  <c r="A1006" i="3"/>
  <c r="B1006" i="3"/>
  <c r="C1006" i="3"/>
  <c r="D1006" i="3" s="1"/>
  <c r="A1007" i="3"/>
  <c r="B1007" i="3"/>
  <c r="C1007" i="3"/>
  <c r="D1007" i="3"/>
  <c r="A1008" i="3"/>
  <c r="B1008" i="3"/>
  <c r="C1008" i="3"/>
  <c r="D1008" i="3" s="1"/>
  <c r="A1009" i="3"/>
  <c r="B1009" i="3"/>
  <c r="C1009" i="3"/>
  <c r="D1009" i="3"/>
  <c r="A1010" i="3"/>
  <c r="B1010" i="3"/>
  <c r="C1010" i="3"/>
  <c r="D1010" i="3" s="1"/>
  <c r="A1011" i="3"/>
  <c r="B1011" i="3"/>
  <c r="C1011" i="3"/>
  <c r="D1011" i="3"/>
  <c r="A1012" i="3"/>
  <c r="B1012" i="3"/>
  <c r="C1012" i="3"/>
  <c r="D1012" i="3" s="1"/>
  <c r="A1013" i="3"/>
  <c r="B1013" i="3"/>
  <c r="C1013" i="3"/>
  <c r="D1013" i="3" s="1"/>
  <c r="A1014" i="3"/>
  <c r="B1014" i="3"/>
  <c r="C1014" i="3"/>
  <c r="D1014" i="3" s="1"/>
  <c r="A1015" i="3"/>
  <c r="B1015" i="3"/>
  <c r="C1015" i="3"/>
  <c r="D1015" i="3"/>
  <c r="A1016" i="3"/>
  <c r="B1016" i="3"/>
  <c r="C1016" i="3"/>
  <c r="D1016" i="3" s="1"/>
  <c r="A1017" i="3"/>
  <c r="B1017" i="3"/>
  <c r="C1017" i="3"/>
  <c r="D1017" i="3" s="1"/>
  <c r="A1018" i="3"/>
  <c r="B1018" i="3"/>
  <c r="C1018" i="3"/>
  <c r="D1018" i="3" s="1"/>
  <c r="A1019" i="3"/>
  <c r="B1019" i="3"/>
  <c r="C1019" i="3"/>
  <c r="D1019" i="3"/>
  <c r="A1020" i="3"/>
  <c r="B1020" i="3"/>
  <c r="C1020" i="3"/>
  <c r="D1020" i="3" s="1"/>
  <c r="A1021" i="3"/>
  <c r="B1021" i="3"/>
  <c r="C1021" i="3"/>
  <c r="D1021" i="3"/>
  <c r="A1022" i="3"/>
  <c r="B1022" i="3"/>
  <c r="C1022" i="3"/>
  <c r="D1022" i="3" s="1"/>
  <c r="A1023" i="3"/>
  <c r="B1023" i="3"/>
  <c r="C1023" i="3"/>
  <c r="D1023" i="3"/>
  <c r="A1024" i="3"/>
  <c r="B1024" i="3"/>
  <c r="C1024" i="3"/>
  <c r="D1024" i="3" s="1"/>
  <c r="A1025" i="3"/>
  <c r="B1025" i="3"/>
  <c r="C1025" i="3"/>
  <c r="D1025" i="3"/>
  <c r="A1026" i="3"/>
  <c r="B1026" i="3"/>
  <c r="C1026" i="3"/>
  <c r="D1026" i="3" s="1"/>
  <c r="A1027" i="3"/>
  <c r="B1027" i="3"/>
  <c r="C1027" i="3"/>
  <c r="D1027" i="3"/>
  <c r="A1028" i="3"/>
  <c r="B1028" i="3"/>
  <c r="C1028" i="3"/>
  <c r="D1028" i="3" s="1"/>
  <c r="A1029" i="3"/>
  <c r="B1029" i="3"/>
  <c r="C1029" i="3"/>
  <c r="D1029" i="3" s="1"/>
  <c r="A1030" i="3"/>
  <c r="B1030" i="3"/>
  <c r="C1030" i="3"/>
  <c r="D1030" i="3" s="1"/>
  <c r="A1031" i="3"/>
  <c r="B1031" i="3"/>
  <c r="C1031" i="3"/>
  <c r="D1031" i="3"/>
  <c r="A1032" i="3"/>
  <c r="B1032" i="3"/>
  <c r="C1032" i="3"/>
  <c r="D1032" i="3" s="1"/>
  <c r="A1033" i="3"/>
  <c r="B1033" i="3"/>
  <c r="C1033" i="3"/>
  <c r="D1033" i="3" s="1"/>
  <c r="A1034" i="3"/>
  <c r="B1034" i="3"/>
  <c r="C1034" i="3"/>
  <c r="D1034" i="3" s="1"/>
  <c r="A1035" i="3"/>
  <c r="B1035" i="3"/>
  <c r="C1035" i="3"/>
  <c r="D1035" i="3"/>
  <c r="A1036" i="3"/>
  <c r="B1036" i="3"/>
  <c r="C1036" i="3"/>
  <c r="D1036" i="3" s="1"/>
  <c r="A1037" i="3"/>
  <c r="B1037" i="3"/>
  <c r="C1037" i="3"/>
  <c r="D1037" i="3"/>
  <c r="A1038" i="3"/>
  <c r="B1038" i="3"/>
  <c r="C1038" i="3"/>
  <c r="D1038" i="3" s="1"/>
  <c r="A1039" i="3"/>
  <c r="B1039" i="3"/>
  <c r="C1039" i="3"/>
  <c r="D1039" i="3"/>
  <c r="A1040" i="3"/>
  <c r="B1040" i="3"/>
  <c r="C1040" i="3"/>
  <c r="D1040" i="3" s="1"/>
  <c r="A1041" i="3"/>
  <c r="B1041" i="3"/>
  <c r="C1041" i="3"/>
  <c r="D1041" i="3"/>
  <c r="A1042" i="3"/>
  <c r="B1042" i="3"/>
  <c r="C1042" i="3"/>
  <c r="D1042" i="3" s="1"/>
  <c r="A1043" i="3"/>
  <c r="B1043" i="3"/>
  <c r="C1043" i="3"/>
  <c r="D1043" i="3"/>
  <c r="A1044" i="3"/>
  <c r="B1044" i="3"/>
  <c r="C1044" i="3"/>
  <c r="D1044" i="3" s="1"/>
  <c r="A1045" i="3"/>
  <c r="B1045" i="3"/>
  <c r="C1045" i="3"/>
  <c r="D1045" i="3" s="1"/>
  <c r="A1046" i="3"/>
  <c r="B1046" i="3"/>
  <c r="C1046" i="3"/>
  <c r="D1046" i="3" s="1"/>
  <c r="A1047" i="3"/>
  <c r="B1047" i="3"/>
  <c r="C1047" i="3"/>
  <c r="D1047" i="3"/>
  <c r="A1048" i="3"/>
  <c r="B1048" i="3"/>
  <c r="C1048" i="3"/>
  <c r="D1048" i="3" s="1"/>
  <c r="A1049" i="3"/>
  <c r="B1049" i="3"/>
  <c r="C1049" i="3"/>
  <c r="D1049" i="3" s="1"/>
  <c r="A1050" i="3"/>
  <c r="B1050" i="3"/>
  <c r="C1050" i="3"/>
  <c r="D1050" i="3" s="1"/>
  <c r="A1051" i="3"/>
  <c r="B1051" i="3"/>
  <c r="C1051" i="3"/>
  <c r="D1051" i="3"/>
  <c r="A1052" i="3"/>
  <c r="B1052" i="3"/>
  <c r="C1052" i="3"/>
  <c r="D1052" i="3" s="1"/>
  <c r="A1053" i="3"/>
  <c r="B1053" i="3"/>
  <c r="C1053" i="3"/>
  <c r="D1053" i="3"/>
  <c r="A1054" i="3"/>
  <c r="B1054" i="3"/>
  <c r="C1054" i="3"/>
  <c r="D1054" i="3" s="1"/>
  <c r="A1055" i="3"/>
  <c r="B1055" i="3"/>
  <c r="C1055" i="3"/>
  <c r="D1055" i="3"/>
  <c r="A1056" i="3"/>
  <c r="B1056" i="3"/>
  <c r="C1056" i="3"/>
  <c r="D1056" i="3" s="1"/>
  <c r="A1057" i="3"/>
  <c r="B1057" i="3"/>
  <c r="C1057" i="3"/>
  <c r="D1057" i="3"/>
  <c r="A1058" i="3"/>
  <c r="B1058" i="3"/>
  <c r="C1058" i="3"/>
  <c r="D1058" i="3" s="1"/>
  <c r="A1059" i="3"/>
  <c r="B1059" i="3"/>
  <c r="C1059" i="3"/>
  <c r="D1059" i="3"/>
  <c r="A1060" i="3"/>
  <c r="B1060" i="3"/>
  <c r="C1060" i="3"/>
  <c r="D1060" i="3" s="1"/>
  <c r="A1061" i="3"/>
  <c r="B1061" i="3"/>
  <c r="C1061" i="3"/>
  <c r="D1061" i="3" s="1"/>
  <c r="A1062" i="3"/>
  <c r="B1062" i="3"/>
  <c r="C1062" i="3"/>
  <c r="D1062" i="3" s="1"/>
  <c r="A1063" i="3"/>
  <c r="B1063" i="3"/>
  <c r="C1063" i="3"/>
  <c r="D1063" i="3"/>
  <c r="A1064" i="3"/>
  <c r="B1064" i="3"/>
  <c r="C1064" i="3"/>
  <c r="D1064" i="3" s="1"/>
  <c r="A1065" i="3"/>
  <c r="B1065" i="3"/>
  <c r="C1065" i="3"/>
  <c r="D1065" i="3" s="1"/>
  <c r="A1066" i="3"/>
  <c r="B1066" i="3"/>
  <c r="C1066" i="3"/>
  <c r="D1066" i="3" s="1"/>
  <c r="A1067" i="3"/>
  <c r="B1067" i="3"/>
  <c r="C1067" i="3"/>
  <c r="D1067" i="3"/>
  <c r="A1068" i="3"/>
  <c r="B1068" i="3"/>
  <c r="C1068" i="3"/>
  <c r="D1068" i="3" s="1"/>
  <c r="A1069" i="3"/>
  <c r="B1069" i="3"/>
  <c r="C1069" i="3"/>
  <c r="D1069" i="3"/>
  <c r="A1070" i="3"/>
  <c r="B1070" i="3"/>
  <c r="C1070" i="3"/>
  <c r="D1070" i="3" s="1"/>
  <c r="A1071" i="3"/>
  <c r="B1071" i="3"/>
  <c r="C1071" i="3"/>
  <c r="D1071" i="3"/>
  <c r="A1072" i="3"/>
  <c r="B1072" i="3"/>
  <c r="C1072" i="3"/>
  <c r="D1072" i="3" s="1"/>
  <c r="A1073" i="3"/>
  <c r="B1073" i="3"/>
  <c r="C1073" i="3"/>
  <c r="D1073" i="3"/>
  <c r="A1074" i="3"/>
  <c r="B1074" i="3"/>
  <c r="C1074" i="3"/>
  <c r="D1074" i="3" s="1"/>
  <c r="A1075" i="3"/>
  <c r="B1075" i="3"/>
  <c r="C1075" i="3"/>
  <c r="D1075" i="3"/>
  <c r="A1076" i="3"/>
  <c r="B1076" i="3"/>
  <c r="C1076" i="3"/>
  <c r="D1076" i="3" s="1"/>
  <c r="A1077" i="3"/>
  <c r="B1077" i="3"/>
  <c r="C1077" i="3"/>
  <c r="D1077" i="3" s="1"/>
  <c r="A1078" i="3"/>
  <c r="B1078" i="3"/>
  <c r="C1078" i="3"/>
  <c r="D1078" i="3" s="1"/>
  <c r="A1079" i="3"/>
  <c r="B1079" i="3"/>
  <c r="C1079" i="3"/>
  <c r="D1079" i="3"/>
  <c r="A1080" i="3"/>
  <c r="B1080" i="3"/>
  <c r="C1080" i="3"/>
  <c r="D1080" i="3" s="1"/>
  <c r="A1081" i="3"/>
  <c r="B1081" i="3"/>
  <c r="C1081" i="3"/>
  <c r="D1081" i="3" s="1"/>
  <c r="A1082" i="3"/>
  <c r="B1082" i="3"/>
  <c r="C1082" i="3"/>
  <c r="D1082" i="3" s="1"/>
  <c r="A1083" i="3"/>
  <c r="B1083" i="3"/>
  <c r="C1083" i="3"/>
  <c r="D1083" i="3"/>
  <c r="A1084" i="3"/>
  <c r="B1084" i="3"/>
  <c r="C1084" i="3"/>
  <c r="D1084" i="3" s="1"/>
  <c r="A1085" i="3"/>
  <c r="B1085" i="3"/>
  <c r="C1085" i="3"/>
  <c r="D1085" i="3"/>
  <c r="A1086" i="3"/>
  <c r="B1086" i="3"/>
  <c r="C1086" i="3"/>
  <c r="D1086" i="3" s="1"/>
  <c r="A1087" i="3"/>
  <c r="B1087" i="3"/>
  <c r="C1087" i="3"/>
  <c r="D1087" i="3"/>
  <c r="A1088" i="3"/>
  <c r="B1088" i="3"/>
  <c r="C1088" i="3"/>
  <c r="D1088" i="3" s="1"/>
  <c r="A1089" i="3"/>
  <c r="B1089" i="3"/>
  <c r="C1089" i="3"/>
  <c r="D1089" i="3"/>
  <c r="A1090" i="3"/>
  <c r="B1090" i="3"/>
  <c r="C1090" i="3"/>
  <c r="D1090" i="3" s="1"/>
  <c r="A1091" i="3"/>
  <c r="B1091" i="3"/>
  <c r="C1091" i="3"/>
  <c r="D1091" i="3"/>
  <c r="A1092" i="3"/>
  <c r="B1092" i="3"/>
  <c r="C1092" i="3"/>
  <c r="D1092" i="3" s="1"/>
  <c r="A1093" i="3"/>
  <c r="B1093" i="3"/>
  <c r="C1093" i="3"/>
  <c r="D1093" i="3" s="1"/>
  <c r="A1094" i="3"/>
  <c r="B1094" i="3"/>
  <c r="C1094" i="3"/>
  <c r="D1094" i="3" s="1"/>
  <c r="A1095" i="3"/>
  <c r="B1095" i="3"/>
  <c r="C1095" i="3"/>
  <c r="D1095" i="3"/>
  <c r="A1096" i="3"/>
  <c r="B1096" i="3"/>
  <c r="C1096" i="3"/>
  <c r="D1096" i="3" s="1"/>
  <c r="A1097" i="3"/>
  <c r="B1097" i="3"/>
  <c r="C1097" i="3"/>
  <c r="D1097" i="3" s="1"/>
  <c r="A1098" i="3"/>
  <c r="B1098" i="3"/>
  <c r="C1098" i="3"/>
  <c r="D1098" i="3" s="1"/>
  <c r="A1099" i="3"/>
  <c r="B1099" i="3"/>
  <c r="C1099" i="3"/>
  <c r="D1099" i="3"/>
  <c r="A1100" i="3"/>
  <c r="B1100" i="3"/>
  <c r="C1100" i="3"/>
  <c r="D1100" i="3" s="1"/>
  <c r="A1101" i="3"/>
  <c r="B1101" i="3"/>
  <c r="C1101" i="3"/>
  <c r="D1101" i="3"/>
  <c r="A1102" i="3"/>
  <c r="B1102" i="3"/>
  <c r="C1102" i="3"/>
  <c r="D1102" i="3" s="1"/>
  <c r="A1103" i="3"/>
  <c r="B1103" i="3"/>
  <c r="C1103" i="3"/>
  <c r="D1103" i="3"/>
  <c r="A1104" i="3"/>
  <c r="B1104" i="3"/>
  <c r="C1104" i="3"/>
  <c r="D1104" i="3" s="1"/>
  <c r="A1105" i="3"/>
  <c r="B1105" i="3"/>
  <c r="C1105" i="3"/>
  <c r="D1105" i="3"/>
  <c r="A1106" i="3"/>
  <c r="B1106" i="3"/>
  <c r="C1106" i="3"/>
  <c r="D1106" i="3" s="1"/>
  <c r="A1107" i="3"/>
  <c r="B1107" i="3"/>
  <c r="C1107" i="3"/>
  <c r="D1107" i="3"/>
  <c r="A1108" i="3"/>
  <c r="B1108" i="3"/>
  <c r="C1108" i="3"/>
  <c r="D1108" i="3" s="1"/>
  <c r="A1109" i="3"/>
  <c r="B1109" i="3"/>
  <c r="C1109" i="3"/>
  <c r="D1109" i="3" s="1"/>
  <c r="A1110" i="3"/>
  <c r="B1110" i="3"/>
  <c r="C1110" i="3"/>
  <c r="D1110" i="3" s="1"/>
  <c r="A1111" i="3"/>
  <c r="B1111" i="3"/>
  <c r="C1111" i="3"/>
  <c r="D1111" i="3"/>
  <c r="A1112" i="3"/>
  <c r="B1112" i="3"/>
  <c r="C1112" i="3"/>
  <c r="D1112" i="3" s="1"/>
  <c r="A1113" i="3"/>
  <c r="B1113" i="3"/>
  <c r="C1113" i="3"/>
  <c r="D1113" i="3" s="1"/>
  <c r="A1114" i="3"/>
  <c r="B1114" i="3"/>
  <c r="C1114" i="3"/>
  <c r="D1114" i="3" s="1"/>
  <c r="A1115" i="3"/>
  <c r="B1115" i="3"/>
  <c r="C1115" i="3"/>
  <c r="D1115" i="3"/>
  <c r="A1116" i="3"/>
  <c r="B1116" i="3"/>
  <c r="C1116" i="3"/>
  <c r="D1116" i="3" s="1"/>
  <c r="A1117" i="3"/>
  <c r="B1117" i="3"/>
  <c r="C1117" i="3"/>
  <c r="D1117" i="3"/>
  <c r="A1118" i="3"/>
  <c r="B1118" i="3"/>
  <c r="C1118" i="3"/>
  <c r="D1118" i="3" s="1"/>
  <c r="A1119" i="3"/>
  <c r="B1119" i="3"/>
  <c r="C1119" i="3"/>
  <c r="D1119" i="3"/>
  <c r="A1120" i="3"/>
  <c r="B1120" i="3"/>
  <c r="C1120" i="3"/>
  <c r="D1120" i="3" s="1"/>
  <c r="A1121" i="3"/>
  <c r="B1121" i="3"/>
  <c r="C1121" i="3"/>
  <c r="D1121" i="3"/>
  <c r="A1122" i="3"/>
  <c r="B1122" i="3"/>
  <c r="C1122" i="3"/>
  <c r="D1122" i="3" s="1"/>
  <c r="A1123" i="3"/>
  <c r="B1123" i="3"/>
  <c r="C1123" i="3"/>
  <c r="D1123" i="3"/>
  <c r="A1124" i="3"/>
  <c r="B1124" i="3"/>
  <c r="C1124" i="3"/>
  <c r="D1124" i="3" s="1"/>
  <c r="A1125" i="3"/>
  <c r="B1125" i="3"/>
  <c r="C1125" i="3"/>
  <c r="D1125" i="3" s="1"/>
  <c r="A1126" i="3"/>
  <c r="B1126" i="3"/>
  <c r="C1126" i="3"/>
  <c r="D1126" i="3" s="1"/>
  <c r="A1127" i="3"/>
  <c r="B1127" i="3"/>
  <c r="C1127" i="3"/>
  <c r="D1127" i="3"/>
  <c r="A1128" i="3"/>
  <c r="B1128" i="3"/>
  <c r="C1128" i="3"/>
  <c r="D1128" i="3" s="1"/>
  <c r="A1129" i="3"/>
  <c r="B1129" i="3"/>
  <c r="C1129" i="3"/>
  <c r="D1129" i="3" s="1"/>
  <c r="A1130" i="3"/>
  <c r="B1130" i="3"/>
  <c r="C1130" i="3"/>
  <c r="D1130" i="3" s="1"/>
  <c r="A1131" i="3"/>
  <c r="B1131" i="3"/>
  <c r="C1131" i="3"/>
  <c r="D1131" i="3"/>
  <c r="A1132" i="3"/>
  <c r="B1132" i="3"/>
  <c r="C1132" i="3"/>
  <c r="D1132" i="3" s="1"/>
  <c r="A1133" i="3"/>
  <c r="B1133" i="3"/>
  <c r="C1133" i="3"/>
  <c r="D1133" i="3"/>
  <c r="A1134" i="3"/>
  <c r="B1134" i="3"/>
  <c r="C1134" i="3"/>
  <c r="D1134" i="3" s="1"/>
  <c r="A1135" i="3"/>
  <c r="B1135" i="3"/>
  <c r="C1135" i="3"/>
  <c r="D1135" i="3"/>
  <c r="A1136" i="3"/>
  <c r="B1136" i="3"/>
  <c r="C1136" i="3"/>
  <c r="D1136" i="3" s="1"/>
  <c r="A1137" i="3"/>
  <c r="B1137" i="3"/>
  <c r="C1137" i="3"/>
  <c r="D1137" i="3"/>
  <c r="A1138" i="3"/>
  <c r="B1138" i="3"/>
  <c r="C1138" i="3"/>
  <c r="D1138" i="3" s="1"/>
  <c r="A1139" i="3"/>
  <c r="B1139" i="3"/>
  <c r="C1139" i="3"/>
  <c r="D1139" i="3"/>
  <c r="A1140" i="3"/>
  <c r="B1140" i="3"/>
  <c r="C1140" i="3"/>
  <c r="D1140" i="3" s="1"/>
  <c r="A1141" i="3"/>
  <c r="B1141" i="3"/>
  <c r="C1141" i="3"/>
  <c r="D1141" i="3" s="1"/>
  <c r="A1142" i="3"/>
  <c r="B1142" i="3"/>
  <c r="C1142" i="3"/>
  <c r="D1142" i="3" s="1"/>
  <c r="A1143" i="3"/>
  <c r="B1143" i="3"/>
  <c r="C1143" i="3"/>
  <c r="D1143" i="3"/>
  <c r="A1144" i="3"/>
  <c r="B1144" i="3"/>
  <c r="C1144" i="3"/>
  <c r="D1144" i="3" s="1"/>
  <c r="A1145" i="3"/>
  <c r="B1145" i="3"/>
  <c r="C1145" i="3"/>
  <c r="D1145" i="3" s="1"/>
  <c r="A1146" i="3"/>
  <c r="B1146" i="3"/>
  <c r="C1146" i="3"/>
  <c r="D1146" i="3" s="1"/>
  <c r="A1147" i="3"/>
  <c r="B1147" i="3"/>
  <c r="C1147" i="3"/>
  <c r="D1147" i="3"/>
  <c r="A1148" i="3"/>
  <c r="B1148" i="3"/>
  <c r="C1148" i="3"/>
  <c r="D1148" i="3" s="1"/>
  <c r="A1149" i="3"/>
  <c r="B1149" i="3"/>
  <c r="C1149" i="3"/>
  <c r="D1149" i="3"/>
  <c r="A1150" i="3"/>
  <c r="B1150" i="3"/>
  <c r="C1150" i="3"/>
  <c r="D1150" i="3" s="1"/>
  <c r="A1151" i="3"/>
  <c r="B1151" i="3"/>
  <c r="C1151" i="3"/>
  <c r="D1151" i="3"/>
  <c r="A1152" i="3"/>
  <c r="B1152" i="3"/>
  <c r="C1152" i="3"/>
  <c r="D1152" i="3" s="1"/>
  <c r="A1153" i="3"/>
  <c r="B1153" i="3"/>
  <c r="C1153" i="3"/>
  <c r="D1153" i="3"/>
  <c r="A1154" i="3"/>
  <c r="B1154" i="3"/>
  <c r="C1154" i="3"/>
  <c r="D1154" i="3" s="1"/>
  <c r="A1155" i="3"/>
  <c r="B1155" i="3"/>
  <c r="C1155" i="3"/>
  <c r="D1155" i="3"/>
  <c r="A1156" i="3"/>
  <c r="B1156" i="3"/>
  <c r="C1156" i="3"/>
  <c r="D1156" i="3" s="1"/>
  <c r="A1157" i="3"/>
  <c r="B1157" i="3"/>
  <c r="C1157" i="3"/>
  <c r="D1157" i="3" s="1"/>
  <c r="A1158" i="3"/>
  <c r="B1158" i="3"/>
  <c r="C1158" i="3"/>
  <c r="D1158" i="3" s="1"/>
  <c r="A1159" i="3"/>
  <c r="B1159" i="3"/>
  <c r="C1159" i="3"/>
  <c r="D1159" i="3"/>
  <c r="A1160" i="3"/>
  <c r="B1160" i="3"/>
  <c r="C1160" i="3"/>
  <c r="D1160" i="3" s="1"/>
  <c r="A1161" i="3"/>
  <c r="B1161" i="3"/>
  <c r="C1161" i="3"/>
  <c r="D1161" i="3" s="1"/>
  <c r="A1162" i="3"/>
  <c r="B1162" i="3"/>
  <c r="C1162" i="3"/>
  <c r="D1162" i="3" s="1"/>
  <c r="A1163" i="3"/>
  <c r="B1163" i="3"/>
  <c r="C1163" i="3"/>
  <c r="D1163" i="3"/>
  <c r="A1164" i="3"/>
  <c r="B1164" i="3"/>
  <c r="C1164" i="3"/>
  <c r="D1164" i="3" s="1"/>
  <c r="A1165" i="3"/>
  <c r="B1165" i="3"/>
  <c r="C1165" i="3"/>
  <c r="D1165" i="3"/>
  <c r="A1166" i="3"/>
  <c r="B1166" i="3"/>
  <c r="C1166" i="3"/>
  <c r="D1166" i="3" s="1"/>
  <c r="A1167" i="3"/>
  <c r="B1167" i="3"/>
  <c r="C1167" i="3"/>
  <c r="D1167" i="3"/>
  <c r="A1168" i="3"/>
  <c r="B1168" i="3"/>
  <c r="C1168" i="3"/>
  <c r="D1168" i="3" s="1"/>
  <c r="A1169" i="3"/>
  <c r="B1169" i="3"/>
  <c r="C1169" i="3"/>
  <c r="D1169" i="3"/>
  <c r="A1170" i="3"/>
  <c r="B1170" i="3"/>
  <c r="C1170" i="3"/>
  <c r="D1170" i="3" s="1"/>
  <c r="A1171" i="3"/>
  <c r="B1171" i="3"/>
  <c r="C1171" i="3"/>
  <c r="D1171" i="3"/>
  <c r="A1172" i="3"/>
  <c r="B1172" i="3"/>
  <c r="C1172" i="3"/>
  <c r="D1172" i="3" s="1"/>
  <c r="A1173" i="3"/>
  <c r="B1173" i="3"/>
  <c r="C1173" i="3"/>
  <c r="D1173" i="3" s="1"/>
  <c r="A1174" i="3"/>
  <c r="B1174" i="3"/>
  <c r="C1174" i="3"/>
  <c r="D1174" i="3" s="1"/>
  <c r="A1175" i="3"/>
  <c r="B1175" i="3"/>
  <c r="C1175" i="3"/>
  <c r="D1175" i="3"/>
  <c r="A1176" i="3"/>
  <c r="B1176" i="3"/>
  <c r="C1176" i="3"/>
  <c r="D1176" i="3" s="1"/>
  <c r="A1177" i="3"/>
  <c r="B1177" i="3"/>
  <c r="C1177" i="3"/>
  <c r="D1177" i="3" s="1"/>
  <c r="A1178" i="3"/>
  <c r="B1178" i="3"/>
  <c r="C1178" i="3"/>
  <c r="D1178" i="3" s="1"/>
  <c r="A1179" i="3"/>
  <c r="B1179" i="3"/>
  <c r="C1179" i="3"/>
  <c r="D1179" i="3"/>
  <c r="A1180" i="3"/>
  <c r="B1180" i="3"/>
  <c r="C1180" i="3"/>
  <c r="D1180" i="3" s="1"/>
  <c r="A1181" i="3"/>
  <c r="B1181" i="3"/>
  <c r="C1181" i="3"/>
  <c r="D1181" i="3"/>
  <c r="A1182" i="3"/>
  <c r="B1182" i="3"/>
  <c r="C1182" i="3"/>
  <c r="D1182" i="3" s="1"/>
  <c r="A1183" i="3"/>
  <c r="B1183" i="3"/>
  <c r="C1183" i="3"/>
  <c r="D1183" i="3"/>
  <c r="A1184" i="3"/>
  <c r="B1184" i="3"/>
  <c r="C1184" i="3"/>
  <c r="D1184" i="3" s="1"/>
  <c r="A1185" i="3"/>
  <c r="B1185" i="3"/>
  <c r="C1185" i="3"/>
  <c r="D1185" i="3"/>
  <c r="A1186" i="3"/>
  <c r="B1186" i="3"/>
  <c r="C1186" i="3"/>
  <c r="D1186" i="3" s="1"/>
  <c r="A1187" i="3"/>
  <c r="B1187" i="3"/>
  <c r="C1187" i="3"/>
  <c r="D1187" i="3"/>
  <c r="A1188" i="3"/>
  <c r="B1188" i="3"/>
  <c r="C1188" i="3"/>
  <c r="D1188" i="3" s="1"/>
  <c r="A1189" i="3"/>
  <c r="B1189" i="3"/>
  <c r="C1189" i="3"/>
  <c r="D1189" i="3" s="1"/>
  <c r="A1190" i="3"/>
  <c r="B1190" i="3"/>
  <c r="C1190" i="3"/>
  <c r="D1190" i="3" s="1"/>
  <c r="A1191" i="3"/>
  <c r="B1191" i="3"/>
  <c r="C1191" i="3"/>
  <c r="D1191" i="3"/>
  <c r="A1192" i="3"/>
  <c r="B1192" i="3"/>
  <c r="C1192" i="3"/>
  <c r="D1192" i="3" s="1"/>
  <c r="A1193" i="3"/>
  <c r="B1193" i="3"/>
  <c r="C1193" i="3"/>
  <c r="D1193" i="3" s="1"/>
  <c r="A1194" i="3"/>
  <c r="B1194" i="3"/>
  <c r="C1194" i="3"/>
  <c r="D1194" i="3" s="1"/>
  <c r="A1195" i="3"/>
  <c r="B1195" i="3"/>
  <c r="C1195" i="3"/>
  <c r="D1195" i="3"/>
  <c r="A1196" i="3"/>
  <c r="B1196" i="3"/>
  <c r="C1196" i="3"/>
  <c r="D1196" i="3" s="1"/>
  <c r="A1197" i="3"/>
  <c r="B1197" i="3"/>
  <c r="C1197" i="3"/>
  <c r="D1197" i="3"/>
  <c r="A1198" i="3"/>
  <c r="B1198" i="3"/>
  <c r="C1198" i="3"/>
  <c r="D1198" i="3" s="1"/>
  <c r="A1199" i="3"/>
  <c r="B1199" i="3"/>
  <c r="C1199" i="3"/>
  <c r="D1199" i="3"/>
  <c r="A1200" i="3"/>
  <c r="B1200" i="3"/>
  <c r="C1200" i="3"/>
  <c r="D1200" i="3" s="1"/>
  <c r="A1201" i="3"/>
  <c r="B1201" i="3"/>
  <c r="C1201" i="3"/>
  <c r="D1201" i="3"/>
  <c r="A1202" i="3"/>
  <c r="B1202" i="3"/>
  <c r="C1202" i="3"/>
  <c r="D1202" i="3" s="1"/>
  <c r="A1203" i="3"/>
  <c r="B1203" i="3"/>
  <c r="C1203" i="3"/>
  <c r="D1203" i="3"/>
  <c r="A1204" i="3"/>
  <c r="B1204" i="3"/>
  <c r="C1204" i="3"/>
  <c r="D1204" i="3" s="1"/>
  <c r="A1205" i="3"/>
  <c r="B1205" i="3"/>
  <c r="C1205" i="3"/>
  <c r="D1205" i="3" s="1"/>
  <c r="A1206" i="3"/>
  <c r="B1206" i="3"/>
  <c r="C1206" i="3"/>
  <c r="D1206" i="3" s="1"/>
  <c r="A1207" i="3"/>
  <c r="B1207" i="3"/>
  <c r="C1207" i="3"/>
  <c r="D1207" i="3"/>
  <c r="A1208" i="3"/>
  <c r="B1208" i="3"/>
  <c r="C1208" i="3"/>
  <c r="D1208" i="3" s="1"/>
  <c r="A1209" i="3"/>
  <c r="B1209" i="3"/>
  <c r="C1209" i="3"/>
  <c r="D1209" i="3" s="1"/>
  <c r="A1210" i="3"/>
  <c r="B1210" i="3"/>
  <c r="C1210" i="3"/>
  <c r="D1210" i="3" s="1"/>
  <c r="A1211" i="3"/>
  <c r="B1211" i="3"/>
  <c r="C1211" i="3"/>
  <c r="D1211" i="3"/>
  <c r="A1212" i="3"/>
  <c r="B1212" i="3"/>
  <c r="C1212" i="3"/>
  <c r="D1212" i="3" s="1"/>
  <c r="A1213" i="3"/>
  <c r="B1213" i="3"/>
  <c r="C1213" i="3"/>
  <c r="D1213" i="3"/>
  <c r="A1214" i="3"/>
  <c r="B1214" i="3"/>
  <c r="C1214" i="3"/>
  <c r="D1214" i="3" s="1"/>
  <c r="A1215" i="3"/>
  <c r="B1215" i="3"/>
  <c r="C1215" i="3"/>
  <c r="D1215" i="3"/>
  <c r="A1216" i="3"/>
  <c r="B1216" i="3"/>
  <c r="C1216" i="3"/>
  <c r="D1216" i="3" s="1"/>
  <c r="A1217" i="3"/>
  <c r="B1217" i="3"/>
  <c r="C1217" i="3"/>
  <c r="D1217" i="3"/>
  <c r="A1218" i="3"/>
  <c r="B1218" i="3"/>
  <c r="C1218" i="3"/>
  <c r="D1218" i="3" s="1"/>
  <c r="A1219" i="3"/>
  <c r="B1219" i="3"/>
  <c r="C1219" i="3"/>
  <c r="D1219" i="3"/>
  <c r="A1220" i="3"/>
  <c r="B1220" i="3"/>
  <c r="C1220" i="3"/>
  <c r="D1220" i="3" s="1"/>
  <c r="A1221" i="3"/>
  <c r="B1221" i="3"/>
  <c r="C1221" i="3"/>
  <c r="D1221" i="3" s="1"/>
  <c r="A1222" i="3"/>
  <c r="B1222" i="3"/>
  <c r="C1222" i="3"/>
  <c r="D1222" i="3" s="1"/>
  <c r="A1223" i="3"/>
  <c r="B1223" i="3"/>
  <c r="C1223" i="3"/>
  <c r="D1223" i="3"/>
  <c r="A1224" i="3"/>
  <c r="B1224" i="3"/>
  <c r="C1224" i="3"/>
  <c r="D1224" i="3" s="1"/>
  <c r="A1225" i="3"/>
  <c r="B1225" i="3"/>
  <c r="C1225" i="3"/>
  <c r="D1225" i="3" s="1"/>
  <c r="A1226" i="3"/>
  <c r="B1226" i="3"/>
  <c r="C1226" i="3"/>
  <c r="D1226" i="3" s="1"/>
  <c r="A1227" i="3"/>
  <c r="B1227" i="3"/>
  <c r="C1227" i="3"/>
  <c r="D1227" i="3"/>
  <c r="A1228" i="3"/>
  <c r="B1228" i="3"/>
  <c r="C1228" i="3"/>
  <c r="D1228" i="3" s="1"/>
  <c r="A1229" i="3"/>
  <c r="B1229" i="3"/>
  <c r="C1229" i="3"/>
  <c r="D1229" i="3"/>
  <c r="A1230" i="3"/>
  <c r="B1230" i="3"/>
  <c r="C1230" i="3"/>
  <c r="D1230" i="3" s="1"/>
  <c r="A1231" i="3"/>
  <c r="B1231" i="3"/>
  <c r="C1231" i="3"/>
  <c r="D1231" i="3"/>
  <c r="A1232" i="3"/>
  <c r="B1232" i="3"/>
  <c r="C1232" i="3"/>
  <c r="D1232" i="3" s="1"/>
  <c r="A1233" i="3"/>
  <c r="B1233" i="3"/>
  <c r="C1233" i="3"/>
  <c r="D1233" i="3"/>
  <c r="A1234" i="3"/>
  <c r="B1234" i="3"/>
  <c r="C1234" i="3"/>
  <c r="D1234" i="3" s="1"/>
  <c r="A1235" i="3"/>
  <c r="B1235" i="3"/>
  <c r="C1235" i="3"/>
  <c r="D1235" i="3"/>
  <c r="A1236" i="3"/>
  <c r="B1236" i="3"/>
  <c r="C1236" i="3"/>
  <c r="D1236" i="3" s="1"/>
  <c r="A1237" i="3"/>
  <c r="B1237" i="3"/>
  <c r="C1237" i="3"/>
  <c r="D1237" i="3" s="1"/>
  <c r="A1238" i="3"/>
  <c r="B1238" i="3"/>
  <c r="C1238" i="3"/>
  <c r="D1238" i="3" s="1"/>
  <c r="A1239" i="3"/>
  <c r="B1239" i="3"/>
  <c r="C1239" i="3"/>
  <c r="D1239" i="3"/>
  <c r="A1240" i="3"/>
  <c r="B1240" i="3"/>
  <c r="C1240" i="3"/>
  <c r="D1240" i="3" s="1"/>
  <c r="A1241" i="3"/>
  <c r="B1241" i="3"/>
  <c r="C1241" i="3"/>
  <c r="D1241" i="3" s="1"/>
  <c r="A1242" i="3"/>
  <c r="B1242" i="3"/>
  <c r="C1242" i="3"/>
  <c r="D1242" i="3" s="1"/>
  <c r="A1243" i="3"/>
  <c r="B1243" i="3"/>
  <c r="C1243" i="3"/>
  <c r="D1243" i="3"/>
  <c r="A1244" i="3"/>
  <c r="B1244" i="3"/>
  <c r="C1244" i="3"/>
  <c r="D1244" i="3" s="1"/>
  <c r="A1245" i="3"/>
  <c r="B1245" i="3"/>
  <c r="C1245" i="3"/>
  <c r="D1245" i="3"/>
  <c r="A1246" i="3"/>
  <c r="B1246" i="3"/>
  <c r="C1246" i="3"/>
  <c r="D1246" i="3" s="1"/>
  <c r="A1247" i="3"/>
  <c r="B1247" i="3"/>
  <c r="C1247" i="3"/>
  <c r="D1247" i="3"/>
  <c r="A1248" i="3"/>
  <c r="B1248" i="3"/>
  <c r="C1248" i="3"/>
  <c r="D1248" i="3" s="1"/>
  <c r="A1249" i="3"/>
  <c r="B1249" i="3"/>
  <c r="C1249" i="3"/>
  <c r="D1249" i="3"/>
  <c r="A1250" i="3"/>
  <c r="B1250" i="3"/>
  <c r="C1250" i="3"/>
  <c r="D1250" i="3" s="1"/>
  <c r="A1251" i="3"/>
  <c r="B1251" i="3"/>
  <c r="C1251" i="3"/>
  <c r="D1251" i="3"/>
  <c r="A1252" i="3"/>
  <c r="B1252" i="3"/>
  <c r="C1252" i="3"/>
  <c r="D1252" i="3" s="1"/>
  <c r="A1253" i="3"/>
  <c r="B1253" i="3"/>
  <c r="C1253" i="3"/>
  <c r="D1253" i="3" s="1"/>
  <c r="A1254" i="3"/>
  <c r="B1254" i="3"/>
  <c r="C1254" i="3"/>
  <c r="D1254" i="3" s="1"/>
  <c r="A1255" i="3"/>
  <c r="B1255" i="3"/>
  <c r="C1255" i="3"/>
  <c r="D1255" i="3"/>
  <c r="A1256" i="3"/>
  <c r="B1256" i="3"/>
  <c r="C1256" i="3"/>
  <c r="D1256" i="3" s="1"/>
  <c r="A1257" i="3"/>
  <c r="B1257" i="3"/>
  <c r="C1257" i="3"/>
  <c r="D1257" i="3" s="1"/>
  <c r="A1258" i="3"/>
  <c r="B1258" i="3"/>
  <c r="C1258" i="3"/>
  <c r="D1258" i="3" s="1"/>
  <c r="A1259" i="3"/>
  <c r="B1259" i="3"/>
  <c r="C1259" i="3"/>
  <c r="D1259" i="3"/>
  <c r="A1260" i="3"/>
  <c r="B1260" i="3"/>
  <c r="C1260" i="3"/>
  <c r="D1260" i="3" s="1"/>
  <c r="A1261" i="3"/>
  <c r="B1261" i="3"/>
  <c r="C1261" i="3"/>
  <c r="D1261" i="3"/>
  <c r="A1262" i="3"/>
  <c r="B1262" i="3"/>
  <c r="C1262" i="3"/>
  <c r="D1262" i="3" s="1"/>
  <c r="A1263" i="3"/>
  <c r="B1263" i="3"/>
  <c r="C1263" i="3"/>
  <c r="D1263" i="3"/>
  <c r="A1264" i="3"/>
  <c r="B1264" i="3"/>
  <c r="C1264" i="3"/>
  <c r="D1264" i="3" s="1"/>
  <c r="A1265" i="3"/>
  <c r="B1265" i="3"/>
  <c r="C1265" i="3"/>
  <c r="D1265" i="3"/>
  <c r="A1266" i="3"/>
  <c r="B1266" i="3"/>
  <c r="C1266" i="3"/>
  <c r="D1266" i="3" s="1"/>
  <c r="A1267" i="3"/>
  <c r="B1267" i="3"/>
  <c r="C1267" i="3"/>
  <c r="D1267" i="3"/>
  <c r="A1268" i="3"/>
  <c r="B1268" i="3"/>
  <c r="C1268" i="3"/>
  <c r="D1268" i="3" s="1"/>
  <c r="A1269" i="3"/>
  <c r="B1269" i="3"/>
  <c r="C1269" i="3"/>
  <c r="D1269" i="3" s="1"/>
  <c r="A1270" i="3"/>
  <c r="B1270" i="3"/>
  <c r="C1270" i="3"/>
  <c r="D1270" i="3" s="1"/>
  <c r="A1271" i="3"/>
  <c r="B1271" i="3"/>
  <c r="C1271" i="3"/>
  <c r="D1271" i="3"/>
  <c r="A1272" i="3"/>
  <c r="B1272" i="3"/>
  <c r="C1272" i="3"/>
  <c r="D1272" i="3" s="1"/>
  <c r="A1273" i="3"/>
  <c r="B1273" i="3"/>
  <c r="C1273" i="3"/>
  <c r="D1273" i="3" s="1"/>
  <c r="A1274" i="3"/>
  <c r="B1274" i="3"/>
  <c r="C1274" i="3"/>
  <c r="D1274" i="3" s="1"/>
  <c r="A1275" i="3"/>
  <c r="B1275" i="3"/>
  <c r="C1275" i="3"/>
  <c r="D1275" i="3"/>
  <c r="A1276" i="3"/>
  <c r="B1276" i="3"/>
  <c r="C1276" i="3"/>
  <c r="D1276" i="3" s="1"/>
  <c r="A1277" i="3"/>
  <c r="B1277" i="3"/>
  <c r="C1277" i="3"/>
  <c r="D1277" i="3"/>
  <c r="A1278" i="3"/>
  <c r="B1278" i="3"/>
  <c r="C1278" i="3"/>
  <c r="D1278" i="3" s="1"/>
  <c r="A1279" i="3"/>
  <c r="B1279" i="3"/>
  <c r="C1279" i="3"/>
  <c r="D1279" i="3"/>
  <c r="A1280" i="3"/>
  <c r="B1280" i="3"/>
  <c r="C1280" i="3"/>
  <c r="D1280" i="3" s="1"/>
  <c r="A1281" i="3"/>
  <c r="B1281" i="3"/>
  <c r="C1281" i="3"/>
  <c r="D1281" i="3"/>
  <c r="A1282" i="3"/>
  <c r="B1282" i="3"/>
  <c r="C1282" i="3"/>
  <c r="D1282" i="3" s="1"/>
  <c r="A1283" i="3"/>
  <c r="B1283" i="3"/>
  <c r="C1283" i="3"/>
  <c r="D1283" i="3"/>
  <c r="A1284" i="3"/>
  <c r="B1284" i="3"/>
  <c r="C1284" i="3"/>
  <c r="D1284" i="3" s="1"/>
  <c r="A1285" i="3"/>
  <c r="B1285" i="3"/>
  <c r="C1285" i="3"/>
  <c r="D1285" i="3" s="1"/>
  <c r="A1286" i="3"/>
  <c r="B1286" i="3"/>
  <c r="C1286" i="3"/>
  <c r="D1286" i="3"/>
  <c r="A1287" i="3"/>
  <c r="B1287" i="3"/>
  <c r="C1287" i="3"/>
  <c r="D1287" i="3" s="1"/>
  <c r="A1288" i="3"/>
  <c r="B1288" i="3"/>
  <c r="C1288" i="3"/>
  <c r="D1288" i="3"/>
  <c r="A1289" i="3"/>
  <c r="B1289" i="3"/>
  <c r="C1289" i="3"/>
  <c r="D1289" i="3" s="1"/>
  <c r="A1290" i="3"/>
  <c r="B1290" i="3"/>
  <c r="C1290" i="3"/>
  <c r="D1290" i="3"/>
  <c r="A1291" i="3"/>
  <c r="B1291" i="3"/>
  <c r="C1291" i="3"/>
  <c r="D1291" i="3" s="1"/>
  <c r="A1292" i="3"/>
  <c r="B1292" i="3"/>
  <c r="C1292" i="3"/>
  <c r="D1292" i="3"/>
  <c r="A1293" i="3"/>
  <c r="B1293" i="3"/>
  <c r="C1293" i="3"/>
  <c r="D1293" i="3" s="1"/>
  <c r="A1294" i="3"/>
  <c r="B1294" i="3"/>
  <c r="C1294" i="3"/>
  <c r="D1294" i="3"/>
  <c r="A1295" i="3"/>
  <c r="B1295" i="3"/>
  <c r="C1295" i="3"/>
  <c r="D1295" i="3" s="1"/>
  <c r="A1296" i="3"/>
  <c r="B1296" i="3"/>
  <c r="C1296" i="3"/>
  <c r="D1296" i="3"/>
  <c r="A1297" i="3"/>
  <c r="B1297" i="3"/>
  <c r="C1297" i="3"/>
  <c r="D1297" i="3" s="1"/>
  <c r="A1298" i="3"/>
  <c r="B1298" i="3"/>
  <c r="C1298" i="3"/>
  <c r="D1298" i="3"/>
  <c r="A1299" i="3"/>
  <c r="B1299" i="3"/>
  <c r="C1299" i="3"/>
  <c r="D1299" i="3" s="1"/>
  <c r="A1300" i="3"/>
  <c r="B1300" i="3"/>
  <c r="C1300" i="3"/>
  <c r="D1300" i="3"/>
  <c r="A1301" i="3"/>
  <c r="B1301" i="3"/>
  <c r="C1301" i="3"/>
  <c r="D1301" i="3" s="1"/>
  <c r="A1302" i="3"/>
  <c r="B1302" i="3"/>
  <c r="C1302" i="3"/>
  <c r="D1302" i="3"/>
  <c r="A1303" i="3"/>
  <c r="B1303" i="3"/>
  <c r="C1303" i="3"/>
  <c r="D1303" i="3" s="1"/>
  <c r="A1304" i="3"/>
  <c r="B1304" i="3"/>
  <c r="C1304" i="3"/>
  <c r="D1304" i="3"/>
  <c r="A1305" i="3"/>
  <c r="B1305" i="3"/>
  <c r="C1305" i="3"/>
  <c r="D1305" i="3" s="1"/>
  <c r="A1306" i="3"/>
  <c r="B1306" i="3"/>
  <c r="C1306" i="3"/>
  <c r="D1306" i="3"/>
  <c r="A1307" i="3"/>
  <c r="B1307" i="3"/>
  <c r="C1307" i="3"/>
  <c r="D1307" i="3" s="1"/>
  <c r="A1308" i="3"/>
  <c r="B1308" i="3"/>
  <c r="C1308" i="3"/>
  <c r="D1308" i="3"/>
  <c r="A1309" i="3"/>
  <c r="B1309" i="3"/>
  <c r="C1309" i="3"/>
  <c r="D1309" i="3" s="1"/>
  <c r="A1310" i="3"/>
  <c r="B1310" i="3"/>
  <c r="C1310" i="3"/>
  <c r="D1310" i="3"/>
  <c r="A1311" i="3"/>
  <c r="B1311" i="3"/>
  <c r="C1311" i="3"/>
  <c r="D1311" i="3" s="1"/>
  <c r="A1312" i="3"/>
  <c r="B1312" i="3"/>
  <c r="C1312" i="3"/>
  <c r="D1312" i="3"/>
  <c r="A1313" i="3"/>
  <c r="B1313" i="3"/>
  <c r="C1313" i="3"/>
  <c r="D1313" i="3" s="1"/>
  <c r="A1314" i="3"/>
  <c r="B1314" i="3"/>
  <c r="C1314" i="3"/>
  <c r="D1314" i="3"/>
  <c r="A1315" i="3"/>
  <c r="B1315" i="3"/>
  <c r="C1315" i="3"/>
  <c r="D1315" i="3" s="1"/>
  <c r="A1316" i="3"/>
  <c r="B1316" i="3"/>
  <c r="C1316" i="3"/>
  <c r="D1316" i="3"/>
  <c r="A1317" i="3"/>
  <c r="B1317" i="3"/>
  <c r="C1317" i="3"/>
  <c r="D1317" i="3" s="1"/>
  <c r="A1318" i="3"/>
  <c r="B1318" i="3"/>
  <c r="C1318" i="3"/>
  <c r="D1318" i="3"/>
  <c r="A1319" i="3"/>
  <c r="B1319" i="3"/>
  <c r="C1319" i="3"/>
  <c r="D1319" i="3" s="1"/>
  <c r="A1320" i="3"/>
  <c r="B1320" i="3"/>
  <c r="C1320" i="3"/>
  <c r="D1320" i="3"/>
  <c r="A1321" i="3"/>
  <c r="B1321" i="3"/>
  <c r="C1321" i="3"/>
  <c r="D1321" i="3" s="1"/>
  <c r="A1322" i="3"/>
  <c r="B1322" i="3"/>
  <c r="C1322" i="3"/>
  <c r="D1322" i="3"/>
  <c r="A1323" i="3"/>
  <c r="B1323" i="3"/>
  <c r="C1323" i="3"/>
  <c r="D1323" i="3" s="1"/>
  <c r="A1324" i="3"/>
  <c r="B1324" i="3"/>
  <c r="C1324" i="3"/>
  <c r="D1324" i="3"/>
  <c r="A1325" i="3"/>
  <c r="B1325" i="3"/>
  <c r="C1325" i="3"/>
  <c r="D1325" i="3" s="1"/>
  <c r="A1326" i="3"/>
  <c r="B1326" i="3"/>
  <c r="C1326" i="3"/>
  <c r="D1326" i="3"/>
  <c r="A1327" i="3"/>
  <c r="B1327" i="3"/>
  <c r="C1327" i="3"/>
  <c r="D1327" i="3" s="1"/>
  <c r="A1328" i="3"/>
  <c r="B1328" i="3"/>
  <c r="C1328" i="3"/>
  <c r="D1328" i="3"/>
  <c r="A1329" i="3"/>
  <c r="B1329" i="3"/>
  <c r="C1329" i="3"/>
  <c r="D1329" i="3" s="1"/>
  <c r="A1330" i="3"/>
  <c r="B1330" i="3"/>
  <c r="C1330" i="3"/>
  <c r="D1330" i="3"/>
  <c r="A1331" i="3"/>
  <c r="B1331" i="3"/>
  <c r="C1331" i="3"/>
  <c r="D1331" i="3" s="1"/>
  <c r="A1332" i="3"/>
  <c r="B1332" i="3"/>
  <c r="C1332" i="3"/>
  <c r="D1332" i="3"/>
  <c r="A1333" i="3"/>
  <c r="B1333" i="3"/>
  <c r="C1333" i="3"/>
  <c r="D1333" i="3" s="1"/>
  <c r="A1334" i="3"/>
  <c r="B1334" i="3"/>
  <c r="C1334" i="3"/>
  <c r="D1334" i="3"/>
  <c r="A1335" i="3"/>
  <c r="B1335" i="3"/>
  <c r="C1335" i="3"/>
  <c r="D1335" i="3" s="1"/>
  <c r="A1336" i="3"/>
  <c r="B1336" i="3"/>
  <c r="C1336" i="3"/>
  <c r="D1336" i="3"/>
  <c r="A1337" i="3"/>
  <c r="B1337" i="3"/>
  <c r="C1337" i="3"/>
  <c r="D1337" i="3" s="1"/>
  <c r="A1338" i="3"/>
  <c r="B1338" i="3"/>
  <c r="C1338" i="3"/>
  <c r="D1338" i="3"/>
  <c r="A1339" i="3"/>
  <c r="B1339" i="3"/>
  <c r="C1339" i="3"/>
  <c r="D1339" i="3" s="1"/>
  <c r="A1340" i="3"/>
  <c r="B1340" i="3"/>
  <c r="C1340" i="3"/>
  <c r="D1340" i="3"/>
  <c r="A1341" i="3"/>
  <c r="B1341" i="3"/>
  <c r="C1341" i="3"/>
  <c r="D1341" i="3" s="1"/>
  <c r="A1342" i="3"/>
  <c r="B1342" i="3"/>
  <c r="C1342" i="3"/>
  <c r="D1342" i="3"/>
  <c r="C2" i="3"/>
  <c r="A2" i="3"/>
  <c r="D2" i="3"/>
  <c r="B2" i="3"/>
  <c r="T17" i="3"/>
  <c r="T16" i="3"/>
  <c r="T14" i="3"/>
  <c r="T11" i="3"/>
  <c r="T10" i="3"/>
  <c r="T15" i="3"/>
  <c r="R2" i="3"/>
  <c r="R5" i="3"/>
  <c r="R10" i="3"/>
  <c r="R11" i="3"/>
  <c r="R12" i="3"/>
  <c r="R13" i="3"/>
  <c r="T13" i="3"/>
  <c r="R14" i="3"/>
  <c r="R15" i="3"/>
  <c r="R16" i="3"/>
  <c r="R17" i="3"/>
  <c r="R4" i="3" l="1"/>
  <c r="T5" i="3"/>
  <c r="R8" i="3"/>
  <c r="T8" i="3"/>
  <c r="R7" i="3"/>
  <c r="T4" i="3"/>
  <c r="R6" i="3"/>
  <c r="T12" i="3"/>
  <c r="T7" i="3"/>
  <c r="T2" i="3"/>
  <c r="BK307" i="1" l="1"/>
  <c r="BC307" i="1"/>
  <c r="AU307" i="1"/>
  <c r="AK307" i="1"/>
  <c r="AJ307" i="1"/>
  <c r="AI307" i="1"/>
  <c r="AM307" i="1" s="1"/>
  <c r="AH307" i="1"/>
  <c r="AD307" i="1"/>
  <c r="Q307" i="1"/>
  <c r="O307" i="1"/>
  <c r="BK306" i="1"/>
  <c r="BC306" i="1"/>
  <c r="AU306" i="1"/>
  <c r="AK306" i="1"/>
  <c r="AJ306" i="1"/>
  <c r="AI306" i="1"/>
  <c r="AM306" i="1" s="1"/>
  <c r="AH306" i="1"/>
  <c r="AD306" i="1"/>
  <c r="Q306" i="1"/>
  <c r="O306" i="1"/>
  <c r="BK304" i="1"/>
  <c r="BC304" i="1"/>
  <c r="AU304" i="1"/>
  <c r="AK304" i="1"/>
  <c r="AM304" i="1" s="1"/>
  <c r="AJ304" i="1"/>
  <c r="AI304" i="1"/>
  <c r="AH304" i="1"/>
  <c r="AD304" i="1"/>
  <c r="Q304" i="1"/>
  <c r="O304" i="1"/>
  <c r="BK305" i="1"/>
  <c r="BC305" i="1"/>
  <c r="AU305" i="1"/>
  <c r="AK305" i="1"/>
  <c r="AJ305" i="1"/>
  <c r="AI305" i="1"/>
  <c r="AH305" i="1"/>
  <c r="AD305" i="1"/>
  <c r="Q305" i="1"/>
  <c r="O305" i="1"/>
  <c r="BM305" i="1" s="1"/>
  <c r="BK303" i="1"/>
  <c r="BC303" i="1"/>
  <c r="AU303" i="1"/>
  <c r="AK303" i="1"/>
  <c r="AJ303" i="1"/>
  <c r="AI303" i="1"/>
  <c r="AH303" i="1"/>
  <c r="AD303" i="1"/>
  <c r="Q303" i="1"/>
  <c r="T303" i="1" s="1"/>
  <c r="O303" i="1"/>
  <c r="BM303" i="1" s="1"/>
  <c r="BK302" i="1"/>
  <c r="BC302" i="1"/>
  <c r="AU302" i="1"/>
  <c r="BM302" i="1" s="1"/>
  <c r="AK302" i="1"/>
  <c r="AJ302" i="1"/>
  <c r="AM302" i="1" s="1"/>
  <c r="AI302" i="1"/>
  <c r="AH302" i="1"/>
  <c r="AD302" i="1"/>
  <c r="Q302" i="1"/>
  <c r="T302" i="1" s="1"/>
  <c r="O302" i="1"/>
  <c r="BN302" i="1"/>
  <c r="BK301" i="1"/>
  <c r="BC301" i="1"/>
  <c r="AU301" i="1"/>
  <c r="AK301" i="1"/>
  <c r="AJ301" i="1"/>
  <c r="AI301" i="1"/>
  <c r="AH301" i="1"/>
  <c r="AD301" i="1"/>
  <c r="Q301" i="1"/>
  <c r="T301" i="1"/>
  <c r="V301" i="1" s="1"/>
  <c r="O301" i="1"/>
  <c r="BK300" i="1"/>
  <c r="BC300" i="1"/>
  <c r="AU300" i="1"/>
  <c r="AK300" i="1"/>
  <c r="AJ300" i="1"/>
  <c r="AI300" i="1"/>
  <c r="AH300" i="1"/>
  <c r="AD300" i="1"/>
  <c r="Q300" i="1"/>
  <c r="R300" i="1" s="1"/>
  <c r="O300" i="1"/>
  <c r="BK299" i="1"/>
  <c r="BC299" i="1"/>
  <c r="AU299" i="1"/>
  <c r="AK299" i="1"/>
  <c r="AJ299" i="1"/>
  <c r="AI299" i="1"/>
  <c r="AH299" i="1"/>
  <c r="AD299" i="1"/>
  <c r="Q299" i="1"/>
  <c r="O299" i="1"/>
  <c r="BM299" i="1"/>
  <c r="BC279" i="1"/>
  <c r="AU279" i="1"/>
  <c r="AK279" i="1"/>
  <c r="AJ279" i="1"/>
  <c r="AI279" i="1"/>
  <c r="AH279" i="1"/>
  <c r="AM279" i="1" s="1"/>
  <c r="AD279" i="1"/>
  <c r="BC278" i="1"/>
  <c r="AU278" i="1"/>
  <c r="AK278" i="1"/>
  <c r="AJ278" i="1"/>
  <c r="AI278" i="1"/>
  <c r="AH278" i="1"/>
  <c r="AD278" i="1"/>
  <c r="BK261" i="1"/>
  <c r="BC261" i="1"/>
  <c r="BN261" i="1" s="1"/>
  <c r="AU261" i="1"/>
  <c r="AK261" i="1"/>
  <c r="AJ261" i="1"/>
  <c r="AI261" i="1"/>
  <c r="AH261" i="1"/>
  <c r="AM261" i="1"/>
  <c r="AD261" i="1"/>
  <c r="Q261" i="1"/>
  <c r="T261" i="1" s="1"/>
  <c r="V261" i="1" s="1"/>
  <c r="O261" i="1"/>
  <c r="BK260" i="1"/>
  <c r="BC260" i="1"/>
  <c r="AU260" i="1"/>
  <c r="AK260" i="1"/>
  <c r="AJ260" i="1"/>
  <c r="AI260" i="1"/>
  <c r="AH260" i="1"/>
  <c r="AD260" i="1"/>
  <c r="Q260" i="1"/>
  <c r="T260" i="1"/>
  <c r="V260" i="1" s="1"/>
  <c r="O260" i="1"/>
  <c r="BK259" i="1"/>
  <c r="BC259" i="1"/>
  <c r="AU259" i="1"/>
  <c r="AK259" i="1"/>
  <c r="AJ259" i="1"/>
  <c r="AI259" i="1"/>
  <c r="AH259" i="1"/>
  <c r="AD259" i="1"/>
  <c r="Q259" i="1"/>
  <c r="O259" i="1"/>
  <c r="BC255" i="1"/>
  <c r="AU255" i="1"/>
  <c r="AK255" i="1"/>
  <c r="AJ255" i="1"/>
  <c r="AI255" i="1"/>
  <c r="AH255" i="1"/>
  <c r="AM255" i="1" s="1"/>
  <c r="AD255" i="1"/>
  <c r="BK258" i="1"/>
  <c r="BC258" i="1"/>
  <c r="AU258" i="1"/>
  <c r="AK258" i="1"/>
  <c r="AJ258" i="1"/>
  <c r="AI258" i="1"/>
  <c r="AH258" i="1"/>
  <c r="AM258" i="1" s="1"/>
  <c r="AD258" i="1"/>
  <c r="Q258" i="1"/>
  <c r="O258" i="1"/>
  <c r="BK257" i="1"/>
  <c r="BC257" i="1"/>
  <c r="AU257" i="1"/>
  <c r="BM257" i="1" s="1"/>
  <c r="AK257" i="1"/>
  <c r="AJ257" i="1"/>
  <c r="AM257" i="1" s="1"/>
  <c r="AI257" i="1"/>
  <c r="AH257" i="1"/>
  <c r="AD257" i="1"/>
  <c r="Q257" i="1"/>
  <c r="T257" i="1" s="1"/>
  <c r="V257" i="1" s="1"/>
  <c r="O257" i="1"/>
  <c r="BK256" i="1"/>
  <c r="BC256" i="1"/>
  <c r="AU256" i="1"/>
  <c r="AK256" i="1"/>
  <c r="AJ256" i="1"/>
  <c r="AI256" i="1"/>
  <c r="AH256" i="1"/>
  <c r="AD256" i="1"/>
  <c r="Q256" i="1"/>
  <c r="O256" i="1"/>
  <c r="BK255" i="1"/>
  <c r="Q255" i="1"/>
  <c r="T255" i="1" s="1"/>
  <c r="V255" i="1" s="1"/>
  <c r="O255" i="1"/>
  <c r="BC253" i="1"/>
  <c r="AU253" i="1"/>
  <c r="BM253" i="1" s="1"/>
  <c r="AK253" i="1"/>
  <c r="AJ253" i="1"/>
  <c r="AM253" i="1" s="1"/>
  <c r="AI253" i="1"/>
  <c r="AH253" i="1"/>
  <c r="AD253" i="1"/>
  <c r="BC252" i="1"/>
  <c r="AU252" i="1"/>
  <c r="AK252" i="1"/>
  <c r="AJ252" i="1"/>
  <c r="AI252" i="1"/>
  <c r="AM252" i="1" s="1"/>
  <c r="AH252" i="1"/>
  <c r="AD252" i="1"/>
  <c r="BK182" i="1"/>
  <c r="BC182" i="1"/>
  <c r="AU182" i="1"/>
  <c r="AK182" i="1"/>
  <c r="AJ182" i="1"/>
  <c r="AI182" i="1"/>
  <c r="AM182" i="1" s="1"/>
  <c r="AH182" i="1"/>
  <c r="AD182" i="1"/>
  <c r="Q182" i="1"/>
  <c r="T182" i="1" s="1"/>
  <c r="V182" i="1" s="1"/>
  <c r="O182" i="1"/>
  <c r="BK181" i="1"/>
  <c r="BC181" i="1"/>
  <c r="AU181" i="1"/>
  <c r="AK181" i="1"/>
  <c r="AJ181" i="1"/>
  <c r="AI181" i="1"/>
  <c r="AH181" i="1"/>
  <c r="AD181" i="1"/>
  <c r="Q181" i="1"/>
  <c r="R181" i="1" s="1"/>
  <c r="O181" i="1"/>
  <c r="BK156" i="1"/>
  <c r="BC156" i="1"/>
  <c r="AU156" i="1"/>
  <c r="AL156" i="1"/>
  <c r="AK156" i="1"/>
  <c r="AJ156" i="1"/>
  <c r="AI156" i="1"/>
  <c r="AH156" i="1"/>
  <c r="AD156" i="1"/>
  <c r="Q156" i="1"/>
  <c r="O156" i="1"/>
  <c r="E93" i="2"/>
  <c r="F93" i="2"/>
  <c r="E94" i="2"/>
  <c r="F94" i="2" s="1"/>
  <c r="E95" i="2"/>
  <c r="F95" i="2" s="1"/>
  <c r="E96" i="2"/>
  <c r="F96" i="2" s="1"/>
  <c r="BK151" i="1"/>
  <c r="BC151" i="1"/>
  <c r="AU151" i="1"/>
  <c r="AK151" i="1"/>
  <c r="AJ151" i="1"/>
  <c r="AI151" i="1"/>
  <c r="AH151" i="1"/>
  <c r="AD151" i="1"/>
  <c r="Q151" i="1"/>
  <c r="R151" i="1"/>
  <c r="O151" i="1"/>
  <c r="BK150" i="1"/>
  <c r="BC150" i="1"/>
  <c r="AU150" i="1"/>
  <c r="AK150" i="1"/>
  <c r="AJ150" i="1"/>
  <c r="AI150" i="1"/>
  <c r="AH150" i="1"/>
  <c r="AD150" i="1"/>
  <c r="Q150" i="1"/>
  <c r="R150" i="1" s="1"/>
  <c r="O150" i="1"/>
  <c r="BK134" i="1"/>
  <c r="BC134" i="1"/>
  <c r="AU134" i="1"/>
  <c r="AK134" i="1"/>
  <c r="AJ134" i="1"/>
  <c r="AI134" i="1"/>
  <c r="AH134" i="1"/>
  <c r="AD134" i="1"/>
  <c r="Q134" i="1"/>
  <c r="R134" i="1" s="1"/>
  <c r="O134" i="1"/>
  <c r="BK119" i="1"/>
  <c r="BC119" i="1"/>
  <c r="AU119" i="1"/>
  <c r="AK119" i="1"/>
  <c r="AJ119" i="1"/>
  <c r="AI119" i="1"/>
  <c r="AH119" i="1"/>
  <c r="AD119" i="1"/>
  <c r="Q119" i="1"/>
  <c r="O119" i="1"/>
  <c r="BK98" i="1"/>
  <c r="BC98" i="1"/>
  <c r="AU98" i="1"/>
  <c r="AK98" i="1"/>
  <c r="AJ98" i="1"/>
  <c r="AM98" i="1" s="1"/>
  <c r="AI98" i="1"/>
  <c r="AH98" i="1"/>
  <c r="AD98" i="1"/>
  <c r="Q98" i="1"/>
  <c r="R98" i="1" s="1"/>
  <c r="O98" i="1"/>
  <c r="BN98" i="1" s="1"/>
  <c r="BK97" i="1"/>
  <c r="BC97" i="1"/>
  <c r="BN97" i="1" s="1"/>
  <c r="AU97" i="1"/>
  <c r="AK97" i="1"/>
  <c r="AJ97" i="1"/>
  <c r="AI97" i="1"/>
  <c r="AH97" i="1"/>
  <c r="AD97" i="1"/>
  <c r="Q97" i="1"/>
  <c r="R97" i="1"/>
  <c r="O97" i="1"/>
  <c r="BK96" i="1"/>
  <c r="BC96" i="1"/>
  <c r="AU96" i="1"/>
  <c r="AK96" i="1"/>
  <c r="AJ96" i="1"/>
  <c r="AI96" i="1"/>
  <c r="AH96" i="1"/>
  <c r="AD96" i="1"/>
  <c r="Q96" i="1"/>
  <c r="T96" i="1" s="1"/>
  <c r="V96" i="1" s="1"/>
  <c r="O96" i="1"/>
  <c r="BK95" i="1"/>
  <c r="BC95" i="1"/>
  <c r="AU95" i="1"/>
  <c r="BM95" i="1" s="1"/>
  <c r="AK95" i="1"/>
  <c r="AJ95" i="1"/>
  <c r="AI95" i="1"/>
  <c r="AH95" i="1"/>
  <c r="AD95" i="1"/>
  <c r="Q95" i="1"/>
  <c r="O95" i="1"/>
  <c r="AU93" i="1"/>
  <c r="BM93" i="1" s="1"/>
  <c r="AU92" i="1"/>
  <c r="BK93" i="1"/>
  <c r="BC93" i="1"/>
  <c r="AK93" i="1"/>
  <c r="AJ93" i="1"/>
  <c r="AI93" i="1"/>
  <c r="AH93" i="1"/>
  <c r="AD93" i="1"/>
  <c r="Q93" i="1"/>
  <c r="O93" i="1"/>
  <c r="BN93" i="1" s="1"/>
  <c r="BK92" i="1"/>
  <c r="BC92" i="1"/>
  <c r="AK92" i="1"/>
  <c r="AJ92" i="1"/>
  <c r="AI92" i="1"/>
  <c r="AH92" i="1"/>
  <c r="AM92" i="1" s="1"/>
  <c r="AD92" i="1"/>
  <c r="Q92" i="1"/>
  <c r="T92" i="1" s="1"/>
  <c r="V92" i="1" s="1"/>
  <c r="O92" i="1"/>
  <c r="R182" i="1"/>
  <c r="AH36" i="1"/>
  <c r="AI36" i="1"/>
  <c r="AJ36" i="1"/>
  <c r="AK36" i="1"/>
  <c r="AH37" i="1"/>
  <c r="AI37" i="1"/>
  <c r="AJ37" i="1"/>
  <c r="AK37" i="1"/>
  <c r="AK33" i="1"/>
  <c r="AJ33" i="1"/>
  <c r="AI33" i="1"/>
  <c r="AH33" i="1"/>
  <c r="AM33" i="1" s="1"/>
  <c r="AK32" i="1"/>
  <c r="AJ32" i="1"/>
  <c r="AI32" i="1"/>
  <c r="AH32" i="1"/>
  <c r="AK31" i="1"/>
  <c r="AJ31" i="1"/>
  <c r="AI31" i="1"/>
  <c r="AH31" i="1"/>
  <c r="AK30" i="1"/>
  <c r="AJ30" i="1"/>
  <c r="AI30" i="1"/>
  <c r="AH30" i="1"/>
  <c r="AK29" i="1"/>
  <c r="AJ29" i="1"/>
  <c r="AI29" i="1"/>
  <c r="AH29" i="1"/>
  <c r="AK28" i="1"/>
  <c r="AJ28" i="1"/>
  <c r="AI28" i="1"/>
  <c r="AH28" i="1"/>
  <c r="AK27" i="1"/>
  <c r="AJ27" i="1"/>
  <c r="AI27" i="1"/>
  <c r="AH27" i="1"/>
  <c r="AK26" i="1"/>
  <c r="AJ26" i="1"/>
  <c r="AI26" i="1"/>
  <c r="AH26" i="1"/>
  <c r="AK25" i="1"/>
  <c r="AJ25" i="1"/>
  <c r="AI25" i="1"/>
  <c r="AH25" i="1"/>
  <c r="AM25" i="1" s="1"/>
  <c r="AK24" i="1"/>
  <c r="AJ24" i="1"/>
  <c r="AI24" i="1"/>
  <c r="AH24" i="1"/>
  <c r="AK23" i="1"/>
  <c r="AJ23" i="1"/>
  <c r="AI23" i="1"/>
  <c r="AH23" i="1"/>
  <c r="AM23" i="1" s="1"/>
  <c r="AK22" i="1"/>
  <c r="AJ22" i="1"/>
  <c r="AI22" i="1"/>
  <c r="AH22" i="1"/>
  <c r="BK53" i="1"/>
  <c r="BC53" i="1"/>
  <c r="BN53" i="1" s="1"/>
  <c r="AU53" i="1"/>
  <c r="AK53" i="1"/>
  <c r="AJ53" i="1"/>
  <c r="AI53" i="1"/>
  <c r="AH53" i="1"/>
  <c r="AD53" i="1"/>
  <c r="Q53" i="1"/>
  <c r="R53" i="1"/>
  <c r="O53" i="1"/>
  <c r="BK37" i="1"/>
  <c r="BC37" i="1"/>
  <c r="AU37" i="1"/>
  <c r="AD37" i="1"/>
  <c r="Q37" i="1"/>
  <c r="R37" i="1" s="1"/>
  <c r="O37" i="1"/>
  <c r="BK36" i="1"/>
  <c r="BC36" i="1"/>
  <c r="AU36" i="1"/>
  <c r="AD36" i="1"/>
  <c r="Q36" i="1"/>
  <c r="O36" i="1"/>
  <c r="BK33" i="1"/>
  <c r="BC33" i="1"/>
  <c r="AU33" i="1"/>
  <c r="BM33" i="1" s="1"/>
  <c r="AD33" i="1"/>
  <c r="Q33" i="1"/>
  <c r="O33" i="1"/>
  <c r="BK32" i="1"/>
  <c r="BC32" i="1"/>
  <c r="AU32" i="1"/>
  <c r="AD32" i="1"/>
  <c r="Q32" i="1"/>
  <c r="T32" i="1"/>
  <c r="V32" i="1" s="1"/>
  <c r="O32" i="1"/>
  <c r="BK31" i="1"/>
  <c r="BC31" i="1"/>
  <c r="AU31" i="1"/>
  <c r="AD31" i="1"/>
  <c r="Q31" i="1"/>
  <c r="T31" i="1"/>
  <c r="V31" i="1" s="1"/>
  <c r="O31" i="1"/>
  <c r="BK30" i="1"/>
  <c r="BC30" i="1"/>
  <c r="AU30" i="1"/>
  <c r="AD30" i="1"/>
  <c r="Q30" i="1"/>
  <c r="O30" i="1"/>
  <c r="BK29" i="1"/>
  <c r="BC29" i="1"/>
  <c r="AU29" i="1"/>
  <c r="AD29" i="1"/>
  <c r="Q29" i="1"/>
  <c r="T29" i="1" s="1"/>
  <c r="V29" i="1" s="1"/>
  <c r="O29" i="1"/>
  <c r="BN29" i="1" s="1"/>
  <c r="BK28" i="1"/>
  <c r="BC28" i="1"/>
  <c r="BN28" i="1" s="1"/>
  <c r="AU28" i="1"/>
  <c r="AD28" i="1"/>
  <c r="Q28" i="1"/>
  <c r="O28" i="1"/>
  <c r="BK27" i="1"/>
  <c r="BC27" i="1"/>
  <c r="AU27" i="1"/>
  <c r="AD27" i="1"/>
  <c r="Q27" i="1"/>
  <c r="T27" i="1" s="1"/>
  <c r="V27" i="1" s="1"/>
  <c r="O27" i="1"/>
  <c r="BK26" i="1"/>
  <c r="BC26" i="1"/>
  <c r="AU26" i="1"/>
  <c r="AD26" i="1"/>
  <c r="Q26" i="1"/>
  <c r="T26" i="1" s="1"/>
  <c r="O26" i="1"/>
  <c r="BK25" i="1"/>
  <c r="BC25" i="1"/>
  <c r="AU25" i="1"/>
  <c r="AD25" i="1"/>
  <c r="Q25" i="1"/>
  <c r="R25" i="1" s="1"/>
  <c r="O25" i="1"/>
  <c r="BM25" i="1" s="1"/>
  <c r="BK24" i="1"/>
  <c r="BC24" i="1"/>
  <c r="BN24" i="1" s="1"/>
  <c r="AU24" i="1"/>
  <c r="AD24" i="1"/>
  <c r="Q24" i="1"/>
  <c r="T24" i="1" s="1"/>
  <c r="V24" i="1" s="1"/>
  <c r="O24" i="1"/>
  <c r="BK9" i="1"/>
  <c r="BC9" i="1"/>
  <c r="AU9" i="1"/>
  <c r="AK9" i="1"/>
  <c r="AM9" i="1" s="1"/>
  <c r="AJ9" i="1"/>
  <c r="AI9" i="1"/>
  <c r="AH9" i="1"/>
  <c r="AD9" i="1"/>
  <c r="Q9" i="1"/>
  <c r="R9" i="1" s="1"/>
  <c r="O9" i="1"/>
  <c r="BM9" i="1" s="1"/>
  <c r="BK8" i="1"/>
  <c r="BC8" i="1"/>
  <c r="BN8" i="1" s="1"/>
  <c r="AU8" i="1"/>
  <c r="AK8" i="1"/>
  <c r="AJ8" i="1"/>
  <c r="AI8" i="1"/>
  <c r="AH8" i="1"/>
  <c r="AD8" i="1"/>
  <c r="Q8" i="1"/>
  <c r="T8" i="1"/>
  <c r="V8" i="1" s="1"/>
  <c r="O8" i="1"/>
  <c r="BK5" i="1"/>
  <c r="BC5" i="1"/>
  <c r="AU5" i="1"/>
  <c r="AK5" i="1"/>
  <c r="AJ5" i="1"/>
  <c r="AI5" i="1"/>
  <c r="AH5" i="1"/>
  <c r="AD5" i="1"/>
  <c r="Q5" i="1"/>
  <c r="R5" i="1" s="1"/>
  <c r="O5" i="1"/>
  <c r="BK4" i="1"/>
  <c r="BC4" i="1"/>
  <c r="AU4" i="1"/>
  <c r="BM4" i="1" s="1"/>
  <c r="AK4" i="1"/>
  <c r="AJ4" i="1"/>
  <c r="AM4" i="1" s="1"/>
  <c r="AI4" i="1"/>
  <c r="AH4" i="1"/>
  <c r="AD4" i="1"/>
  <c r="Q4" i="1"/>
  <c r="O4" i="1"/>
  <c r="O6" i="1"/>
  <c r="BM6" i="1" s="1"/>
  <c r="E3" i="2"/>
  <c r="F3" i="2" s="1"/>
  <c r="E154" i="2"/>
  <c r="F154" i="2"/>
  <c r="E173" i="2"/>
  <c r="F173" i="2" s="1"/>
  <c r="E189" i="2"/>
  <c r="F189" i="2" s="1"/>
  <c r="E120" i="2"/>
  <c r="F120" i="2" s="1"/>
  <c r="E130" i="2"/>
  <c r="F130" i="2" s="1"/>
  <c r="E122" i="2"/>
  <c r="F122" i="2" s="1"/>
  <c r="T37" i="1"/>
  <c r="V37" i="1" s="1"/>
  <c r="R32" i="1"/>
  <c r="BM31" i="1"/>
  <c r="R31" i="1"/>
  <c r="T9" i="1"/>
  <c r="BN9" i="1"/>
  <c r="BM8" i="1"/>
  <c r="R8" i="1"/>
  <c r="BN5" i="1"/>
  <c r="T5" i="1"/>
  <c r="BM5" i="1"/>
  <c r="E143" i="2"/>
  <c r="F143" i="2"/>
  <c r="E152" i="2"/>
  <c r="F152" i="2" s="1"/>
  <c r="E170" i="2"/>
  <c r="F170" i="2" s="1"/>
  <c r="E182" i="2"/>
  <c r="F182" i="2"/>
  <c r="E142" i="2"/>
  <c r="F142" i="2"/>
  <c r="E101" i="2"/>
  <c r="F101" i="2" s="1"/>
  <c r="E100" i="2"/>
  <c r="F100" i="2" s="1"/>
  <c r="E99" i="2"/>
  <c r="F99" i="2"/>
  <c r="E98" i="2"/>
  <c r="F98" i="2"/>
  <c r="E97" i="2"/>
  <c r="F97" i="2" s="1"/>
  <c r="E92" i="2"/>
  <c r="F92" i="2" s="1"/>
  <c r="E91" i="2"/>
  <c r="F91" i="2"/>
  <c r="E90" i="2"/>
  <c r="F90" i="2"/>
  <c r="E89" i="2"/>
  <c r="F89" i="2" s="1"/>
  <c r="E88" i="2"/>
  <c r="F88" i="2" s="1"/>
  <c r="E87" i="2"/>
  <c r="F87" i="2"/>
  <c r="E86" i="2"/>
  <c r="F86" i="2"/>
  <c r="E85" i="2"/>
  <c r="F85" i="2" s="1"/>
  <c r="E84" i="2"/>
  <c r="F84" i="2" s="1"/>
  <c r="E83" i="2"/>
  <c r="F83" i="2"/>
  <c r="E82" i="2"/>
  <c r="F82" i="2"/>
  <c r="E81" i="2"/>
  <c r="F81" i="2" s="1"/>
  <c r="E80" i="2"/>
  <c r="F80" i="2" s="1"/>
  <c r="E79" i="2"/>
  <c r="F79" i="2" s="1"/>
  <c r="E78" i="2"/>
  <c r="F78" i="2"/>
  <c r="E77" i="2"/>
  <c r="F77" i="2" s="1"/>
  <c r="E76" i="2"/>
  <c r="F76" i="2" s="1"/>
  <c r="E75" i="2"/>
  <c r="F75" i="2" s="1"/>
  <c r="E74" i="2"/>
  <c r="F74" i="2"/>
  <c r="E73" i="2"/>
  <c r="F73" i="2" s="1"/>
  <c r="E72" i="2"/>
  <c r="F72" i="2" s="1"/>
  <c r="E71" i="2"/>
  <c r="F71" i="2" s="1"/>
  <c r="E70" i="2"/>
  <c r="F70" i="2"/>
  <c r="E69" i="2"/>
  <c r="F69" i="2" s="1"/>
  <c r="E68" i="2"/>
  <c r="F68" i="2" s="1"/>
  <c r="E67" i="2"/>
  <c r="F67" i="2" s="1"/>
  <c r="E66" i="2"/>
  <c r="F66" i="2"/>
  <c r="E65" i="2"/>
  <c r="F65" i="2" s="1"/>
  <c r="E64" i="2"/>
  <c r="F64" i="2" s="1"/>
  <c r="E63" i="2"/>
  <c r="F63" i="2" s="1"/>
  <c r="E62" i="2"/>
  <c r="F62" i="2"/>
  <c r="E61" i="2"/>
  <c r="F61" i="2" s="1"/>
  <c r="E60" i="2"/>
  <c r="F60" i="2" s="1"/>
  <c r="E59" i="2"/>
  <c r="F59" i="2" s="1"/>
  <c r="E58" i="2"/>
  <c r="F58" i="2"/>
  <c r="E57" i="2"/>
  <c r="F57" i="2" s="1"/>
  <c r="E56" i="2"/>
  <c r="F56" i="2" s="1"/>
  <c r="E55" i="2"/>
  <c r="F55" i="2" s="1"/>
  <c r="E54" i="2"/>
  <c r="F54" i="2"/>
  <c r="E53" i="2"/>
  <c r="F53" i="2" s="1"/>
  <c r="E52" i="2"/>
  <c r="F52" i="2" s="1"/>
  <c r="E51" i="2"/>
  <c r="F51" i="2" s="1"/>
  <c r="E50" i="2"/>
  <c r="F50" i="2"/>
  <c r="E49" i="2"/>
  <c r="F49" i="2" s="1"/>
  <c r="E48" i="2"/>
  <c r="F48" i="2" s="1"/>
  <c r="E47" i="2"/>
  <c r="F47" i="2" s="1"/>
  <c r="E46" i="2"/>
  <c r="F46" i="2"/>
  <c r="E45" i="2"/>
  <c r="F45" i="2" s="1"/>
  <c r="E44" i="2"/>
  <c r="F44" i="2" s="1"/>
  <c r="E43" i="2"/>
  <c r="F43" i="2" s="1"/>
  <c r="E42" i="2"/>
  <c r="F42" i="2"/>
  <c r="E41" i="2"/>
  <c r="F41" i="2" s="1"/>
  <c r="E40" i="2"/>
  <c r="F40" i="2" s="1"/>
  <c r="E39" i="2"/>
  <c r="F39" i="2" s="1"/>
  <c r="E38" i="2"/>
  <c r="F38" i="2"/>
  <c r="E37" i="2"/>
  <c r="F37" i="2" s="1"/>
  <c r="E36" i="2"/>
  <c r="F36" i="2" s="1"/>
  <c r="E35" i="2"/>
  <c r="F35" i="2" s="1"/>
  <c r="E34" i="2"/>
  <c r="F34" i="2"/>
  <c r="E33" i="2"/>
  <c r="F33" i="2" s="1"/>
  <c r="E32" i="2"/>
  <c r="F32" i="2" s="1"/>
  <c r="E31" i="2"/>
  <c r="F31" i="2" s="1"/>
  <c r="E30" i="2"/>
  <c r="F30" i="2"/>
  <c r="E29" i="2"/>
  <c r="F29" i="2" s="1"/>
  <c r="E28" i="2"/>
  <c r="F28" i="2" s="1"/>
  <c r="E27" i="2"/>
  <c r="F27" i="2" s="1"/>
  <c r="E26" i="2"/>
  <c r="F26" i="2"/>
  <c r="E25" i="2"/>
  <c r="F25" i="2" s="1"/>
  <c r="E24" i="2"/>
  <c r="F24" i="2" s="1"/>
  <c r="E23" i="2"/>
  <c r="F23" i="2" s="1"/>
  <c r="E22" i="2"/>
  <c r="F22" i="2"/>
  <c r="E21" i="2"/>
  <c r="F21" i="2" s="1"/>
  <c r="E20" i="2"/>
  <c r="F20" i="2" s="1"/>
  <c r="E19" i="2"/>
  <c r="F19" i="2" s="1"/>
  <c r="E18" i="2"/>
  <c r="F18" i="2"/>
  <c r="E17" i="2"/>
  <c r="F17" i="2" s="1"/>
  <c r="E16" i="2"/>
  <c r="F16" i="2" s="1"/>
  <c r="E15" i="2"/>
  <c r="F15" i="2" s="1"/>
  <c r="E14" i="2"/>
  <c r="F14" i="2"/>
  <c r="E13" i="2"/>
  <c r="F13" i="2" s="1"/>
  <c r="E12" i="2"/>
  <c r="F12" i="2" s="1"/>
  <c r="E11" i="2"/>
  <c r="F11" i="2" s="1"/>
  <c r="E10" i="2"/>
  <c r="F10" i="2"/>
  <c r="E9" i="2"/>
  <c r="F9" i="2" s="1"/>
  <c r="E8" i="2"/>
  <c r="F8" i="2" s="1"/>
  <c r="E7" i="2"/>
  <c r="F7" i="2" s="1"/>
  <c r="E6" i="2"/>
  <c r="F6" i="2"/>
  <c r="E5" i="2"/>
  <c r="F5" i="2" s="1"/>
  <c r="E4" i="2"/>
  <c r="F4" i="2" s="1"/>
  <c r="BK298" i="1"/>
  <c r="BC298" i="1"/>
  <c r="AU298" i="1"/>
  <c r="AL298" i="1"/>
  <c r="AK298" i="1"/>
  <c r="AJ298" i="1"/>
  <c r="AI298" i="1"/>
  <c r="AH298" i="1"/>
  <c r="AD298" i="1"/>
  <c r="Q298" i="1"/>
  <c r="T298" i="1" s="1"/>
  <c r="V298" i="1" s="1"/>
  <c r="O298" i="1"/>
  <c r="BK297" i="1"/>
  <c r="BC297" i="1"/>
  <c r="AU297" i="1"/>
  <c r="AL297" i="1"/>
  <c r="AK297" i="1"/>
  <c r="AM297" i="1" s="1"/>
  <c r="AJ297" i="1"/>
  <c r="AI297" i="1"/>
  <c r="AH297" i="1"/>
  <c r="AD297" i="1"/>
  <c r="Q297" i="1"/>
  <c r="R297" i="1" s="1"/>
  <c r="O297" i="1"/>
  <c r="BN297" i="1" s="1"/>
  <c r="BK296" i="1"/>
  <c r="BC296" i="1"/>
  <c r="BN296" i="1" s="1"/>
  <c r="AU296" i="1"/>
  <c r="AL296" i="1"/>
  <c r="AK296" i="1"/>
  <c r="AJ296" i="1"/>
  <c r="AI296" i="1"/>
  <c r="AH296" i="1"/>
  <c r="AD296" i="1"/>
  <c r="Q296" i="1"/>
  <c r="T296" i="1" s="1"/>
  <c r="V296" i="1" s="1"/>
  <c r="O296" i="1"/>
  <c r="BK295" i="1"/>
  <c r="BC295" i="1"/>
  <c r="AU295" i="1"/>
  <c r="AL295" i="1"/>
  <c r="AK295" i="1"/>
  <c r="AJ295" i="1"/>
  <c r="AI295" i="1"/>
  <c r="AH295" i="1"/>
  <c r="AD295" i="1"/>
  <c r="Q295" i="1"/>
  <c r="O295" i="1"/>
  <c r="BK294" i="1"/>
  <c r="BC294" i="1"/>
  <c r="AU294" i="1"/>
  <c r="AL294" i="1"/>
  <c r="AK294" i="1"/>
  <c r="AJ294" i="1"/>
  <c r="AI294" i="1"/>
  <c r="AH294" i="1"/>
  <c r="AD294" i="1"/>
  <c r="Q294" i="1"/>
  <c r="O294" i="1"/>
  <c r="BN294" i="1" s="1"/>
  <c r="BK288" i="1"/>
  <c r="BC288" i="1"/>
  <c r="AU288" i="1"/>
  <c r="AK288" i="1"/>
  <c r="AJ288" i="1"/>
  <c r="AI288" i="1"/>
  <c r="AH288" i="1"/>
  <c r="AD288" i="1"/>
  <c r="Q288" i="1"/>
  <c r="T288" i="1" s="1"/>
  <c r="V288" i="1" s="1"/>
  <c r="O288" i="1"/>
  <c r="BK279" i="1"/>
  <c r="Q279" i="1"/>
  <c r="O279" i="1"/>
  <c r="BK278" i="1"/>
  <c r="Q278" i="1"/>
  <c r="O278" i="1"/>
  <c r="BK277" i="1"/>
  <c r="BC277" i="1"/>
  <c r="AU277" i="1"/>
  <c r="AK277" i="1"/>
  <c r="AJ277" i="1"/>
  <c r="AI277" i="1"/>
  <c r="AH277" i="1"/>
  <c r="AD277" i="1"/>
  <c r="Q277" i="1"/>
  <c r="O277" i="1"/>
  <c r="BK271" i="1"/>
  <c r="BC271" i="1"/>
  <c r="AU271" i="1"/>
  <c r="AK271" i="1"/>
  <c r="AJ271" i="1"/>
  <c r="AI271" i="1"/>
  <c r="AH271" i="1"/>
  <c r="AD271" i="1"/>
  <c r="Q271" i="1"/>
  <c r="T271" i="1" s="1"/>
  <c r="V271" i="1" s="1"/>
  <c r="O271" i="1"/>
  <c r="BK267" i="1"/>
  <c r="BC267" i="1"/>
  <c r="AU267" i="1"/>
  <c r="AK267" i="1"/>
  <c r="AJ267" i="1"/>
  <c r="AI267" i="1"/>
  <c r="AH267" i="1"/>
  <c r="AD267" i="1"/>
  <c r="Q267" i="1"/>
  <c r="O267" i="1"/>
  <c r="BK266" i="1"/>
  <c r="BC266" i="1"/>
  <c r="AU266" i="1"/>
  <c r="AK266" i="1"/>
  <c r="AJ266" i="1"/>
  <c r="AI266" i="1"/>
  <c r="AH266" i="1"/>
  <c r="AD266" i="1"/>
  <c r="Q266" i="1"/>
  <c r="O266" i="1"/>
  <c r="BK263" i="1"/>
  <c r="BC263" i="1"/>
  <c r="AU263" i="1"/>
  <c r="AK263" i="1"/>
  <c r="AJ263" i="1"/>
  <c r="AI263" i="1"/>
  <c r="AH263" i="1"/>
  <c r="AD263" i="1"/>
  <c r="Q263" i="1"/>
  <c r="R263" i="1" s="1"/>
  <c r="O263" i="1"/>
  <c r="BK262" i="1"/>
  <c r="BC262" i="1"/>
  <c r="AU262" i="1"/>
  <c r="AK262" i="1"/>
  <c r="AJ262" i="1"/>
  <c r="AI262" i="1"/>
  <c r="AH262" i="1"/>
  <c r="AD262" i="1"/>
  <c r="Q262" i="1"/>
  <c r="R262" i="1" s="1"/>
  <c r="O262" i="1"/>
  <c r="BM262" i="1" s="1"/>
  <c r="BK254" i="1"/>
  <c r="BC254" i="1"/>
  <c r="AU254" i="1"/>
  <c r="AK254" i="1"/>
  <c r="AJ254" i="1"/>
  <c r="AI254" i="1"/>
  <c r="AH254" i="1"/>
  <c r="AD254" i="1"/>
  <c r="Q254" i="1"/>
  <c r="O254" i="1"/>
  <c r="BM254" i="1" s="1"/>
  <c r="BK253" i="1"/>
  <c r="Q253" i="1"/>
  <c r="R253" i="1" s="1"/>
  <c r="O253" i="1"/>
  <c r="BK252" i="1"/>
  <c r="Q252" i="1"/>
  <c r="R252" i="1"/>
  <c r="O252" i="1"/>
  <c r="BK249" i="1"/>
  <c r="BC249" i="1"/>
  <c r="AU249" i="1"/>
  <c r="AK249" i="1"/>
  <c r="AJ249" i="1"/>
  <c r="AI249" i="1"/>
  <c r="AH249" i="1"/>
  <c r="AD249" i="1"/>
  <c r="Q249" i="1"/>
  <c r="O249" i="1"/>
  <c r="BK248" i="1"/>
  <c r="BC248" i="1"/>
  <c r="AU248" i="1"/>
  <c r="AK248" i="1"/>
  <c r="AJ248" i="1"/>
  <c r="AI248" i="1"/>
  <c r="AH248" i="1"/>
  <c r="AD248" i="1"/>
  <c r="Q248" i="1"/>
  <c r="T248" i="1" s="1"/>
  <c r="V248" i="1" s="1"/>
  <c r="O248" i="1"/>
  <c r="AU6" i="1"/>
  <c r="AU7" i="1"/>
  <c r="AU12" i="1"/>
  <c r="AU13" i="1"/>
  <c r="BM13" i="1" s="1"/>
  <c r="AU14" i="1"/>
  <c r="AU15" i="1"/>
  <c r="AU10" i="1"/>
  <c r="AU11" i="1"/>
  <c r="AU19" i="1"/>
  <c r="AU20" i="1"/>
  <c r="AU21" i="1"/>
  <c r="AU22" i="1"/>
  <c r="AU23" i="1"/>
  <c r="AU16" i="1"/>
  <c r="AU17" i="1"/>
  <c r="AU18" i="1"/>
  <c r="AU34" i="1"/>
  <c r="AU35" i="1"/>
  <c r="BM35" i="1" s="1"/>
  <c r="AU38" i="1"/>
  <c r="AU39" i="1"/>
  <c r="BM39" i="1" s="1"/>
  <c r="AU40" i="1"/>
  <c r="AU41" i="1"/>
  <c r="AU42" i="1"/>
  <c r="AU43" i="1"/>
  <c r="AU46" i="1"/>
  <c r="AU47" i="1"/>
  <c r="AU48" i="1"/>
  <c r="AU44" i="1"/>
  <c r="AU45" i="1"/>
  <c r="AU49" i="1"/>
  <c r="AU50" i="1"/>
  <c r="AU51" i="1"/>
  <c r="AU52" i="1"/>
  <c r="AU54" i="1"/>
  <c r="BM54" i="1" s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BM72" i="1" s="1"/>
  <c r="AU73" i="1"/>
  <c r="AU74" i="1"/>
  <c r="AU75" i="1"/>
  <c r="AU76" i="1"/>
  <c r="AU77" i="1"/>
  <c r="AU78" i="1"/>
  <c r="AU85" i="1"/>
  <c r="AU86" i="1"/>
  <c r="BM86" i="1" s="1"/>
  <c r="AU87" i="1"/>
  <c r="AU79" i="1"/>
  <c r="AU80" i="1"/>
  <c r="AU81" i="1"/>
  <c r="AU82" i="1"/>
  <c r="AU83" i="1"/>
  <c r="AU84" i="1"/>
  <c r="AU88" i="1"/>
  <c r="BM88" i="1" s="1"/>
  <c r="AU89" i="1"/>
  <c r="AU90" i="1"/>
  <c r="AU91" i="1"/>
  <c r="AU103" i="1"/>
  <c r="AU104" i="1"/>
  <c r="AU105" i="1"/>
  <c r="AU106" i="1"/>
  <c r="AU107" i="1"/>
  <c r="AU108" i="1"/>
  <c r="AU109" i="1"/>
  <c r="AU110" i="1"/>
  <c r="AU99" i="1"/>
  <c r="AU100" i="1"/>
  <c r="AU101" i="1"/>
  <c r="AU102" i="1"/>
  <c r="AU120" i="1"/>
  <c r="BM120" i="1" s="1"/>
  <c r="AU121" i="1"/>
  <c r="AU122" i="1"/>
  <c r="AU123" i="1"/>
  <c r="AU112" i="1"/>
  <c r="AU113" i="1"/>
  <c r="AU114" i="1"/>
  <c r="BM114" i="1" s="1"/>
  <c r="AU115" i="1"/>
  <c r="AU116" i="1"/>
  <c r="AU117" i="1"/>
  <c r="AU118" i="1"/>
  <c r="AU127" i="1"/>
  <c r="AU128" i="1"/>
  <c r="AU129" i="1"/>
  <c r="AU130" i="1"/>
  <c r="BM130" i="1" s="1"/>
  <c r="AU131" i="1"/>
  <c r="AU132" i="1"/>
  <c r="AU133" i="1"/>
  <c r="AU124" i="1"/>
  <c r="AU125" i="1"/>
  <c r="AU111" i="1"/>
  <c r="AU139" i="1"/>
  <c r="AU140" i="1"/>
  <c r="BM140" i="1" s="1"/>
  <c r="AU141" i="1"/>
  <c r="AU142" i="1"/>
  <c r="AU143" i="1"/>
  <c r="AU144" i="1"/>
  <c r="AU135" i="1"/>
  <c r="AU136" i="1"/>
  <c r="AU137" i="1"/>
  <c r="AU138" i="1"/>
  <c r="AU147" i="1"/>
  <c r="AU148" i="1"/>
  <c r="AU152" i="1"/>
  <c r="AU154" i="1"/>
  <c r="AU153" i="1"/>
  <c r="AU155" i="1"/>
  <c r="AU157" i="1"/>
  <c r="AU158" i="1"/>
  <c r="AU159" i="1"/>
  <c r="AU160" i="1"/>
  <c r="AU161" i="1"/>
  <c r="AU162" i="1"/>
  <c r="AU163" i="1"/>
  <c r="AU164" i="1"/>
  <c r="AU177" i="1"/>
  <c r="AU178" i="1"/>
  <c r="AU179" i="1"/>
  <c r="AU165" i="1"/>
  <c r="AU166" i="1"/>
  <c r="AU180" i="1"/>
  <c r="AU172" i="1"/>
  <c r="AU173" i="1"/>
  <c r="AU175" i="1"/>
  <c r="AU176" i="1"/>
  <c r="AU187" i="1"/>
  <c r="AU183" i="1"/>
  <c r="BM183" i="1" s="1"/>
  <c r="AU184" i="1"/>
  <c r="AU185" i="1"/>
  <c r="AU195" i="1"/>
  <c r="AU196" i="1"/>
  <c r="AU192" i="1"/>
  <c r="AU193" i="1"/>
  <c r="AU197" i="1"/>
  <c r="AU198" i="1"/>
  <c r="AU199" i="1"/>
  <c r="AU204" i="1"/>
  <c r="AU205" i="1"/>
  <c r="AU206" i="1"/>
  <c r="AU207" i="1"/>
  <c r="AU191" i="1"/>
  <c r="AU200" i="1"/>
  <c r="AU201" i="1"/>
  <c r="AU202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BM247" i="1" s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BM223" i="1" s="1"/>
  <c r="AU224" i="1"/>
  <c r="AU225" i="1"/>
  <c r="AU226" i="1"/>
  <c r="AU227" i="1"/>
  <c r="AU228" i="1"/>
  <c r="AU229" i="1"/>
  <c r="AU230" i="1"/>
  <c r="AU231" i="1"/>
  <c r="AU232" i="1"/>
  <c r="AU233" i="1"/>
  <c r="BK201" i="1"/>
  <c r="BC201" i="1"/>
  <c r="AK201" i="1"/>
  <c r="AJ201" i="1"/>
  <c r="AI201" i="1"/>
  <c r="AH201" i="1"/>
  <c r="AD201" i="1"/>
  <c r="Q201" i="1"/>
  <c r="O201" i="1"/>
  <c r="BK200" i="1"/>
  <c r="BC200" i="1"/>
  <c r="AK200" i="1"/>
  <c r="AJ200" i="1"/>
  <c r="AI200" i="1"/>
  <c r="AH200" i="1"/>
  <c r="AD200" i="1"/>
  <c r="Q200" i="1"/>
  <c r="R200" i="1" s="1"/>
  <c r="O200" i="1"/>
  <c r="BK204" i="1"/>
  <c r="BC204" i="1"/>
  <c r="AK204" i="1"/>
  <c r="AJ204" i="1"/>
  <c r="AI204" i="1"/>
  <c r="AM204" i="1" s="1"/>
  <c r="AH204" i="1"/>
  <c r="AD204" i="1"/>
  <c r="Q204" i="1"/>
  <c r="T204" i="1" s="1"/>
  <c r="V204" i="1" s="1"/>
  <c r="O204" i="1"/>
  <c r="BK197" i="1"/>
  <c r="BC197" i="1"/>
  <c r="AK197" i="1"/>
  <c r="AJ197" i="1"/>
  <c r="AI197" i="1"/>
  <c r="AH197" i="1"/>
  <c r="AD197" i="1"/>
  <c r="Q197" i="1"/>
  <c r="R197" i="1"/>
  <c r="O197" i="1"/>
  <c r="BM197" i="1" s="1"/>
  <c r="BK185" i="1"/>
  <c r="BC185" i="1"/>
  <c r="AK185" i="1"/>
  <c r="AJ185" i="1"/>
  <c r="AI185" i="1"/>
  <c r="AH185" i="1"/>
  <c r="AD185" i="1"/>
  <c r="Q185" i="1"/>
  <c r="R185" i="1" s="1"/>
  <c r="O185" i="1"/>
  <c r="BK196" i="1"/>
  <c r="BC196" i="1"/>
  <c r="AK196" i="1"/>
  <c r="AJ196" i="1"/>
  <c r="AI196" i="1"/>
  <c r="AH196" i="1"/>
  <c r="AM196" i="1" s="1"/>
  <c r="AD196" i="1"/>
  <c r="Q196" i="1"/>
  <c r="O196" i="1"/>
  <c r="BK195" i="1"/>
  <c r="BC195" i="1"/>
  <c r="AK195" i="1"/>
  <c r="AJ195" i="1"/>
  <c r="AI195" i="1"/>
  <c r="AH195" i="1"/>
  <c r="AD195" i="1"/>
  <c r="Q195" i="1"/>
  <c r="T195" i="1" s="1"/>
  <c r="V195" i="1" s="1"/>
  <c r="O195" i="1"/>
  <c r="BK184" i="1"/>
  <c r="BC184" i="1"/>
  <c r="AK184" i="1"/>
  <c r="AJ184" i="1"/>
  <c r="AI184" i="1"/>
  <c r="AH184" i="1"/>
  <c r="AD184" i="1"/>
  <c r="Q184" i="1"/>
  <c r="O184" i="1"/>
  <c r="BK183" i="1"/>
  <c r="BC183" i="1"/>
  <c r="AK183" i="1"/>
  <c r="AJ183" i="1"/>
  <c r="AI183" i="1"/>
  <c r="AH183" i="1"/>
  <c r="AD183" i="1"/>
  <c r="Q183" i="1"/>
  <c r="R183" i="1" s="1"/>
  <c r="O183" i="1"/>
  <c r="BK155" i="1"/>
  <c r="BC155" i="1"/>
  <c r="AL155" i="1"/>
  <c r="AM155" i="1" s="1"/>
  <c r="AK155" i="1"/>
  <c r="AJ155" i="1"/>
  <c r="AI155" i="1"/>
  <c r="AH155" i="1"/>
  <c r="AD155" i="1"/>
  <c r="Q155" i="1"/>
  <c r="O155" i="1"/>
  <c r="BK152" i="1"/>
  <c r="BC152" i="1"/>
  <c r="AL152" i="1"/>
  <c r="AK152" i="1"/>
  <c r="AJ152" i="1"/>
  <c r="AI152" i="1"/>
  <c r="AH152" i="1"/>
  <c r="AD152" i="1"/>
  <c r="Q152" i="1"/>
  <c r="O152" i="1"/>
  <c r="BK149" i="1"/>
  <c r="BC149" i="1"/>
  <c r="AU149" i="1"/>
  <c r="AK149" i="1"/>
  <c r="AJ149" i="1"/>
  <c r="AI149" i="1"/>
  <c r="AM149" i="1" s="1"/>
  <c r="AH149" i="1"/>
  <c r="AD149" i="1"/>
  <c r="Q149" i="1"/>
  <c r="T149" i="1" s="1"/>
  <c r="O149" i="1"/>
  <c r="BK148" i="1"/>
  <c r="BC148" i="1"/>
  <c r="AK148" i="1"/>
  <c r="AJ148" i="1"/>
  <c r="AM148" i="1" s="1"/>
  <c r="AI148" i="1"/>
  <c r="AH148" i="1"/>
  <c r="AD148" i="1"/>
  <c r="Q148" i="1"/>
  <c r="T148" i="1" s="1"/>
  <c r="V148" i="1" s="1"/>
  <c r="O148" i="1"/>
  <c r="BK147" i="1"/>
  <c r="BC147" i="1"/>
  <c r="AK147" i="1"/>
  <c r="AJ147" i="1"/>
  <c r="AI147" i="1"/>
  <c r="AH147" i="1"/>
  <c r="AD147" i="1"/>
  <c r="Q147" i="1"/>
  <c r="O147" i="1"/>
  <c r="BK126" i="1"/>
  <c r="BC126" i="1"/>
  <c r="AU126" i="1"/>
  <c r="AK126" i="1"/>
  <c r="AJ126" i="1"/>
  <c r="AI126" i="1"/>
  <c r="AM126" i="1" s="1"/>
  <c r="AH126" i="1"/>
  <c r="AD126" i="1"/>
  <c r="Q126" i="1"/>
  <c r="R126" i="1" s="1"/>
  <c r="O126" i="1"/>
  <c r="BK125" i="1"/>
  <c r="BC125" i="1"/>
  <c r="AK125" i="1"/>
  <c r="AJ125" i="1"/>
  <c r="AI125" i="1"/>
  <c r="AM125" i="1" s="1"/>
  <c r="AH125" i="1"/>
  <c r="AD125" i="1"/>
  <c r="Q125" i="1"/>
  <c r="R125" i="1" s="1"/>
  <c r="O125" i="1"/>
  <c r="BK124" i="1"/>
  <c r="BC124" i="1"/>
  <c r="BN124" i="1" s="1"/>
  <c r="AK124" i="1"/>
  <c r="AJ124" i="1"/>
  <c r="AM124" i="1" s="1"/>
  <c r="AI124" i="1"/>
  <c r="AH124" i="1"/>
  <c r="AD124" i="1"/>
  <c r="Q124" i="1"/>
  <c r="O124" i="1"/>
  <c r="BK127" i="1"/>
  <c r="BC127" i="1"/>
  <c r="AK127" i="1"/>
  <c r="AJ127" i="1"/>
  <c r="AI127" i="1"/>
  <c r="AH127" i="1"/>
  <c r="AD127" i="1"/>
  <c r="Q127" i="1"/>
  <c r="T127" i="1" s="1"/>
  <c r="O127" i="1"/>
  <c r="BN127" i="1" s="1"/>
  <c r="BK103" i="1"/>
  <c r="BC103" i="1"/>
  <c r="BN103" i="1" s="1"/>
  <c r="AL103" i="1"/>
  <c r="AK103" i="1"/>
  <c r="AJ103" i="1"/>
  <c r="AI103" i="1"/>
  <c r="AH103" i="1"/>
  <c r="AD103" i="1"/>
  <c r="Q103" i="1"/>
  <c r="T103" i="1"/>
  <c r="V103" i="1" s="1"/>
  <c r="O103" i="1"/>
  <c r="BK94" i="1"/>
  <c r="BC94" i="1"/>
  <c r="AU94" i="1"/>
  <c r="AK94" i="1"/>
  <c r="AJ94" i="1"/>
  <c r="AI94" i="1"/>
  <c r="AH94" i="1"/>
  <c r="AM94" i="1" s="1"/>
  <c r="AD94" i="1"/>
  <c r="Q94" i="1"/>
  <c r="T94" i="1" s="1"/>
  <c r="V94" i="1" s="1"/>
  <c r="O94" i="1"/>
  <c r="BK70" i="1"/>
  <c r="BC70" i="1"/>
  <c r="BN70" i="1" s="1"/>
  <c r="AK70" i="1"/>
  <c r="AJ70" i="1"/>
  <c r="AI70" i="1"/>
  <c r="AH70" i="1"/>
  <c r="AD70" i="1"/>
  <c r="Q70" i="1"/>
  <c r="R70" i="1" s="1"/>
  <c r="O70" i="1"/>
  <c r="BK69" i="1"/>
  <c r="BC69" i="1"/>
  <c r="BN69" i="1" s="1"/>
  <c r="AK69" i="1"/>
  <c r="AJ69" i="1"/>
  <c r="AI69" i="1"/>
  <c r="AH69" i="1"/>
  <c r="AD69" i="1"/>
  <c r="Q69" i="1"/>
  <c r="O69" i="1"/>
  <c r="BK68" i="1"/>
  <c r="BC68" i="1"/>
  <c r="AK68" i="1"/>
  <c r="AJ68" i="1"/>
  <c r="AI68" i="1"/>
  <c r="AH68" i="1"/>
  <c r="AD68" i="1"/>
  <c r="Q68" i="1"/>
  <c r="T68" i="1" s="1"/>
  <c r="O68" i="1"/>
  <c r="BK48" i="1"/>
  <c r="BC48" i="1"/>
  <c r="AK48" i="1"/>
  <c r="AJ48" i="1"/>
  <c r="AI48" i="1"/>
  <c r="AH48" i="1"/>
  <c r="AD48" i="1"/>
  <c r="Q48" i="1"/>
  <c r="O48" i="1"/>
  <c r="BN48" i="1" s="1"/>
  <c r="BK47" i="1"/>
  <c r="BC47" i="1"/>
  <c r="AK47" i="1"/>
  <c r="AJ47" i="1"/>
  <c r="AI47" i="1"/>
  <c r="AH47" i="1"/>
  <c r="AD47" i="1"/>
  <c r="Q47" i="1"/>
  <c r="R47" i="1" s="1"/>
  <c r="O47" i="1"/>
  <c r="BK46" i="1"/>
  <c r="BC46" i="1"/>
  <c r="BN46" i="1" s="1"/>
  <c r="AK46" i="1"/>
  <c r="AJ46" i="1"/>
  <c r="AI46" i="1"/>
  <c r="AH46" i="1"/>
  <c r="AD46" i="1"/>
  <c r="Q46" i="1"/>
  <c r="R46" i="1" s="1"/>
  <c r="O46" i="1"/>
  <c r="BK43" i="1"/>
  <c r="BC43" i="1"/>
  <c r="BN43" i="1" s="1"/>
  <c r="AK43" i="1"/>
  <c r="AJ43" i="1"/>
  <c r="AI43" i="1"/>
  <c r="AH43" i="1"/>
  <c r="AD43" i="1"/>
  <c r="Q43" i="1"/>
  <c r="O43" i="1"/>
  <c r="BM43" i="1"/>
  <c r="BK39" i="1"/>
  <c r="BC39" i="1"/>
  <c r="AK39" i="1"/>
  <c r="AJ39" i="1"/>
  <c r="AI39" i="1"/>
  <c r="AH39" i="1"/>
  <c r="AD39" i="1"/>
  <c r="Q39" i="1"/>
  <c r="T39" i="1" s="1"/>
  <c r="V39" i="1" s="1"/>
  <c r="O39" i="1"/>
  <c r="BK38" i="1"/>
  <c r="BC38" i="1"/>
  <c r="AK38" i="1"/>
  <c r="AJ38" i="1"/>
  <c r="AI38" i="1"/>
  <c r="AH38" i="1"/>
  <c r="AD38" i="1"/>
  <c r="Q38" i="1"/>
  <c r="O38" i="1"/>
  <c r="BK11" i="1"/>
  <c r="BC11" i="1"/>
  <c r="AK11" i="1"/>
  <c r="AJ11" i="1"/>
  <c r="AI11" i="1"/>
  <c r="AH11" i="1"/>
  <c r="AD11" i="1"/>
  <c r="Q11" i="1"/>
  <c r="O11" i="1"/>
  <c r="BK10" i="1"/>
  <c r="BC10" i="1"/>
  <c r="AK10" i="1"/>
  <c r="AJ10" i="1"/>
  <c r="AI10" i="1"/>
  <c r="AM10" i="1" s="1"/>
  <c r="AH10" i="1"/>
  <c r="AD10" i="1"/>
  <c r="Q10" i="1"/>
  <c r="T10" i="1" s="1"/>
  <c r="V10" i="1" s="1"/>
  <c r="O10" i="1"/>
  <c r="L3" i="2"/>
  <c r="M3" i="2"/>
  <c r="L109" i="2"/>
  <c r="M109" i="2"/>
  <c r="L108" i="2"/>
  <c r="M108" i="2"/>
  <c r="L107" i="2"/>
  <c r="M107" i="2"/>
  <c r="L106" i="2"/>
  <c r="M106" i="2"/>
  <c r="L105" i="2"/>
  <c r="M105" i="2"/>
  <c r="L104" i="2"/>
  <c r="M104" i="2"/>
  <c r="L103" i="2"/>
  <c r="M103" i="2"/>
  <c r="L102" i="2"/>
  <c r="M102" i="2"/>
  <c r="L101" i="2"/>
  <c r="M101" i="2"/>
  <c r="L100" i="2"/>
  <c r="M100" i="2" s="1"/>
  <c r="L99" i="2"/>
  <c r="M99" i="2"/>
  <c r="L98" i="2"/>
  <c r="M98" i="2"/>
  <c r="L97" i="2"/>
  <c r="M97" i="2"/>
  <c r="L96" i="2"/>
  <c r="M96" i="2" s="1"/>
  <c r="L95" i="2"/>
  <c r="M95" i="2"/>
  <c r="L94" i="2"/>
  <c r="M94" i="2"/>
  <c r="L93" i="2"/>
  <c r="M93" i="2"/>
  <c r="L92" i="2"/>
  <c r="M92" i="2" s="1"/>
  <c r="L91" i="2"/>
  <c r="M91" i="2"/>
  <c r="L90" i="2"/>
  <c r="M90" i="2"/>
  <c r="L89" i="2"/>
  <c r="M89" i="2"/>
  <c r="L88" i="2"/>
  <c r="M88" i="2" s="1"/>
  <c r="L87" i="2"/>
  <c r="M87" i="2"/>
  <c r="L86" i="2"/>
  <c r="M86" i="2"/>
  <c r="L85" i="2"/>
  <c r="M85" i="2"/>
  <c r="L84" i="2"/>
  <c r="M84" i="2" s="1"/>
  <c r="L83" i="2"/>
  <c r="M83" i="2"/>
  <c r="L82" i="2"/>
  <c r="M82" i="2"/>
  <c r="L81" i="2"/>
  <c r="M81" i="2"/>
  <c r="L80" i="2"/>
  <c r="M80" i="2" s="1"/>
  <c r="L79" i="2"/>
  <c r="M79" i="2"/>
  <c r="L78" i="2"/>
  <c r="M78" i="2"/>
  <c r="L77" i="2"/>
  <c r="M77" i="2"/>
  <c r="L76" i="2"/>
  <c r="M76" i="2" s="1"/>
  <c r="L75" i="2"/>
  <c r="M75" i="2"/>
  <c r="L74" i="2"/>
  <c r="M74" i="2"/>
  <c r="L73" i="2"/>
  <c r="M73" i="2"/>
  <c r="L72" i="2"/>
  <c r="M72" i="2" s="1"/>
  <c r="L71" i="2"/>
  <c r="M71" i="2"/>
  <c r="L70" i="2"/>
  <c r="M70" i="2"/>
  <c r="L69" i="2"/>
  <c r="M69" i="2"/>
  <c r="L68" i="2"/>
  <c r="M68" i="2" s="1"/>
  <c r="L67" i="2"/>
  <c r="M67" i="2"/>
  <c r="L66" i="2"/>
  <c r="M66" i="2"/>
  <c r="L65" i="2"/>
  <c r="M65" i="2"/>
  <c r="L64" i="2"/>
  <c r="M64" i="2" s="1"/>
  <c r="L63" i="2"/>
  <c r="M63" i="2"/>
  <c r="L62" i="2"/>
  <c r="M62" i="2"/>
  <c r="L61" i="2"/>
  <c r="M61" i="2"/>
  <c r="L60" i="2"/>
  <c r="M60" i="2" s="1"/>
  <c r="L59" i="2"/>
  <c r="M59" i="2"/>
  <c r="L58" i="2"/>
  <c r="M58" i="2"/>
  <c r="L57" i="2"/>
  <c r="M57" i="2"/>
  <c r="L56" i="2"/>
  <c r="M56" i="2" s="1"/>
  <c r="L55" i="2"/>
  <c r="M55" i="2"/>
  <c r="L54" i="2"/>
  <c r="M54" i="2"/>
  <c r="L53" i="2"/>
  <c r="M53" i="2"/>
  <c r="L52" i="2"/>
  <c r="M52" i="2" s="1"/>
  <c r="L51" i="2"/>
  <c r="M51" i="2"/>
  <c r="L50" i="2"/>
  <c r="M50" i="2"/>
  <c r="L49" i="2"/>
  <c r="M49" i="2"/>
  <c r="L48" i="2"/>
  <c r="M48" i="2" s="1"/>
  <c r="L47" i="2"/>
  <c r="M47" i="2"/>
  <c r="L46" i="2"/>
  <c r="M46" i="2"/>
  <c r="L45" i="2"/>
  <c r="M45" i="2"/>
  <c r="L44" i="2"/>
  <c r="M44" i="2" s="1"/>
  <c r="L43" i="2"/>
  <c r="M43" i="2"/>
  <c r="L42" i="2"/>
  <c r="M42" i="2"/>
  <c r="L41" i="2"/>
  <c r="M41" i="2" s="1"/>
  <c r="L40" i="2"/>
  <c r="M40" i="2"/>
  <c r="L39" i="2"/>
  <c r="M39" i="2" s="1"/>
  <c r="L38" i="2"/>
  <c r="M38" i="2"/>
  <c r="L37" i="2"/>
  <c r="M37" i="2" s="1"/>
  <c r="L36" i="2"/>
  <c r="M36" i="2" s="1"/>
  <c r="L35" i="2"/>
  <c r="M35" i="2" s="1"/>
  <c r="L34" i="2"/>
  <c r="M34" i="2"/>
  <c r="L33" i="2"/>
  <c r="M33" i="2" s="1"/>
  <c r="L32" i="2"/>
  <c r="M32" i="2" s="1"/>
  <c r="L31" i="2"/>
  <c r="M31" i="2"/>
  <c r="L30" i="2"/>
  <c r="M30" i="2"/>
  <c r="L29" i="2"/>
  <c r="M29" i="2" s="1"/>
  <c r="L28" i="2"/>
  <c r="M28" i="2"/>
  <c r="L27" i="2"/>
  <c r="M27" i="2" s="1"/>
  <c r="L26" i="2"/>
  <c r="M26" i="2"/>
  <c r="L25" i="2"/>
  <c r="M25" i="2" s="1"/>
  <c r="L24" i="2"/>
  <c r="M24" i="2" s="1"/>
  <c r="L23" i="2"/>
  <c r="M23" i="2" s="1"/>
  <c r="L22" i="2"/>
  <c r="M22" i="2"/>
  <c r="L21" i="2"/>
  <c r="M21" i="2" s="1"/>
  <c r="L20" i="2"/>
  <c r="M20" i="2"/>
  <c r="L19" i="2"/>
  <c r="M19" i="2"/>
  <c r="L18" i="2"/>
  <c r="M18" i="2"/>
  <c r="L17" i="2"/>
  <c r="M17" i="2" s="1"/>
  <c r="L16" i="2"/>
  <c r="M16" i="2" s="1"/>
  <c r="L15" i="2"/>
  <c r="M15" i="2" s="1"/>
  <c r="L14" i="2"/>
  <c r="M14" i="2"/>
  <c r="L13" i="2"/>
  <c r="M13" i="2" s="1"/>
  <c r="L12" i="2"/>
  <c r="M12" i="2" s="1"/>
  <c r="L11" i="2"/>
  <c r="M11" i="2"/>
  <c r="L10" i="2"/>
  <c r="M10" i="2"/>
  <c r="L9" i="2"/>
  <c r="M9" i="2" s="1"/>
  <c r="L8" i="2"/>
  <c r="M8" i="2"/>
  <c r="L7" i="2"/>
  <c r="M7" i="2" s="1"/>
  <c r="L6" i="2"/>
  <c r="M6" i="2"/>
  <c r="L5" i="2"/>
  <c r="M5" i="2" s="1"/>
  <c r="L4" i="2"/>
  <c r="M4" i="2" s="1"/>
  <c r="BK308" i="1"/>
  <c r="BC308" i="1"/>
  <c r="O308" i="1"/>
  <c r="AU308" i="1"/>
  <c r="AK308" i="1"/>
  <c r="AJ308" i="1"/>
  <c r="AI308" i="1"/>
  <c r="AH308" i="1"/>
  <c r="AD308" i="1"/>
  <c r="Q308" i="1"/>
  <c r="O310" i="1"/>
  <c r="O309" i="1"/>
  <c r="BK310" i="1"/>
  <c r="BC310" i="1"/>
  <c r="AU310" i="1"/>
  <c r="BK309" i="1"/>
  <c r="BC309" i="1"/>
  <c r="AU309" i="1"/>
  <c r="BM309" i="1" s="1"/>
  <c r="BK130" i="1"/>
  <c r="BC130" i="1"/>
  <c r="AK130" i="1"/>
  <c r="AJ130" i="1"/>
  <c r="AI130" i="1"/>
  <c r="AH130" i="1"/>
  <c r="AM130" i="1" s="1"/>
  <c r="AD130" i="1"/>
  <c r="Q130" i="1"/>
  <c r="O130" i="1"/>
  <c r="BK129" i="1"/>
  <c r="BC129" i="1"/>
  <c r="AK129" i="1"/>
  <c r="AJ129" i="1"/>
  <c r="AI129" i="1"/>
  <c r="AH129" i="1"/>
  <c r="AD129" i="1"/>
  <c r="Q129" i="1"/>
  <c r="T129" i="1" s="1"/>
  <c r="V129" i="1" s="1"/>
  <c r="O129" i="1"/>
  <c r="BK128" i="1"/>
  <c r="BC128" i="1"/>
  <c r="AK128" i="1"/>
  <c r="AJ128" i="1"/>
  <c r="AI128" i="1"/>
  <c r="AH128" i="1"/>
  <c r="AD128" i="1"/>
  <c r="Q128" i="1"/>
  <c r="R128" i="1" s="1"/>
  <c r="O128" i="1"/>
  <c r="BK202" i="1"/>
  <c r="BC202" i="1"/>
  <c r="AK202" i="1"/>
  <c r="AJ202" i="1"/>
  <c r="AI202" i="1"/>
  <c r="AH202" i="1"/>
  <c r="AD202" i="1"/>
  <c r="Q202" i="1"/>
  <c r="O202" i="1"/>
  <c r="BK131" i="1"/>
  <c r="BC131" i="1"/>
  <c r="AK131" i="1"/>
  <c r="AJ131" i="1"/>
  <c r="AI131" i="1"/>
  <c r="AH131" i="1"/>
  <c r="AD131" i="1"/>
  <c r="Q131" i="1"/>
  <c r="R131" i="1" s="1"/>
  <c r="O131" i="1"/>
  <c r="BM131" i="1" s="1"/>
  <c r="BK74" i="1"/>
  <c r="BC74" i="1"/>
  <c r="AK74" i="1"/>
  <c r="AJ74" i="1"/>
  <c r="AI74" i="1"/>
  <c r="AH74" i="1"/>
  <c r="AM74" i="1" s="1"/>
  <c r="AD74" i="1"/>
  <c r="Q74" i="1"/>
  <c r="R74" i="1" s="1"/>
  <c r="O74" i="1"/>
  <c r="AU289" i="1"/>
  <c r="AU286" i="1"/>
  <c r="AU287" i="1"/>
  <c r="AU284" i="1"/>
  <c r="AU285" i="1"/>
  <c r="AU283" i="1"/>
  <c r="BK82" i="1"/>
  <c r="BC82" i="1"/>
  <c r="AK82" i="1"/>
  <c r="AJ82" i="1"/>
  <c r="AI82" i="1"/>
  <c r="AH82" i="1"/>
  <c r="AM82" i="1" s="1"/>
  <c r="AD82" i="1"/>
  <c r="Q82" i="1"/>
  <c r="O82" i="1"/>
  <c r="BK87" i="1"/>
  <c r="BC87" i="1"/>
  <c r="AK87" i="1"/>
  <c r="AJ87" i="1"/>
  <c r="AI87" i="1"/>
  <c r="AM87" i="1" s="1"/>
  <c r="AH87" i="1"/>
  <c r="AD87" i="1"/>
  <c r="Q87" i="1"/>
  <c r="O87" i="1"/>
  <c r="BK86" i="1"/>
  <c r="BC86" i="1"/>
  <c r="AK86" i="1"/>
  <c r="AJ86" i="1"/>
  <c r="AI86" i="1"/>
  <c r="AH86" i="1"/>
  <c r="AD86" i="1"/>
  <c r="Q86" i="1"/>
  <c r="O86" i="1"/>
  <c r="BK85" i="1"/>
  <c r="BC85" i="1"/>
  <c r="AK85" i="1"/>
  <c r="AJ85" i="1"/>
  <c r="AI85" i="1"/>
  <c r="AH85" i="1"/>
  <c r="AD85" i="1"/>
  <c r="Q85" i="1"/>
  <c r="T85" i="1" s="1"/>
  <c r="V85" i="1" s="1"/>
  <c r="O85" i="1"/>
  <c r="BK49" i="1"/>
  <c r="BC49" i="1"/>
  <c r="AK49" i="1"/>
  <c r="AJ49" i="1"/>
  <c r="AM49" i="1" s="1"/>
  <c r="AI49" i="1"/>
  <c r="AH49" i="1"/>
  <c r="AD49" i="1"/>
  <c r="Q49" i="1"/>
  <c r="R49" i="1" s="1"/>
  <c r="O49" i="1"/>
  <c r="BM49" i="1" s="1"/>
  <c r="BK293" i="1"/>
  <c r="BC293" i="1"/>
  <c r="AU293" i="1"/>
  <c r="AL293" i="1"/>
  <c r="AK293" i="1"/>
  <c r="AJ293" i="1"/>
  <c r="AI293" i="1"/>
  <c r="AH293" i="1"/>
  <c r="AM293" i="1" s="1"/>
  <c r="BK292" i="1"/>
  <c r="BC292" i="1"/>
  <c r="AU292" i="1"/>
  <c r="AL292" i="1"/>
  <c r="AK292" i="1"/>
  <c r="AJ292" i="1"/>
  <c r="AI292" i="1"/>
  <c r="AH292" i="1"/>
  <c r="AM292" i="1" s="1"/>
  <c r="BK291" i="1"/>
  <c r="BC291" i="1"/>
  <c r="AU291" i="1"/>
  <c r="AL291" i="1"/>
  <c r="AK291" i="1"/>
  <c r="AJ291" i="1"/>
  <c r="AI291" i="1"/>
  <c r="AH291" i="1"/>
  <c r="AM291" i="1" s="1"/>
  <c r="BK111" i="1"/>
  <c r="BC111" i="1"/>
  <c r="BK107" i="1"/>
  <c r="BC107" i="1"/>
  <c r="BK108" i="1"/>
  <c r="BC108" i="1"/>
  <c r="BK110" i="1"/>
  <c r="BC110" i="1"/>
  <c r="BN110" i="1" s="1"/>
  <c r="BK109" i="1"/>
  <c r="BC109" i="1"/>
  <c r="BN109" i="1" s="1"/>
  <c r="BK106" i="1"/>
  <c r="BC106" i="1"/>
  <c r="BK105" i="1"/>
  <c r="BC105" i="1"/>
  <c r="AL105" i="1"/>
  <c r="AK105" i="1"/>
  <c r="AJ105" i="1"/>
  <c r="AI105" i="1"/>
  <c r="AH105" i="1"/>
  <c r="AD105" i="1"/>
  <c r="Q105" i="1"/>
  <c r="T105" i="1" s="1"/>
  <c r="V105" i="1" s="1"/>
  <c r="O105" i="1"/>
  <c r="BM105" i="1"/>
  <c r="BK104" i="1"/>
  <c r="BC104" i="1"/>
  <c r="BN104" i="1" s="1"/>
  <c r="AL104" i="1"/>
  <c r="AK104" i="1"/>
  <c r="AJ104" i="1"/>
  <c r="AI104" i="1"/>
  <c r="AH104" i="1"/>
  <c r="AD104" i="1"/>
  <c r="Q104" i="1"/>
  <c r="T104" i="1"/>
  <c r="V104" i="1" s="1"/>
  <c r="O104" i="1"/>
  <c r="BK99" i="1"/>
  <c r="BC99" i="1"/>
  <c r="AK99" i="1"/>
  <c r="AJ99" i="1"/>
  <c r="AI99" i="1"/>
  <c r="AH99" i="1"/>
  <c r="AM99" i="1" s="1"/>
  <c r="AD99" i="1"/>
  <c r="Q99" i="1"/>
  <c r="T99" i="1" s="1"/>
  <c r="V99" i="1" s="1"/>
  <c r="O99" i="1"/>
  <c r="BK120" i="1"/>
  <c r="BC120" i="1"/>
  <c r="AK120" i="1"/>
  <c r="AJ120" i="1"/>
  <c r="AI120" i="1"/>
  <c r="AM120" i="1" s="1"/>
  <c r="AH120" i="1"/>
  <c r="AD120" i="1"/>
  <c r="Q120" i="1"/>
  <c r="T120" i="1" s="1"/>
  <c r="V120" i="1" s="1"/>
  <c r="O120" i="1"/>
  <c r="BK141" i="1"/>
  <c r="BC141" i="1"/>
  <c r="AL141" i="1"/>
  <c r="AK141" i="1"/>
  <c r="AJ141" i="1"/>
  <c r="AI141" i="1"/>
  <c r="AH141" i="1"/>
  <c r="AD141" i="1"/>
  <c r="Q141" i="1"/>
  <c r="O141" i="1"/>
  <c r="BM141" i="1" s="1"/>
  <c r="BK140" i="1"/>
  <c r="BC140" i="1"/>
  <c r="AL140" i="1"/>
  <c r="AK140" i="1"/>
  <c r="AJ140" i="1"/>
  <c r="AI140" i="1"/>
  <c r="AH140" i="1"/>
  <c r="AD140" i="1"/>
  <c r="Q140" i="1"/>
  <c r="T140" i="1" s="1"/>
  <c r="V140" i="1" s="1"/>
  <c r="O140" i="1"/>
  <c r="BC118" i="1"/>
  <c r="BC117" i="1"/>
  <c r="BC116" i="1"/>
  <c r="BC115" i="1"/>
  <c r="BC114" i="1"/>
  <c r="BN114" i="1" s="1"/>
  <c r="BC113" i="1"/>
  <c r="BK112" i="1"/>
  <c r="BC112" i="1"/>
  <c r="AK112" i="1"/>
  <c r="AJ112" i="1"/>
  <c r="AI112" i="1"/>
  <c r="AH112" i="1"/>
  <c r="AD112" i="1"/>
  <c r="Q112" i="1"/>
  <c r="R112" i="1" s="1"/>
  <c r="O112" i="1"/>
  <c r="BK170" i="1"/>
  <c r="BC170" i="1"/>
  <c r="AU170" i="1"/>
  <c r="AL170" i="1"/>
  <c r="AK170" i="1"/>
  <c r="AJ170" i="1"/>
  <c r="AI170" i="1"/>
  <c r="AH170" i="1"/>
  <c r="AD170" i="1"/>
  <c r="Q170" i="1"/>
  <c r="T170" i="1" s="1"/>
  <c r="V170" i="1" s="1"/>
  <c r="O170" i="1"/>
  <c r="BM170" i="1" s="1"/>
  <c r="BK167" i="1"/>
  <c r="BC167" i="1"/>
  <c r="BN167" i="1" s="1"/>
  <c r="AU167" i="1"/>
  <c r="AL167" i="1"/>
  <c r="AK167" i="1"/>
  <c r="AJ167" i="1"/>
  <c r="AI167" i="1"/>
  <c r="AH167" i="1"/>
  <c r="AD167" i="1"/>
  <c r="Q167" i="1"/>
  <c r="R167" i="1" s="1"/>
  <c r="O167" i="1"/>
  <c r="BK160" i="1"/>
  <c r="BC160" i="1"/>
  <c r="AL160" i="1"/>
  <c r="AK160" i="1"/>
  <c r="AJ160" i="1"/>
  <c r="AI160" i="1"/>
  <c r="AH160" i="1"/>
  <c r="AD160" i="1"/>
  <c r="Q160" i="1"/>
  <c r="T160" i="1" s="1"/>
  <c r="V160" i="1" s="1"/>
  <c r="O160" i="1"/>
  <c r="BK163" i="1"/>
  <c r="BC163" i="1"/>
  <c r="BN163" i="1" s="1"/>
  <c r="AL163" i="1"/>
  <c r="AK163" i="1"/>
  <c r="AM163" i="1" s="1"/>
  <c r="AJ163" i="1"/>
  <c r="AI163" i="1"/>
  <c r="AH163" i="1"/>
  <c r="AD163" i="1"/>
  <c r="Q163" i="1"/>
  <c r="R163" i="1"/>
  <c r="O163" i="1"/>
  <c r="BK44" i="1"/>
  <c r="BC44" i="1"/>
  <c r="AK44" i="1"/>
  <c r="AJ44" i="1"/>
  <c r="AI44" i="1"/>
  <c r="AH44" i="1"/>
  <c r="AD44" i="1"/>
  <c r="Q44" i="1"/>
  <c r="O44" i="1"/>
  <c r="BN44" i="1" s="1"/>
  <c r="BK40" i="1"/>
  <c r="BC40" i="1"/>
  <c r="AK40" i="1"/>
  <c r="AJ40" i="1"/>
  <c r="AI40" i="1"/>
  <c r="AH40" i="1"/>
  <c r="AD40" i="1"/>
  <c r="Q40" i="1"/>
  <c r="R40" i="1" s="1"/>
  <c r="O40" i="1"/>
  <c r="AU280" i="1"/>
  <c r="BK54" i="1"/>
  <c r="BC54" i="1"/>
  <c r="AK54" i="1"/>
  <c r="AJ54" i="1"/>
  <c r="AI54" i="1"/>
  <c r="AH54" i="1"/>
  <c r="AD54" i="1"/>
  <c r="Q54" i="1"/>
  <c r="R54" i="1" s="1"/>
  <c r="O54" i="1"/>
  <c r="S3" i="2"/>
  <c r="T3" i="2"/>
  <c r="S127" i="2"/>
  <c r="T127" i="2"/>
  <c r="S126" i="2"/>
  <c r="T126" i="2" s="1"/>
  <c r="S125" i="2"/>
  <c r="T125" i="2" s="1"/>
  <c r="S124" i="2"/>
  <c r="T124" i="2" s="1"/>
  <c r="S123" i="2"/>
  <c r="T123" i="2"/>
  <c r="S122" i="2"/>
  <c r="T122" i="2" s="1"/>
  <c r="S121" i="2"/>
  <c r="T121" i="2" s="1"/>
  <c r="S120" i="2"/>
  <c r="T120" i="2"/>
  <c r="S119" i="2"/>
  <c r="T119" i="2"/>
  <c r="S118" i="2"/>
  <c r="T118" i="2" s="1"/>
  <c r="S117" i="2"/>
  <c r="T117" i="2" s="1"/>
  <c r="S116" i="2"/>
  <c r="T116" i="2" s="1"/>
  <c r="S115" i="2"/>
  <c r="T115" i="2"/>
  <c r="S114" i="2"/>
  <c r="T114" i="2" s="1"/>
  <c r="S113" i="2"/>
  <c r="T113" i="2" s="1"/>
  <c r="S112" i="2"/>
  <c r="T112" i="2" s="1"/>
  <c r="S111" i="2"/>
  <c r="T111" i="2"/>
  <c r="S110" i="2"/>
  <c r="T110" i="2" s="1"/>
  <c r="S109" i="2"/>
  <c r="T109" i="2" s="1"/>
  <c r="S108" i="2"/>
  <c r="T108" i="2" s="1"/>
  <c r="S107" i="2"/>
  <c r="T107" i="2"/>
  <c r="S106" i="2"/>
  <c r="T106" i="2" s="1"/>
  <c r="S105" i="2"/>
  <c r="T105" i="2" s="1"/>
  <c r="S104" i="2"/>
  <c r="T104" i="2"/>
  <c r="S103" i="2"/>
  <c r="T103" i="2"/>
  <c r="S102" i="2"/>
  <c r="T102" i="2" s="1"/>
  <c r="S101" i="2"/>
  <c r="T101" i="2" s="1"/>
  <c r="S100" i="2"/>
  <c r="T100" i="2" s="1"/>
  <c r="S99" i="2"/>
  <c r="T99" i="2"/>
  <c r="S98" i="2"/>
  <c r="T98" i="2" s="1"/>
  <c r="S97" i="2"/>
  <c r="T97" i="2" s="1"/>
  <c r="S96" i="2"/>
  <c r="T96" i="2" s="1"/>
  <c r="S95" i="2"/>
  <c r="T95" i="2"/>
  <c r="S94" i="2"/>
  <c r="T94" i="2" s="1"/>
  <c r="S93" i="2"/>
  <c r="T93" i="2" s="1"/>
  <c r="S92" i="2"/>
  <c r="T92" i="2" s="1"/>
  <c r="S91" i="2"/>
  <c r="T91" i="2"/>
  <c r="S90" i="2"/>
  <c r="T90" i="2" s="1"/>
  <c r="S89" i="2"/>
  <c r="T89" i="2" s="1"/>
  <c r="S88" i="2"/>
  <c r="T88" i="2"/>
  <c r="S87" i="2"/>
  <c r="T87" i="2"/>
  <c r="S86" i="2"/>
  <c r="T86" i="2" s="1"/>
  <c r="S85" i="2"/>
  <c r="T85" i="2" s="1"/>
  <c r="S84" i="2"/>
  <c r="T84" i="2" s="1"/>
  <c r="S83" i="2"/>
  <c r="T83" i="2"/>
  <c r="S82" i="2"/>
  <c r="T82" i="2" s="1"/>
  <c r="S81" i="2"/>
  <c r="T81" i="2" s="1"/>
  <c r="S80" i="2"/>
  <c r="T80" i="2" s="1"/>
  <c r="S79" i="2"/>
  <c r="T79" i="2"/>
  <c r="S78" i="2"/>
  <c r="T78" i="2" s="1"/>
  <c r="S77" i="2"/>
  <c r="T77" i="2" s="1"/>
  <c r="S76" i="2"/>
  <c r="T76" i="2" s="1"/>
  <c r="S75" i="2"/>
  <c r="T75" i="2"/>
  <c r="S74" i="2"/>
  <c r="T74" i="2" s="1"/>
  <c r="S73" i="2"/>
  <c r="T73" i="2" s="1"/>
  <c r="S72" i="2"/>
  <c r="T72" i="2"/>
  <c r="S71" i="2"/>
  <c r="T71" i="2"/>
  <c r="S70" i="2"/>
  <c r="T70" i="2" s="1"/>
  <c r="S69" i="2"/>
  <c r="T69" i="2" s="1"/>
  <c r="S68" i="2"/>
  <c r="T68" i="2" s="1"/>
  <c r="S67" i="2"/>
  <c r="T67" i="2"/>
  <c r="S66" i="2"/>
  <c r="T66" i="2" s="1"/>
  <c r="S65" i="2"/>
  <c r="T65" i="2" s="1"/>
  <c r="S64" i="2"/>
  <c r="T64" i="2"/>
  <c r="S63" i="2"/>
  <c r="T63" i="2"/>
  <c r="S62" i="2"/>
  <c r="T62" i="2" s="1"/>
  <c r="S61" i="2"/>
  <c r="T61" i="2" s="1"/>
  <c r="S60" i="2"/>
  <c r="T60" i="2" s="1"/>
  <c r="S59" i="2"/>
  <c r="T59" i="2"/>
  <c r="S58" i="2"/>
  <c r="T58" i="2" s="1"/>
  <c r="S57" i="2"/>
  <c r="T57" i="2" s="1"/>
  <c r="S56" i="2"/>
  <c r="T56" i="2"/>
  <c r="S55" i="2"/>
  <c r="T55" i="2"/>
  <c r="S54" i="2"/>
  <c r="T54" i="2" s="1"/>
  <c r="S53" i="2"/>
  <c r="T53" i="2" s="1"/>
  <c r="S52" i="2"/>
  <c r="T52" i="2" s="1"/>
  <c r="S51" i="2"/>
  <c r="T51" i="2"/>
  <c r="S50" i="2"/>
  <c r="T50" i="2" s="1"/>
  <c r="S49" i="2"/>
  <c r="T49" i="2" s="1"/>
  <c r="S48" i="2"/>
  <c r="T48" i="2" s="1"/>
  <c r="S47" i="2"/>
  <c r="T47" i="2"/>
  <c r="S46" i="2"/>
  <c r="T46" i="2" s="1"/>
  <c r="S45" i="2"/>
  <c r="T45" i="2" s="1"/>
  <c r="S44" i="2"/>
  <c r="T44" i="2" s="1"/>
  <c r="S43" i="2"/>
  <c r="T43" i="2"/>
  <c r="S42" i="2"/>
  <c r="T42" i="2" s="1"/>
  <c r="S41" i="2"/>
  <c r="T41" i="2" s="1"/>
  <c r="S40" i="2"/>
  <c r="T40" i="2"/>
  <c r="S39" i="2"/>
  <c r="T39" i="2"/>
  <c r="S38" i="2"/>
  <c r="T38" i="2" s="1"/>
  <c r="S37" i="2"/>
  <c r="T37" i="2" s="1"/>
  <c r="S36" i="2"/>
  <c r="T36" i="2" s="1"/>
  <c r="S35" i="2"/>
  <c r="T35" i="2" s="1"/>
  <c r="S34" i="2"/>
  <c r="T34" i="2" s="1"/>
  <c r="S33" i="2"/>
  <c r="T33" i="2" s="1"/>
  <c r="S32" i="2"/>
  <c r="T32" i="2"/>
  <c r="S31" i="2"/>
  <c r="T31" i="2" s="1"/>
  <c r="S30" i="2"/>
  <c r="T30" i="2" s="1"/>
  <c r="S29" i="2"/>
  <c r="T29" i="2" s="1"/>
  <c r="S28" i="2"/>
  <c r="T28" i="2"/>
  <c r="S27" i="2"/>
  <c r="T27" i="2" s="1"/>
  <c r="S26" i="2"/>
  <c r="T26" i="2" s="1"/>
  <c r="S25" i="2"/>
  <c r="T25" i="2" s="1"/>
  <c r="S24" i="2"/>
  <c r="T24" i="2" s="1"/>
  <c r="S23" i="2"/>
  <c r="T23" i="2" s="1"/>
  <c r="S22" i="2"/>
  <c r="T22" i="2" s="1"/>
  <c r="S21" i="2"/>
  <c r="T21" i="2" s="1"/>
  <c r="S20" i="2"/>
  <c r="T20" i="2" s="1"/>
  <c r="S19" i="2"/>
  <c r="T19" i="2" s="1"/>
  <c r="S18" i="2"/>
  <c r="T18" i="2" s="1"/>
  <c r="S17" i="2"/>
  <c r="T17" i="2" s="1"/>
  <c r="S16" i="2"/>
  <c r="T16" i="2"/>
  <c r="S15" i="2"/>
  <c r="T15" i="2" s="1"/>
  <c r="S14" i="2"/>
  <c r="T14" i="2" s="1"/>
  <c r="S13" i="2"/>
  <c r="T13" i="2" s="1"/>
  <c r="S12" i="2"/>
  <c r="T12" i="2" s="1"/>
  <c r="S11" i="2"/>
  <c r="T11" i="2" s="1"/>
  <c r="S10" i="2"/>
  <c r="T10" i="2" s="1"/>
  <c r="S9" i="2"/>
  <c r="T9" i="2" s="1"/>
  <c r="S8" i="2"/>
  <c r="T8" i="2"/>
  <c r="S7" i="2"/>
  <c r="T7" i="2" s="1"/>
  <c r="S6" i="2"/>
  <c r="T6" i="2" s="1"/>
  <c r="S5" i="2"/>
  <c r="T5" i="2" s="1"/>
  <c r="S4" i="2"/>
  <c r="T4" i="2" s="1"/>
  <c r="BC157" i="1"/>
  <c r="AL157" i="1"/>
  <c r="AK157" i="1"/>
  <c r="AM157" i="1" s="1"/>
  <c r="AJ157" i="1"/>
  <c r="AI157" i="1"/>
  <c r="AH157" i="1"/>
  <c r="AD157" i="1"/>
  <c r="AW1" i="1"/>
  <c r="AO1" i="1"/>
  <c r="BC285" i="1"/>
  <c r="AK285" i="1"/>
  <c r="AM285" i="1" s="1"/>
  <c r="AJ285" i="1"/>
  <c r="AI285" i="1"/>
  <c r="AH285" i="1"/>
  <c r="AD285" i="1"/>
  <c r="BC282" i="1"/>
  <c r="AU282" i="1"/>
  <c r="AK282" i="1"/>
  <c r="AJ282" i="1"/>
  <c r="AI282" i="1"/>
  <c r="AH282" i="1"/>
  <c r="AD282" i="1"/>
  <c r="BC281" i="1"/>
  <c r="AU281" i="1"/>
  <c r="AK281" i="1"/>
  <c r="AJ281" i="1"/>
  <c r="AI281" i="1"/>
  <c r="AH281" i="1"/>
  <c r="AD281" i="1"/>
  <c r="BK138" i="1"/>
  <c r="BC138" i="1"/>
  <c r="AK138" i="1"/>
  <c r="AJ138" i="1"/>
  <c r="AI138" i="1"/>
  <c r="AH138" i="1"/>
  <c r="AD138" i="1"/>
  <c r="BK84" i="1"/>
  <c r="BC84" i="1"/>
  <c r="AK84" i="1"/>
  <c r="AJ84" i="1"/>
  <c r="AI84" i="1"/>
  <c r="AM84" i="1" s="1"/>
  <c r="AH84" i="1"/>
  <c r="AD84" i="1"/>
  <c r="BK83" i="1"/>
  <c r="BC83" i="1"/>
  <c r="AK83" i="1"/>
  <c r="AJ83" i="1"/>
  <c r="AI83" i="1"/>
  <c r="AH83" i="1"/>
  <c r="AD83" i="1"/>
  <c r="BC270" i="1"/>
  <c r="AU270" i="1"/>
  <c r="AK270" i="1"/>
  <c r="AJ270" i="1"/>
  <c r="AI270" i="1"/>
  <c r="AH270" i="1"/>
  <c r="AD270" i="1"/>
  <c r="BC269" i="1"/>
  <c r="AU269" i="1"/>
  <c r="AK269" i="1"/>
  <c r="AJ269" i="1"/>
  <c r="AI269" i="1"/>
  <c r="AH269" i="1"/>
  <c r="AM269" i="1" s="1"/>
  <c r="AD269" i="1"/>
  <c r="BC265" i="1"/>
  <c r="BN265" i="1" s="1"/>
  <c r="AU265" i="1"/>
  <c r="AK265" i="1"/>
  <c r="AJ265" i="1"/>
  <c r="AI265" i="1"/>
  <c r="AH265" i="1"/>
  <c r="AD265" i="1"/>
  <c r="BK157" i="1"/>
  <c r="BK62" i="1"/>
  <c r="BC62" i="1"/>
  <c r="AK62" i="1"/>
  <c r="AM62" i="1" s="1"/>
  <c r="AJ62" i="1"/>
  <c r="AI62" i="1"/>
  <c r="AH62" i="1"/>
  <c r="AD62" i="1"/>
  <c r="Q62" i="1"/>
  <c r="T62" i="1" s="1"/>
  <c r="O62" i="1"/>
  <c r="BN62" i="1" s="1"/>
  <c r="BK285" i="1"/>
  <c r="Q285" i="1"/>
  <c r="O285" i="1"/>
  <c r="AU203" i="1"/>
  <c r="BK203" i="1"/>
  <c r="BC203" i="1"/>
  <c r="BN203" i="1" s="1"/>
  <c r="AK203" i="1"/>
  <c r="AJ203" i="1"/>
  <c r="AI203" i="1"/>
  <c r="AH203" i="1"/>
  <c r="AD203" i="1"/>
  <c r="Q203" i="1"/>
  <c r="O203" i="1"/>
  <c r="Q84" i="1"/>
  <c r="T84" i="1" s="1"/>
  <c r="O84" i="1"/>
  <c r="Q83" i="1"/>
  <c r="T83" i="1" s="1"/>
  <c r="V83" i="1" s="1"/>
  <c r="O83" i="1"/>
  <c r="BN83" i="1" s="1"/>
  <c r="BK50" i="1"/>
  <c r="BC50" i="1"/>
  <c r="AK50" i="1"/>
  <c r="AJ50" i="1"/>
  <c r="AI50" i="1"/>
  <c r="AH50" i="1"/>
  <c r="AM50" i="1" s="1"/>
  <c r="AD50" i="1"/>
  <c r="Q50" i="1"/>
  <c r="T50" i="1" s="1"/>
  <c r="V50" i="1" s="1"/>
  <c r="O50" i="1"/>
  <c r="BM50" i="1" s="1"/>
  <c r="BK35" i="1"/>
  <c r="BC35" i="1"/>
  <c r="AK35" i="1"/>
  <c r="AJ35" i="1"/>
  <c r="AI35" i="1"/>
  <c r="AM35" i="1" s="1"/>
  <c r="AH35" i="1"/>
  <c r="AD35" i="1"/>
  <c r="X1" i="1" s="1"/>
  <c r="Q35" i="1"/>
  <c r="R35" i="1"/>
  <c r="O35" i="1"/>
  <c r="BK34" i="1"/>
  <c r="BC34" i="1"/>
  <c r="AK34" i="1"/>
  <c r="AJ34" i="1"/>
  <c r="AI34" i="1"/>
  <c r="AM34" i="1" s="1"/>
  <c r="AH34" i="1"/>
  <c r="AD34" i="1"/>
  <c r="Q34" i="1"/>
  <c r="O34" i="1"/>
  <c r="AD291" i="1"/>
  <c r="Q291" i="1"/>
  <c r="O291" i="1"/>
  <c r="BK290" i="1"/>
  <c r="BC290" i="1"/>
  <c r="AU290" i="1"/>
  <c r="AL290" i="1"/>
  <c r="AK290" i="1"/>
  <c r="AJ290" i="1"/>
  <c r="AI290" i="1"/>
  <c r="AM290" i="1" s="1"/>
  <c r="AH290" i="1"/>
  <c r="AD290" i="1"/>
  <c r="Q290" i="1"/>
  <c r="R290" i="1"/>
  <c r="O290" i="1"/>
  <c r="BK251" i="1"/>
  <c r="BC251" i="1"/>
  <c r="AU251" i="1"/>
  <c r="BM251" i="1" s="1"/>
  <c r="AK251" i="1"/>
  <c r="AJ251" i="1"/>
  <c r="AM251" i="1" s="1"/>
  <c r="AI251" i="1"/>
  <c r="AH251" i="1"/>
  <c r="AD251" i="1"/>
  <c r="Q251" i="1"/>
  <c r="R251" i="1" s="1"/>
  <c r="O251" i="1"/>
  <c r="BK250" i="1"/>
  <c r="BC250" i="1"/>
  <c r="AU250" i="1"/>
  <c r="AK250" i="1"/>
  <c r="AJ250" i="1"/>
  <c r="AI250" i="1"/>
  <c r="AH250" i="1"/>
  <c r="AD250" i="1"/>
  <c r="Q250" i="1"/>
  <c r="O250" i="1"/>
  <c r="BK206" i="1"/>
  <c r="BC206" i="1"/>
  <c r="AK206" i="1"/>
  <c r="AJ206" i="1"/>
  <c r="AI206" i="1"/>
  <c r="AH206" i="1"/>
  <c r="AM206" i="1" s="1"/>
  <c r="AD206" i="1"/>
  <c r="Q206" i="1"/>
  <c r="O206" i="1"/>
  <c r="BM206" i="1" s="1"/>
  <c r="BK117" i="1"/>
  <c r="AK117" i="1"/>
  <c r="AJ117" i="1"/>
  <c r="AI117" i="1"/>
  <c r="AH117" i="1"/>
  <c r="AM117" i="1" s="1"/>
  <c r="AD117" i="1"/>
  <c r="Q117" i="1"/>
  <c r="O117" i="1"/>
  <c r="BK115" i="1"/>
  <c r="AK115" i="1"/>
  <c r="AJ115" i="1"/>
  <c r="AI115" i="1"/>
  <c r="AH115" i="1"/>
  <c r="AD115" i="1"/>
  <c r="Q115" i="1"/>
  <c r="O115" i="1"/>
  <c r="BK16" i="1"/>
  <c r="BC16" i="1"/>
  <c r="AK16" i="1"/>
  <c r="AJ16" i="1"/>
  <c r="AI16" i="1"/>
  <c r="AM16" i="1" s="1"/>
  <c r="AH16" i="1"/>
  <c r="AD16" i="1"/>
  <c r="Q16" i="1"/>
  <c r="T16" i="1" s="1"/>
  <c r="V16" i="1" s="1"/>
  <c r="O16" i="1"/>
  <c r="BC240" i="1"/>
  <c r="AL240" i="1"/>
  <c r="AK240" i="1"/>
  <c r="AJ240" i="1"/>
  <c r="AI240" i="1"/>
  <c r="AM240" i="1" s="1"/>
  <c r="AH240" i="1"/>
  <c r="AD240" i="1"/>
  <c r="BC239" i="1"/>
  <c r="AL239" i="1"/>
  <c r="AK239" i="1"/>
  <c r="AJ239" i="1"/>
  <c r="AI239" i="1"/>
  <c r="AH239" i="1"/>
  <c r="AD239" i="1"/>
  <c r="BK239" i="1"/>
  <c r="Q239" i="1"/>
  <c r="R239" i="1" s="1"/>
  <c r="O239" i="1"/>
  <c r="BN239" i="1"/>
  <c r="BK240" i="1"/>
  <c r="Q240" i="1"/>
  <c r="O240" i="1"/>
  <c r="BK218" i="1"/>
  <c r="BC218" i="1"/>
  <c r="AL218" i="1"/>
  <c r="AK218" i="1"/>
  <c r="AJ218" i="1"/>
  <c r="AI218" i="1"/>
  <c r="AH218" i="1"/>
  <c r="AD218" i="1"/>
  <c r="Q218" i="1"/>
  <c r="O218" i="1"/>
  <c r="BK219" i="1"/>
  <c r="BC219" i="1"/>
  <c r="AL219" i="1"/>
  <c r="AK219" i="1"/>
  <c r="AJ219" i="1"/>
  <c r="AM219" i="1" s="1"/>
  <c r="AI219" i="1"/>
  <c r="AH219" i="1"/>
  <c r="AD219" i="1"/>
  <c r="Q219" i="1"/>
  <c r="R219" i="1"/>
  <c r="O219" i="1"/>
  <c r="BM219" i="1" s="1"/>
  <c r="BK76" i="1"/>
  <c r="BC76" i="1"/>
  <c r="AK76" i="1"/>
  <c r="AJ76" i="1"/>
  <c r="AI76" i="1"/>
  <c r="AH76" i="1"/>
  <c r="AD76" i="1"/>
  <c r="Q76" i="1"/>
  <c r="T76" i="1" s="1"/>
  <c r="V76" i="1" s="1"/>
  <c r="O76" i="1"/>
  <c r="BK71" i="1"/>
  <c r="BC71" i="1"/>
  <c r="AK71" i="1"/>
  <c r="AJ71" i="1"/>
  <c r="AI71" i="1"/>
  <c r="AH71" i="1"/>
  <c r="AD71" i="1"/>
  <c r="Q71" i="1"/>
  <c r="O71" i="1"/>
  <c r="BK58" i="1"/>
  <c r="BC58" i="1"/>
  <c r="AK58" i="1"/>
  <c r="AJ58" i="1"/>
  <c r="AI58" i="1"/>
  <c r="AH58" i="1"/>
  <c r="AD58" i="1"/>
  <c r="Q58" i="1"/>
  <c r="T58" i="1" s="1"/>
  <c r="V58" i="1" s="1"/>
  <c r="O58" i="1"/>
  <c r="BM58" i="1" s="1"/>
  <c r="BK61" i="1"/>
  <c r="BC61" i="1"/>
  <c r="BN61" i="1" s="1"/>
  <c r="AK61" i="1"/>
  <c r="AJ61" i="1"/>
  <c r="AI61" i="1"/>
  <c r="AH61" i="1"/>
  <c r="AD61" i="1"/>
  <c r="Q61" i="1"/>
  <c r="R61" i="1" s="1"/>
  <c r="O61" i="1"/>
  <c r="BM61" i="1" s="1"/>
  <c r="BK20" i="1"/>
  <c r="BC20" i="1"/>
  <c r="AK20" i="1"/>
  <c r="AJ20" i="1"/>
  <c r="AI20" i="1"/>
  <c r="AM20" i="1" s="1"/>
  <c r="AH20" i="1"/>
  <c r="AD20" i="1"/>
  <c r="Q20" i="1"/>
  <c r="O20" i="1"/>
  <c r="BK19" i="1"/>
  <c r="BC19" i="1"/>
  <c r="AK19" i="1"/>
  <c r="AJ19" i="1"/>
  <c r="AI19" i="1"/>
  <c r="AH19" i="1"/>
  <c r="AD19" i="1"/>
  <c r="Q19" i="1"/>
  <c r="T19" i="1" s="1"/>
  <c r="V19" i="1"/>
  <c r="O19" i="1"/>
  <c r="Z87" i="2"/>
  <c r="AA87" i="2"/>
  <c r="Z13" i="2"/>
  <c r="AA13" i="2"/>
  <c r="Z26" i="2"/>
  <c r="AA26" i="2"/>
  <c r="Z29" i="2"/>
  <c r="AA29" i="2" s="1"/>
  <c r="Z74" i="2"/>
  <c r="AA74" i="2"/>
  <c r="Z101" i="2"/>
  <c r="AA101" i="2"/>
  <c r="Z105" i="2"/>
  <c r="AA105" i="2"/>
  <c r="Z144" i="2"/>
  <c r="AA144" i="2" s="1"/>
  <c r="Z142" i="2"/>
  <c r="AA142" i="2"/>
  <c r="Z102" i="2"/>
  <c r="AA102" i="2"/>
  <c r="Z124" i="2"/>
  <c r="AA124" i="2"/>
  <c r="Z73" i="2"/>
  <c r="AA73" i="2" s="1"/>
  <c r="Z17" i="2"/>
  <c r="AA17" i="2"/>
  <c r="Z119" i="2"/>
  <c r="AA119" i="2"/>
  <c r="Z25" i="2"/>
  <c r="AA25" i="2"/>
  <c r="Z131" i="2"/>
  <c r="AA131" i="2" s="1"/>
  <c r="Z98" i="2"/>
  <c r="AA98" i="2"/>
  <c r="Z24" i="2"/>
  <c r="AA24" i="2"/>
  <c r="Z138" i="2"/>
  <c r="AA138" i="2"/>
  <c r="Z110" i="2"/>
  <c r="AA110" i="2" s="1"/>
  <c r="Z64" i="2"/>
  <c r="AA64" i="2"/>
  <c r="Z83" i="2"/>
  <c r="AA83" i="2"/>
  <c r="Z128" i="2"/>
  <c r="AA128" i="2"/>
  <c r="Z44" i="2"/>
  <c r="AA44" i="2" s="1"/>
  <c r="Z90" i="2"/>
  <c r="AA90" i="2"/>
  <c r="Z11" i="2"/>
  <c r="AA11" i="2"/>
  <c r="Z61" i="2"/>
  <c r="AA61" i="2"/>
  <c r="Z107" i="2"/>
  <c r="AA107" i="2" s="1"/>
  <c r="Z86" i="2"/>
  <c r="AA86" i="2"/>
  <c r="Z77" i="2"/>
  <c r="AA77" i="2"/>
  <c r="Z66" i="2"/>
  <c r="AA66" i="2"/>
  <c r="Z72" i="2"/>
  <c r="AA72" i="2" s="1"/>
  <c r="Z22" i="2"/>
  <c r="AA22" i="2"/>
  <c r="Z109" i="2"/>
  <c r="AA109" i="2"/>
  <c r="Z84" i="2"/>
  <c r="AA84" i="2"/>
  <c r="Z122" i="2"/>
  <c r="AA122" i="2" s="1"/>
  <c r="Z76" i="2"/>
  <c r="AA76" i="2"/>
  <c r="Z116" i="2"/>
  <c r="AA116" i="2"/>
  <c r="Z49" i="2"/>
  <c r="AA49" i="2"/>
  <c r="Z43" i="2"/>
  <c r="AA43" i="2" s="1"/>
  <c r="Z143" i="2"/>
  <c r="AA143" i="2"/>
  <c r="Z23" i="2"/>
  <c r="AA23" i="2"/>
  <c r="Z96" i="2"/>
  <c r="AA96" i="2"/>
  <c r="Z121" i="2"/>
  <c r="AA121" i="2" s="1"/>
  <c r="Z135" i="2"/>
  <c r="AA135" i="2"/>
  <c r="Z114" i="2"/>
  <c r="AA114" i="2"/>
  <c r="Z85" i="2"/>
  <c r="AA85" i="2"/>
  <c r="Z99" i="2"/>
  <c r="AA99" i="2" s="1"/>
  <c r="Z112" i="2"/>
  <c r="AA112" i="2"/>
  <c r="Z147" i="2"/>
  <c r="AA147" i="2"/>
  <c r="Z67" i="2"/>
  <c r="AA67" i="2"/>
  <c r="Z31" i="2"/>
  <c r="AA31" i="2" s="1"/>
  <c r="Z39" i="2"/>
  <c r="AA39" i="2"/>
  <c r="Z69" i="2"/>
  <c r="AA69" i="2"/>
  <c r="Z40" i="2"/>
  <c r="AA40" i="2"/>
  <c r="Z33" i="2"/>
  <c r="AA33" i="2" s="1"/>
  <c r="Z34" i="2"/>
  <c r="AA34" i="2"/>
  <c r="Z32" i="2"/>
  <c r="AA32" i="2"/>
  <c r="Z117" i="2"/>
  <c r="AA117" i="2"/>
  <c r="Z47" i="2"/>
  <c r="AA47" i="2" s="1"/>
  <c r="Z57" i="2"/>
  <c r="AA57" i="2"/>
  <c r="Z75" i="2"/>
  <c r="AA75" i="2"/>
  <c r="Z28" i="2"/>
  <c r="AA28" i="2"/>
  <c r="Z141" i="2"/>
  <c r="AA141" i="2" s="1"/>
  <c r="Z148" i="2"/>
  <c r="AA148" i="2"/>
  <c r="Z27" i="2"/>
  <c r="AA27" i="2"/>
  <c r="Z92" i="2"/>
  <c r="AA92" i="2"/>
  <c r="Z78" i="2"/>
  <c r="AA78" i="2" s="1"/>
  <c r="Z115" i="2"/>
  <c r="AA115" i="2" s="1"/>
  <c r="Z6" i="2"/>
  <c r="AA6" i="2"/>
  <c r="Z5" i="2"/>
  <c r="AA5" i="2"/>
  <c r="Z8" i="2"/>
  <c r="AA8" i="2" s="1"/>
  <c r="Z132" i="2"/>
  <c r="AA132" i="2"/>
  <c r="Z129" i="2"/>
  <c r="AA129" i="2"/>
  <c r="Z106" i="2"/>
  <c r="AA106" i="2"/>
  <c r="Z136" i="2"/>
  <c r="AA136" i="2" s="1"/>
  <c r="Z82" i="2"/>
  <c r="AA82" i="2"/>
  <c r="Z7" i="2"/>
  <c r="AA7" i="2"/>
  <c r="Z97" i="2"/>
  <c r="AA97" i="2"/>
  <c r="Z4" i="2"/>
  <c r="AA4" i="2" s="1"/>
  <c r="Z127" i="2"/>
  <c r="AA127" i="2"/>
  <c r="Z10" i="2"/>
  <c r="AA10" i="2"/>
  <c r="Z113" i="2"/>
  <c r="AA113" i="2"/>
  <c r="Z30" i="2"/>
  <c r="AA30" i="2" s="1"/>
  <c r="Z125" i="2"/>
  <c r="AA125" i="2" s="1"/>
  <c r="Z130" i="2"/>
  <c r="AA130" i="2"/>
  <c r="Z68" i="2"/>
  <c r="AA68" i="2"/>
  <c r="Z35" i="2"/>
  <c r="AA35" i="2" s="1"/>
  <c r="Z41" i="2"/>
  <c r="AA41" i="2" s="1"/>
  <c r="Z36" i="2"/>
  <c r="AA36" i="2"/>
  <c r="Z70" i="2"/>
  <c r="AA70" i="2"/>
  <c r="Z42" i="2"/>
  <c r="AA42" i="2" s="1"/>
  <c r="Z38" i="2"/>
  <c r="AA38" i="2"/>
  <c r="Z37" i="2"/>
  <c r="AA37" i="2"/>
  <c r="Z93" i="2"/>
  <c r="AA93" i="2"/>
  <c r="Z46" i="2"/>
  <c r="AA46" i="2" s="1"/>
  <c r="Z120" i="2"/>
  <c r="AA120" i="2"/>
  <c r="Z14" i="2"/>
  <c r="AA14" i="2"/>
  <c r="Z63" i="2"/>
  <c r="AA63" i="2"/>
  <c r="Z80" i="2"/>
  <c r="AA80" i="2" s="1"/>
  <c r="Z12" i="2"/>
  <c r="AA12" i="2" s="1"/>
  <c r="Z55" i="2"/>
  <c r="AA55" i="2"/>
  <c r="Z88" i="2"/>
  <c r="AA88" i="2"/>
  <c r="Z133" i="2"/>
  <c r="AA133" i="2" s="1"/>
  <c r="Z137" i="2"/>
  <c r="AA137" i="2"/>
  <c r="Z9" i="2"/>
  <c r="AA9" i="2"/>
  <c r="Z60" i="2"/>
  <c r="AA60" i="2"/>
  <c r="Z95" i="2"/>
  <c r="AA95" i="2" s="1"/>
  <c r="Z18" i="2"/>
  <c r="AA18" i="2"/>
  <c r="Z3" i="2"/>
  <c r="AA3" i="2"/>
  <c r="Z15" i="2"/>
  <c r="AA15" i="2"/>
  <c r="Z79" i="2"/>
  <c r="AA79" i="2" s="1"/>
  <c r="Z145" i="2"/>
  <c r="AA145" i="2"/>
  <c r="Z21" i="2"/>
  <c r="AA21" i="2"/>
  <c r="Z71" i="2"/>
  <c r="AA71" i="2"/>
  <c r="Z58" i="2"/>
  <c r="AA58" i="2" s="1"/>
  <c r="Z108" i="2"/>
  <c r="AA108" i="2" s="1"/>
  <c r="Z140" i="2"/>
  <c r="AA140" i="2"/>
  <c r="Z139" i="2"/>
  <c r="AA139" i="2"/>
  <c r="Z89" i="2"/>
  <c r="AA89" i="2" s="1"/>
  <c r="Z56" i="2"/>
  <c r="AA56" i="2" s="1"/>
  <c r="Z62" i="2"/>
  <c r="AA62" i="2"/>
  <c r="Z45" i="2"/>
  <c r="AA45" i="2"/>
  <c r="Z51" i="2"/>
  <c r="AA51" i="2" s="1"/>
  <c r="Z16" i="2"/>
  <c r="AA16" i="2"/>
  <c r="Z48" i="2"/>
  <c r="AA48" i="2"/>
  <c r="Z126" i="2"/>
  <c r="AA126" i="2"/>
  <c r="Z118" i="2"/>
  <c r="AA118" i="2" s="1"/>
  <c r="Z53" i="2"/>
  <c r="AA53" i="2"/>
  <c r="Z103" i="2"/>
  <c r="AA103" i="2"/>
  <c r="Z19" i="2"/>
  <c r="AA19" i="2"/>
  <c r="Z50" i="2"/>
  <c r="AA50" i="2" s="1"/>
  <c r="Z134" i="2"/>
  <c r="AA134" i="2" s="1"/>
  <c r="Z81" i="2"/>
  <c r="AA81" i="2"/>
  <c r="Z94" i="2"/>
  <c r="AA94" i="2"/>
  <c r="Z59" i="2"/>
  <c r="AA59" i="2" s="1"/>
  <c r="Z146" i="2"/>
  <c r="AA146" i="2"/>
  <c r="Z65" i="2"/>
  <c r="AA65" i="2"/>
  <c r="Z100" i="2"/>
  <c r="AA100" i="2"/>
  <c r="Z54" i="2"/>
  <c r="AA54" i="2" s="1"/>
  <c r="Z123" i="2"/>
  <c r="AA123" i="2" s="1"/>
  <c r="Z20" i="2"/>
  <c r="AA20" i="2"/>
  <c r="Z52" i="2"/>
  <c r="AA52" i="2"/>
  <c r="Z91" i="2"/>
  <c r="AA91" i="2" s="1"/>
  <c r="Z104" i="2"/>
  <c r="AA104" i="2"/>
  <c r="Z111" i="2"/>
  <c r="AA111" i="2"/>
  <c r="BK88" i="1"/>
  <c r="BC88" i="1"/>
  <c r="AL88" i="1"/>
  <c r="AK88" i="1"/>
  <c r="AJ88" i="1"/>
  <c r="AI88" i="1"/>
  <c r="AH88" i="1"/>
  <c r="AD88" i="1"/>
  <c r="Q88" i="1"/>
  <c r="R88" i="1" s="1"/>
  <c r="O88" i="1"/>
  <c r="BK137" i="1"/>
  <c r="BC137" i="1"/>
  <c r="AK137" i="1"/>
  <c r="AJ137" i="1"/>
  <c r="AI137" i="1"/>
  <c r="AH137" i="1"/>
  <c r="AD137" i="1"/>
  <c r="Q137" i="1"/>
  <c r="R137" i="1"/>
  <c r="O137" i="1"/>
  <c r="BK52" i="1"/>
  <c r="BC52" i="1"/>
  <c r="AK52" i="1"/>
  <c r="AJ52" i="1"/>
  <c r="AI52" i="1"/>
  <c r="AH52" i="1"/>
  <c r="AD52" i="1"/>
  <c r="Q52" i="1"/>
  <c r="T52" i="1" s="1"/>
  <c r="V52" i="1" s="1"/>
  <c r="O52" i="1"/>
  <c r="BK51" i="1"/>
  <c r="BC51" i="1"/>
  <c r="AK51" i="1"/>
  <c r="AJ51" i="1"/>
  <c r="AM51" i="1" s="1"/>
  <c r="AI51" i="1"/>
  <c r="AH51" i="1"/>
  <c r="AD51" i="1"/>
  <c r="Q51" i="1"/>
  <c r="O51" i="1"/>
  <c r="BM51" i="1" s="1"/>
  <c r="BK272" i="1"/>
  <c r="BC272" i="1"/>
  <c r="AU272" i="1"/>
  <c r="AK272" i="1"/>
  <c r="AJ272" i="1"/>
  <c r="AI272" i="1"/>
  <c r="AM272" i="1" s="1"/>
  <c r="AH272" i="1"/>
  <c r="AD272" i="1"/>
  <c r="Q272" i="1"/>
  <c r="T272" i="1"/>
  <c r="V272" i="1" s="1"/>
  <c r="O272" i="1"/>
  <c r="BK265" i="1"/>
  <c r="Q265" i="1"/>
  <c r="T265" i="1"/>
  <c r="V265" i="1" s="1"/>
  <c r="O265" i="1"/>
  <c r="BK264" i="1"/>
  <c r="BC264" i="1"/>
  <c r="AU264" i="1"/>
  <c r="AK264" i="1"/>
  <c r="AJ264" i="1"/>
  <c r="AI264" i="1"/>
  <c r="AH264" i="1"/>
  <c r="AM264" i="1" s="1"/>
  <c r="AD264" i="1"/>
  <c r="Q264" i="1"/>
  <c r="O264" i="1"/>
  <c r="BK207" i="1"/>
  <c r="BC207" i="1"/>
  <c r="AK207" i="1"/>
  <c r="AJ207" i="1"/>
  <c r="AI207" i="1"/>
  <c r="AH207" i="1"/>
  <c r="AD207" i="1"/>
  <c r="Q207" i="1"/>
  <c r="T207" i="1" s="1"/>
  <c r="V207" i="1" s="1"/>
  <c r="O207" i="1"/>
  <c r="BK153" i="1"/>
  <c r="BC153" i="1"/>
  <c r="AL153" i="1"/>
  <c r="AK153" i="1"/>
  <c r="AJ153" i="1"/>
  <c r="AI153" i="1"/>
  <c r="AH153" i="1"/>
  <c r="AD153" i="1"/>
  <c r="Q153" i="1"/>
  <c r="T153" i="1"/>
  <c r="V153" i="1"/>
  <c r="O153" i="1"/>
  <c r="BM153" i="1"/>
  <c r="BK142" i="1"/>
  <c r="BC142" i="1"/>
  <c r="AL142" i="1"/>
  <c r="AK142" i="1"/>
  <c r="AJ142" i="1"/>
  <c r="AI142" i="1"/>
  <c r="AM142" i="1" s="1"/>
  <c r="AH142" i="1"/>
  <c r="AD142" i="1"/>
  <c r="Q142" i="1"/>
  <c r="R142" i="1"/>
  <c r="O142" i="1"/>
  <c r="BK179" i="1"/>
  <c r="BC179" i="1"/>
  <c r="AK179" i="1"/>
  <c r="AJ179" i="1"/>
  <c r="AI179" i="1"/>
  <c r="AH179" i="1"/>
  <c r="AD179" i="1"/>
  <c r="Q179" i="1"/>
  <c r="R179" i="1" s="1"/>
  <c r="O179" i="1"/>
  <c r="BK177" i="1"/>
  <c r="BC177" i="1"/>
  <c r="AK177" i="1"/>
  <c r="AM177" i="1" s="1"/>
  <c r="AJ177" i="1"/>
  <c r="AI177" i="1"/>
  <c r="AH177" i="1"/>
  <c r="AD177" i="1"/>
  <c r="Q177" i="1"/>
  <c r="T177" i="1" s="1"/>
  <c r="V177" i="1" s="1"/>
  <c r="O177" i="1"/>
  <c r="BK178" i="1"/>
  <c r="BC178" i="1"/>
  <c r="AK178" i="1"/>
  <c r="AJ178" i="1"/>
  <c r="AI178" i="1"/>
  <c r="AH178" i="1"/>
  <c r="AD178" i="1"/>
  <c r="Q178" i="1"/>
  <c r="O178" i="1"/>
  <c r="BN178" i="1" s="1"/>
  <c r="BK41" i="1"/>
  <c r="BC41" i="1"/>
  <c r="AK41" i="1"/>
  <c r="AJ41" i="1"/>
  <c r="AI41" i="1"/>
  <c r="AH41" i="1"/>
  <c r="AD41" i="1"/>
  <c r="Q41" i="1"/>
  <c r="O41" i="1"/>
  <c r="BK42" i="1"/>
  <c r="BC42" i="1"/>
  <c r="AK42" i="1"/>
  <c r="AJ42" i="1"/>
  <c r="AI42" i="1"/>
  <c r="AH42" i="1"/>
  <c r="AD42" i="1"/>
  <c r="Q42" i="1"/>
  <c r="O42" i="1"/>
  <c r="BK247" i="1"/>
  <c r="BC247" i="1"/>
  <c r="AL247" i="1"/>
  <c r="AK247" i="1"/>
  <c r="AJ247" i="1"/>
  <c r="AI247" i="1"/>
  <c r="AH247" i="1"/>
  <c r="AD247" i="1"/>
  <c r="Q247" i="1"/>
  <c r="T247" i="1" s="1"/>
  <c r="V247" i="1" s="1"/>
  <c r="O247" i="1"/>
  <c r="BK246" i="1"/>
  <c r="BC246" i="1"/>
  <c r="AL246" i="1"/>
  <c r="AM246" i="1" s="1"/>
  <c r="AK246" i="1"/>
  <c r="AJ246" i="1"/>
  <c r="AI246" i="1"/>
  <c r="AH246" i="1"/>
  <c r="AD246" i="1"/>
  <c r="Q246" i="1"/>
  <c r="R246" i="1" s="1"/>
  <c r="O246" i="1"/>
  <c r="BK245" i="1"/>
  <c r="BC245" i="1"/>
  <c r="AL245" i="1"/>
  <c r="AK245" i="1"/>
  <c r="AJ245" i="1"/>
  <c r="AI245" i="1"/>
  <c r="AH245" i="1"/>
  <c r="AD245" i="1"/>
  <c r="Q245" i="1"/>
  <c r="T245" i="1" s="1"/>
  <c r="V245" i="1" s="1"/>
  <c r="O245" i="1"/>
  <c r="BK227" i="1"/>
  <c r="BC227" i="1"/>
  <c r="AL227" i="1"/>
  <c r="AK227" i="1"/>
  <c r="AJ227" i="1"/>
  <c r="AI227" i="1"/>
  <c r="AH227" i="1"/>
  <c r="AD227" i="1"/>
  <c r="Q227" i="1"/>
  <c r="T227" i="1" s="1"/>
  <c r="V227" i="1" s="1"/>
  <c r="O227" i="1"/>
  <c r="BM227" i="1"/>
  <c r="BK226" i="1"/>
  <c r="BC226" i="1"/>
  <c r="AL226" i="1"/>
  <c r="AK226" i="1"/>
  <c r="AJ226" i="1"/>
  <c r="AI226" i="1"/>
  <c r="AH226" i="1"/>
  <c r="AD226" i="1"/>
  <c r="Q226" i="1"/>
  <c r="O226" i="1"/>
  <c r="BM226" i="1" s="1"/>
  <c r="BK225" i="1"/>
  <c r="BC225" i="1"/>
  <c r="AL225" i="1"/>
  <c r="AK225" i="1"/>
  <c r="AJ225" i="1"/>
  <c r="AI225" i="1"/>
  <c r="AH225" i="1"/>
  <c r="AD225" i="1"/>
  <c r="Q225" i="1"/>
  <c r="T225" i="1" s="1"/>
  <c r="V225" i="1" s="1"/>
  <c r="O225" i="1"/>
  <c r="BK73" i="1"/>
  <c r="BC73" i="1"/>
  <c r="AK73" i="1"/>
  <c r="AJ73" i="1"/>
  <c r="AI73" i="1"/>
  <c r="AH73" i="1"/>
  <c r="AD73" i="1"/>
  <c r="Q73" i="1"/>
  <c r="T73" i="1" s="1"/>
  <c r="V73" i="1" s="1"/>
  <c r="O73" i="1"/>
  <c r="BM73" i="1" s="1"/>
  <c r="BK77" i="1"/>
  <c r="BC77" i="1"/>
  <c r="AK77" i="1"/>
  <c r="AM77" i="1" s="1"/>
  <c r="AJ77" i="1"/>
  <c r="AI77" i="1"/>
  <c r="AH77" i="1"/>
  <c r="AD77" i="1"/>
  <c r="Q77" i="1"/>
  <c r="T77" i="1" s="1"/>
  <c r="V77" i="1" s="1"/>
  <c r="O77" i="1"/>
  <c r="BM77" i="1" s="1"/>
  <c r="BK59" i="1"/>
  <c r="BC59" i="1"/>
  <c r="BN59" i="1" s="1"/>
  <c r="AK59" i="1"/>
  <c r="AJ59" i="1"/>
  <c r="AI59" i="1"/>
  <c r="AH59" i="1"/>
  <c r="AD59" i="1"/>
  <c r="Q59" i="1"/>
  <c r="O59" i="1"/>
  <c r="BK55" i="1"/>
  <c r="BC55" i="1"/>
  <c r="AK55" i="1"/>
  <c r="AJ55" i="1"/>
  <c r="AI55" i="1"/>
  <c r="AH55" i="1"/>
  <c r="AM55" i="1" s="1"/>
  <c r="AD55" i="1"/>
  <c r="Q55" i="1"/>
  <c r="R55" i="1" s="1"/>
  <c r="O55" i="1"/>
  <c r="BK56" i="1"/>
  <c r="BC56" i="1"/>
  <c r="AK56" i="1"/>
  <c r="AJ56" i="1"/>
  <c r="AI56" i="1"/>
  <c r="AM56" i="1" s="1"/>
  <c r="AH56" i="1"/>
  <c r="AD56" i="1"/>
  <c r="Q56" i="1"/>
  <c r="O56" i="1"/>
  <c r="BK65" i="1"/>
  <c r="BC65" i="1"/>
  <c r="AK65" i="1"/>
  <c r="AJ65" i="1"/>
  <c r="AI65" i="1"/>
  <c r="AH65" i="1"/>
  <c r="AD65" i="1"/>
  <c r="Q65" i="1"/>
  <c r="T65" i="1" s="1"/>
  <c r="V65" i="1" s="1"/>
  <c r="O65" i="1"/>
  <c r="BK63" i="1"/>
  <c r="BC63" i="1"/>
  <c r="AK63" i="1"/>
  <c r="AJ63" i="1"/>
  <c r="AI63" i="1"/>
  <c r="AM63" i="1" s="1"/>
  <c r="AH63" i="1"/>
  <c r="AD63" i="1"/>
  <c r="Q63" i="1"/>
  <c r="R63" i="1" s="1"/>
  <c r="O63" i="1"/>
  <c r="BK66" i="1"/>
  <c r="BC66" i="1"/>
  <c r="AK66" i="1"/>
  <c r="AJ66" i="1"/>
  <c r="AI66" i="1"/>
  <c r="AH66" i="1"/>
  <c r="AD66" i="1"/>
  <c r="Q66" i="1"/>
  <c r="O66" i="1"/>
  <c r="BM66" i="1" s="1"/>
  <c r="BK12" i="1"/>
  <c r="BC12" i="1"/>
  <c r="AK12" i="1"/>
  <c r="AJ12" i="1"/>
  <c r="AI12" i="1"/>
  <c r="AH12" i="1"/>
  <c r="AD12" i="1"/>
  <c r="Q12" i="1"/>
  <c r="O12" i="1"/>
  <c r="BM12" i="1" s="1"/>
  <c r="Q166" i="1"/>
  <c r="BK180" i="1"/>
  <c r="BC180" i="1"/>
  <c r="BK166" i="1"/>
  <c r="BC166" i="1"/>
  <c r="BK165" i="1"/>
  <c r="BC165" i="1"/>
  <c r="BK187" i="1"/>
  <c r="BC187" i="1"/>
  <c r="BK78" i="1"/>
  <c r="BC78" i="1"/>
  <c r="BK75" i="1"/>
  <c r="BC75" i="1"/>
  <c r="BK72" i="1"/>
  <c r="BC72" i="1"/>
  <c r="BK60" i="1"/>
  <c r="BC60" i="1"/>
  <c r="BK57" i="1"/>
  <c r="BC57" i="1"/>
  <c r="BK64" i="1"/>
  <c r="BC64" i="1"/>
  <c r="BK67" i="1"/>
  <c r="BC67" i="1"/>
  <c r="BK15" i="1"/>
  <c r="BC15" i="1"/>
  <c r="BK13" i="1"/>
  <c r="BC13" i="1"/>
  <c r="BK14" i="1"/>
  <c r="BC14" i="1"/>
  <c r="BK7" i="1"/>
  <c r="BC7" i="1"/>
  <c r="AF65" i="2"/>
  <c r="AG65" i="2"/>
  <c r="AF78" i="2"/>
  <c r="AG78" i="2"/>
  <c r="AF79" i="2"/>
  <c r="AG79" i="2" s="1"/>
  <c r="AF69" i="2"/>
  <c r="AG69" i="2"/>
  <c r="AF75" i="2"/>
  <c r="AG75" i="2"/>
  <c r="AF41" i="2"/>
  <c r="AG41" i="2"/>
  <c r="AF63" i="2"/>
  <c r="AG63" i="2" s="1"/>
  <c r="AF117" i="2"/>
  <c r="AG117" i="2" s="1"/>
  <c r="AF6" i="2"/>
  <c r="AG6" i="2"/>
  <c r="AF29" i="2"/>
  <c r="AG29" i="2"/>
  <c r="AF76" i="2"/>
  <c r="AG76" i="2" s="1"/>
  <c r="AF82" i="2"/>
  <c r="AG82" i="2"/>
  <c r="AF5" i="2"/>
  <c r="AG5" i="2"/>
  <c r="AF4" i="2"/>
  <c r="AG4" i="2"/>
  <c r="AF46" i="2"/>
  <c r="AG46" i="2" s="1"/>
  <c r="AF47" i="2"/>
  <c r="AG47" i="2" s="1"/>
  <c r="AF125" i="2"/>
  <c r="AG125" i="2"/>
  <c r="AF50" i="2"/>
  <c r="AG50" i="2"/>
  <c r="AF38" i="2"/>
  <c r="AG38" i="2" s="1"/>
  <c r="AF17" i="2"/>
  <c r="AG17" i="2" s="1"/>
  <c r="AF134" i="2"/>
  <c r="AG134" i="2"/>
  <c r="AF40" i="2"/>
  <c r="AG40" i="2"/>
  <c r="AF12" i="2"/>
  <c r="AG12" i="2" s="1"/>
  <c r="AF8" i="2"/>
  <c r="AG8" i="2"/>
  <c r="AF35" i="2"/>
  <c r="AG35" i="2"/>
  <c r="AF113" i="2"/>
  <c r="AG113" i="2"/>
  <c r="AF101" i="2"/>
  <c r="AG101" i="2" s="1"/>
  <c r="AF120" i="2"/>
  <c r="AG120" i="2"/>
  <c r="AF124" i="2"/>
  <c r="AG124" i="2"/>
  <c r="AF127" i="2"/>
  <c r="AG127" i="2"/>
  <c r="AF85" i="2"/>
  <c r="AG85" i="2" s="1"/>
  <c r="AF87" i="2"/>
  <c r="AG87" i="2" s="1"/>
  <c r="AF128" i="2"/>
  <c r="AG128" i="2"/>
  <c r="AF66" i="2"/>
  <c r="AG66" i="2"/>
  <c r="AF104" i="2"/>
  <c r="AG104" i="2" s="1"/>
  <c r="AF61" i="2"/>
  <c r="AG61" i="2"/>
  <c r="AF62" i="2"/>
  <c r="AG62" i="2"/>
  <c r="AF96" i="2"/>
  <c r="AG96" i="2"/>
  <c r="AF91" i="2"/>
  <c r="AG91" i="2" s="1"/>
  <c r="AF93" i="2"/>
  <c r="AG93" i="2" s="1"/>
  <c r="AF92" i="2"/>
  <c r="AG92" i="2"/>
  <c r="AF58" i="2"/>
  <c r="AG58" i="2"/>
  <c r="AF56" i="2"/>
  <c r="AG56" i="2" s="1"/>
  <c r="AF53" i="2"/>
  <c r="AG53" i="2"/>
  <c r="AF54" i="2"/>
  <c r="AG54" i="2"/>
  <c r="AF95" i="2"/>
  <c r="AG95" i="2"/>
  <c r="AF94" i="2"/>
  <c r="AG94" i="2" s="1"/>
  <c r="AF57" i="2"/>
  <c r="AG57" i="2" s="1"/>
  <c r="AF55" i="2"/>
  <c r="AG55" i="2"/>
  <c r="AF129" i="2"/>
  <c r="AG129" i="2"/>
  <c r="AF110" i="2"/>
  <c r="AG110" i="2" s="1"/>
  <c r="AF31" i="2"/>
  <c r="AG31" i="2" s="1"/>
  <c r="AF116" i="2"/>
  <c r="AG116" i="2"/>
  <c r="AF102" i="2"/>
  <c r="AG102" i="2"/>
  <c r="AF118" i="2"/>
  <c r="AG118" i="2" s="1"/>
  <c r="AF19" i="2"/>
  <c r="AG19" i="2"/>
  <c r="AF131" i="2"/>
  <c r="AG131" i="2" s="1"/>
  <c r="AF52" i="2"/>
  <c r="AG52" i="2"/>
  <c r="AF90" i="2"/>
  <c r="AG90" i="2" s="1"/>
  <c r="AF123" i="2"/>
  <c r="AG123" i="2" s="1"/>
  <c r="AF126" i="2"/>
  <c r="AG126" i="2" s="1"/>
  <c r="AF16" i="2"/>
  <c r="AG16" i="2" s="1"/>
  <c r="AF106" i="2"/>
  <c r="AG106" i="2" s="1"/>
  <c r="AF71" i="2"/>
  <c r="AG71" i="2" s="1"/>
  <c r="AF11" i="2"/>
  <c r="AG11" i="2" s="1"/>
  <c r="AF45" i="2"/>
  <c r="AG45" i="2"/>
  <c r="AF18" i="2"/>
  <c r="AG18" i="2" s="1"/>
  <c r="AF7" i="2"/>
  <c r="AG7" i="2" s="1"/>
  <c r="AF14" i="2"/>
  <c r="AG14" i="2" s="1"/>
  <c r="AF9" i="2"/>
  <c r="AG9" i="2"/>
  <c r="AF73" i="2"/>
  <c r="AG73" i="2" s="1"/>
  <c r="AF30" i="2"/>
  <c r="AG30" i="2"/>
  <c r="AF99" i="2"/>
  <c r="AG99" i="2" s="1"/>
  <c r="AF22" i="2"/>
  <c r="AG22" i="2"/>
  <c r="AF21" i="2"/>
  <c r="AG21" i="2" s="1"/>
  <c r="AF89" i="2"/>
  <c r="AG89" i="2" s="1"/>
  <c r="AF32" i="2"/>
  <c r="AG32" i="2" s="1"/>
  <c r="AF105" i="2"/>
  <c r="AG105" i="2" s="1"/>
  <c r="AF20" i="2"/>
  <c r="AG20" i="2" s="1"/>
  <c r="AF49" i="2"/>
  <c r="AG49" i="2" s="1"/>
  <c r="AF97" i="2"/>
  <c r="AG97" i="2" s="1"/>
  <c r="AF59" i="2"/>
  <c r="AG59" i="2"/>
  <c r="AF121" i="2"/>
  <c r="AG121" i="2" s="1"/>
  <c r="AF24" i="2"/>
  <c r="AG24" i="2"/>
  <c r="AF34" i="2"/>
  <c r="AG34" i="2" s="1"/>
  <c r="AF114" i="2"/>
  <c r="AG114" i="2" s="1"/>
  <c r="AF42" i="2"/>
  <c r="AG42" i="2" s="1"/>
  <c r="AF133" i="2"/>
  <c r="AG133" i="2" s="1"/>
  <c r="AF130" i="2"/>
  <c r="AG130" i="2" s="1"/>
  <c r="AF23" i="2"/>
  <c r="AG23" i="2"/>
  <c r="AF33" i="2"/>
  <c r="AG33" i="2"/>
  <c r="AF27" i="2"/>
  <c r="AG27" i="2" s="1"/>
  <c r="AF88" i="2"/>
  <c r="AG88" i="2" s="1"/>
  <c r="AF48" i="2"/>
  <c r="AG48" i="2" s="1"/>
  <c r="AF84" i="2"/>
  <c r="AG84" i="2" s="1"/>
  <c r="AF109" i="2"/>
  <c r="AG109" i="2" s="1"/>
  <c r="AF115" i="2"/>
  <c r="AG115" i="2" s="1"/>
  <c r="AF83" i="2"/>
  <c r="AG83" i="2"/>
  <c r="AF132" i="2"/>
  <c r="AG132" i="2"/>
  <c r="AF13" i="2"/>
  <c r="AG13" i="2"/>
  <c r="AF3" i="2"/>
  <c r="AG3" i="2" s="1"/>
  <c r="AF81" i="2"/>
  <c r="AG81" i="2" s="1"/>
  <c r="AF70" i="2"/>
  <c r="AG70" i="2" s="1"/>
  <c r="AF98" i="2"/>
  <c r="AG98" i="2" s="1"/>
  <c r="AF44" i="2"/>
  <c r="AG44" i="2" s="1"/>
  <c r="AF51" i="2"/>
  <c r="AG51" i="2" s="1"/>
  <c r="AF15" i="2"/>
  <c r="AG15" i="2"/>
  <c r="AF103" i="2"/>
  <c r="AG103" i="2"/>
  <c r="AF111" i="2"/>
  <c r="AG111" i="2" s="1"/>
  <c r="AF28" i="2"/>
  <c r="AG28" i="2" s="1"/>
  <c r="AF37" i="2"/>
  <c r="AG37" i="2" s="1"/>
  <c r="AF77" i="2"/>
  <c r="AG77" i="2" s="1"/>
  <c r="AF26" i="2"/>
  <c r="AG26" i="2" s="1"/>
  <c r="AF107" i="2"/>
  <c r="AG107" i="2"/>
  <c r="AF64" i="2"/>
  <c r="AG64" i="2" s="1"/>
  <c r="AF119" i="2"/>
  <c r="AG119" i="2"/>
  <c r="AF72" i="2"/>
  <c r="AG72" i="2" s="1"/>
  <c r="AF60" i="2"/>
  <c r="AG60" i="2" s="1"/>
  <c r="AF100" i="2"/>
  <c r="AG100" i="2" s="1"/>
  <c r="AF68" i="2"/>
  <c r="AG68" i="2" s="1"/>
  <c r="AF122" i="2"/>
  <c r="AG122" i="2" s="1"/>
  <c r="AF112" i="2"/>
  <c r="AG112" i="2"/>
  <c r="AF108" i="2"/>
  <c r="AG108" i="2"/>
  <c r="AF25" i="2"/>
  <c r="AG25" i="2" s="1"/>
  <c r="AF67" i="2"/>
  <c r="AG67" i="2" s="1"/>
  <c r="AF80" i="2"/>
  <c r="AG80" i="2" s="1"/>
  <c r="AF74" i="2"/>
  <c r="AG74" i="2" s="1"/>
  <c r="AF43" i="2"/>
  <c r="AG43" i="2" s="1"/>
  <c r="AF36" i="2"/>
  <c r="AG36" i="2" s="1"/>
  <c r="AF10" i="2"/>
  <c r="AG10" i="2"/>
  <c r="AF86" i="2"/>
  <c r="AG86" i="2"/>
  <c r="AF39" i="2"/>
  <c r="AG39" i="2"/>
  <c r="AL3" i="2"/>
  <c r="AM3" i="2" s="1"/>
  <c r="AH60" i="1"/>
  <c r="AI60" i="1"/>
  <c r="AJ60" i="1"/>
  <c r="AK60" i="1"/>
  <c r="BC237" i="1"/>
  <c r="BK242" i="1"/>
  <c r="BC242" i="1"/>
  <c r="AL242" i="1"/>
  <c r="AK242" i="1"/>
  <c r="AJ242" i="1"/>
  <c r="AI242" i="1"/>
  <c r="AH242" i="1"/>
  <c r="AD242" i="1"/>
  <c r="BK241" i="1"/>
  <c r="BC241" i="1"/>
  <c r="AL241" i="1"/>
  <c r="AK241" i="1"/>
  <c r="AJ241" i="1"/>
  <c r="AI241" i="1"/>
  <c r="AH241" i="1"/>
  <c r="AM241" i="1" s="1"/>
  <c r="AD241" i="1"/>
  <c r="AL20" i="2"/>
  <c r="AM20" i="2"/>
  <c r="AL190" i="1"/>
  <c r="AL189" i="1"/>
  <c r="AL188" i="1"/>
  <c r="AL186" i="1"/>
  <c r="AL236" i="1"/>
  <c r="AL235" i="1"/>
  <c r="AL238" i="1"/>
  <c r="AL237" i="1"/>
  <c r="AL244" i="1"/>
  <c r="AL243" i="1"/>
  <c r="AL234" i="1"/>
  <c r="AL233" i="1"/>
  <c r="AL232" i="1"/>
  <c r="AL231" i="1"/>
  <c r="AL230" i="1"/>
  <c r="AL229" i="1"/>
  <c r="AL228" i="1"/>
  <c r="AL215" i="1"/>
  <c r="AL214" i="1"/>
  <c r="AL217" i="1"/>
  <c r="AL216" i="1"/>
  <c r="AL221" i="1"/>
  <c r="AL220" i="1"/>
  <c r="AL224" i="1"/>
  <c r="AL223" i="1"/>
  <c r="AL222" i="1"/>
  <c r="AL213" i="1"/>
  <c r="AL212" i="1"/>
  <c r="AL211" i="1"/>
  <c r="AL210" i="1"/>
  <c r="AL209" i="1"/>
  <c r="AL208" i="1"/>
  <c r="AL146" i="1"/>
  <c r="AL145" i="1"/>
  <c r="AL144" i="1"/>
  <c r="AL143" i="1"/>
  <c r="AL139" i="1"/>
  <c r="AL171" i="1"/>
  <c r="AL169" i="1"/>
  <c r="AL168" i="1"/>
  <c r="AL159" i="1"/>
  <c r="AL161" i="1"/>
  <c r="AL162" i="1"/>
  <c r="AL158" i="1"/>
  <c r="AL164" i="1"/>
  <c r="AL154" i="1"/>
  <c r="AL111" i="1"/>
  <c r="AL110" i="1"/>
  <c r="AL106" i="1"/>
  <c r="AL108" i="1"/>
  <c r="AL107" i="1"/>
  <c r="AL109" i="1"/>
  <c r="AL90" i="1"/>
  <c r="AL91" i="1"/>
  <c r="AL89" i="1"/>
  <c r="AK310" i="1"/>
  <c r="AJ310" i="1"/>
  <c r="AI310" i="1"/>
  <c r="AH310" i="1"/>
  <c r="AK309" i="1"/>
  <c r="AJ309" i="1"/>
  <c r="AI309" i="1"/>
  <c r="AH309" i="1"/>
  <c r="AK274" i="1"/>
  <c r="AJ274" i="1"/>
  <c r="AI274" i="1"/>
  <c r="AH274" i="1"/>
  <c r="AK273" i="1"/>
  <c r="AJ273" i="1"/>
  <c r="AI273" i="1"/>
  <c r="AH273" i="1"/>
  <c r="AK276" i="1"/>
  <c r="AJ276" i="1"/>
  <c r="AI276" i="1"/>
  <c r="AH276" i="1"/>
  <c r="AK275" i="1"/>
  <c r="AJ275" i="1"/>
  <c r="AI275" i="1"/>
  <c r="AH275" i="1"/>
  <c r="AK289" i="1"/>
  <c r="AJ289" i="1"/>
  <c r="AI289" i="1"/>
  <c r="AH289" i="1"/>
  <c r="AM289" i="1" s="1"/>
  <c r="AK286" i="1"/>
  <c r="AJ286" i="1"/>
  <c r="AI286" i="1"/>
  <c r="AH286" i="1"/>
  <c r="AK287" i="1"/>
  <c r="AJ287" i="1"/>
  <c r="AI287" i="1"/>
  <c r="AH287" i="1"/>
  <c r="AK284" i="1"/>
  <c r="AJ284" i="1"/>
  <c r="AI284" i="1"/>
  <c r="AH284" i="1"/>
  <c r="AK283" i="1"/>
  <c r="AJ283" i="1"/>
  <c r="AI283" i="1"/>
  <c r="AH283" i="1"/>
  <c r="AK136" i="1"/>
  <c r="AJ136" i="1"/>
  <c r="AI136" i="1"/>
  <c r="AH136" i="1"/>
  <c r="AK135" i="1"/>
  <c r="AJ135" i="1"/>
  <c r="AI135" i="1"/>
  <c r="AH135" i="1"/>
  <c r="AK133" i="1"/>
  <c r="AJ133" i="1"/>
  <c r="AI133" i="1"/>
  <c r="AH133" i="1"/>
  <c r="AK132" i="1"/>
  <c r="AJ132" i="1"/>
  <c r="AI132" i="1"/>
  <c r="AH132" i="1"/>
  <c r="AK90" i="1"/>
  <c r="AJ90" i="1"/>
  <c r="AI90" i="1"/>
  <c r="AH90" i="1"/>
  <c r="AK91" i="1"/>
  <c r="AJ91" i="1"/>
  <c r="AI91" i="1"/>
  <c r="AH91" i="1"/>
  <c r="AK89" i="1"/>
  <c r="AJ89" i="1"/>
  <c r="AI89" i="1"/>
  <c r="AH89" i="1"/>
  <c r="AK81" i="1"/>
  <c r="AJ81" i="1"/>
  <c r="AI81" i="1"/>
  <c r="AH81" i="1"/>
  <c r="AK80" i="1"/>
  <c r="AJ80" i="1"/>
  <c r="AI80" i="1"/>
  <c r="AH80" i="1"/>
  <c r="AK79" i="1"/>
  <c r="AJ79" i="1"/>
  <c r="AI79" i="1"/>
  <c r="AH79" i="1"/>
  <c r="AK191" i="1"/>
  <c r="AJ191" i="1"/>
  <c r="AI191" i="1"/>
  <c r="AH191" i="1"/>
  <c r="AK205" i="1"/>
  <c r="AJ205" i="1"/>
  <c r="AI205" i="1"/>
  <c r="AH205" i="1"/>
  <c r="AM205" i="1" s="1"/>
  <c r="AK199" i="1"/>
  <c r="AJ199" i="1"/>
  <c r="AM199" i="1" s="1"/>
  <c r="AI199" i="1"/>
  <c r="AH199" i="1"/>
  <c r="AK198" i="1"/>
  <c r="AJ198" i="1"/>
  <c r="AI198" i="1"/>
  <c r="AH198" i="1"/>
  <c r="AM198" i="1" s="1"/>
  <c r="AK171" i="1"/>
  <c r="AJ171" i="1"/>
  <c r="AI171" i="1"/>
  <c r="AH171" i="1"/>
  <c r="AK169" i="1"/>
  <c r="AJ169" i="1"/>
  <c r="AI169" i="1"/>
  <c r="AH169" i="1"/>
  <c r="AK168" i="1"/>
  <c r="AJ168" i="1"/>
  <c r="AI168" i="1"/>
  <c r="AH168" i="1"/>
  <c r="AK159" i="1"/>
  <c r="AJ159" i="1"/>
  <c r="AI159" i="1"/>
  <c r="AH159" i="1"/>
  <c r="AK161" i="1"/>
  <c r="AJ161" i="1"/>
  <c r="AM161" i="1" s="1"/>
  <c r="AI161" i="1"/>
  <c r="AH161" i="1"/>
  <c r="AK162" i="1"/>
  <c r="AJ162" i="1"/>
  <c r="AI162" i="1"/>
  <c r="AH162" i="1"/>
  <c r="AM162" i="1" s="1"/>
  <c r="AK158" i="1"/>
  <c r="AJ158" i="1"/>
  <c r="AI158" i="1"/>
  <c r="AH158" i="1"/>
  <c r="AK164" i="1"/>
  <c r="AJ164" i="1"/>
  <c r="AI164" i="1"/>
  <c r="AH164" i="1"/>
  <c r="AK154" i="1"/>
  <c r="AJ154" i="1"/>
  <c r="AI154" i="1"/>
  <c r="AH154" i="1"/>
  <c r="AK111" i="1"/>
  <c r="AJ111" i="1"/>
  <c r="AI111" i="1"/>
  <c r="AH111" i="1"/>
  <c r="AK110" i="1"/>
  <c r="AJ110" i="1"/>
  <c r="AI110" i="1"/>
  <c r="AH110" i="1"/>
  <c r="AK106" i="1"/>
  <c r="AJ106" i="1"/>
  <c r="AI106" i="1"/>
  <c r="AH106" i="1"/>
  <c r="AM106" i="1" s="1"/>
  <c r="AK108" i="1"/>
  <c r="AJ108" i="1"/>
  <c r="AI108" i="1"/>
  <c r="AH108" i="1"/>
  <c r="AK107" i="1"/>
  <c r="AJ107" i="1"/>
  <c r="AI107" i="1"/>
  <c r="AH107" i="1"/>
  <c r="AK109" i="1"/>
  <c r="AJ109" i="1"/>
  <c r="AI109" i="1"/>
  <c r="AH109" i="1"/>
  <c r="AK118" i="1"/>
  <c r="AJ118" i="1"/>
  <c r="AI118" i="1"/>
  <c r="AH118" i="1"/>
  <c r="AK114" i="1"/>
  <c r="AJ114" i="1"/>
  <c r="AI114" i="1"/>
  <c r="AH114" i="1"/>
  <c r="AK113" i="1"/>
  <c r="AJ113" i="1"/>
  <c r="AI113" i="1"/>
  <c r="AH113" i="1"/>
  <c r="AK116" i="1"/>
  <c r="AJ116" i="1"/>
  <c r="AI116" i="1"/>
  <c r="AH116" i="1"/>
  <c r="AK123" i="1"/>
  <c r="AJ123" i="1"/>
  <c r="AI123" i="1"/>
  <c r="AH123" i="1"/>
  <c r="AK121" i="1"/>
  <c r="AJ121" i="1"/>
  <c r="AI121" i="1"/>
  <c r="AH121" i="1"/>
  <c r="AK122" i="1"/>
  <c r="AJ122" i="1"/>
  <c r="AI122" i="1"/>
  <c r="AH122" i="1"/>
  <c r="AM122" i="1" s="1"/>
  <c r="AK102" i="1"/>
  <c r="AJ102" i="1"/>
  <c r="AI102" i="1"/>
  <c r="AH102" i="1"/>
  <c r="AK101" i="1"/>
  <c r="AJ101" i="1"/>
  <c r="AI101" i="1"/>
  <c r="AH101" i="1"/>
  <c r="AK100" i="1"/>
  <c r="AJ100" i="1"/>
  <c r="AI100" i="1"/>
  <c r="AH100" i="1"/>
  <c r="AK146" i="1"/>
  <c r="AJ146" i="1"/>
  <c r="AI146" i="1"/>
  <c r="AH146" i="1"/>
  <c r="AK145" i="1"/>
  <c r="AJ145" i="1"/>
  <c r="AI145" i="1"/>
  <c r="AH145" i="1"/>
  <c r="AK144" i="1"/>
  <c r="AJ144" i="1"/>
  <c r="AI144" i="1"/>
  <c r="AH144" i="1"/>
  <c r="AM144" i="1" s="1"/>
  <c r="AK143" i="1"/>
  <c r="AJ143" i="1"/>
  <c r="AI143" i="1"/>
  <c r="AH143" i="1"/>
  <c r="AK139" i="1"/>
  <c r="AJ139" i="1"/>
  <c r="AI139" i="1"/>
  <c r="AH139" i="1"/>
  <c r="AK176" i="1"/>
  <c r="AJ176" i="1"/>
  <c r="AI176" i="1"/>
  <c r="AH176" i="1"/>
  <c r="AK175" i="1"/>
  <c r="AJ175" i="1"/>
  <c r="AI175" i="1"/>
  <c r="AH175" i="1"/>
  <c r="AK174" i="1"/>
  <c r="AJ174" i="1"/>
  <c r="AI174" i="1"/>
  <c r="AH174" i="1"/>
  <c r="AK173" i="1"/>
  <c r="AJ173" i="1"/>
  <c r="AI173" i="1"/>
  <c r="AH173" i="1"/>
  <c r="AK172" i="1"/>
  <c r="AJ172" i="1"/>
  <c r="AI172" i="1"/>
  <c r="AH172" i="1"/>
  <c r="AK45" i="1"/>
  <c r="AJ45" i="1"/>
  <c r="AI45" i="1"/>
  <c r="AH45" i="1"/>
  <c r="AM45" i="1" s="1"/>
  <c r="AK18" i="1"/>
  <c r="AJ18" i="1"/>
  <c r="AI18" i="1"/>
  <c r="AH18" i="1"/>
  <c r="AK17" i="1"/>
  <c r="AJ17" i="1"/>
  <c r="AI17" i="1"/>
  <c r="AH17" i="1"/>
  <c r="AK21" i="1"/>
  <c r="AJ21" i="1"/>
  <c r="AI21" i="1"/>
  <c r="AH21" i="1"/>
  <c r="AK236" i="1"/>
  <c r="AJ236" i="1"/>
  <c r="AI236" i="1"/>
  <c r="AH236" i="1"/>
  <c r="AK235" i="1"/>
  <c r="AJ235" i="1"/>
  <c r="AI235" i="1"/>
  <c r="AH235" i="1"/>
  <c r="AK238" i="1"/>
  <c r="AJ238" i="1"/>
  <c r="AI238" i="1"/>
  <c r="AH238" i="1"/>
  <c r="AK237" i="1"/>
  <c r="AJ237" i="1"/>
  <c r="AI237" i="1"/>
  <c r="AH237" i="1"/>
  <c r="AK244" i="1"/>
  <c r="AJ244" i="1"/>
  <c r="AI244" i="1"/>
  <c r="AH244" i="1"/>
  <c r="AM244" i="1" s="1"/>
  <c r="AK243" i="1"/>
  <c r="AJ243" i="1"/>
  <c r="AI243" i="1"/>
  <c r="AH243" i="1"/>
  <c r="AK234" i="1"/>
  <c r="AJ234" i="1"/>
  <c r="AI234" i="1"/>
  <c r="AH234" i="1"/>
  <c r="AK233" i="1"/>
  <c r="AJ233" i="1"/>
  <c r="AI233" i="1"/>
  <c r="AH233" i="1"/>
  <c r="AK232" i="1"/>
  <c r="AJ232" i="1"/>
  <c r="AI232" i="1"/>
  <c r="AH232" i="1"/>
  <c r="AK231" i="1"/>
  <c r="AJ231" i="1"/>
  <c r="AM231" i="1" s="1"/>
  <c r="AI231" i="1"/>
  <c r="AH231" i="1"/>
  <c r="AK230" i="1"/>
  <c r="AJ230" i="1"/>
  <c r="AI230" i="1"/>
  <c r="AH230" i="1"/>
  <c r="AK229" i="1"/>
  <c r="AJ229" i="1"/>
  <c r="AI229" i="1"/>
  <c r="AH229" i="1"/>
  <c r="AK228" i="1"/>
  <c r="AJ228" i="1"/>
  <c r="AI228" i="1"/>
  <c r="AH228" i="1"/>
  <c r="AK215" i="1"/>
  <c r="AJ215" i="1"/>
  <c r="AI215" i="1"/>
  <c r="AH215" i="1"/>
  <c r="AK214" i="1"/>
  <c r="AJ214" i="1"/>
  <c r="AI214" i="1"/>
  <c r="AH214" i="1"/>
  <c r="AK217" i="1"/>
  <c r="AJ217" i="1"/>
  <c r="AI217" i="1"/>
  <c r="AH217" i="1"/>
  <c r="AK216" i="1"/>
  <c r="AJ216" i="1"/>
  <c r="AI216" i="1"/>
  <c r="AH216" i="1"/>
  <c r="AK221" i="1"/>
  <c r="AJ221" i="1"/>
  <c r="AI221" i="1"/>
  <c r="AH221" i="1"/>
  <c r="AK220" i="1"/>
  <c r="AJ220" i="1"/>
  <c r="AI220" i="1"/>
  <c r="AH220" i="1"/>
  <c r="AK224" i="1"/>
  <c r="AJ224" i="1"/>
  <c r="AM224" i="1" s="1"/>
  <c r="AI224" i="1"/>
  <c r="AH224" i="1"/>
  <c r="AK223" i="1"/>
  <c r="AJ223" i="1"/>
  <c r="AI223" i="1"/>
  <c r="AH223" i="1"/>
  <c r="AK222" i="1"/>
  <c r="AM222" i="1" s="1"/>
  <c r="AJ222" i="1"/>
  <c r="AI222" i="1"/>
  <c r="AH222" i="1"/>
  <c r="AK213" i="1"/>
  <c r="AJ213" i="1"/>
  <c r="AI213" i="1"/>
  <c r="AM213" i="1" s="1"/>
  <c r="AH213" i="1"/>
  <c r="AK212" i="1"/>
  <c r="AM212" i="1" s="1"/>
  <c r="AJ212" i="1"/>
  <c r="AI212" i="1"/>
  <c r="AH212" i="1"/>
  <c r="AK211" i="1"/>
  <c r="AJ211" i="1"/>
  <c r="AI211" i="1"/>
  <c r="AH211" i="1"/>
  <c r="AK210" i="1"/>
  <c r="AJ210" i="1"/>
  <c r="AI210" i="1"/>
  <c r="AH210" i="1"/>
  <c r="AK209" i="1"/>
  <c r="AJ209" i="1"/>
  <c r="AI209" i="1"/>
  <c r="AH209" i="1"/>
  <c r="AK208" i="1"/>
  <c r="AJ208" i="1"/>
  <c r="AI208" i="1"/>
  <c r="AH208" i="1"/>
  <c r="AK280" i="1"/>
  <c r="AJ280" i="1"/>
  <c r="AI280" i="1"/>
  <c r="AH280" i="1"/>
  <c r="AK268" i="1"/>
  <c r="AJ268" i="1"/>
  <c r="AI268" i="1"/>
  <c r="AH268" i="1"/>
  <c r="AK194" i="1"/>
  <c r="AJ194" i="1"/>
  <c r="AI194" i="1"/>
  <c r="AH194" i="1"/>
  <c r="AK193" i="1"/>
  <c r="AJ193" i="1"/>
  <c r="AI193" i="1"/>
  <c r="AH193" i="1"/>
  <c r="AK192" i="1"/>
  <c r="AJ192" i="1"/>
  <c r="AI192" i="1"/>
  <c r="AH192" i="1"/>
  <c r="AK186" i="1"/>
  <c r="AJ186" i="1"/>
  <c r="AI186" i="1"/>
  <c r="AH186" i="1"/>
  <c r="AK190" i="1"/>
  <c r="AJ190" i="1"/>
  <c r="AI190" i="1"/>
  <c r="AH190" i="1"/>
  <c r="AM190" i="1" s="1"/>
  <c r="AK189" i="1"/>
  <c r="AJ189" i="1"/>
  <c r="AI189" i="1"/>
  <c r="AH189" i="1"/>
  <c r="AK188" i="1"/>
  <c r="AJ188" i="1"/>
  <c r="AM188" i="1" s="1"/>
  <c r="AI188" i="1"/>
  <c r="AH188" i="1"/>
  <c r="AK180" i="1"/>
  <c r="AJ180" i="1"/>
  <c r="AI180" i="1"/>
  <c r="AH180" i="1"/>
  <c r="AK166" i="1"/>
  <c r="AJ166" i="1"/>
  <c r="AI166" i="1"/>
  <c r="AH166" i="1"/>
  <c r="AK165" i="1"/>
  <c r="AJ165" i="1"/>
  <c r="AI165" i="1"/>
  <c r="AH165" i="1"/>
  <c r="AK187" i="1"/>
  <c r="AJ187" i="1"/>
  <c r="AI187" i="1"/>
  <c r="AH187" i="1"/>
  <c r="AK78" i="1"/>
  <c r="AJ78" i="1"/>
  <c r="AI78" i="1"/>
  <c r="AH78" i="1"/>
  <c r="AK75" i="1"/>
  <c r="AJ75" i="1"/>
  <c r="AI75" i="1"/>
  <c r="AH75" i="1"/>
  <c r="AK72" i="1"/>
  <c r="AJ72" i="1"/>
  <c r="AI72" i="1"/>
  <c r="AH72" i="1"/>
  <c r="AK57" i="1"/>
  <c r="AJ57" i="1"/>
  <c r="AI57" i="1"/>
  <c r="AH57" i="1"/>
  <c r="AK64" i="1"/>
  <c r="AJ64" i="1"/>
  <c r="AI64" i="1"/>
  <c r="AH64" i="1"/>
  <c r="AK67" i="1"/>
  <c r="AJ67" i="1"/>
  <c r="AI67" i="1"/>
  <c r="AH67" i="1"/>
  <c r="AK15" i="1"/>
  <c r="AJ15" i="1"/>
  <c r="AI15" i="1"/>
  <c r="AH15" i="1"/>
  <c r="AK13" i="1"/>
  <c r="AJ13" i="1"/>
  <c r="AI13" i="1"/>
  <c r="AH13" i="1"/>
  <c r="AK14" i="1"/>
  <c r="AJ14" i="1"/>
  <c r="AI14" i="1"/>
  <c r="AH14" i="1"/>
  <c r="AK7" i="1"/>
  <c r="AJ7" i="1"/>
  <c r="AI7" i="1"/>
  <c r="AH7" i="1"/>
  <c r="AK6" i="1"/>
  <c r="AJ6" i="1"/>
  <c r="AI6" i="1"/>
  <c r="AH6" i="1"/>
  <c r="AL87" i="2"/>
  <c r="AM87" i="2"/>
  <c r="AR3" i="2"/>
  <c r="AS3" i="2"/>
  <c r="AX3" i="2"/>
  <c r="AY3" i="2"/>
  <c r="AL85" i="2"/>
  <c r="AM85" i="2" s="1"/>
  <c r="AR4" i="2"/>
  <c r="AS4" i="2"/>
  <c r="AX4" i="2"/>
  <c r="AY4" i="2"/>
  <c r="AL100" i="2"/>
  <c r="AM100" i="2"/>
  <c r="AR5" i="2"/>
  <c r="AS5" i="2" s="1"/>
  <c r="AX5" i="2"/>
  <c r="AY5" i="2"/>
  <c r="AL18" i="2"/>
  <c r="AM18" i="2"/>
  <c r="AR6" i="2"/>
  <c r="AS6" i="2"/>
  <c r="AX6" i="2"/>
  <c r="AY6" i="2" s="1"/>
  <c r="AL17" i="2"/>
  <c r="AM17" i="2"/>
  <c r="AR7" i="2"/>
  <c r="AS7" i="2"/>
  <c r="AX7" i="2"/>
  <c r="AY7" i="2"/>
  <c r="AL13" i="2"/>
  <c r="AM13" i="2" s="1"/>
  <c r="AR8" i="2"/>
  <c r="AS8" i="2"/>
  <c r="AX8" i="2"/>
  <c r="AY8" i="2"/>
  <c r="AL82" i="2"/>
  <c r="AM82" i="2"/>
  <c r="AR9" i="2"/>
  <c r="AS9" i="2" s="1"/>
  <c r="AX9" i="2"/>
  <c r="AY9" i="2"/>
  <c r="AL33" i="2"/>
  <c r="AM33" i="2"/>
  <c r="AR10" i="2"/>
  <c r="AS10" i="2"/>
  <c r="AX10" i="2"/>
  <c r="AY10" i="2" s="1"/>
  <c r="AL76" i="2"/>
  <c r="AM76" i="2"/>
  <c r="AR11" i="2"/>
  <c r="AS11" i="2"/>
  <c r="AX11" i="2"/>
  <c r="AY11" i="2"/>
  <c r="AL31" i="2"/>
  <c r="AM31" i="2" s="1"/>
  <c r="AR12" i="2"/>
  <c r="AS12" i="2"/>
  <c r="AX12" i="2"/>
  <c r="AY12" i="2"/>
  <c r="AL80" i="2"/>
  <c r="AM80" i="2"/>
  <c r="AR13" i="2"/>
  <c r="AS13" i="2" s="1"/>
  <c r="AX13" i="2"/>
  <c r="AY13" i="2"/>
  <c r="AL29" i="2"/>
  <c r="AM29" i="2"/>
  <c r="AR14" i="2"/>
  <c r="AS14" i="2"/>
  <c r="AX14" i="2"/>
  <c r="AY14" i="2" s="1"/>
  <c r="AL99" i="2"/>
  <c r="AM99" i="2"/>
  <c r="AR15" i="2"/>
  <c r="AS15" i="2"/>
  <c r="AX15" i="2"/>
  <c r="AY15" i="2"/>
  <c r="AL90" i="2"/>
  <c r="AM90" i="2" s="1"/>
  <c r="AR16" i="2"/>
  <c r="AS16" i="2"/>
  <c r="AX16" i="2"/>
  <c r="AY16" i="2"/>
  <c r="AL75" i="2"/>
  <c r="AM75" i="2"/>
  <c r="AR17" i="2"/>
  <c r="AS17" i="2" s="1"/>
  <c r="AX17" i="2"/>
  <c r="AY17" i="2"/>
  <c r="AL26" i="2"/>
  <c r="AM26" i="2"/>
  <c r="AR18" i="2"/>
  <c r="AS18" i="2"/>
  <c r="AX18" i="2"/>
  <c r="AY18" i="2" s="1"/>
  <c r="AL68" i="2"/>
  <c r="AM68" i="2"/>
  <c r="AR19" i="2"/>
  <c r="AS19" i="2"/>
  <c r="AX19" i="2"/>
  <c r="AY19" i="2"/>
  <c r="AL89" i="2"/>
  <c r="AM89" i="2" s="1"/>
  <c r="AR20" i="2"/>
  <c r="AS20" i="2"/>
  <c r="AX20" i="2"/>
  <c r="AY20" i="2"/>
  <c r="AL86" i="2"/>
  <c r="AM86" i="2"/>
  <c r="AR21" i="2"/>
  <c r="AS21" i="2" s="1"/>
  <c r="AX21" i="2"/>
  <c r="AY21" i="2"/>
  <c r="AL60" i="2"/>
  <c r="AM60" i="2"/>
  <c r="AR22" i="2"/>
  <c r="AS22" i="2"/>
  <c r="AX22" i="2"/>
  <c r="AY22" i="2" s="1"/>
  <c r="AL113" i="2"/>
  <c r="AM113" i="2"/>
  <c r="AR23" i="2"/>
  <c r="AS23" i="2"/>
  <c r="AX23" i="2"/>
  <c r="AY23" i="2"/>
  <c r="AL14" i="2"/>
  <c r="AM14" i="2" s="1"/>
  <c r="AR24" i="2"/>
  <c r="AS24" i="2"/>
  <c r="AX24" i="2"/>
  <c r="AY24" i="2"/>
  <c r="AL63" i="2"/>
  <c r="AM63" i="2"/>
  <c r="AR25" i="2"/>
  <c r="AS25" i="2" s="1"/>
  <c r="AX25" i="2"/>
  <c r="AY25" i="2"/>
  <c r="AL102" i="2"/>
  <c r="AM102" i="2"/>
  <c r="AR26" i="2"/>
  <c r="AS26" i="2"/>
  <c r="AX26" i="2"/>
  <c r="AY26" i="2" s="1"/>
  <c r="AL79" i="2"/>
  <c r="AM79" i="2"/>
  <c r="AR27" i="2"/>
  <c r="AS27" i="2"/>
  <c r="AX27" i="2"/>
  <c r="AY27" i="2"/>
  <c r="AL92" i="2"/>
  <c r="AM92" i="2" s="1"/>
  <c r="AR28" i="2"/>
  <c r="AS28" i="2"/>
  <c r="AX28" i="2"/>
  <c r="AY28" i="2"/>
  <c r="AL34" i="2"/>
  <c r="AM34" i="2"/>
  <c r="AR29" i="2"/>
  <c r="AS29" i="2" s="1"/>
  <c r="AX29" i="2"/>
  <c r="AY29" i="2"/>
  <c r="AL120" i="2"/>
  <c r="AM120" i="2"/>
  <c r="AR30" i="2"/>
  <c r="AS30" i="2"/>
  <c r="AX30" i="2"/>
  <c r="AY30" i="2" s="1"/>
  <c r="AL111" i="2"/>
  <c r="AM111" i="2"/>
  <c r="AR31" i="2"/>
  <c r="AS31" i="2"/>
  <c r="AX31" i="2"/>
  <c r="AY31" i="2"/>
  <c r="AL25" i="2"/>
  <c r="AM25" i="2" s="1"/>
  <c r="AR32" i="2"/>
  <c r="AS32" i="2"/>
  <c r="AX32" i="2"/>
  <c r="AY32" i="2"/>
  <c r="AR33" i="2"/>
  <c r="AS33" i="2"/>
  <c r="AX33" i="2"/>
  <c r="AY33" i="2" s="1"/>
  <c r="AL28" i="2"/>
  <c r="AM28" i="2"/>
  <c r="AR34" i="2"/>
  <c r="AS34" i="2"/>
  <c r="AX34" i="2"/>
  <c r="AY34" i="2"/>
  <c r="AL109" i="2"/>
  <c r="AM109" i="2" s="1"/>
  <c r="AR35" i="2"/>
  <c r="AS35" i="2"/>
  <c r="AX35" i="2"/>
  <c r="AY35" i="2"/>
  <c r="AL10" i="2"/>
  <c r="AM10" i="2"/>
  <c r="AR36" i="2"/>
  <c r="AS36" i="2" s="1"/>
  <c r="AX36" i="2"/>
  <c r="AY36" i="2"/>
  <c r="AL96" i="2"/>
  <c r="AM96" i="2"/>
  <c r="AR37" i="2"/>
  <c r="AS37" i="2"/>
  <c r="AX37" i="2"/>
  <c r="AY37" i="2" s="1"/>
  <c r="AL81" i="2"/>
  <c r="AM81" i="2"/>
  <c r="AR38" i="2"/>
  <c r="AS38" i="2"/>
  <c r="AX38" i="2"/>
  <c r="AY38" i="2"/>
  <c r="AL21" i="2"/>
  <c r="AM21" i="2" s="1"/>
  <c r="AR39" i="2"/>
  <c r="AS39" i="2"/>
  <c r="AX39" i="2"/>
  <c r="AY39" i="2"/>
  <c r="AL22" i="2"/>
  <c r="AM22" i="2"/>
  <c r="AR40" i="2"/>
  <c r="AS40" i="2" s="1"/>
  <c r="AX40" i="2"/>
  <c r="AY40" i="2"/>
  <c r="AL70" i="2"/>
  <c r="AM70" i="2"/>
  <c r="AR41" i="2"/>
  <c r="AS41" i="2"/>
  <c r="AX41" i="2"/>
  <c r="AY41" i="2" s="1"/>
  <c r="AL30" i="2"/>
  <c r="AM30" i="2"/>
  <c r="AR42" i="2"/>
  <c r="AS42" i="2"/>
  <c r="AX42" i="2"/>
  <c r="AY42" i="2"/>
  <c r="AL24" i="2"/>
  <c r="AM24" i="2" s="1"/>
  <c r="AR43" i="2"/>
  <c r="AS43" i="2"/>
  <c r="AX43" i="2"/>
  <c r="AY43" i="2"/>
  <c r="AL71" i="2"/>
  <c r="AM71" i="2"/>
  <c r="AR44" i="2"/>
  <c r="AS44" i="2" s="1"/>
  <c r="AX44" i="2"/>
  <c r="AY44" i="2"/>
  <c r="AL53" i="2"/>
  <c r="AM53" i="2"/>
  <c r="AR45" i="2"/>
  <c r="AS45" i="2"/>
  <c r="AX45" i="2"/>
  <c r="AY45" i="2" s="1"/>
  <c r="AL52" i="2"/>
  <c r="AM52" i="2"/>
  <c r="AR46" i="2"/>
  <c r="AS46" i="2"/>
  <c r="AX46" i="2"/>
  <c r="AY46" i="2"/>
  <c r="AL54" i="2"/>
  <c r="AM54" i="2" s="1"/>
  <c r="AR47" i="2"/>
  <c r="AS47" i="2"/>
  <c r="AX47" i="2"/>
  <c r="AY47" i="2"/>
  <c r="AL55" i="2"/>
  <c r="AM55" i="2"/>
  <c r="AR48" i="2"/>
  <c r="AS48" i="2" s="1"/>
  <c r="AX48" i="2"/>
  <c r="AY48" i="2"/>
  <c r="AL59" i="2"/>
  <c r="AM59" i="2"/>
  <c r="AR49" i="2"/>
  <c r="AS49" i="2"/>
  <c r="AX49" i="2"/>
  <c r="AY49" i="2" s="1"/>
  <c r="AL58" i="2"/>
  <c r="AM58" i="2"/>
  <c r="AR50" i="2"/>
  <c r="AS50" i="2"/>
  <c r="AX50" i="2"/>
  <c r="AY50" i="2"/>
  <c r="AL46" i="2"/>
  <c r="AM46" i="2" s="1"/>
  <c r="AR51" i="2"/>
  <c r="AS51" i="2"/>
  <c r="AX51" i="2"/>
  <c r="AY51" i="2"/>
  <c r="AL97" i="2"/>
  <c r="AM97" i="2"/>
  <c r="AR52" i="2"/>
  <c r="AS52" i="2" s="1"/>
  <c r="AX52" i="2"/>
  <c r="AY52" i="2"/>
  <c r="AL47" i="2"/>
  <c r="AM47" i="2"/>
  <c r="AR53" i="2"/>
  <c r="AS53" i="2"/>
  <c r="AX53" i="2"/>
  <c r="AY53" i="2" s="1"/>
  <c r="AL94" i="2"/>
  <c r="AM94" i="2"/>
  <c r="AR54" i="2"/>
  <c r="AS54" i="2"/>
  <c r="AX54" i="2"/>
  <c r="AY54" i="2"/>
  <c r="AL11" i="2"/>
  <c r="AM11" i="2" s="1"/>
  <c r="AR55" i="2"/>
  <c r="AS55" i="2"/>
  <c r="AX55" i="2"/>
  <c r="AY55" i="2"/>
  <c r="AL115" i="2"/>
  <c r="AM115" i="2"/>
  <c r="AR56" i="2"/>
  <c r="AS56" i="2" s="1"/>
  <c r="AX56" i="2"/>
  <c r="AY56" i="2"/>
  <c r="AL4" i="2"/>
  <c r="AM4" i="2"/>
  <c r="AR57" i="2"/>
  <c r="AS57" i="2"/>
  <c r="AX57" i="2"/>
  <c r="AY57" i="2" s="1"/>
  <c r="AL43" i="2"/>
  <c r="AM43" i="2"/>
  <c r="AR58" i="2"/>
  <c r="AS58" i="2"/>
  <c r="AX58" i="2"/>
  <c r="AY58" i="2"/>
  <c r="AL104" i="2"/>
  <c r="AM104" i="2" s="1"/>
  <c r="AR59" i="2"/>
  <c r="AS59" i="2"/>
  <c r="AX59" i="2"/>
  <c r="AY59" i="2"/>
  <c r="AL110" i="2"/>
  <c r="AM110" i="2"/>
  <c r="AR60" i="2"/>
  <c r="AS60" i="2" s="1"/>
  <c r="AX60" i="2"/>
  <c r="AY60" i="2"/>
  <c r="AL44" i="2"/>
  <c r="AM44" i="2" s="1"/>
  <c r="AR61" i="2"/>
  <c r="AS61" i="2"/>
  <c r="AX61" i="2"/>
  <c r="AY61" i="2" s="1"/>
  <c r="AL8" i="2"/>
  <c r="AM8" i="2"/>
  <c r="AR62" i="2"/>
  <c r="AS62" i="2" s="1"/>
  <c r="AX62" i="2"/>
  <c r="AY62" i="2"/>
  <c r="AL103" i="2"/>
  <c r="AM103" i="2" s="1"/>
  <c r="AR63" i="2"/>
  <c r="AS63" i="2"/>
  <c r="AX63" i="2"/>
  <c r="AY63" i="2" s="1"/>
  <c r="AL105" i="2"/>
  <c r="AM105" i="2"/>
  <c r="AR64" i="2"/>
  <c r="AS64" i="2" s="1"/>
  <c r="AX64" i="2"/>
  <c r="AY64" i="2"/>
  <c r="AL78" i="2"/>
  <c r="AM78" i="2" s="1"/>
  <c r="AR65" i="2"/>
  <c r="AS65" i="2"/>
  <c r="AX65" i="2"/>
  <c r="AY65" i="2" s="1"/>
  <c r="AL32" i="2"/>
  <c r="AM32" i="2"/>
  <c r="AR66" i="2"/>
  <c r="AS66" i="2" s="1"/>
  <c r="AX66" i="2"/>
  <c r="AY66" i="2"/>
  <c r="AL9" i="2"/>
  <c r="AM9" i="2" s="1"/>
  <c r="AR67" i="2"/>
  <c r="AS67" i="2"/>
  <c r="AX67" i="2"/>
  <c r="AY67" i="2" s="1"/>
  <c r="AL15" i="2"/>
  <c r="AM15" i="2"/>
  <c r="AR68" i="2"/>
  <c r="AS68" i="2" s="1"/>
  <c r="AX68" i="2"/>
  <c r="AY68" i="2"/>
  <c r="AL112" i="2"/>
  <c r="AM112" i="2" s="1"/>
  <c r="AR69" i="2"/>
  <c r="AS69" i="2"/>
  <c r="AX69" i="2"/>
  <c r="AY69" i="2" s="1"/>
  <c r="AL5" i="2"/>
  <c r="AM5" i="2" s="1"/>
  <c r="AR70" i="2"/>
  <c r="AS70" i="2" s="1"/>
  <c r="AX70" i="2"/>
  <c r="AY70" i="2"/>
  <c r="AL7" i="2"/>
  <c r="AM7" i="2" s="1"/>
  <c r="AR71" i="2"/>
  <c r="AS71" i="2" s="1"/>
  <c r="AX71" i="2"/>
  <c r="AY71" i="2" s="1"/>
  <c r="AL101" i="2"/>
  <c r="AM101" i="2"/>
  <c r="AR72" i="2"/>
  <c r="AS72" i="2" s="1"/>
  <c r="AX72" i="2"/>
  <c r="AY72" i="2" s="1"/>
  <c r="AL16" i="2"/>
  <c r="AM16" i="2" s="1"/>
  <c r="AR73" i="2"/>
  <c r="AS73" i="2"/>
  <c r="AX73" i="2"/>
  <c r="AY73" i="2" s="1"/>
  <c r="AL40" i="2"/>
  <c r="AM40" i="2" s="1"/>
  <c r="AR74" i="2"/>
  <c r="AS74" i="2" s="1"/>
  <c r="AX74" i="2"/>
  <c r="AY74" i="2"/>
  <c r="AL114" i="2"/>
  <c r="AM114" i="2" s="1"/>
  <c r="AR75" i="2"/>
  <c r="AS75" i="2" s="1"/>
  <c r="AX75" i="2"/>
  <c r="AY75" i="2" s="1"/>
  <c r="AL41" i="2"/>
  <c r="AM41" i="2"/>
  <c r="AR76" i="2"/>
  <c r="AS76" i="2" s="1"/>
  <c r="AX76" i="2"/>
  <c r="AY76" i="2" s="1"/>
  <c r="AL72" i="2"/>
  <c r="AM72" i="2" s="1"/>
  <c r="AR77" i="2"/>
  <c r="AS77" i="2"/>
  <c r="AX77" i="2"/>
  <c r="AY77" i="2" s="1"/>
  <c r="AL49" i="2"/>
  <c r="AM49" i="2" s="1"/>
  <c r="AR78" i="2"/>
  <c r="AS78" i="2" s="1"/>
  <c r="AX78" i="2"/>
  <c r="AY78" i="2"/>
  <c r="AL51" i="2"/>
  <c r="AM51" i="2" s="1"/>
  <c r="AR79" i="2"/>
  <c r="AS79" i="2" s="1"/>
  <c r="AX79" i="2"/>
  <c r="AY79" i="2" s="1"/>
  <c r="AL50" i="2"/>
  <c r="AM50" i="2"/>
  <c r="AR80" i="2"/>
  <c r="AS80" i="2" s="1"/>
  <c r="AX80" i="2"/>
  <c r="AY80" i="2" s="1"/>
  <c r="AL57" i="2"/>
  <c r="AM57" i="2" s="1"/>
  <c r="AR81" i="2"/>
  <c r="AS81" i="2"/>
  <c r="AX81" i="2"/>
  <c r="AY81" i="2" s="1"/>
  <c r="AL56" i="2"/>
  <c r="AM56" i="2" s="1"/>
  <c r="AR82" i="2"/>
  <c r="AS82" i="2" s="1"/>
  <c r="AX82" i="2"/>
  <c r="AY82" i="2"/>
  <c r="AL48" i="2"/>
  <c r="AM48" i="2" s="1"/>
  <c r="AR83" i="2"/>
  <c r="AS83" i="2" s="1"/>
  <c r="AX83" i="2"/>
  <c r="AY83" i="2" s="1"/>
  <c r="AL106" i="2"/>
  <c r="AM106" i="2"/>
  <c r="AR84" i="2"/>
  <c r="AS84" i="2" s="1"/>
  <c r="AX84" i="2"/>
  <c r="AY84" i="2" s="1"/>
  <c r="AR85" i="2"/>
  <c r="AS85" i="2" s="1"/>
  <c r="AX85" i="2"/>
  <c r="AY85" i="2"/>
  <c r="AL66" i="2"/>
  <c r="AM66" i="2" s="1"/>
  <c r="AR86" i="2"/>
  <c r="AS86" i="2" s="1"/>
  <c r="AX86" i="2"/>
  <c r="AY86" i="2" s="1"/>
  <c r="AL36" i="2"/>
  <c r="AM36" i="2"/>
  <c r="AR87" i="2"/>
  <c r="AS87" i="2" s="1"/>
  <c r="AX87" i="2"/>
  <c r="AY87" i="2" s="1"/>
  <c r="AL6" i="2"/>
  <c r="AM6" i="2" s="1"/>
  <c r="AR88" i="2"/>
  <c r="AS88" i="2"/>
  <c r="AX88" i="2"/>
  <c r="AY88" i="2" s="1"/>
  <c r="AL19" i="2"/>
  <c r="AM19" i="2" s="1"/>
  <c r="AR89" i="2"/>
  <c r="AS89" i="2" s="1"/>
  <c r="AX89" i="2"/>
  <c r="AY89" i="2"/>
  <c r="AL65" i="2"/>
  <c r="AM65" i="2" s="1"/>
  <c r="AR90" i="2"/>
  <c r="AS90" i="2" s="1"/>
  <c r="AX90" i="2"/>
  <c r="AY90" i="2" s="1"/>
  <c r="AL45" i="2"/>
  <c r="AM45" i="2"/>
  <c r="AR91" i="2"/>
  <c r="AS91" i="2" s="1"/>
  <c r="AX91" i="2"/>
  <c r="AY91" i="2" s="1"/>
  <c r="AL83" i="2"/>
  <c r="AM83" i="2" s="1"/>
  <c r="AR92" i="2"/>
  <c r="AS92" i="2"/>
  <c r="AX92" i="2"/>
  <c r="AY92" i="2" s="1"/>
  <c r="AL77" i="2"/>
  <c r="AM77" i="2" s="1"/>
  <c r="AR93" i="2"/>
  <c r="AS93" i="2" s="1"/>
  <c r="AX93" i="2"/>
  <c r="AY93" i="2"/>
  <c r="AL88" i="2"/>
  <c r="AM88" i="2" s="1"/>
  <c r="AR94" i="2"/>
  <c r="AS94" i="2" s="1"/>
  <c r="AX94" i="2"/>
  <c r="AY94" i="2" s="1"/>
  <c r="AL62" i="2"/>
  <c r="AM62" i="2"/>
  <c r="AR95" i="2"/>
  <c r="AS95" i="2" s="1"/>
  <c r="AX95" i="2"/>
  <c r="AY95" i="2" s="1"/>
  <c r="AL91" i="2"/>
  <c r="AM91" i="2" s="1"/>
  <c r="AR96" i="2"/>
  <c r="AS96" i="2"/>
  <c r="AX96" i="2"/>
  <c r="AY96" i="2" s="1"/>
  <c r="AL108" i="2"/>
  <c r="AM108" i="2" s="1"/>
  <c r="AR97" i="2"/>
  <c r="AS97" i="2" s="1"/>
  <c r="AX97" i="2"/>
  <c r="AY97" i="2"/>
  <c r="AL84" i="2"/>
  <c r="AM84" i="2" s="1"/>
  <c r="AR98" i="2"/>
  <c r="AS98" i="2" s="1"/>
  <c r="AX98" i="2"/>
  <c r="AY98" i="2" s="1"/>
  <c r="AL116" i="2"/>
  <c r="AM116" i="2"/>
  <c r="AR99" i="2"/>
  <c r="AS99" i="2" s="1"/>
  <c r="AX99" i="2"/>
  <c r="AY99" i="2" s="1"/>
  <c r="AL93" i="2"/>
  <c r="AM93" i="2" s="1"/>
  <c r="AR100" i="2"/>
  <c r="AS100" i="2"/>
  <c r="AX100" i="2"/>
  <c r="AY100" i="2" s="1"/>
  <c r="AL35" i="2"/>
  <c r="AM35" i="2" s="1"/>
  <c r="AR101" i="2"/>
  <c r="AS101" i="2" s="1"/>
  <c r="AX101" i="2"/>
  <c r="AY101" i="2"/>
  <c r="AL95" i="2"/>
  <c r="AM95" i="2" s="1"/>
  <c r="AR102" i="2"/>
  <c r="AS102" i="2" s="1"/>
  <c r="AX102" i="2"/>
  <c r="AY102" i="2" s="1"/>
  <c r="AL118" i="2"/>
  <c r="AM118" i="2"/>
  <c r="AR103" i="2"/>
  <c r="AS103" i="2" s="1"/>
  <c r="AX103" i="2"/>
  <c r="AY103" i="2" s="1"/>
  <c r="AL64" i="2"/>
  <c r="AM64" i="2" s="1"/>
  <c r="AR104" i="2"/>
  <c r="AS104" i="2"/>
  <c r="AX104" i="2"/>
  <c r="AY104" i="2" s="1"/>
  <c r="AL12" i="2"/>
  <c r="AM12" i="2" s="1"/>
  <c r="AR105" i="2"/>
  <c r="AS105" i="2" s="1"/>
  <c r="AX105" i="2"/>
  <c r="AY105" i="2"/>
  <c r="AL67" i="2"/>
  <c r="AM67" i="2" s="1"/>
  <c r="AR106" i="2"/>
  <c r="AS106" i="2" s="1"/>
  <c r="AX106" i="2"/>
  <c r="AY106" i="2" s="1"/>
  <c r="AL119" i="2"/>
  <c r="AM119" i="2"/>
  <c r="AR107" i="2"/>
  <c r="AS107" i="2" s="1"/>
  <c r="AX107" i="2"/>
  <c r="AY107" i="2" s="1"/>
  <c r="AL37" i="2"/>
  <c r="AM37" i="2" s="1"/>
  <c r="AR108" i="2"/>
  <c r="AS108" i="2"/>
  <c r="AX108" i="2"/>
  <c r="AY108" i="2" s="1"/>
  <c r="AL73" i="2"/>
  <c r="AM73" i="2" s="1"/>
  <c r="AR109" i="2"/>
  <c r="AS109" i="2" s="1"/>
  <c r="AX109" i="2"/>
  <c r="AY109" i="2"/>
  <c r="AL38" i="2"/>
  <c r="AM38" i="2" s="1"/>
  <c r="AR110" i="2"/>
  <c r="AS110" i="2" s="1"/>
  <c r="AX110" i="2"/>
  <c r="AY110" i="2" s="1"/>
  <c r="AL107" i="2"/>
  <c r="AM107" i="2"/>
  <c r="AR111" i="2"/>
  <c r="AS111" i="2" s="1"/>
  <c r="AX111" i="2"/>
  <c r="AY111" i="2" s="1"/>
  <c r="AL23" i="2"/>
  <c r="AM23" i="2" s="1"/>
  <c r="AR112" i="2"/>
  <c r="AS112" i="2"/>
  <c r="AX112" i="2"/>
  <c r="AY112" i="2" s="1"/>
  <c r="AL74" i="2"/>
  <c r="AM74" i="2" s="1"/>
  <c r="AR113" i="2"/>
  <c r="AS113" i="2" s="1"/>
  <c r="AX113" i="2"/>
  <c r="AY113" i="2"/>
  <c r="AL39" i="2"/>
  <c r="AM39" i="2" s="1"/>
  <c r="AR114" i="2"/>
  <c r="AS114" i="2" s="1"/>
  <c r="AX114" i="2"/>
  <c r="AY114" i="2" s="1"/>
  <c r="AL42" i="2"/>
  <c r="AM42" i="2"/>
  <c r="AR115" i="2"/>
  <c r="AS115" i="2" s="1"/>
  <c r="AX115" i="2"/>
  <c r="AY115" i="2" s="1"/>
  <c r="AL61" i="2"/>
  <c r="AM61" i="2" s="1"/>
  <c r="AR116" i="2"/>
  <c r="AS116" i="2"/>
  <c r="AX116" i="2"/>
  <c r="AY116" i="2" s="1"/>
  <c r="AL117" i="2"/>
  <c r="AM117" i="2" s="1"/>
  <c r="AR117" i="2"/>
  <c r="AS117" i="2" s="1"/>
  <c r="AX117" i="2"/>
  <c r="AY117" i="2"/>
  <c r="AL69" i="2"/>
  <c r="AM69" i="2" s="1"/>
  <c r="AR118" i="2"/>
  <c r="AS118" i="2" s="1"/>
  <c r="AX118" i="2"/>
  <c r="AY118" i="2" s="1"/>
  <c r="AL98" i="2"/>
  <c r="AM98" i="2"/>
  <c r="AR119" i="2"/>
  <c r="AS119" i="2" s="1"/>
  <c r="AX119" i="2"/>
  <c r="AY119" i="2" s="1"/>
  <c r="AL27" i="2"/>
  <c r="AM27" i="2" s="1"/>
  <c r="AR120" i="2"/>
  <c r="AS120" i="2"/>
  <c r="AX120" i="2"/>
  <c r="AY120" i="2" s="1"/>
  <c r="AR121" i="2"/>
  <c r="AS121" i="2" s="1"/>
  <c r="AX121" i="2"/>
  <c r="AY121" i="2" s="1"/>
  <c r="AR122" i="2"/>
  <c r="AS122" i="2"/>
  <c r="AX122" i="2"/>
  <c r="AY122" i="2" s="1"/>
  <c r="AR123" i="2"/>
  <c r="AS123" i="2" s="1"/>
  <c r="AX123" i="2"/>
  <c r="AY123" i="2" s="1"/>
  <c r="Q6" i="1"/>
  <c r="R6" i="1" s="1"/>
  <c r="AD6" i="1"/>
  <c r="BC6" i="1"/>
  <c r="BK6" i="1"/>
  <c r="O7" i="1"/>
  <c r="Q7" i="1"/>
  <c r="T7" i="1"/>
  <c r="V7" i="1" s="1"/>
  <c r="AD7" i="1"/>
  <c r="Q14" i="1"/>
  <c r="AD14" i="1"/>
  <c r="Q13" i="1"/>
  <c r="T13" i="1" s="1"/>
  <c r="AD13" i="1"/>
  <c r="Q15" i="1"/>
  <c r="R15" i="1" s="1"/>
  <c r="AD15" i="1"/>
  <c r="Q67" i="1"/>
  <c r="AD67" i="1"/>
  <c r="Q64" i="1"/>
  <c r="AD64" i="1"/>
  <c r="Q57" i="1"/>
  <c r="AD57" i="1"/>
  <c r="Q60" i="1"/>
  <c r="R60" i="1" s="1"/>
  <c r="AD60" i="1"/>
  <c r="Q72" i="1"/>
  <c r="AD72" i="1"/>
  <c r="Q75" i="1"/>
  <c r="AD75" i="1"/>
  <c r="Q78" i="1"/>
  <c r="T78" i="1" s="1"/>
  <c r="AD78" i="1"/>
  <c r="Q187" i="1"/>
  <c r="T187" i="1" s="1"/>
  <c r="V187" i="1" s="1"/>
  <c r="AD187" i="1"/>
  <c r="Q165" i="1"/>
  <c r="T165" i="1" s="1"/>
  <c r="V165" i="1" s="1"/>
  <c r="AD165" i="1"/>
  <c r="AD166" i="1"/>
  <c r="Q180" i="1"/>
  <c r="AD180" i="1"/>
  <c r="Q188" i="1"/>
  <c r="AD188" i="1"/>
  <c r="AU188" i="1"/>
  <c r="BC188" i="1"/>
  <c r="BK188" i="1"/>
  <c r="Q189" i="1"/>
  <c r="AD189" i="1"/>
  <c r="AU189" i="1"/>
  <c r="BC189" i="1"/>
  <c r="BN189" i="1" s="1"/>
  <c r="BK189" i="1"/>
  <c r="Q190" i="1"/>
  <c r="R190" i="1" s="1"/>
  <c r="AD190" i="1"/>
  <c r="AU190" i="1"/>
  <c r="BC190" i="1"/>
  <c r="BK190" i="1"/>
  <c r="Q186" i="1"/>
  <c r="T186" i="1" s="1"/>
  <c r="V186" i="1" s="1"/>
  <c r="AD186" i="1"/>
  <c r="AU186" i="1"/>
  <c r="BC186" i="1"/>
  <c r="BN186" i="1" s="1"/>
  <c r="BK186" i="1"/>
  <c r="Q192" i="1"/>
  <c r="T192" i="1" s="1"/>
  <c r="V192" i="1" s="1"/>
  <c r="AD192" i="1"/>
  <c r="BC192" i="1"/>
  <c r="BK192" i="1"/>
  <c r="Q193" i="1"/>
  <c r="AD193" i="1"/>
  <c r="BC193" i="1"/>
  <c r="BK193" i="1"/>
  <c r="Q194" i="1"/>
  <c r="T194" i="1" s="1"/>
  <c r="V194" i="1" s="1"/>
  <c r="AD194" i="1"/>
  <c r="AU194" i="1"/>
  <c r="BC194" i="1"/>
  <c r="BK194" i="1"/>
  <c r="Q268" i="1"/>
  <c r="AD268" i="1"/>
  <c r="AU268" i="1"/>
  <c r="BC268" i="1"/>
  <c r="BK268" i="1"/>
  <c r="Q280" i="1"/>
  <c r="AD280" i="1"/>
  <c r="BC280" i="1"/>
  <c r="BN280" i="1" s="1"/>
  <c r="BK280" i="1"/>
  <c r="Q208" i="1"/>
  <c r="T208" i="1" s="1"/>
  <c r="V208" i="1" s="1"/>
  <c r="AD208" i="1"/>
  <c r="BC208" i="1"/>
  <c r="BK208" i="1"/>
  <c r="Q209" i="1"/>
  <c r="AD209" i="1"/>
  <c r="BC209" i="1"/>
  <c r="BK209" i="1"/>
  <c r="Q210" i="1"/>
  <c r="T210" i="1" s="1"/>
  <c r="V210" i="1" s="1"/>
  <c r="AD210" i="1"/>
  <c r="BC210" i="1"/>
  <c r="BN210" i="1" s="1"/>
  <c r="BK210" i="1"/>
  <c r="Q211" i="1"/>
  <c r="T211" i="1" s="1"/>
  <c r="V211" i="1" s="1"/>
  <c r="AD211" i="1"/>
  <c r="BC211" i="1"/>
  <c r="BK211" i="1"/>
  <c r="Q212" i="1"/>
  <c r="R212" i="1"/>
  <c r="AD212" i="1"/>
  <c r="BC212" i="1"/>
  <c r="BK212" i="1"/>
  <c r="Q213" i="1"/>
  <c r="R213" i="1"/>
  <c r="AD213" i="1"/>
  <c r="BC213" i="1"/>
  <c r="BK213" i="1"/>
  <c r="Q222" i="1"/>
  <c r="AD222" i="1"/>
  <c r="BC222" i="1"/>
  <c r="BK222" i="1"/>
  <c r="Q223" i="1"/>
  <c r="T223" i="1" s="1"/>
  <c r="AD223" i="1"/>
  <c r="BC223" i="1"/>
  <c r="BK223" i="1"/>
  <c r="Q224" i="1"/>
  <c r="AD224" i="1"/>
  <c r="BC224" i="1"/>
  <c r="BN224" i="1" s="1"/>
  <c r="BK224" i="1"/>
  <c r="Q220" i="1"/>
  <c r="R220" i="1" s="1"/>
  <c r="AD220" i="1"/>
  <c r="BC220" i="1"/>
  <c r="BK220" i="1"/>
  <c r="Q221" i="1"/>
  <c r="AD221" i="1"/>
  <c r="BC221" i="1"/>
  <c r="BK221" i="1"/>
  <c r="Q216" i="1"/>
  <c r="R216" i="1" s="1"/>
  <c r="AD216" i="1"/>
  <c r="BC216" i="1"/>
  <c r="BK216" i="1"/>
  <c r="Q217" i="1"/>
  <c r="AD217" i="1"/>
  <c r="BC217" i="1"/>
  <c r="BK217" i="1"/>
  <c r="Q214" i="1"/>
  <c r="AD214" i="1"/>
  <c r="BC214" i="1"/>
  <c r="BK214" i="1"/>
  <c r="Q215" i="1"/>
  <c r="T215" i="1"/>
  <c r="AD215" i="1"/>
  <c r="BC215" i="1"/>
  <c r="BK215" i="1"/>
  <c r="Q228" i="1"/>
  <c r="R228" i="1" s="1"/>
  <c r="AD228" i="1"/>
  <c r="BC228" i="1"/>
  <c r="BK228" i="1"/>
  <c r="Q229" i="1"/>
  <c r="AD229" i="1"/>
  <c r="BC229" i="1"/>
  <c r="BK229" i="1"/>
  <c r="Q230" i="1"/>
  <c r="T230" i="1" s="1"/>
  <c r="V230" i="1" s="1"/>
  <c r="AD230" i="1"/>
  <c r="BC230" i="1"/>
  <c r="BK230" i="1"/>
  <c r="Q231" i="1"/>
  <c r="AD231" i="1"/>
  <c r="BC231" i="1"/>
  <c r="BK231" i="1"/>
  <c r="Q232" i="1"/>
  <c r="AD232" i="1"/>
  <c r="BC232" i="1"/>
  <c r="BK232" i="1"/>
  <c r="Q233" i="1"/>
  <c r="T233" i="1" s="1"/>
  <c r="V233" i="1" s="1"/>
  <c r="AD233" i="1"/>
  <c r="BC233" i="1"/>
  <c r="BK233" i="1"/>
  <c r="Q234" i="1"/>
  <c r="T234" i="1"/>
  <c r="V234" i="1" s="1"/>
  <c r="AD234" i="1"/>
  <c r="AU234" i="1"/>
  <c r="BC234" i="1"/>
  <c r="BK234" i="1"/>
  <c r="Q243" i="1"/>
  <c r="R243" i="1" s="1"/>
  <c r="AD243" i="1"/>
  <c r="BC243" i="1"/>
  <c r="BK243" i="1"/>
  <c r="Q244" i="1"/>
  <c r="R244" i="1" s="1"/>
  <c r="AD244" i="1"/>
  <c r="BC244" i="1"/>
  <c r="BK244" i="1"/>
  <c r="Q241" i="1"/>
  <c r="Q242" i="1"/>
  <c r="R242" i="1" s="1"/>
  <c r="Q237" i="1"/>
  <c r="R237" i="1" s="1"/>
  <c r="AD237" i="1"/>
  <c r="BK237" i="1"/>
  <c r="Q238" i="1"/>
  <c r="AD238" i="1"/>
  <c r="BC238" i="1"/>
  <c r="BK238" i="1"/>
  <c r="Q235" i="1"/>
  <c r="T235" i="1" s="1"/>
  <c r="V235" i="1" s="1"/>
  <c r="AD235" i="1"/>
  <c r="BC235" i="1"/>
  <c r="BK235" i="1"/>
  <c r="Q236" i="1"/>
  <c r="AD236" i="1"/>
  <c r="BC236" i="1"/>
  <c r="BK236" i="1"/>
  <c r="O21" i="1"/>
  <c r="BM21" i="1"/>
  <c r="Q21" i="1"/>
  <c r="AD21" i="1"/>
  <c r="BC21" i="1"/>
  <c r="BK21" i="1"/>
  <c r="Q23" i="1"/>
  <c r="AD23" i="1"/>
  <c r="BC23" i="1"/>
  <c r="BK23" i="1"/>
  <c r="Q22" i="1"/>
  <c r="AD22" i="1"/>
  <c r="BC22" i="1"/>
  <c r="BK22" i="1"/>
  <c r="Q17" i="1"/>
  <c r="AD17" i="1"/>
  <c r="BC17" i="1"/>
  <c r="BK17" i="1"/>
  <c r="Q18" i="1"/>
  <c r="AD18" i="1"/>
  <c r="BC18" i="1"/>
  <c r="BK18" i="1"/>
  <c r="Q45" i="1"/>
  <c r="AD45" i="1"/>
  <c r="BC45" i="1"/>
  <c r="BK45" i="1"/>
  <c r="Q172" i="1"/>
  <c r="AD172" i="1"/>
  <c r="BC172" i="1"/>
  <c r="BK172" i="1"/>
  <c r="Q173" i="1"/>
  <c r="R173" i="1" s="1"/>
  <c r="AD173" i="1"/>
  <c r="BC173" i="1"/>
  <c r="BK173" i="1"/>
  <c r="Q174" i="1"/>
  <c r="R174" i="1"/>
  <c r="AD174" i="1"/>
  <c r="AU174" i="1"/>
  <c r="BC174" i="1"/>
  <c r="BK174" i="1"/>
  <c r="Q175" i="1"/>
  <c r="R175" i="1" s="1"/>
  <c r="AD175" i="1"/>
  <c r="BC175" i="1"/>
  <c r="BK175" i="1"/>
  <c r="Q176" i="1"/>
  <c r="AD176" i="1"/>
  <c r="BC176" i="1"/>
  <c r="BK176" i="1"/>
  <c r="Q139" i="1"/>
  <c r="R139" i="1" s="1"/>
  <c r="AD139" i="1"/>
  <c r="BC139" i="1"/>
  <c r="BK139" i="1"/>
  <c r="Q143" i="1"/>
  <c r="AD143" i="1"/>
  <c r="BC143" i="1"/>
  <c r="BK143" i="1"/>
  <c r="Q144" i="1"/>
  <c r="R144" i="1"/>
  <c r="AD144" i="1"/>
  <c r="BC144" i="1"/>
  <c r="BN144" i="1" s="1"/>
  <c r="BK144" i="1"/>
  <c r="Q145" i="1"/>
  <c r="AD145" i="1"/>
  <c r="AU145" i="1"/>
  <c r="BC145" i="1"/>
  <c r="BK145" i="1"/>
  <c r="Q146" i="1"/>
  <c r="AD146" i="1"/>
  <c r="AU146" i="1"/>
  <c r="BC146" i="1"/>
  <c r="BK146" i="1"/>
  <c r="Q100" i="1"/>
  <c r="AD100" i="1"/>
  <c r="BC100" i="1"/>
  <c r="BK100" i="1"/>
  <c r="Q101" i="1"/>
  <c r="T101" i="1" s="1"/>
  <c r="AD101" i="1"/>
  <c r="BC101" i="1"/>
  <c r="BK101" i="1"/>
  <c r="Q102" i="1"/>
  <c r="AD102" i="1"/>
  <c r="BC102" i="1"/>
  <c r="BK102" i="1"/>
  <c r="Q122" i="1"/>
  <c r="AD122" i="1"/>
  <c r="BC122" i="1"/>
  <c r="BK122" i="1"/>
  <c r="Q121" i="1"/>
  <c r="R121" i="1" s="1"/>
  <c r="AD121" i="1"/>
  <c r="BC121" i="1"/>
  <c r="BK121" i="1"/>
  <c r="Q123" i="1"/>
  <c r="AD123" i="1"/>
  <c r="BC123" i="1"/>
  <c r="BK123" i="1"/>
  <c r="Q116" i="1"/>
  <c r="AD116" i="1"/>
  <c r="BK116" i="1"/>
  <c r="Q113" i="1"/>
  <c r="AD113" i="1"/>
  <c r="BK113" i="1"/>
  <c r="Q114" i="1"/>
  <c r="R114" i="1"/>
  <c r="AD114" i="1"/>
  <c r="BK114" i="1"/>
  <c r="Q118" i="1"/>
  <c r="T118" i="1" s="1"/>
  <c r="V118" i="1" s="1"/>
  <c r="AD118" i="1"/>
  <c r="BK118" i="1"/>
  <c r="Q109" i="1"/>
  <c r="AD109" i="1"/>
  <c r="Q107" i="1"/>
  <c r="AD107" i="1"/>
  <c r="Q108" i="1"/>
  <c r="AD108" i="1"/>
  <c r="Q106" i="1"/>
  <c r="T106" i="1" s="1"/>
  <c r="V106" i="1" s="1"/>
  <c r="AD106" i="1"/>
  <c r="Q110" i="1"/>
  <c r="R110" i="1" s="1"/>
  <c r="AD110" i="1"/>
  <c r="O111" i="1"/>
  <c r="Q111" i="1"/>
  <c r="AD111" i="1"/>
  <c r="Q154" i="1"/>
  <c r="R154" i="1" s="1"/>
  <c r="AD154" i="1"/>
  <c r="BC154" i="1"/>
  <c r="BK154" i="1"/>
  <c r="Q157" i="1"/>
  <c r="Q164" i="1"/>
  <c r="T164" i="1" s="1"/>
  <c r="AD164" i="1"/>
  <c r="BC164" i="1"/>
  <c r="BK164" i="1"/>
  <c r="Q158" i="1"/>
  <c r="R158" i="1" s="1"/>
  <c r="AD158" i="1"/>
  <c r="BC158" i="1"/>
  <c r="BK158" i="1"/>
  <c r="Q162" i="1"/>
  <c r="R162" i="1" s="1"/>
  <c r="AD162" i="1"/>
  <c r="BC162" i="1"/>
  <c r="BK162" i="1"/>
  <c r="Q161" i="1"/>
  <c r="R161" i="1" s="1"/>
  <c r="AD161" i="1"/>
  <c r="BC161" i="1"/>
  <c r="BK161" i="1"/>
  <c r="Q159" i="1"/>
  <c r="AD159" i="1"/>
  <c r="BC159" i="1"/>
  <c r="BK159" i="1"/>
  <c r="Q168" i="1"/>
  <c r="AD168" i="1"/>
  <c r="AU168" i="1"/>
  <c r="BC168" i="1"/>
  <c r="BK168" i="1"/>
  <c r="Q169" i="1"/>
  <c r="AD169" i="1"/>
  <c r="AU169" i="1"/>
  <c r="BC169" i="1"/>
  <c r="BK169" i="1"/>
  <c r="Q171" i="1"/>
  <c r="R171" i="1" s="1"/>
  <c r="AD171" i="1"/>
  <c r="AU171" i="1"/>
  <c r="BC171" i="1"/>
  <c r="BK171" i="1"/>
  <c r="Q198" i="1"/>
  <c r="R198" i="1"/>
  <c r="AD198" i="1"/>
  <c r="BC198" i="1"/>
  <c r="BK198" i="1"/>
  <c r="Q199" i="1"/>
  <c r="AD199" i="1"/>
  <c r="BC199" i="1"/>
  <c r="BK199" i="1"/>
  <c r="Q205" i="1"/>
  <c r="AD205" i="1"/>
  <c r="BC205" i="1"/>
  <c r="BN205" i="1"/>
  <c r="BK205" i="1"/>
  <c r="Q191" i="1"/>
  <c r="AD191" i="1"/>
  <c r="BC191" i="1"/>
  <c r="BK191" i="1"/>
  <c r="Q79" i="1"/>
  <c r="R79" i="1" s="1"/>
  <c r="AD79" i="1"/>
  <c r="BC79" i="1"/>
  <c r="BN79" i="1" s="1"/>
  <c r="BK79" i="1"/>
  <c r="Q80" i="1"/>
  <c r="AD80" i="1"/>
  <c r="BC80" i="1"/>
  <c r="BK80" i="1"/>
  <c r="Q81" i="1"/>
  <c r="AD81" i="1"/>
  <c r="BC81" i="1"/>
  <c r="BN81" i="1" s="1"/>
  <c r="BK81" i="1"/>
  <c r="Q89" i="1"/>
  <c r="R89" i="1" s="1"/>
  <c r="AD89" i="1"/>
  <c r="BC89" i="1"/>
  <c r="BK89" i="1"/>
  <c r="Q91" i="1"/>
  <c r="AD91" i="1"/>
  <c r="BC91" i="1"/>
  <c r="BK91" i="1"/>
  <c r="Q90" i="1"/>
  <c r="AD90" i="1"/>
  <c r="BC90" i="1"/>
  <c r="BK90" i="1"/>
  <c r="Q281" i="1"/>
  <c r="BK281" i="1"/>
  <c r="Q282" i="1"/>
  <c r="T282" i="1" s="1"/>
  <c r="V282" i="1" s="1"/>
  <c r="BK282" i="1"/>
  <c r="O132" i="1"/>
  <c r="Q132" i="1"/>
  <c r="R132" i="1" s="1"/>
  <c r="AD132" i="1"/>
  <c r="BC132" i="1"/>
  <c r="BK132" i="1"/>
  <c r="Q133" i="1"/>
  <c r="R133" i="1" s="1"/>
  <c r="AD133" i="1"/>
  <c r="BC133" i="1"/>
  <c r="BK133" i="1"/>
  <c r="Q138" i="1"/>
  <c r="Q135" i="1"/>
  <c r="AD135" i="1"/>
  <c r="BC135" i="1"/>
  <c r="BK135" i="1"/>
  <c r="Q136" i="1"/>
  <c r="R136" i="1" s="1"/>
  <c r="AD136" i="1"/>
  <c r="BC136" i="1"/>
  <c r="BK136" i="1"/>
  <c r="Q283" i="1"/>
  <c r="AD283" i="1"/>
  <c r="BC283" i="1"/>
  <c r="BK283" i="1"/>
  <c r="Q284" i="1"/>
  <c r="AD284" i="1"/>
  <c r="BC284" i="1"/>
  <c r="BK284" i="1"/>
  <c r="Q287" i="1"/>
  <c r="AD287" i="1"/>
  <c r="BC287" i="1"/>
  <c r="BN287" i="1" s="1"/>
  <c r="BK287" i="1"/>
  <c r="Q286" i="1"/>
  <c r="T286" i="1" s="1"/>
  <c r="V286" i="1" s="1"/>
  <c r="AD286" i="1"/>
  <c r="BC286" i="1"/>
  <c r="BK286" i="1"/>
  <c r="Q289" i="1"/>
  <c r="R289" i="1" s="1"/>
  <c r="AD289" i="1"/>
  <c r="BC289" i="1"/>
  <c r="BN289" i="1" s="1"/>
  <c r="BK289" i="1"/>
  <c r="Q292" i="1"/>
  <c r="T292" i="1" s="1"/>
  <c r="V292" i="1" s="1"/>
  <c r="AD292" i="1"/>
  <c r="Q293" i="1"/>
  <c r="AD293" i="1"/>
  <c r="Q269" i="1"/>
  <c r="R269" i="1" s="1"/>
  <c r="BK269" i="1"/>
  <c r="O270" i="1"/>
  <c r="BM270" i="1" s="1"/>
  <c r="Q270" i="1"/>
  <c r="R270" i="1"/>
  <c r="BK270" i="1"/>
  <c r="O275" i="1"/>
  <c r="Q275" i="1"/>
  <c r="AD275" i="1"/>
  <c r="AU275" i="1"/>
  <c r="BC275" i="1"/>
  <c r="BN275" i="1" s="1"/>
  <c r="BK275" i="1"/>
  <c r="Q276" i="1"/>
  <c r="AD276" i="1"/>
  <c r="AU276" i="1"/>
  <c r="BC276" i="1"/>
  <c r="BK276" i="1"/>
  <c r="Q273" i="1"/>
  <c r="T273" i="1"/>
  <c r="V273" i="1" s="1"/>
  <c r="AD273" i="1"/>
  <c r="AU273" i="1"/>
  <c r="BC273" i="1"/>
  <c r="BK273" i="1"/>
  <c r="Q274" i="1"/>
  <c r="T274" i="1" s="1"/>
  <c r="AD274" i="1"/>
  <c r="AU274" i="1"/>
  <c r="BM274" i="1" s="1"/>
  <c r="BC274" i="1"/>
  <c r="BK274" i="1"/>
  <c r="Q309" i="1"/>
  <c r="R309" i="1" s="1"/>
  <c r="AD309" i="1"/>
  <c r="Q310" i="1"/>
  <c r="R310" i="1" s="1"/>
  <c r="AD310" i="1"/>
  <c r="O189" i="1"/>
  <c r="O190" i="1"/>
  <c r="BN190" i="1" s="1"/>
  <c r="O194" i="1"/>
  <c r="O280" i="1"/>
  <c r="O213" i="1"/>
  <c r="O220" i="1"/>
  <c r="BM220" i="1" s="1"/>
  <c r="O221" i="1"/>
  <c r="BM221" i="1" s="1"/>
  <c r="O228" i="1"/>
  <c r="BM228" i="1" s="1"/>
  <c r="O241" i="1"/>
  <c r="O242" i="1"/>
  <c r="BN242" i="1"/>
  <c r="O123" i="1"/>
  <c r="BM123" i="1" s="1"/>
  <c r="O114" i="1"/>
  <c r="O118" i="1"/>
  <c r="BM118" i="1" s="1"/>
  <c r="O158" i="1"/>
  <c r="O90" i="1"/>
  <c r="O282" i="1"/>
  <c r="O133" i="1"/>
  <c r="O136" i="1"/>
  <c r="O284" i="1"/>
  <c r="O193" i="1"/>
  <c r="O236" i="1"/>
  <c r="O144" i="1"/>
  <c r="BM144" i="1" s="1"/>
  <c r="O102" i="1"/>
  <c r="BN102" i="1" s="1"/>
  <c r="O164" i="1"/>
  <c r="BM164" i="1" s="1"/>
  <c r="O198" i="1"/>
  <c r="O81" i="1"/>
  <c r="BM81" i="1" s="1"/>
  <c r="O89" i="1"/>
  <c r="BM89" i="1" s="1"/>
  <c r="O91" i="1"/>
  <c r="BN91" i="1" s="1"/>
  <c r="O289" i="1"/>
  <c r="O273" i="1"/>
  <c r="BN273" i="1" s="1"/>
  <c r="O45" i="1"/>
  <c r="BM45" i="1" s="1"/>
  <c r="O175" i="1"/>
  <c r="BM175" i="1" s="1"/>
  <c r="O122" i="1"/>
  <c r="O283" i="1"/>
  <c r="O287" i="1"/>
  <c r="BM287" i="1"/>
  <c r="O286" i="1"/>
  <c r="O292" i="1"/>
  <c r="O293" i="1"/>
  <c r="BM293" i="1" s="1"/>
  <c r="O57" i="1"/>
  <c r="O60" i="1"/>
  <c r="BM60" i="1"/>
  <c r="O72" i="1"/>
  <c r="BN72" i="1" s="1"/>
  <c r="O75" i="1"/>
  <c r="O166" i="1"/>
  <c r="O188" i="1"/>
  <c r="O235" i="1"/>
  <c r="BN235" i="1" s="1"/>
  <c r="O17" i="1"/>
  <c r="BM17" i="1" s="1"/>
  <c r="O172" i="1"/>
  <c r="O173" i="1"/>
  <c r="BM173" i="1" s="1"/>
  <c r="O79" i="1"/>
  <c r="BM79" i="1"/>
  <c r="O135" i="1"/>
  <c r="O269" i="1"/>
  <c r="BN269" i="1" s="1"/>
  <c r="O138" i="1"/>
  <c r="O171" i="1"/>
  <c r="O168" i="1"/>
  <c r="BM168" i="1"/>
  <c r="O159" i="1"/>
  <c r="O157" i="1"/>
  <c r="O154" i="1"/>
  <c r="BM154" i="1" s="1"/>
  <c r="O121" i="1"/>
  <c r="BM121" i="1" s="1"/>
  <c r="O209" i="1"/>
  <c r="O268" i="1"/>
  <c r="O212" i="1"/>
  <c r="BM212" i="1" s="1"/>
  <c r="O67" i="1"/>
  <c r="O15" i="1"/>
  <c r="BN15" i="1"/>
  <c r="O274" i="1"/>
  <c r="O276" i="1"/>
  <c r="O243" i="1"/>
  <c r="BM243" i="1" s="1"/>
  <c r="O234" i="1"/>
  <c r="O233" i="1"/>
  <c r="O165" i="1"/>
  <c r="BN165" i="1" s="1"/>
  <c r="O14" i="1"/>
  <c r="BM14" i="1"/>
  <c r="O13" i="1"/>
  <c r="BN13" i="1" s="1"/>
  <c r="O64" i="1"/>
  <c r="BN64" i="1" s="1"/>
  <c r="O211" i="1"/>
  <c r="BM211" i="1" s="1"/>
  <c r="O223" i="1"/>
  <c r="O224" i="1"/>
  <c r="BM224" i="1" s="1"/>
  <c r="O216" i="1"/>
  <c r="O217" i="1"/>
  <c r="BN217" i="1" s="1"/>
  <c r="O230" i="1"/>
  <c r="BM230" i="1" s="1"/>
  <c r="O238" i="1"/>
  <c r="BM238" i="1" s="1"/>
  <c r="O23" i="1"/>
  <c r="BM23" i="1" s="1"/>
  <c r="O174" i="1"/>
  <c r="O176" i="1"/>
  <c r="O145" i="1"/>
  <c r="O146" i="1"/>
  <c r="BN146" i="1" s="1"/>
  <c r="O101" i="1"/>
  <c r="O116" i="1"/>
  <c r="O109" i="1"/>
  <c r="O107" i="1"/>
  <c r="BN107" i="1" s="1"/>
  <c r="O108" i="1"/>
  <c r="O110" i="1"/>
  <c r="BM110" i="1" s="1"/>
  <c r="O162" i="1"/>
  <c r="BM162" i="1" s="1"/>
  <c r="O161" i="1"/>
  <c r="O169" i="1"/>
  <c r="O78" i="1"/>
  <c r="O187" i="1"/>
  <c r="BM187" i="1" s="1"/>
  <c r="O180" i="1"/>
  <c r="O186" i="1"/>
  <c r="O192" i="1"/>
  <c r="BM192" i="1" s="1"/>
  <c r="O208" i="1"/>
  <c r="BM208" i="1" s="1"/>
  <c r="O210" i="1"/>
  <c r="BM210" i="1" s="1"/>
  <c r="O222" i="1"/>
  <c r="BM222" i="1" s="1"/>
  <c r="O214" i="1"/>
  <c r="O215" i="1"/>
  <c r="O229" i="1"/>
  <c r="BM229" i="1" s="1"/>
  <c r="O231" i="1"/>
  <c r="O232" i="1"/>
  <c r="O244" i="1"/>
  <c r="BM244" i="1" s="1"/>
  <c r="O237" i="1"/>
  <c r="BN237" i="1" s="1"/>
  <c r="O22" i="1"/>
  <c r="O18" i="1"/>
  <c r="O139" i="1"/>
  <c r="BM139" i="1"/>
  <c r="O143" i="1"/>
  <c r="BN143" i="1" s="1"/>
  <c r="O100" i="1"/>
  <c r="BM100" i="1"/>
  <c r="O113" i="1"/>
  <c r="O106" i="1"/>
  <c r="O199" i="1"/>
  <c r="BM199" i="1"/>
  <c r="O205" i="1"/>
  <c r="O191" i="1"/>
  <c r="BN191" i="1" s="1"/>
  <c r="O80" i="1"/>
  <c r="O281" i="1"/>
  <c r="BN281" i="1" s="1"/>
  <c r="R207" i="1"/>
  <c r="BM246" i="1"/>
  <c r="BM137" i="1"/>
  <c r="BN84" i="1"/>
  <c r="V84" i="1"/>
  <c r="R84" i="1"/>
  <c r="BN35" i="1"/>
  <c r="BN291" i="1"/>
  <c r="R58" i="1"/>
  <c r="V62" i="1"/>
  <c r="R62" i="1"/>
  <c r="BM225" i="1"/>
  <c r="BN55" i="1"/>
  <c r="BM245" i="1"/>
  <c r="BM285" i="1"/>
  <c r="BN251" i="1"/>
  <c r="BN285" i="1"/>
  <c r="T290" i="1"/>
  <c r="V290" i="1" s="1"/>
  <c r="BM290" i="1"/>
  <c r="T54" i="1"/>
  <c r="V54" i="1"/>
  <c r="BN54" i="1"/>
  <c r="BN226" i="1"/>
  <c r="BN309" i="1"/>
  <c r="T40" i="1"/>
  <c r="V40" i="1"/>
  <c r="T167" i="1"/>
  <c r="V167" i="1" s="1"/>
  <c r="AM44" i="1"/>
  <c r="BM163" i="1"/>
  <c r="BM99" i="1"/>
  <c r="BN130" i="1"/>
  <c r="R140" i="1"/>
  <c r="BN120" i="1"/>
  <c r="R160" i="1"/>
  <c r="R129" i="1"/>
  <c r="BN112" i="1"/>
  <c r="BM10" i="1"/>
  <c r="R10" i="1"/>
  <c r="BN65" i="1"/>
  <c r="R120" i="1"/>
  <c r="BN99" i="1"/>
  <c r="BM104" i="1"/>
  <c r="T74" i="1"/>
  <c r="V74" i="1" s="1"/>
  <c r="BM74" i="1"/>
  <c r="BN77" i="1"/>
  <c r="BN34" i="1"/>
  <c r="T219" i="1"/>
  <c r="V219" i="1" s="1"/>
  <c r="R16" i="1"/>
  <c r="R83" i="1"/>
  <c r="T61" i="1"/>
  <c r="V61" i="1" s="1"/>
  <c r="R153" i="1"/>
  <c r="BM16" i="1"/>
  <c r="BN225" i="1"/>
  <c r="BN246" i="1"/>
  <c r="BN247" i="1"/>
  <c r="BN142" i="1"/>
  <c r="BM264" i="1"/>
  <c r="T112" i="1"/>
  <c r="BN179" i="1"/>
  <c r="R247" i="1"/>
  <c r="R225" i="1"/>
  <c r="BM65" i="1"/>
  <c r="BN153" i="1"/>
  <c r="BN264" i="1"/>
  <c r="BN16" i="1"/>
  <c r="BN227" i="1"/>
  <c r="R245" i="1"/>
  <c r="R227" i="1"/>
  <c r="BM59" i="1"/>
  <c r="BM272" i="1"/>
  <c r="R265" i="1"/>
  <c r="BM239" i="1"/>
  <c r="BN272" i="1"/>
  <c r="R52" i="1"/>
  <c r="T137" i="1"/>
  <c r="BN290" i="1"/>
  <c r="R105" i="1"/>
  <c r="R85" i="1"/>
  <c r="BM87" i="1"/>
  <c r="R170" i="1"/>
  <c r="AM85" i="1"/>
  <c r="BM42" i="1"/>
  <c r="R76" i="1"/>
  <c r="R73" i="1"/>
  <c r="R19" i="1"/>
  <c r="R65" i="1"/>
  <c r="R104" i="1"/>
  <c r="BN20" i="1"/>
  <c r="BE1" i="1"/>
  <c r="BN87" i="1"/>
  <c r="T49" i="1"/>
  <c r="BM112" i="1"/>
  <c r="T131" i="1"/>
  <c r="V131" i="1" s="1"/>
  <c r="BN47" i="1"/>
  <c r="BN140" i="1"/>
  <c r="BN10" i="1"/>
  <c r="T47" i="1"/>
  <c r="V47" i="1" s="1"/>
  <c r="AM48" i="1"/>
  <c r="BM47" i="1"/>
  <c r="BM48" i="1"/>
  <c r="T46" i="1"/>
  <c r="T38" i="1"/>
  <c r="V38" i="1"/>
  <c r="AM43" i="1"/>
  <c r="T163" i="1"/>
  <c r="BM38" i="1"/>
  <c r="T128" i="1"/>
  <c r="V128" i="1" s="1"/>
  <c r="AM39" i="1"/>
  <c r="R99" i="1"/>
  <c r="AM68" i="1"/>
  <c r="BM19" i="1"/>
  <c r="BN310" i="1"/>
  <c r="BN11" i="1"/>
  <c r="BM167" i="1"/>
  <c r="BN279" i="1"/>
  <c r="BN94" i="1"/>
  <c r="BM125" i="1"/>
  <c r="BN308" i="1"/>
  <c r="BN128" i="1"/>
  <c r="BM129" i="1"/>
  <c r="BM152" i="1"/>
  <c r="BN184" i="1"/>
  <c r="BM201" i="1"/>
  <c r="BM126" i="1"/>
  <c r="BM263" i="1"/>
  <c r="BN82" i="1"/>
  <c r="BM207" i="1"/>
  <c r="BM155" i="1"/>
  <c r="BM295" i="1"/>
  <c r="BM46" i="1"/>
  <c r="BM117" i="1"/>
  <c r="T35" i="1"/>
  <c r="V35" i="1" s="1"/>
  <c r="AM103" i="1"/>
  <c r="BM204" i="1"/>
  <c r="BM248" i="1"/>
  <c r="BM249" i="1"/>
  <c r="BM266" i="1"/>
  <c r="BN248" i="1"/>
  <c r="BN252" i="1"/>
  <c r="BN266" i="1"/>
  <c r="BM308" i="1"/>
  <c r="R149" i="1"/>
  <c r="BN200" i="1"/>
  <c r="AM70" i="1"/>
  <c r="BN288" i="1"/>
  <c r="BN206" i="1"/>
  <c r="BN88" i="1"/>
  <c r="BN207" i="1"/>
  <c r="BN40" i="1"/>
  <c r="R68" i="1"/>
  <c r="T126" i="1"/>
  <c r="V126" i="1" s="1"/>
  <c r="R148" i="1"/>
  <c r="BN125" i="1"/>
  <c r="BN155" i="1"/>
  <c r="AM201" i="1"/>
  <c r="BM127" i="1"/>
  <c r="BM252" i="1"/>
  <c r="BM195" i="1"/>
  <c r="T252" i="1"/>
  <c r="V252" i="1" s="1"/>
  <c r="R288" i="1"/>
  <c r="BN295" i="1"/>
  <c r="BN115" i="1"/>
  <c r="AM131" i="1"/>
  <c r="BN129" i="1"/>
  <c r="BM310" i="1"/>
  <c r="AM69" i="1"/>
  <c r="BN253" i="1"/>
  <c r="V5" i="1"/>
  <c r="V149" i="1"/>
  <c r="BN160" i="1"/>
  <c r="BN131" i="1"/>
  <c r="T125" i="1"/>
  <c r="BM94" i="1"/>
  <c r="T263" i="1"/>
  <c r="V263" i="1" s="1"/>
  <c r="T262" i="1"/>
  <c r="V262" i="1" s="1"/>
  <c r="T294" i="1"/>
  <c r="V294" i="1" s="1"/>
  <c r="R294" i="1"/>
  <c r="R277" i="1"/>
  <c r="T277" i="1"/>
  <c r="BM277" i="1"/>
  <c r="T279" i="1"/>
  <c r="V279" i="1" s="1"/>
  <c r="R279" i="1"/>
  <c r="AM294" i="1"/>
  <c r="BN126" i="1"/>
  <c r="BN201" i="1"/>
  <c r="BN271" i="1"/>
  <c r="BM298" i="1"/>
  <c r="AM250" i="1"/>
  <c r="BM124" i="1"/>
  <c r="BN152" i="1"/>
  <c r="BM82" i="1"/>
  <c r="AM137" i="1"/>
  <c r="AM129" i="1"/>
  <c r="T183" i="1"/>
  <c r="V183" i="1" s="1"/>
  <c r="BM196" i="1"/>
  <c r="T70" i="1"/>
  <c r="V70" i="1" s="1"/>
  <c r="AM112" i="1"/>
  <c r="BM147" i="1"/>
  <c r="BN195" i="1"/>
  <c r="R103" i="1"/>
  <c r="T185" i="1"/>
  <c r="V185" i="1" s="1"/>
  <c r="T200" i="1"/>
  <c r="R298" i="1"/>
  <c r="BM69" i="1"/>
  <c r="R248" i="1"/>
  <c r="R94" i="1"/>
  <c r="BN204" i="1"/>
  <c r="BM28" i="1"/>
  <c r="BM36" i="1"/>
  <c r="BM128" i="1"/>
  <c r="BM11" i="1"/>
  <c r="T197" i="1"/>
  <c r="V197" i="1" s="1"/>
  <c r="BN196" i="1"/>
  <c r="T253" i="1"/>
  <c r="V253" i="1"/>
  <c r="BN298" i="1"/>
  <c r="BM265" i="1"/>
  <c r="T116" i="1"/>
  <c r="AM76" i="1"/>
  <c r="BM71" i="1"/>
  <c r="BN218" i="1"/>
  <c r="BN197" i="1"/>
  <c r="AM195" i="1"/>
  <c r="AM185" i="1"/>
  <c r="BM27" i="1"/>
  <c r="R28" i="1"/>
  <c r="BN36" i="1"/>
  <c r="BN277" i="1"/>
  <c r="BM279" i="1"/>
  <c r="R195" i="1"/>
  <c r="BM200" i="1"/>
  <c r="BN33" i="1"/>
  <c r="R26" i="1"/>
  <c r="AM59" i="1"/>
  <c r="R90" i="1"/>
  <c r="R27" i="1"/>
  <c r="BM32" i="1"/>
  <c r="BN149" i="1"/>
  <c r="R29" i="1"/>
  <c r="AM22" i="1"/>
  <c r="R204" i="1"/>
  <c r="BM103" i="1"/>
  <c r="R271" i="1"/>
  <c r="BM288" i="1"/>
  <c r="R273" i="1"/>
  <c r="BN249" i="1"/>
  <c r="BN39" i="1"/>
  <c r="BM70" i="1"/>
  <c r="R295" i="1"/>
  <c r="T295" i="1"/>
  <c r="V295" i="1" s="1"/>
  <c r="R127" i="1"/>
  <c r="BM149" i="1"/>
  <c r="R278" i="1"/>
  <c r="T278" i="1"/>
  <c r="V278" i="1" s="1"/>
  <c r="V26" i="1"/>
  <c r="T297" i="1"/>
  <c r="V297" i="1" s="1"/>
  <c r="AM37" i="1"/>
  <c r="R24" i="1"/>
  <c r="AM27" i="1"/>
  <c r="AM28" i="1"/>
  <c r="BM29" i="1"/>
  <c r="BN183" i="1"/>
  <c r="BM271" i="1"/>
  <c r="BN25" i="1"/>
  <c r="BN27" i="1"/>
  <c r="BN32" i="1"/>
  <c r="BM24" i="1"/>
  <c r="AM32" i="1"/>
  <c r="BM101" i="1"/>
  <c r="BM184" i="1"/>
  <c r="T25" i="1"/>
  <c r="V25" i="1" s="1"/>
  <c r="T30" i="1"/>
  <c r="BN60" i="1"/>
  <c r="R77" i="1"/>
  <c r="T66" i="1"/>
  <c r="BN42" i="1"/>
  <c r="BN101" i="1"/>
  <c r="BM291" i="1"/>
  <c r="BD9" i="1"/>
  <c r="BN71" i="1"/>
  <c r="BN133" i="1"/>
  <c r="BN63" i="1"/>
  <c r="R177" i="1"/>
  <c r="T88" i="1"/>
  <c r="V88" i="1" s="1"/>
  <c r="T142" i="1"/>
  <c r="T239" i="1"/>
  <c r="V239" i="1" s="1"/>
  <c r="BN92" i="1"/>
  <c r="R287" i="1"/>
  <c r="T154" i="1"/>
  <c r="T174" i="1"/>
  <c r="V174" i="1" s="1"/>
  <c r="T173" i="1"/>
  <c r="V173" i="1" s="1"/>
  <c r="T23" i="1"/>
  <c r="V23" i="1" s="1"/>
  <c r="V127" i="1"/>
  <c r="R208" i="1"/>
  <c r="BN221" i="1"/>
  <c r="R7" i="1"/>
  <c r="BM119" i="1"/>
  <c r="T310" i="1"/>
  <c r="V310" i="1" s="1"/>
  <c r="BN212" i="1"/>
  <c r="T159" i="1"/>
  <c r="V159" i="1" s="1"/>
  <c r="BN211" i="1"/>
  <c r="T53" i="1"/>
  <c r="V53" i="1" s="1"/>
  <c r="T114" i="1"/>
  <c r="BN268" i="1"/>
  <c r="T289" i="1"/>
  <c r="V289" i="1" s="1"/>
  <c r="BN168" i="1"/>
  <c r="T243" i="1"/>
  <c r="V243" i="1" s="1"/>
  <c r="T175" i="1"/>
  <c r="V175" i="1" s="1"/>
  <c r="R159" i="1"/>
  <c r="V68" i="1"/>
  <c r="AM95" i="1"/>
  <c r="AM97" i="1"/>
  <c r="T213" i="1"/>
  <c r="T214" i="1"/>
  <c r="V214" i="1" s="1"/>
  <c r="R165" i="1"/>
  <c r="BN270" i="1"/>
  <c r="BN198" i="1"/>
  <c r="R23" i="1"/>
  <c r="T15" i="1"/>
  <c r="V15" i="1" s="1"/>
  <c r="R101" i="1"/>
  <c r="R186" i="1"/>
  <c r="R100" i="1"/>
  <c r="T212" i="1"/>
  <c r="V212" i="1" s="1"/>
  <c r="BM15" i="1"/>
  <c r="BM242" i="1"/>
  <c r="R14" i="1"/>
  <c r="T14" i="1"/>
  <c r="V14" i="1" s="1"/>
  <c r="R194" i="1"/>
  <c r="BN138" i="1"/>
  <c r="BN164" i="1"/>
  <c r="T171" i="1"/>
  <c r="V171" i="1" s="1"/>
  <c r="T198" i="1"/>
  <c r="V198" i="1" s="1"/>
  <c r="T139" i="1"/>
  <c r="V139" i="1" s="1"/>
  <c r="R118" i="1"/>
  <c r="T134" i="1"/>
  <c r="V134" i="1" s="1"/>
  <c r="BN255" i="1"/>
  <c r="BN22" i="1"/>
  <c r="R78" i="1"/>
  <c r="T6" i="1"/>
  <c r="V6" i="1" s="1"/>
  <c r="T89" i="1"/>
  <c r="V89" i="1" s="1"/>
  <c r="T242" i="1"/>
  <c r="V242" i="1" s="1"/>
  <c r="R274" i="1"/>
  <c r="R106" i="1"/>
  <c r="R233" i="1"/>
  <c r="R75" i="1"/>
  <c r="T75" i="1"/>
  <c r="BM281" i="1"/>
  <c r="T98" i="1"/>
  <c r="BM92" i="1"/>
  <c r="BN4" i="1"/>
  <c r="BN234" i="1"/>
  <c r="BN95" i="1"/>
  <c r="BN256" i="1"/>
  <c r="BD5" i="1"/>
  <c r="AM30" i="1"/>
  <c r="R96" i="1"/>
  <c r="R257" i="1"/>
  <c r="T91" i="1"/>
  <c r="V91" i="1" s="1"/>
  <c r="R91" i="1"/>
  <c r="BN116" i="1"/>
  <c r="T283" i="1"/>
  <c r="V283" i="1" s="1"/>
  <c r="R283" i="1"/>
  <c r="V66" i="1"/>
  <c r="T158" i="1"/>
  <c r="V158" i="1" s="1"/>
  <c r="BM122" i="1"/>
  <c r="BN122" i="1"/>
  <c r="T189" i="1"/>
  <c r="V189" i="1" s="1"/>
  <c r="R189" i="1"/>
  <c r="T180" i="1"/>
  <c r="V180" i="1" s="1"/>
  <c r="R180" i="1"/>
  <c r="AM173" i="1"/>
  <c r="BM96" i="1"/>
  <c r="BN119" i="1"/>
  <c r="BN150" i="1"/>
  <c r="BN156" i="1"/>
  <c r="BM296" i="1"/>
  <c r="BN31" i="1"/>
  <c r="BM53" i="1"/>
  <c r="T151" i="1"/>
  <c r="BN96" i="1"/>
  <c r="BN260" i="1"/>
  <c r="BM97" i="1"/>
  <c r="BN182" i="1"/>
  <c r="BN258" i="1"/>
  <c r="T162" i="1"/>
  <c r="V162" i="1" s="1"/>
  <c r="R102" i="1"/>
  <c r="T102" i="1"/>
  <c r="V102" i="1" s="1"/>
  <c r="T136" i="1"/>
  <c r="R187" i="1"/>
  <c r="T123" i="1"/>
  <c r="V123" i="1" s="1"/>
  <c r="R260" i="1"/>
  <c r="R92" i="1"/>
  <c r="T150" i="1"/>
  <c r="V150" i="1" s="1"/>
  <c r="AM93" i="1"/>
  <c r="R255" i="1"/>
  <c r="AM278" i="1"/>
  <c r="AM53" i="1"/>
  <c r="AM26" i="1"/>
  <c r="AM259" i="1"/>
  <c r="AM242" i="1"/>
  <c r="AM193" i="1"/>
  <c r="AM191" i="1"/>
  <c r="AM226" i="1"/>
  <c r="AM150" i="1"/>
  <c r="V277" i="1"/>
  <c r="BN58" i="1"/>
  <c r="R172" i="1"/>
  <c r="T172" i="1"/>
  <c r="R235" i="1"/>
  <c r="R45" i="1"/>
  <c r="T45" i="1"/>
  <c r="T287" i="1"/>
  <c r="T132" i="1"/>
  <c r="V132" i="1" s="1"/>
  <c r="R22" i="1"/>
  <c r="T22" i="1"/>
  <c r="V22" i="1"/>
  <c r="BM189" i="1"/>
  <c r="BN17" i="1"/>
  <c r="V30" i="1"/>
  <c r="BM186" i="1"/>
  <c r="R286" i="1"/>
  <c r="BM135" i="1"/>
  <c r="BM174" i="1"/>
  <c r="T217" i="1"/>
  <c r="V217" i="1" s="1"/>
  <c r="R217" i="1"/>
  <c r="T293" i="1"/>
  <c r="V293" i="1" s="1"/>
  <c r="V13" i="1"/>
  <c r="BM18" i="1"/>
  <c r="BN18" i="1"/>
  <c r="T133" i="1"/>
  <c r="V133" i="1" s="1"/>
  <c r="T64" i="1"/>
  <c r="V64" i="1" s="1"/>
  <c r="R64" i="1"/>
  <c r="T168" i="1"/>
  <c r="V168" i="1" s="1"/>
  <c r="R168" i="1"/>
  <c r="BN121" i="1"/>
  <c r="R231" i="1"/>
  <c r="T231" i="1"/>
  <c r="V231" i="1" s="1"/>
  <c r="BN245" i="1"/>
  <c r="AM58" i="1"/>
  <c r="AM115" i="1"/>
  <c r="R119" i="1"/>
  <c r="T119" i="1"/>
  <c r="V119" i="1" s="1"/>
  <c r="BN37" i="1"/>
  <c r="BM37" i="1"/>
  <c r="V303" i="1"/>
  <c r="BN259" i="1"/>
  <c r="R307" i="1"/>
  <c r="T307" i="1"/>
  <c r="V307" i="1" s="1"/>
  <c r="V302" i="1"/>
  <c r="R306" i="1"/>
  <c r="T306" i="1"/>
  <c r="V306" i="1" s="1"/>
  <c r="R95" i="1"/>
  <c r="T95" i="1"/>
  <c r="V95" i="1" s="1"/>
  <c r="BM301" i="1"/>
  <c r="R304" i="1"/>
  <c r="T304" i="1"/>
  <c r="V304" i="1" s="1"/>
  <c r="AM29" i="1"/>
  <c r="BM300" i="1"/>
  <c r="BN301" i="1"/>
  <c r="T305" i="1"/>
  <c r="R305" i="1"/>
  <c r="R303" i="1"/>
  <c r="T299" i="1"/>
  <c r="V299" i="1" s="1"/>
  <c r="R299" i="1"/>
  <c r="V305" i="1"/>
  <c r="V172" i="1"/>
  <c r="T56" i="1"/>
  <c r="R56" i="1"/>
  <c r="BN23" i="1"/>
  <c r="T110" i="1"/>
  <c r="T109" i="1"/>
  <c r="BN166" i="1"/>
  <c r="BM166" i="1"/>
  <c r="BN274" i="1"/>
  <c r="T57" i="1"/>
  <c r="V57" i="1" s="1"/>
  <c r="R57" i="1"/>
  <c r="BN14" i="1"/>
  <c r="BN45" i="1"/>
  <c r="T79" i="1"/>
  <c r="V79" i="1" s="1"/>
  <c r="BN187" i="1"/>
  <c r="BM55" i="1"/>
  <c r="R254" i="1"/>
  <c r="T254" i="1"/>
  <c r="V254" i="1" s="1"/>
  <c r="BM267" i="1"/>
  <c r="BN267" i="1"/>
  <c r="V9" i="1"/>
  <c r="BN139" i="1"/>
  <c r="T228" i="1"/>
  <c r="V228" i="1" s="1"/>
  <c r="BN161" i="1"/>
  <c r="BM161" i="1"/>
  <c r="BM157" i="1"/>
  <c r="BN105" i="1"/>
  <c r="T87" i="1"/>
  <c r="R87" i="1"/>
  <c r="BM289" i="1"/>
  <c r="T202" i="1"/>
  <c r="R202" i="1"/>
  <c r="R124" i="1"/>
  <c r="T124" i="1"/>
  <c r="BM205" i="1"/>
  <c r="BN89" i="1"/>
  <c r="BN284" i="1"/>
  <c r="T144" i="1"/>
  <c r="V144" i="1" s="1"/>
  <c r="R234" i="1"/>
  <c r="BM109" i="1"/>
  <c r="T237" i="1"/>
  <c r="BN244" i="1"/>
  <c r="BN21" i="1"/>
  <c r="R72" i="1"/>
  <c r="T72" i="1"/>
  <c r="V72" i="1" s="1"/>
  <c r="AM66" i="1"/>
  <c r="T81" i="1"/>
  <c r="V81" i="1" s="1"/>
  <c r="R81" i="1"/>
  <c r="R238" i="1"/>
  <c r="T238" i="1"/>
  <c r="V238" i="1" s="1"/>
  <c r="R230" i="1"/>
  <c r="T121" i="1"/>
  <c r="V121" i="1" s="1"/>
  <c r="T100" i="1"/>
  <c r="V100" i="1" s="1"/>
  <c r="R210" i="1"/>
  <c r="T18" i="1"/>
  <c r="R18" i="1"/>
  <c r="T34" i="1"/>
  <c r="V34" i="1" s="1"/>
  <c r="R34" i="1"/>
  <c r="V200" i="1"/>
  <c r="T138" i="1"/>
  <c r="V138" i="1" s="1"/>
  <c r="R138" i="1"/>
  <c r="R109" i="1"/>
  <c r="R116" i="1"/>
  <c r="R145" i="1"/>
  <c r="T145" i="1"/>
  <c r="BN173" i="1"/>
  <c r="T21" i="1"/>
  <c r="V21" i="1" s="1"/>
  <c r="R21" i="1"/>
  <c r="BN223" i="1"/>
  <c r="R280" i="1"/>
  <c r="T280" i="1"/>
  <c r="V280" i="1" s="1"/>
  <c r="AM132" i="1"/>
  <c r="R226" i="1"/>
  <c r="T226" i="1"/>
  <c r="V226" i="1" s="1"/>
  <c r="BN41" i="1"/>
  <c r="BM41" i="1"/>
  <c r="BN215" i="1"/>
  <c r="BM215" i="1"/>
  <c r="R292" i="1"/>
  <c r="R135" i="1"/>
  <c r="T135" i="1"/>
  <c r="V135" i="1" s="1"/>
  <c r="BN132" i="1"/>
  <c r="T281" i="1"/>
  <c r="R281" i="1"/>
  <c r="BN199" i="1"/>
  <c r="R164" i="1"/>
  <c r="R214" i="1"/>
  <c r="AM310" i="1"/>
  <c r="T246" i="1"/>
  <c r="AM216" i="1"/>
  <c r="AM232" i="1"/>
  <c r="AM234" i="1"/>
  <c r="AM17" i="1"/>
  <c r="AM113" i="1"/>
  <c r="AM164" i="1"/>
  <c r="AM186" i="1"/>
  <c r="R166" i="1"/>
  <c r="T166" i="1"/>
  <c r="V166" i="1" s="1"/>
  <c r="BN219" i="1"/>
  <c r="BN170" i="1"/>
  <c r="R38" i="1"/>
  <c r="BM214" i="1"/>
  <c r="BN50" i="1"/>
  <c r="T251" i="1"/>
  <c r="AM194" i="1"/>
  <c r="AM81" i="1"/>
  <c r="AM91" i="1"/>
  <c r="AM135" i="1"/>
  <c r="AM283" i="1"/>
  <c r="AM287" i="1"/>
  <c r="AM276" i="1"/>
  <c r="AM274" i="1"/>
  <c r="BN56" i="1"/>
  <c r="AM227" i="1"/>
  <c r="T42" i="1"/>
  <c r="V42" i="1"/>
  <c r="R42" i="1"/>
  <c r="BM179" i="1"/>
  <c r="AM104" i="1"/>
  <c r="R39" i="1"/>
  <c r="AM14" i="1"/>
  <c r="AM15" i="1"/>
  <c r="AM12" i="1"/>
  <c r="T218" i="1"/>
  <c r="V218" i="1" s="1"/>
  <c r="R218" i="1"/>
  <c r="R44" i="1"/>
  <c r="T44" i="1"/>
  <c r="V44" i="1" s="1"/>
  <c r="R82" i="1"/>
  <c r="T82" i="1"/>
  <c r="V82" i="1" s="1"/>
  <c r="BM133" i="1"/>
  <c r="AM309" i="1"/>
  <c r="AM111" i="1"/>
  <c r="AM169" i="1"/>
  <c r="AM209" i="1"/>
  <c r="R66" i="1"/>
  <c r="T55" i="1"/>
  <c r="V55" i="1" s="1"/>
  <c r="AM73" i="1"/>
  <c r="AM42" i="1"/>
  <c r="T178" i="1"/>
  <c r="V178" i="1" s="1"/>
  <c r="R178" i="1"/>
  <c r="R11" i="1"/>
  <c r="T11" i="1"/>
  <c r="R184" i="1"/>
  <c r="T184" i="1"/>
  <c r="V184" i="1" s="1"/>
  <c r="BM107" i="1"/>
  <c r="BM20" i="1"/>
  <c r="AM267" i="1"/>
  <c r="AM277" i="1"/>
  <c r="AM218" i="1"/>
  <c r="AM282" i="1"/>
  <c r="AM202" i="1"/>
  <c r="BM240" i="1"/>
  <c r="BM115" i="1"/>
  <c r="BM280" i="1"/>
  <c r="BM84" i="1"/>
  <c r="R272" i="1"/>
  <c r="BM232" i="1"/>
  <c r="BM216" i="1"/>
  <c r="BM159" i="1"/>
  <c r="BM286" i="1"/>
  <c r="BN243" i="1"/>
  <c r="AM83" i="1"/>
  <c r="AM138" i="1"/>
  <c r="BM85" i="1"/>
  <c r="BN85" i="1"/>
  <c r="AM46" i="1"/>
  <c r="AM152" i="1"/>
  <c r="T4" i="1"/>
  <c r="V4" i="1" s="1"/>
  <c r="R4" i="1"/>
  <c r="BD4" i="1" s="1"/>
  <c r="T156" i="1"/>
  <c r="R156" i="1"/>
  <c r="BM260" i="1"/>
  <c r="R261" i="1"/>
  <c r="AM299" i="1"/>
  <c r="BN307" i="1"/>
  <c r="BM172" i="1"/>
  <c r="BM91" i="1"/>
  <c r="BN233" i="1"/>
  <c r="AM165" i="1"/>
  <c r="AM172" i="1"/>
  <c r="BM63" i="1"/>
  <c r="BM218" i="1"/>
  <c r="BM34" i="1"/>
  <c r="BN134" i="1"/>
  <c r="T300" i="1"/>
  <c r="V300" i="1" s="1"/>
  <c r="R302" i="1"/>
  <c r="AM181" i="1"/>
  <c r="AM247" i="1"/>
  <c r="AM19" i="1"/>
  <c r="BM258" i="1"/>
  <c r="AM260" i="1"/>
  <c r="R301" i="1"/>
  <c r="AM305" i="1"/>
  <c r="BM304" i="1"/>
  <c r="BM98" i="1"/>
  <c r="BN181" i="1"/>
  <c r="BM255" i="1"/>
  <c r="AM303" i="1"/>
  <c r="AM239" i="1"/>
  <c r="AM288" i="1"/>
  <c r="AM295" i="1"/>
  <c r="BM151" i="1"/>
  <c r="BM256" i="1"/>
  <c r="V223" i="1"/>
  <c r="R143" i="1"/>
  <c r="T143" i="1"/>
  <c r="BN293" i="1"/>
  <c r="V136" i="1"/>
  <c r="T220" i="1"/>
  <c r="V220" i="1" s="1"/>
  <c r="BN172" i="1"/>
  <c r="V49" i="1"/>
  <c r="BM237" i="1"/>
  <c r="R199" i="1"/>
  <c r="T199" i="1"/>
  <c r="AM118" i="1"/>
  <c r="BN171" i="1"/>
  <c r="BN162" i="1"/>
  <c r="R17" i="1"/>
  <c r="BD6" i="1"/>
  <c r="BM282" i="1"/>
  <c r="BN282" i="1"/>
  <c r="R236" i="1"/>
  <c r="T236" i="1"/>
  <c r="V236" i="1" s="1"/>
  <c r="R215" i="1"/>
  <c r="T17" i="1"/>
  <c r="V17" i="1" s="1"/>
  <c r="BM275" i="1"/>
  <c r="T269" i="1"/>
  <c r="T60" i="1"/>
  <c r="AM221" i="1"/>
  <c r="R107" i="1"/>
  <c r="T107" i="1"/>
  <c r="V45" i="1"/>
  <c r="BN231" i="1"/>
  <c r="R223" i="1"/>
  <c r="V237" i="1"/>
  <c r="V154" i="1"/>
  <c r="BN276" i="1"/>
  <c r="BN135" i="1"/>
  <c r="T90" i="1"/>
  <c r="V90" i="1" s="1"/>
  <c r="BM146" i="1"/>
  <c r="AM67" i="1"/>
  <c r="AM75" i="1"/>
  <c r="AM100" i="1"/>
  <c r="AM109" i="1"/>
  <c r="AM158" i="1"/>
  <c r="V287" i="1"/>
  <c r="BM292" i="1"/>
  <c r="BN292" i="1"/>
  <c r="R232" i="1"/>
  <c r="T232" i="1"/>
  <c r="AM235" i="1"/>
  <c r="BN216" i="1"/>
  <c r="BN176" i="1"/>
  <c r="T205" i="1"/>
  <c r="R205" i="1"/>
  <c r="T244" i="1"/>
  <c r="V244" i="1" s="1"/>
  <c r="AM238" i="1"/>
  <c r="BN118" i="1"/>
  <c r="V151" i="1"/>
  <c r="V75" i="1"/>
  <c r="BM165" i="1"/>
  <c r="R123" i="1"/>
  <c r="T216" i="1"/>
  <c r="V216" i="1"/>
  <c r="AM123" i="1"/>
  <c r="BN175" i="1"/>
  <c r="BN230" i="1"/>
  <c r="BN192" i="1"/>
  <c r="AM7" i="1"/>
  <c r="AM217" i="1"/>
  <c r="AM215" i="1"/>
  <c r="AM229" i="1"/>
  <c r="AM233" i="1"/>
  <c r="AM176" i="1"/>
  <c r="AM143" i="1"/>
  <c r="AM145" i="1"/>
  <c r="AM102" i="1"/>
  <c r="AM116" i="1"/>
  <c r="T270" i="1"/>
  <c r="V270" i="1" s="1"/>
  <c r="T222" i="1"/>
  <c r="V222" i="1"/>
  <c r="R222" i="1"/>
  <c r="BM268" i="1"/>
  <c r="AM168" i="1"/>
  <c r="AM243" i="1"/>
  <c r="V163" i="1"/>
  <c r="V78" i="1"/>
  <c r="AM6" i="1"/>
  <c r="AM64" i="1"/>
  <c r="AM214" i="1"/>
  <c r="AM236" i="1"/>
  <c r="BM194" i="1"/>
  <c r="BM188" i="1"/>
  <c r="AM180" i="1"/>
  <c r="AM268" i="1"/>
  <c r="AM237" i="1"/>
  <c r="BN158" i="1"/>
  <c r="AM18" i="1"/>
  <c r="AM174" i="1"/>
  <c r="BN145" i="1"/>
  <c r="BM276" i="1"/>
  <c r="BN174" i="1"/>
  <c r="AM211" i="1"/>
  <c r="AM223" i="1"/>
  <c r="AM101" i="1"/>
  <c r="BN73" i="1"/>
  <c r="AM52" i="1"/>
  <c r="BM182" i="1"/>
  <c r="AM41" i="1"/>
  <c r="BN240" i="1"/>
  <c r="AM31" i="1"/>
  <c r="T181" i="1"/>
  <c r="V181" i="1" s="1"/>
  <c r="BN304" i="1"/>
  <c r="AM203" i="1"/>
  <c r="AM160" i="1"/>
  <c r="AM170" i="1"/>
  <c r="AM254" i="1"/>
  <c r="AM298" i="1"/>
  <c r="AM301" i="1"/>
  <c r="AM71" i="1"/>
  <c r="AM256" i="1"/>
  <c r="BN303" i="1"/>
  <c r="AM179" i="1"/>
  <c r="AM207" i="1"/>
  <c r="AM8" i="1"/>
  <c r="AM134" i="1"/>
  <c r="BN300" i="1"/>
  <c r="BM273" i="1"/>
  <c r="AM175" i="1"/>
  <c r="AM139" i="1"/>
  <c r="AM284" i="1"/>
  <c r="BN137" i="1"/>
  <c r="AM197" i="1"/>
  <c r="AM151" i="1"/>
  <c r="BN257" i="1"/>
  <c r="AM308" i="1"/>
  <c r="AM200" i="1"/>
  <c r="AM249" i="1"/>
  <c r="AM5" i="1"/>
  <c r="V114" i="1"/>
  <c r="BN108" i="1"/>
  <c r="BM108" i="1"/>
  <c r="R275" i="1"/>
  <c r="BM213" i="1"/>
  <c r="BN213" i="1"/>
  <c r="V46" i="1"/>
  <c r="BN67" i="1"/>
  <c r="BM67" i="1"/>
  <c r="BM283" i="1"/>
  <c r="BN283" i="1"/>
  <c r="BM193" i="1"/>
  <c r="BN193" i="1"/>
  <c r="R282" i="1"/>
  <c r="BN123" i="1"/>
  <c r="T190" i="1"/>
  <c r="V190" i="1" s="1"/>
  <c r="AM114" i="1"/>
  <c r="T224" i="1"/>
  <c r="V224" i="1" s="1"/>
  <c r="R224" i="1"/>
  <c r="V101" i="1"/>
  <c r="BN78" i="1"/>
  <c r="V213" i="1"/>
  <c r="BN154" i="1"/>
  <c r="AM220" i="1"/>
  <c r="AM230" i="1"/>
  <c r="V98" i="1"/>
  <c r="R293" i="1"/>
  <c r="V125" i="1"/>
  <c r="BM136" i="1"/>
  <c r="BN136" i="1"/>
  <c r="BN214" i="1"/>
  <c r="AM154" i="1"/>
  <c r="AM171" i="1"/>
  <c r="V112" i="1"/>
  <c r="T309" i="1"/>
  <c r="V309" i="1" s="1"/>
  <c r="R241" i="1"/>
  <c r="T241" i="1"/>
  <c r="BN220" i="1"/>
  <c r="BN209" i="1"/>
  <c r="V164" i="1"/>
  <c r="V274" i="1"/>
  <c r="V215" i="1"/>
  <c r="BN159" i="1"/>
  <c r="BN100" i="1"/>
  <c r="BN208" i="1"/>
  <c r="AM189" i="1"/>
  <c r="AM208" i="1"/>
  <c r="AM210" i="1"/>
  <c r="V142" i="1"/>
  <c r="V137" i="1"/>
  <c r="BM180" i="1"/>
  <c r="BN180" i="1"/>
  <c r="T275" i="1"/>
  <c r="BM145" i="1"/>
  <c r="BN229" i="1"/>
  <c r="AM13" i="1"/>
  <c r="AM78" i="1"/>
  <c r="T161" i="1"/>
  <c r="BM106" i="1"/>
  <c r="BN106" i="1"/>
  <c r="AM90" i="1"/>
  <c r="V116" i="1"/>
  <c r="R157" i="1"/>
  <c r="T157" i="1"/>
  <c r="V157" i="1" s="1"/>
  <c r="AM72" i="1"/>
  <c r="BM234" i="1"/>
  <c r="AM21" i="1"/>
  <c r="BM158" i="1"/>
  <c r="T176" i="1"/>
  <c r="R176" i="1"/>
  <c r="BN194" i="1"/>
  <c r="AM228" i="1"/>
  <c r="AM108" i="1"/>
  <c r="AM110" i="1"/>
  <c r="AM265" i="1"/>
  <c r="AM270" i="1"/>
  <c r="BM306" i="1"/>
  <c r="AM281" i="1"/>
  <c r="AM147" i="1"/>
  <c r="AM296" i="1"/>
  <c r="R30" i="1"/>
  <c r="BN305" i="1"/>
  <c r="T28" i="1"/>
  <c r="V28" i="1" s="1"/>
  <c r="AM153" i="1"/>
  <c r="BM307" i="1"/>
  <c r="AM178" i="1"/>
  <c r="AM140" i="1"/>
  <c r="AM167" i="1"/>
  <c r="R36" i="1"/>
  <c r="T36" i="1"/>
  <c r="V36" i="1" s="1"/>
  <c r="BN151" i="1"/>
  <c r="BM261" i="1"/>
  <c r="BN299" i="1"/>
  <c r="T97" i="1"/>
  <c r="V97" i="1" s="1"/>
  <c r="V18" i="1"/>
  <c r="V11" i="1"/>
  <c r="V251" i="1"/>
  <c r="V110" i="1"/>
  <c r="V124" i="1"/>
  <c r="V87" i="1"/>
  <c r="V281" i="1"/>
  <c r="V56" i="1"/>
  <c r="V246" i="1"/>
  <c r="V145" i="1"/>
  <c r="V202" i="1"/>
  <c r="V156" i="1"/>
  <c r="V109" i="1"/>
  <c r="V205" i="1"/>
  <c r="V107" i="1"/>
  <c r="V269" i="1"/>
  <c r="V143" i="1"/>
  <c r="V199" i="1"/>
  <c r="V232" i="1"/>
  <c r="V60" i="1"/>
  <c r="V176" i="1"/>
  <c r="V161" i="1"/>
  <c r="V275" i="1"/>
  <c r="V241" i="1"/>
  <c r="R50" i="1" l="1"/>
  <c r="T80" i="1"/>
  <c r="V80" i="1" s="1"/>
  <c r="R80" i="1"/>
  <c r="T191" i="1"/>
  <c r="V191" i="1" s="1"/>
  <c r="R191" i="1"/>
  <c r="R169" i="1"/>
  <c r="T169" i="1"/>
  <c r="V169" i="1" s="1"/>
  <c r="T111" i="1"/>
  <c r="V111" i="1" s="1"/>
  <c r="R111" i="1"/>
  <c r="R51" i="1"/>
  <c r="T51" i="1"/>
  <c r="V51" i="1" s="1"/>
  <c r="BN52" i="1"/>
  <c r="BM52" i="1"/>
  <c r="T20" i="1"/>
  <c r="V20" i="1" s="1"/>
  <c r="R20" i="1"/>
  <c r="R115" i="1"/>
  <c r="T115" i="1"/>
  <c r="V115" i="1" s="1"/>
  <c r="R117" i="1"/>
  <c r="T117" i="1"/>
  <c r="V117" i="1" s="1"/>
  <c r="T206" i="1"/>
  <c r="V206" i="1" s="1"/>
  <c r="R206" i="1"/>
  <c r="BM250" i="1"/>
  <c r="BN250" i="1"/>
  <c r="BN157" i="1"/>
  <c r="R130" i="1"/>
  <c r="T130" i="1"/>
  <c r="V130" i="1" s="1"/>
  <c r="R308" i="1"/>
  <c r="T308" i="1"/>
  <c r="V308" i="1" s="1"/>
  <c r="BN147" i="1"/>
  <c r="T155" i="1"/>
  <c r="V155" i="1" s="1"/>
  <c r="R155" i="1"/>
  <c r="AM271" i="1"/>
  <c r="BN278" i="1"/>
  <c r="BM278" i="1"/>
  <c r="BM294" i="1"/>
  <c r="AM36" i="1"/>
  <c r="BM181" i="1"/>
  <c r="R256" i="1"/>
  <c r="T256" i="1"/>
  <c r="V256" i="1" s="1"/>
  <c r="BM236" i="1"/>
  <c r="BN236" i="1"/>
  <c r="BN111" i="1"/>
  <c r="BM111" i="1"/>
  <c r="BN222" i="1"/>
  <c r="T209" i="1"/>
  <c r="V209" i="1" s="1"/>
  <c r="R209" i="1"/>
  <c r="BN12" i="1"/>
  <c r="T59" i="1"/>
  <c r="V59" i="1" s="1"/>
  <c r="R59" i="1"/>
  <c r="T250" i="1"/>
  <c r="V250" i="1" s="1"/>
  <c r="R250" i="1"/>
  <c r="T291" i="1"/>
  <c r="V291" i="1" s="1"/>
  <c r="R291" i="1"/>
  <c r="BN141" i="1"/>
  <c r="R43" i="1"/>
  <c r="T43" i="1"/>
  <c r="V43" i="1" s="1"/>
  <c r="BN148" i="1"/>
  <c r="R266" i="1"/>
  <c r="T266" i="1"/>
  <c r="V266" i="1" s="1"/>
  <c r="BM297" i="1"/>
  <c r="BM26" i="1"/>
  <c r="BN26" i="1"/>
  <c r="BM30" i="1"/>
  <c r="BN30" i="1"/>
  <c r="BM134" i="1"/>
  <c r="AM156" i="1"/>
  <c r="R193" i="1"/>
  <c r="T193" i="1"/>
  <c r="V193" i="1" s="1"/>
  <c r="BM143" i="1"/>
  <c r="BN75" i="1"/>
  <c r="BM75" i="1"/>
  <c r="R276" i="1"/>
  <c r="T276" i="1"/>
  <c r="V276" i="1" s="1"/>
  <c r="T284" i="1"/>
  <c r="V284" i="1" s="1"/>
  <c r="R284" i="1"/>
  <c r="T229" i="1"/>
  <c r="V229" i="1" s="1"/>
  <c r="R229" i="1"/>
  <c r="T41" i="1"/>
  <c r="V41" i="1" s="1"/>
  <c r="R41" i="1"/>
  <c r="R240" i="1"/>
  <c r="T240" i="1"/>
  <c r="V240" i="1" s="1"/>
  <c r="R141" i="1"/>
  <c r="T141" i="1"/>
  <c r="V141" i="1" s="1"/>
  <c r="R147" i="1"/>
  <c r="T147" i="1"/>
  <c r="V147" i="1" s="1"/>
  <c r="T249" i="1"/>
  <c r="V249" i="1" s="1"/>
  <c r="R249" i="1"/>
  <c r="BN254" i="1"/>
  <c r="R296" i="1"/>
  <c r="BN169" i="1"/>
  <c r="BM169" i="1"/>
  <c r="R221" i="1"/>
  <c r="T221" i="1"/>
  <c r="V221" i="1" s="1"/>
  <c r="AM57" i="1"/>
  <c r="AM187" i="1"/>
  <c r="T12" i="1"/>
  <c r="V12" i="1" s="1"/>
  <c r="R12" i="1"/>
  <c r="BM177" i="1"/>
  <c r="BN177" i="1"/>
  <c r="AM61" i="1"/>
  <c r="T71" i="1"/>
  <c r="V71" i="1" s="1"/>
  <c r="R71" i="1"/>
  <c r="BN76" i="1"/>
  <c r="BM76" i="1"/>
  <c r="R201" i="1"/>
  <c r="T201" i="1"/>
  <c r="V201" i="1" s="1"/>
  <c r="BM217" i="1"/>
  <c r="BM241" i="1"/>
  <c r="BM148" i="1"/>
  <c r="BM116" i="1"/>
  <c r="BM64" i="1"/>
  <c r="BM44" i="1"/>
  <c r="AM248" i="1"/>
  <c r="R267" i="1"/>
  <c r="T267" i="1"/>
  <c r="V267" i="1" s="1"/>
  <c r="AM119" i="1"/>
  <c r="BN51" i="1"/>
  <c r="T122" i="1"/>
  <c r="V122" i="1" s="1"/>
  <c r="R122" i="1"/>
  <c r="BN228" i="1"/>
  <c r="T67" i="1"/>
  <c r="V67" i="1" s="1"/>
  <c r="R67" i="1"/>
  <c r="AM60" i="1"/>
  <c r="AM141" i="1"/>
  <c r="BM202" i="1"/>
  <c r="BN202" i="1"/>
  <c r="R48" i="1"/>
  <c r="T48" i="1"/>
  <c r="V48" i="1" s="1"/>
  <c r="BM68" i="1"/>
  <c r="BN68" i="1"/>
  <c r="BN262" i="1"/>
  <c r="AM96" i="1"/>
  <c r="T258" i="1"/>
  <c r="V258" i="1" s="1"/>
  <c r="R258" i="1"/>
  <c r="BM259" i="1"/>
  <c r="R188" i="1"/>
  <c r="T188" i="1"/>
  <c r="V188" i="1" s="1"/>
  <c r="T264" i="1"/>
  <c r="V264" i="1" s="1"/>
  <c r="R264" i="1"/>
  <c r="BM102" i="1"/>
  <c r="R113" i="1"/>
  <c r="T113" i="1"/>
  <c r="V113" i="1" s="1"/>
  <c r="AM105" i="1"/>
  <c r="AM47" i="1"/>
  <c r="AM183" i="1"/>
  <c r="R196" i="1"/>
  <c r="T196" i="1"/>
  <c r="V196" i="1" s="1"/>
  <c r="BM185" i="1"/>
  <c r="BN185" i="1"/>
  <c r="BM191" i="1"/>
  <c r="BM178" i="1"/>
  <c r="BM62" i="1"/>
  <c r="T259" i="1"/>
  <c r="V259" i="1" s="1"/>
  <c r="R259" i="1"/>
  <c r="BM90" i="1"/>
  <c r="BN90" i="1"/>
  <c r="T108" i="1"/>
  <c r="V108" i="1" s="1"/>
  <c r="R108" i="1"/>
  <c r="BM80" i="1"/>
  <c r="BN80" i="1"/>
  <c r="R268" i="1"/>
  <c r="T268" i="1"/>
  <c r="V268" i="1" s="1"/>
  <c r="BM7" i="1"/>
  <c r="BN7" i="1"/>
  <c r="T285" i="1"/>
  <c r="V285" i="1" s="1"/>
  <c r="R285" i="1"/>
  <c r="BM269" i="1"/>
  <c r="AM40" i="1"/>
  <c r="BN49" i="1"/>
  <c r="T69" i="1"/>
  <c r="V69" i="1" s="1"/>
  <c r="R69" i="1"/>
  <c r="T152" i="1"/>
  <c r="V152" i="1" s="1"/>
  <c r="R152" i="1"/>
  <c r="T33" i="1"/>
  <c r="V33" i="1" s="1"/>
  <c r="R33" i="1"/>
  <c r="BM171" i="1"/>
  <c r="BN232" i="1"/>
  <c r="AM280" i="1"/>
  <c r="BN66" i="1"/>
  <c r="AM225" i="1"/>
  <c r="AM245" i="1"/>
  <c r="AM86" i="1"/>
  <c r="BM231" i="1"/>
  <c r="AM107" i="1"/>
  <c r="AM159" i="1"/>
  <c r="BN117" i="1"/>
  <c r="AM266" i="1"/>
  <c r="BM150" i="1"/>
  <c r="BM176" i="1"/>
  <c r="BM284" i="1"/>
  <c r="BN6" i="1"/>
  <c r="T63" i="1"/>
  <c r="V63" i="1" s="1"/>
  <c r="T179" i="1"/>
  <c r="V179" i="1" s="1"/>
  <c r="AM88" i="1"/>
  <c r="BM160" i="1"/>
  <c r="BN86" i="1"/>
  <c r="BN263" i="1"/>
  <c r="BM233" i="1"/>
  <c r="BN238" i="1"/>
  <c r="BN241" i="1"/>
  <c r="BN38" i="1"/>
  <c r="AM262" i="1"/>
  <c r="BM156" i="1"/>
  <c r="BM22" i="1"/>
  <c r="BM198" i="1"/>
  <c r="BM190" i="1"/>
  <c r="AM89" i="1"/>
  <c r="AM136" i="1"/>
  <c r="AM275" i="1"/>
  <c r="AM273" i="1"/>
  <c r="BM56" i="1"/>
  <c r="BM203" i="1"/>
  <c r="BN74" i="1"/>
  <c r="BM78" i="1"/>
  <c r="BM209" i="1"/>
  <c r="BM138" i="1"/>
  <c r="BM132" i="1"/>
  <c r="BN188" i="1"/>
  <c r="AM121" i="1"/>
  <c r="AM80" i="1"/>
  <c r="AM286" i="1"/>
  <c r="AM54" i="1"/>
  <c r="AM263" i="1"/>
  <c r="AM300" i="1"/>
  <c r="BM235" i="1"/>
  <c r="BM57" i="1"/>
  <c r="BN57" i="1"/>
  <c r="T86" i="1"/>
  <c r="V86" i="1" s="1"/>
  <c r="R86" i="1"/>
  <c r="BN113" i="1"/>
  <c r="BM113" i="1"/>
  <c r="BD7" i="1"/>
  <c r="R203" i="1"/>
  <c r="T203" i="1"/>
  <c r="V203" i="1" s="1"/>
  <c r="BN286" i="1"/>
  <c r="AM166" i="1"/>
  <c r="AM192" i="1"/>
  <c r="AM133" i="1"/>
  <c r="R146" i="1"/>
  <c r="T146" i="1"/>
  <c r="V146" i="1" s="1"/>
  <c r="AM146" i="1"/>
  <c r="R211" i="1"/>
  <c r="AM79" i="1"/>
  <c r="R192" i="1"/>
  <c r="R13" i="1"/>
  <c r="BN306" i="1"/>
  <c r="BN19" i="1"/>
  <c r="BM83" i="1"/>
  <c r="AM24" i="1"/>
  <c r="AM65" i="1"/>
  <c r="AM127" i="1"/>
  <c r="BD8" i="1"/>
  <c r="AM11" i="1"/>
  <c r="T93" i="1"/>
  <c r="V93" i="1" s="1"/>
  <c r="R93" i="1"/>
  <c r="AM128" i="1"/>
  <c r="AM38" i="1"/>
  <c r="BM40" i="1"/>
  <c r="AM184" i="1"/>
  <c r="BM142" i="1"/>
  <c r="BN2" i="1" l="1"/>
  <c r="AG1" i="1"/>
  <c r="BM2" i="1"/>
  <c r="D303" i="1"/>
  <c r="B303" i="1" s="1"/>
  <c r="D295" i="1"/>
  <c r="B295" i="1" s="1"/>
  <c r="D287" i="1"/>
  <c r="B287" i="1" s="1"/>
  <c r="D279" i="1"/>
  <c r="B279" i="1" s="1"/>
  <c r="D271" i="1"/>
  <c r="B271" i="1" s="1"/>
  <c r="D263" i="1"/>
  <c r="B263" i="1" s="1"/>
  <c r="D255" i="1"/>
  <c r="B255" i="1" s="1"/>
  <c r="D247" i="1"/>
  <c r="B247" i="1" s="1"/>
  <c r="D239" i="1"/>
  <c r="B239" i="1" s="1"/>
  <c r="D231" i="1"/>
  <c r="B231" i="1" s="1"/>
  <c r="D223" i="1"/>
  <c r="B223" i="1" s="1"/>
  <c r="D215" i="1"/>
  <c r="B215" i="1" s="1"/>
  <c r="D207" i="1"/>
  <c r="B207" i="1" s="1"/>
  <c r="D199" i="1"/>
  <c r="B199" i="1" s="1"/>
  <c r="E247" i="1"/>
  <c r="G247" i="1" s="1"/>
  <c r="D195" i="1"/>
  <c r="B195" i="1" s="1"/>
  <c r="D307" i="1"/>
  <c r="B307" i="1" s="1"/>
  <c r="D299" i="1"/>
  <c r="B299" i="1" s="1"/>
  <c r="D291" i="1"/>
  <c r="B291" i="1" s="1"/>
  <c r="D283" i="1"/>
  <c r="B283" i="1" s="1"/>
  <c r="D275" i="1"/>
  <c r="B275" i="1" s="1"/>
  <c r="D267" i="1"/>
  <c r="B267" i="1" s="1"/>
  <c r="D259" i="1"/>
  <c r="B259" i="1" s="1"/>
  <c r="D251" i="1"/>
  <c r="B251" i="1" s="1"/>
  <c r="D243" i="1"/>
  <c r="B243" i="1" s="1"/>
  <c r="D235" i="1"/>
  <c r="B235" i="1" s="1"/>
  <c r="D227" i="1"/>
  <c r="B227" i="1" s="1"/>
  <c r="D219" i="1"/>
  <c r="B219" i="1" s="1"/>
  <c r="D211" i="1"/>
  <c r="B211" i="1" s="1"/>
  <c r="D203" i="1"/>
  <c r="B203" i="1" s="1"/>
  <c r="E191" i="1"/>
  <c r="G191" i="1" s="1"/>
  <c r="D191" i="1"/>
  <c r="B191" i="1" s="1"/>
  <c r="E239" i="1"/>
  <c r="D310" i="1"/>
  <c r="B310" i="1" s="1"/>
  <c r="D306" i="1"/>
  <c r="B306" i="1" s="1"/>
  <c r="D302" i="1"/>
  <c r="B302" i="1" s="1"/>
  <c r="D298" i="1"/>
  <c r="B298" i="1" s="1"/>
  <c r="D294" i="1"/>
  <c r="B294" i="1" s="1"/>
  <c r="D290" i="1"/>
  <c r="B290" i="1" s="1"/>
  <c r="D286" i="1"/>
  <c r="B286" i="1" s="1"/>
  <c r="D282" i="1"/>
  <c r="B282" i="1" s="1"/>
  <c r="D278" i="1"/>
  <c r="B278" i="1" s="1"/>
  <c r="D274" i="1"/>
  <c r="B274" i="1" s="1"/>
  <c r="D270" i="1"/>
  <c r="B270" i="1" s="1"/>
  <c r="D266" i="1"/>
  <c r="B266" i="1" s="1"/>
  <c r="D262" i="1"/>
  <c r="B262" i="1" s="1"/>
  <c r="D258" i="1"/>
  <c r="B258" i="1" s="1"/>
  <c r="D254" i="1"/>
  <c r="B254" i="1" s="1"/>
  <c r="D250" i="1"/>
  <c r="B250" i="1" s="1"/>
  <c r="D246" i="1"/>
  <c r="B246" i="1" s="1"/>
  <c r="D242" i="1"/>
  <c r="B242" i="1" s="1"/>
  <c r="D238" i="1"/>
  <c r="B238" i="1" s="1"/>
  <c r="D234" i="1"/>
  <c r="B234" i="1" s="1"/>
  <c r="D230" i="1"/>
  <c r="B230" i="1" s="1"/>
  <c r="D226" i="1"/>
  <c r="B226" i="1" s="1"/>
  <c r="D222" i="1"/>
  <c r="B222" i="1" s="1"/>
  <c r="D218" i="1"/>
  <c r="B218" i="1" s="1"/>
  <c r="D214" i="1"/>
  <c r="B214" i="1" s="1"/>
  <c r="D210" i="1"/>
  <c r="B210" i="1" s="1"/>
  <c r="D206" i="1"/>
  <c r="B206" i="1" s="1"/>
  <c r="D202" i="1"/>
  <c r="B202" i="1" s="1"/>
  <c r="D198" i="1"/>
  <c r="B198" i="1" s="1"/>
  <c r="D194" i="1"/>
  <c r="B194" i="1" s="1"/>
  <c r="D190" i="1"/>
  <c r="B190" i="1" s="1"/>
  <c r="E295" i="1"/>
  <c r="E231" i="1"/>
  <c r="D309" i="1"/>
  <c r="B309" i="1" s="1"/>
  <c r="D305" i="1"/>
  <c r="B305" i="1" s="1"/>
  <c r="D301" i="1"/>
  <c r="B301" i="1" s="1"/>
  <c r="D297" i="1"/>
  <c r="B297" i="1" s="1"/>
  <c r="D293" i="1"/>
  <c r="B293" i="1" s="1"/>
  <c r="D289" i="1"/>
  <c r="B289" i="1" s="1"/>
  <c r="D285" i="1"/>
  <c r="B285" i="1" s="1"/>
  <c r="D281" i="1"/>
  <c r="B281" i="1" s="1"/>
  <c r="D277" i="1"/>
  <c r="B277" i="1" s="1"/>
  <c r="D273" i="1"/>
  <c r="B273" i="1" s="1"/>
  <c r="D269" i="1"/>
  <c r="B269" i="1" s="1"/>
  <c r="D265" i="1"/>
  <c r="B265" i="1" s="1"/>
  <c r="D261" i="1"/>
  <c r="B261" i="1" s="1"/>
  <c r="D257" i="1"/>
  <c r="B257" i="1" s="1"/>
  <c r="D253" i="1"/>
  <c r="B253" i="1" s="1"/>
  <c r="D249" i="1"/>
  <c r="B249" i="1" s="1"/>
  <c r="D245" i="1"/>
  <c r="B245" i="1" s="1"/>
  <c r="D241" i="1"/>
  <c r="B241" i="1" s="1"/>
  <c r="D237" i="1"/>
  <c r="B237" i="1" s="1"/>
  <c r="D233" i="1"/>
  <c r="B233" i="1" s="1"/>
  <c r="D229" i="1"/>
  <c r="B229" i="1" s="1"/>
  <c r="D225" i="1"/>
  <c r="B225" i="1" s="1"/>
  <c r="D221" i="1"/>
  <c r="B221" i="1" s="1"/>
  <c r="D217" i="1"/>
  <c r="B217" i="1" s="1"/>
  <c r="D213" i="1"/>
  <c r="B213" i="1" s="1"/>
  <c r="D209" i="1"/>
  <c r="B209" i="1" s="1"/>
  <c r="D205" i="1"/>
  <c r="B205" i="1" s="1"/>
  <c r="D201" i="1"/>
  <c r="B201" i="1" s="1"/>
  <c r="E287" i="1"/>
  <c r="BL223" i="1"/>
  <c r="E223" i="1"/>
  <c r="D197" i="1"/>
  <c r="B197" i="1" s="1"/>
  <c r="D193" i="1"/>
  <c r="B193" i="1" s="1"/>
  <c r="D189" i="1"/>
  <c r="B189" i="1" s="1"/>
  <c r="E279" i="1"/>
  <c r="BO215" i="1"/>
  <c r="E215" i="1"/>
  <c r="E255" i="1"/>
  <c r="E303" i="1"/>
  <c r="D308" i="1"/>
  <c r="B308" i="1" s="1"/>
  <c r="D304" i="1"/>
  <c r="B304" i="1" s="1"/>
  <c r="D300" i="1"/>
  <c r="B300" i="1" s="1"/>
  <c r="D296" i="1"/>
  <c r="B296" i="1" s="1"/>
  <c r="D292" i="1"/>
  <c r="B292" i="1" s="1"/>
  <c r="D288" i="1"/>
  <c r="B288" i="1" s="1"/>
  <c r="D284" i="1"/>
  <c r="B284" i="1" s="1"/>
  <c r="D280" i="1"/>
  <c r="B280" i="1" s="1"/>
  <c r="D276" i="1"/>
  <c r="B276" i="1" s="1"/>
  <c r="D272" i="1"/>
  <c r="B272" i="1" s="1"/>
  <c r="D268" i="1"/>
  <c r="B268" i="1" s="1"/>
  <c r="D264" i="1"/>
  <c r="B264" i="1" s="1"/>
  <c r="D260" i="1"/>
  <c r="B260" i="1" s="1"/>
  <c r="D256" i="1"/>
  <c r="B256" i="1" s="1"/>
  <c r="D252" i="1"/>
  <c r="B252" i="1" s="1"/>
  <c r="D248" i="1"/>
  <c r="B248" i="1" s="1"/>
  <c r="D244" i="1"/>
  <c r="B244" i="1" s="1"/>
  <c r="D240" i="1"/>
  <c r="B240" i="1" s="1"/>
  <c r="D236" i="1"/>
  <c r="B236" i="1" s="1"/>
  <c r="D232" i="1"/>
  <c r="B232" i="1" s="1"/>
  <c r="D228" i="1"/>
  <c r="B228" i="1" s="1"/>
  <c r="D224" i="1"/>
  <c r="B224" i="1" s="1"/>
  <c r="D220" i="1"/>
  <c r="B220" i="1" s="1"/>
  <c r="D216" i="1"/>
  <c r="B216" i="1" s="1"/>
  <c r="D212" i="1"/>
  <c r="B212" i="1" s="1"/>
  <c r="D208" i="1"/>
  <c r="B208" i="1" s="1"/>
  <c r="D204" i="1"/>
  <c r="B204" i="1" s="1"/>
  <c r="E271" i="1"/>
  <c r="E207" i="1"/>
  <c r="G207" i="1" s="1"/>
  <c r="D200" i="1"/>
  <c r="B200" i="1" s="1"/>
  <c r="D196" i="1"/>
  <c r="B196" i="1" s="1"/>
  <c r="D192" i="1"/>
  <c r="B192" i="1" s="1"/>
  <c r="E263" i="1"/>
  <c r="E199" i="1"/>
  <c r="E308" i="1"/>
  <c r="G308" i="1" s="1"/>
  <c r="E300" i="1"/>
  <c r="G300" i="1" s="1"/>
  <c r="E292" i="1"/>
  <c r="G292" i="1" s="1"/>
  <c r="E284" i="1"/>
  <c r="G284" i="1" s="1"/>
  <c r="E276" i="1"/>
  <c r="G276" i="1" s="1"/>
  <c r="BO268" i="1"/>
  <c r="E268" i="1"/>
  <c r="G268" i="1" s="1"/>
  <c r="E260" i="1"/>
  <c r="G260" i="1" s="1"/>
  <c r="E252" i="1"/>
  <c r="G252" i="1" s="1"/>
  <c r="E244" i="1"/>
  <c r="G244" i="1" s="1"/>
  <c r="BO236" i="1"/>
  <c r="E236" i="1"/>
  <c r="G236" i="1" s="1"/>
  <c r="BO228" i="1"/>
  <c r="E228" i="1"/>
  <c r="G228" i="1" s="1"/>
  <c r="E220" i="1"/>
  <c r="G220" i="1" s="1"/>
  <c r="E212" i="1"/>
  <c r="G212" i="1" s="1"/>
  <c r="E204" i="1"/>
  <c r="G204" i="1" s="1"/>
  <c r="BO196" i="1"/>
  <c r="E196" i="1"/>
  <c r="G196" i="1" s="1"/>
  <c r="M188" i="1"/>
  <c r="M156" i="1"/>
  <c r="BL60" i="1"/>
  <c r="BL20" i="1"/>
  <c r="E188" i="1"/>
  <c r="D188" i="1"/>
  <c r="B188" i="1" s="1"/>
  <c r="D184" i="1"/>
  <c r="B184" i="1" s="1"/>
  <c r="E180" i="1"/>
  <c r="G180" i="1" s="1"/>
  <c r="D180" i="1"/>
  <c r="B180" i="1" s="1"/>
  <c r="D176" i="1"/>
  <c r="B176" i="1" s="1"/>
  <c r="E172" i="1"/>
  <c r="D172" i="1"/>
  <c r="B172" i="1" s="1"/>
  <c r="D168" i="1"/>
  <c r="B168" i="1" s="1"/>
  <c r="E164" i="1"/>
  <c r="D164" i="1"/>
  <c r="B164" i="1" s="1"/>
  <c r="D160" i="1"/>
  <c r="B160" i="1" s="1"/>
  <c r="E156" i="1"/>
  <c r="D156" i="1"/>
  <c r="B156" i="1" s="1"/>
  <c r="D152" i="1"/>
  <c r="B152" i="1" s="1"/>
  <c r="E148" i="1"/>
  <c r="D148" i="1"/>
  <c r="B148" i="1" s="1"/>
  <c r="D144" i="1"/>
  <c r="B144" i="1" s="1"/>
  <c r="E140" i="1"/>
  <c r="D140" i="1"/>
  <c r="B140" i="1" s="1"/>
  <c r="D136" i="1"/>
  <c r="B136" i="1" s="1"/>
  <c r="E132" i="1"/>
  <c r="D132" i="1"/>
  <c r="B132" i="1" s="1"/>
  <c r="D128" i="1"/>
  <c r="B128" i="1" s="1"/>
  <c r="E124" i="1"/>
  <c r="D124" i="1"/>
  <c r="B124" i="1" s="1"/>
  <c r="D120" i="1"/>
  <c r="B120" i="1" s="1"/>
  <c r="E116" i="1"/>
  <c r="G116" i="1" s="1"/>
  <c r="D116" i="1"/>
  <c r="B116" i="1" s="1"/>
  <c r="D112" i="1"/>
  <c r="B112" i="1" s="1"/>
  <c r="E108" i="1"/>
  <c r="D108" i="1"/>
  <c r="B108" i="1" s="1"/>
  <c r="D104" i="1"/>
  <c r="B104" i="1" s="1"/>
  <c r="E100" i="1"/>
  <c r="D100" i="1"/>
  <c r="B100" i="1" s="1"/>
  <c r="D96" i="1"/>
  <c r="B96" i="1" s="1"/>
  <c r="E92" i="1"/>
  <c r="D92" i="1"/>
  <c r="B92" i="1" s="1"/>
  <c r="D88" i="1"/>
  <c r="B88" i="1" s="1"/>
  <c r="E84" i="1"/>
  <c r="BL84" i="1" s="1"/>
  <c r="D84" i="1"/>
  <c r="B84" i="1" s="1"/>
  <c r="D80" i="1"/>
  <c r="B80" i="1" s="1"/>
  <c r="E76" i="1"/>
  <c r="D76" i="1"/>
  <c r="B76" i="1" s="1"/>
  <c r="D72" i="1"/>
  <c r="B72" i="1" s="1"/>
  <c r="E68" i="1"/>
  <c r="D68" i="1"/>
  <c r="B68" i="1" s="1"/>
  <c r="D64" i="1"/>
  <c r="B64" i="1" s="1"/>
  <c r="E60" i="1"/>
  <c r="D60" i="1"/>
  <c r="B60" i="1" s="1"/>
  <c r="D56" i="1"/>
  <c r="B56" i="1" s="1"/>
  <c r="E52" i="1"/>
  <c r="G52" i="1" s="1"/>
  <c r="D52" i="1"/>
  <c r="B52" i="1" s="1"/>
  <c r="D48" i="1"/>
  <c r="B48" i="1" s="1"/>
  <c r="E44" i="1"/>
  <c r="D44" i="1"/>
  <c r="B44" i="1" s="1"/>
  <c r="D40" i="1"/>
  <c r="B40" i="1" s="1"/>
  <c r="E36" i="1"/>
  <c r="G36" i="1" s="1"/>
  <c r="D36" i="1"/>
  <c r="B36" i="1" s="1"/>
  <c r="D32" i="1"/>
  <c r="B32" i="1" s="1"/>
  <c r="E28" i="1"/>
  <c r="G28" i="1" s="1"/>
  <c r="D28" i="1"/>
  <c r="B28" i="1" s="1"/>
  <c r="D24" i="1"/>
  <c r="B24" i="1" s="1"/>
  <c r="E20" i="1"/>
  <c r="D20" i="1"/>
  <c r="B20" i="1" s="1"/>
  <c r="D16" i="1"/>
  <c r="B16" i="1" s="1"/>
  <c r="E12" i="1"/>
  <c r="D12" i="1"/>
  <c r="B12" i="1" s="1"/>
  <c r="D8" i="1"/>
  <c r="B8" i="1" s="1"/>
  <c r="E307" i="1"/>
  <c r="G307" i="1" s="1"/>
  <c r="BL307" i="1"/>
  <c r="BO299" i="1"/>
  <c r="E299" i="1"/>
  <c r="E291" i="1"/>
  <c r="E283" i="1"/>
  <c r="E275" i="1"/>
  <c r="BO267" i="1"/>
  <c r="E267" i="1"/>
  <c r="M267" i="1" s="1"/>
  <c r="E259" i="1"/>
  <c r="E251" i="1"/>
  <c r="E243" i="1"/>
  <c r="E235" i="1"/>
  <c r="E227" i="1"/>
  <c r="E219" i="1"/>
  <c r="E211" i="1"/>
  <c r="G211" i="1" s="1"/>
  <c r="E203" i="1"/>
  <c r="E195" i="1"/>
  <c r="BL99" i="1"/>
  <c r="E306" i="1"/>
  <c r="G306" i="1" s="1"/>
  <c r="BO298" i="1"/>
  <c r="E298" i="1"/>
  <c r="M298" i="1"/>
  <c r="E290" i="1"/>
  <c r="G290" i="1" s="1"/>
  <c r="E282" i="1"/>
  <c r="E274" i="1"/>
  <c r="E266" i="1"/>
  <c r="E258" i="1"/>
  <c r="E250" i="1"/>
  <c r="M250" i="1" s="1"/>
  <c r="E242" i="1"/>
  <c r="E234" i="1"/>
  <c r="E226" i="1"/>
  <c r="E218" i="1"/>
  <c r="E210" i="1"/>
  <c r="E202" i="1"/>
  <c r="BO194" i="1"/>
  <c r="E194" i="1"/>
  <c r="G194" i="1" s="1"/>
  <c r="M194" i="1"/>
  <c r="BO74" i="1"/>
  <c r="E187" i="1"/>
  <c r="D187" i="1"/>
  <c r="B187" i="1" s="1"/>
  <c r="E183" i="1"/>
  <c r="G183" i="1" s="1"/>
  <c r="D183" i="1"/>
  <c r="B183" i="1" s="1"/>
  <c r="E179" i="1"/>
  <c r="BO179" i="1" s="1"/>
  <c r="D179" i="1"/>
  <c r="B179" i="1" s="1"/>
  <c r="E175" i="1"/>
  <c r="G175" i="1" s="1"/>
  <c r="D175" i="1"/>
  <c r="B175" i="1" s="1"/>
  <c r="E171" i="1"/>
  <c r="D171" i="1"/>
  <c r="B171" i="1" s="1"/>
  <c r="E167" i="1"/>
  <c r="G167" i="1" s="1"/>
  <c r="D167" i="1"/>
  <c r="B167" i="1" s="1"/>
  <c r="E163" i="1"/>
  <c r="D163" i="1"/>
  <c r="B163" i="1" s="1"/>
  <c r="E159" i="1"/>
  <c r="G159" i="1" s="1"/>
  <c r="D159" i="1"/>
  <c r="B159" i="1" s="1"/>
  <c r="E155" i="1"/>
  <c r="D155" i="1"/>
  <c r="B155" i="1" s="1"/>
  <c r="E151" i="1"/>
  <c r="G151" i="1" s="1"/>
  <c r="D151" i="1"/>
  <c r="B151" i="1" s="1"/>
  <c r="E147" i="1"/>
  <c r="D147" i="1"/>
  <c r="B147" i="1" s="1"/>
  <c r="E143" i="1"/>
  <c r="G143" i="1" s="1"/>
  <c r="D143" i="1"/>
  <c r="B143" i="1" s="1"/>
  <c r="E139" i="1"/>
  <c r="D139" i="1"/>
  <c r="B139" i="1" s="1"/>
  <c r="E135" i="1"/>
  <c r="D135" i="1"/>
  <c r="B135" i="1" s="1"/>
  <c r="E131" i="1"/>
  <c r="D131" i="1"/>
  <c r="B131" i="1" s="1"/>
  <c r="E127" i="1"/>
  <c r="G127" i="1" s="1"/>
  <c r="D127" i="1"/>
  <c r="B127" i="1" s="1"/>
  <c r="E123" i="1"/>
  <c r="D123" i="1"/>
  <c r="B123" i="1" s="1"/>
  <c r="E119" i="1"/>
  <c r="G119" i="1" s="1"/>
  <c r="D119" i="1"/>
  <c r="B119" i="1" s="1"/>
  <c r="E115" i="1"/>
  <c r="G115" i="1" s="1"/>
  <c r="D115" i="1"/>
  <c r="B115" i="1" s="1"/>
  <c r="E111" i="1"/>
  <c r="G111" i="1" s="1"/>
  <c r="D111" i="1"/>
  <c r="B111" i="1" s="1"/>
  <c r="E107" i="1"/>
  <c r="D107" i="1"/>
  <c r="B107" i="1" s="1"/>
  <c r="E103" i="1"/>
  <c r="G103" i="1" s="1"/>
  <c r="D103" i="1"/>
  <c r="B103" i="1" s="1"/>
  <c r="E99" i="1"/>
  <c r="D99" i="1"/>
  <c r="B99" i="1" s="1"/>
  <c r="E95" i="1"/>
  <c r="G95" i="1" s="1"/>
  <c r="D95" i="1"/>
  <c r="B95" i="1" s="1"/>
  <c r="E91" i="1"/>
  <c r="G91" i="1" s="1"/>
  <c r="D91" i="1"/>
  <c r="B91" i="1" s="1"/>
  <c r="E87" i="1"/>
  <c r="D87" i="1"/>
  <c r="B87" i="1" s="1"/>
  <c r="E83" i="1"/>
  <c r="D83" i="1"/>
  <c r="B83" i="1" s="1"/>
  <c r="E79" i="1"/>
  <c r="G79" i="1" s="1"/>
  <c r="D79" i="1"/>
  <c r="B79" i="1" s="1"/>
  <c r="E75" i="1"/>
  <c r="D75" i="1"/>
  <c r="B75" i="1" s="1"/>
  <c r="E71" i="1"/>
  <c r="D71" i="1"/>
  <c r="B71" i="1" s="1"/>
  <c r="E67" i="1"/>
  <c r="G67" i="1" s="1"/>
  <c r="D67" i="1"/>
  <c r="B67" i="1" s="1"/>
  <c r="E63" i="1"/>
  <c r="G63" i="1" s="1"/>
  <c r="D63" i="1"/>
  <c r="B63" i="1" s="1"/>
  <c r="E59" i="1"/>
  <c r="D59" i="1"/>
  <c r="B59" i="1" s="1"/>
  <c r="E55" i="1"/>
  <c r="G55" i="1" s="1"/>
  <c r="D55" i="1"/>
  <c r="B55" i="1" s="1"/>
  <c r="E51" i="1"/>
  <c r="D51" i="1"/>
  <c r="B51" i="1" s="1"/>
  <c r="E47" i="1"/>
  <c r="G47" i="1" s="1"/>
  <c r="D47" i="1"/>
  <c r="B47" i="1" s="1"/>
  <c r="E43" i="1"/>
  <c r="D43" i="1"/>
  <c r="B43" i="1" s="1"/>
  <c r="E39" i="1"/>
  <c r="G39" i="1" s="1"/>
  <c r="D39" i="1"/>
  <c r="B39" i="1" s="1"/>
  <c r="E35" i="1"/>
  <c r="D35" i="1"/>
  <c r="B35" i="1" s="1"/>
  <c r="E31" i="1"/>
  <c r="G31" i="1" s="1"/>
  <c r="D31" i="1"/>
  <c r="B31" i="1" s="1"/>
  <c r="E27" i="1"/>
  <c r="D27" i="1"/>
  <c r="B27" i="1" s="1"/>
  <c r="E23" i="1"/>
  <c r="D23" i="1"/>
  <c r="B23" i="1" s="1"/>
  <c r="E19" i="1"/>
  <c r="D19" i="1"/>
  <c r="B19" i="1" s="1"/>
  <c r="E15" i="1"/>
  <c r="G15" i="1" s="1"/>
  <c r="D15" i="1"/>
  <c r="B15" i="1" s="1"/>
  <c r="E11" i="1"/>
  <c r="D11" i="1"/>
  <c r="B11" i="1" s="1"/>
  <c r="E7" i="1"/>
  <c r="D7" i="1"/>
  <c r="B7" i="1" s="1"/>
  <c r="E305" i="1"/>
  <c r="G305" i="1" s="1"/>
  <c r="E297" i="1"/>
  <c r="E289" i="1"/>
  <c r="E281" i="1"/>
  <c r="E273" i="1"/>
  <c r="G273" i="1" s="1"/>
  <c r="E265" i="1"/>
  <c r="E257" i="1"/>
  <c r="G257" i="1" s="1"/>
  <c r="E249" i="1"/>
  <c r="E241" i="1"/>
  <c r="E233" i="1"/>
  <c r="E225" i="1"/>
  <c r="G225" i="1" s="1"/>
  <c r="E217" i="1"/>
  <c r="E209" i="1"/>
  <c r="E201" i="1"/>
  <c r="E193" i="1"/>
  <c r="G193" i="1" s="1"/>
  <c r="M41" i="1"/>
  <c r="E186" i="1"/>
  <c r="D186" i="1"/>
  <c r="B186" i="1" s="1"/>
  <c r="D182" i="1"/>
  <c r="B182" i="1" s="1"/>
  <c r="E178" i="1"/>
  <c r="G178" i="1" s="1"/>
  <c r="D178" i="1"/>
  <c r="B178" i="1" s="1"/>
  <c r="D174" i="1"/>
  <c r="B174" i="1" s="1"/>
  <c r="E170" i="1"/>
  <c r="D170" i="1"/>
  <c r="B170" i="1" s="1"/>
  <c r="D166" i="1"/>
  <c r="B166" i="1" s="1"/>
  <c r="E162" i="1"/>
  <c r="D162" i="1"/>
  <c r="B162" i="1" s="1"/>
  <c r="D158" i="1"/>
  <c r="B158" i="1" s="1"/>
  <c r="E154" i="1"/>
  <c r="G154" i="1" s="1"/>
  <c r="D154" i="1"/>
  <c r="B154" i="1" s="1"/>
  <c r="D150" i="1"/>
  <c r="B150" i="1" s="1"/>
  <c r="E146" i="1"/>
  <c r="D146" i="1"/>
  <c r="B146" i="1" s="1"/>
  <c r="D142" i="1"/>
  <c r="B142" i="1" s="1"/>
  <c r="E138" i="1"/>
  <c r="D138" i="1"/>
  <c r="B138" i="1" s="1"/>
  <c r="D134" i="1"/>
  <c r="B134" i="1" s="1"/>
  <c r="E130" i="1"/>
  <c r="D130" i="1"/>
  <c r="B130" i="1" s="1"/>
  <c r="D126" i="1"/>
  <c r="B126" i="1" s="1"/>
  <c r="E122" i="1"/>
  <c r="M122" i="1" s="1"/>
  <c r="D122" i="1"/>
  <c r="B122" i="1" s="1"/>
  <c r="D118" i="1"/>
  <c r="B118" i="1" s="1"/>
  <c r="E114" i="1"/>
  <c r="G114" i="1" s="1"/>
  <c r="D114" i="1"/>
  <c r="B114" i="1" s="1"/>
  <c r="D110" i="1"/>
  <c r="B110" i="1" s="1"/>
  <c r="E106" i="1"/>
  <c r="D106" i="1"/>
  <c r="B106" i="1" s="1"/>
  <c r="D102" i="1"/>
  <c r="B102" i="1" s="1"/>
  <c r="E98" i="1"/>
  <c r="D98" i="1"/>
  <c r="B98" i="1" s="1"/>
  <c r="D94" i="1"/>
  <c r="B94" i="1" s="1"/>
  <c r="E90" i="1"/>
  <c r="G90" i="1" s="1"/>
  <c r="D90" i="1"/>
  <c r="B90" i="1" s="1"/>
  <c r="D86" i="1"/>
  <c r="B86" i="1" s="1"/>
  <c r="E82" i="1"/>
  <c r="D82" i="1"/>
  <c r="B82" i="1" s="1"/>
  <c r="D78" i="1"/>
  <c r="B78" i="1" s="1"/>
  <c r="E74" i="1"/>
  <c r="D74" i="1"/>
  <c r="B74" i="1" s="1"/>
  <c r="D70" i="1"/>
  <c r="B70" i="1" s="1"/>
  <c r="E66" i="1"/>
  <c r="D66" i="1"/>
  <c r="B66" i="1" s="1"/>
  <c r="D62" i="1"/>
  <c r="B62" i="1" s="1"/>
  <c r="E58" i="1"/>
  <c r="M58" i="1" s="1"/>
  <c r="D58" i="1"/>
  <c r="B58" i="1" s="1"/>
  <c r="D54" i="1"/>
  <c r="B54" i="1" s="1"/>
  <c r="E50" i="1"/>
  <c r="D50" i="1"/>
  <c r="B50" i="1" s="1"/>
  <c r="D46" i="1"/>
  <c r="B46" i="1" s="1"/>
  <c r="E42" i="1"/>
  <c r="D42" i="1"/>
  <c r="B42" i="1" s="1"/>
  <c r="D38" i="1"/>
  <c r="B38" i="1" s="1"/>
  <c r="E34" i="1"/>
  <c r="D34" i="1"/>
  <c r="B34" i="1" s="1"/>
  <c r="D30" i="1"/>
  <c r="B30" i="1" s="1"/>
  <c r="E26" i="1"/>
  <c r="G26" i="1" s="1"/>
  <c r="D26" i="1"/>
  <c r="B26" i="1" s="1"/>
  <c r="D22" i="1"/>
  <c r="B22" i="1" s="1"/>
  <c r="E18" i="1"/>
  <c r="D18" i="1"/>
  <c r="B18" i="1" s="1"/>
  <c r="D14" i="1"/>
  <c r="B14" i="1" s="1"/>
  <c r="E10" i="1"/>
  <c r="BO10" i="1" s="1"/>
  <c r="D10" i="1"/>
  <c r="B10" i="1" s="1"/>
  <c r="D6" i="1"/>
  <c r="B6" i="1" s="1"/>
  <c r="E304" i="1"/>
  <c r="E296" i="1"/>
  <c r="BL288" i="1"/>
  <c r="E288" i="1"/>
  <c r="M288" i="1" s="1"/>
  <c r="E280" i="1"/>
  <c r="E272" i="1"/>
  <c r="E264" i="1"/>
  <c r="G264" i="1" s="1"/>
  <c r="E256" i="1"/>
  <c r="E248" i="1"/>
  <c r="E240" i="1"/>
  <c r="E232" i="1"/>
  <c r="E224" i="1"/>
  <c r="BL216" i="1"/>
  <c r="E216" i="1"/>
  <c r="G216" i="1" s="1"/>
  <c r="M216" i="1"/>
  <c r="E208" i="1"/>
  <c r="E200" i="1"/>
  <c r="G200" i="1" s="1"/>
  <c r="E192" i="1"/>
  <c r="M192" i="1" s="1"/>
  <c r="E184" i="1"/>
  <c r="G184" i="1" s="1"/>
  <c r="M184" i="1"/>
  <c r="E176" i="1"/>
  <c r="BO176" i="1"/>
  <c r="E168" i="1"/>
  <c r="E160" i="1"/>
  <c r="M160" i="1" s="1"/>
  <c r="E152" i="1"/>
  <c r="E144" i="1"/>
  <c r="E136" i="1"/>
  <c r="E128" i="1"/>
  <c r="E120" i="1"/>
  <c r="G120" i="1" s="1"/>
  <c r="E112" i="1"/>
  <c r="E104" i="1"/>
  <c r="E96" i="1"/>
  <c r="E88" i="1"/>
  <c r="G88" i="1" s="1"/>
  <c r="E80" i="1"/>
  <c r="E72" i="1"/>
  <c r="E64" i="1"/>
  <c r="M64" i="1"/>
  <c r="E56" i="1"/>
  <c r="G56" i="1" s="1"/>
  <c r="E48" i="1"/>
  <c r="E40" i="1"/>
  <c r="BO32" i="1"/>
  <c r="E32" i="1"/>
  <c r="M32" i="1"/>
  <c r="E24" i="1"/>
  <c r="E16" i="1"/>
  <c r="E8" i="1"/>
  <c r="E310" i="1"/>
  <c r="E302" i="1"/>
  <c r="G302" i="1" s="1"/>
  <c r="M302" i="1"/>
  <c r="E294" i="1"/>
  <c r="E286" i="1"/>
  <c r="BL278" i="1"/>
  <c r="E278" i="1"/>
  <c r="BO270" i="1"/>
  <c r="E270" i="1"/>
  <c r="G270" i="1" s="1"/>
  <c r="E262" i="1"/>
  <c r="E254" i="1"/>
  <c r="G254" i="1" s="1"/>
  <c r="E246" i="1"/>
  <c r="BO246" i="1"/>
  <c r="E238" i="1"/>
  <c r="G238" i="1" s="1"/>
  <c r="BO238" i="1"/>
  <c r="E230" i="1"/>
  <c r="M230" i="1" s="1"/>
  <c r="E222" i="1"/>
  <c r="E214" i="1"/>
  <c r="BO214" i="1"/>
  <c r="E206" i="1"/>
  <c r="E198" i="1"/>
  <c r="E190" i="1"/>
  <c r="E182" i="1"/>
  <c r="E174" i="1"/>
  <c r="G174" i="1" s="1"/>
  <c r="E166" i="1"/>
  <c r="E158" i="1"/>
  <c r="E150" i="1"/>
  <c r="BL150" i="1" s="1"/>
  <c r="BO142" i="1"/>
  <c r="E142" i="1"/>
  <c r="G142" i="1" s="1"/>
  <c r="M142" i="1"/>
  <c r="E134" i="1"/>
  <c r="E126" i="1"/>
  <c r="E118" i="1"/>
  <c r="M118" i="1" s="1"/>
  <c r="E110" i="1"/>
  <c r="G110" i="1" s="1"/>
  <c r="E102" i="1"/>
  <c r="M102" i="1"/>
  <c r="E94" i="1"/>
  <c r="E86" i="1"/>
  <c r="M86" i="1" s="1"/>
  <c r="E78" i="1"/>
  <c r="E70" i="1"/>
  <c r="E62" i="1"/>
  <c r="E54" i="1"/>
  <c r="E46" i="1"/>
  <c r="G46" i="1" s="1"/>
  <c r="M46" i="1"/>
  <c r="E38" i="1"/>
  <c r="E30" i="1"/>
  <c r="BL22" i="1"/>
  <c r="E22" i="1"/>
  <c r="E14" i="1"/>
  <c r="M14" i="1" s="1"/>
  <c r="E6" i="1"/>
  <c r="M6" i="1" s="1"/>
  <c r="E185" i="1"/>
  <c r="D185" i="1"/>
  <c r="B185" i="1" s="1"/>
  <c r="D181" i="1"/>
  <c r="B181" i="1" s="1"/>
  <c r="E177" i="1"/>
  <c r="D177" i="1"/>
  <c r="B177" i="1" s="1"/>
  <c r="D173" i="1"/>
  <c r="B173" i="1" s="1"/>
  <c r="E169" i="1"/>
  <c r="G169" i="1" s="1"/>
  <c r="D169" i="1"/>
  <c r="B169" i="1" s="1"/>
  <c r="D165" i="1"/>
  <c r="B165" i="1" s="1"/>
  <c r="E161" i="1"/>
  <c r="D161" i="1"/>
  <c r="B161" i="1" s="1"/>
  <c r="D157" i="1"/>
  <c r="B157" i="1" s="1"/>
  <c r="E153" i="1"/>
  <c r="D153" i="1"/>
  <c r="B153" i="1" s="1"/>
  <c r="D149" i="1"/>
  <c r="B149" i="1" s="1"/>
  <c r="E145" i="1"/>
  <c r="D145" i="1"/>
  <c r="B145" i="1" s="1"/>
  <c r="D141" i="1"/>
  <c r="B141" i="1" s="1"/>
  <c r="E137" i="1"/>
  <c r="BO137" i="1" s="1"/>
  <c r="D137" i="1"/>
  <c r="B137" i="1" s="1"/>
  <c r="D133" i="1"/>
  <c r="B133" i="1" s="1"/>
  <c r="E129" i="1"/>
  <c r="D129" i="1"/>
  <c r="B129" i="1" s="1"/>
  <c r="D125" i="1"/>
  <c r="B125" i="1" s="1"/>
  <c r="E121" i="1"/>
  <c r="D121" i="1"/>
  <c r="B121" i="1" s="1"/>
  <c r="D117" i="1"/>
  <c r="B117" i="1" s="1"/>
  <c r="E113" i="1"/>
  <c r="D113" i="1"/>
  <c r="B113" i="1" s="1"/>
  <c r="D109" i="1"/>
  <c r="B109" i="1" s="1"/>
  <c r="E105" i="1"/>
  <c r="D105" i="1"/>
  <c r="B105" i="1" s="1"/>
  <c r="D101" i="1"/>
  <c r="B101" i="1" s="1"/>
  <c r="E97" i="1"/>
  <c r="D97" i="1"/>
  <c r="B97" i="1" s="1"/>
  <c r="D93" i="1"/>
  <c r="B93" i="1" s="1"/>
  <c r="E89" i="1"/>
  <c r="D89" i="1"/>
  <c r="B89" i="1" s="1"/>
  <c r="D85" i="1"/>
  <c r="B85" i="1" s="1"/>
  <c r="E81" i="1"/>
  <c r="G81" i="1" s="1"/>
  <c r="D81" i="1"/>
  <c r="B81" i="1" s="1"/>
  <c r="D77" i="1"/>
  <c r="B77" i="1" s="1"/>
  <c r="E73" i="1"/>
  <c r="D73" i="1"/>
  <c r="B73" i="1" s="1"/>
  <c r="D69" i="1"/>
  <c r="B69" i="1" s="1"/>
  <c r="E65" i="1"/>
  <c r="D65" i="1"/>
  <c r="B65" i="1" s="1"/>
  <c r="D61" i="1"/>
  <c r="B61" i="1" s="1"/>
  <c r="E57" i="1"/>
  <c r="D57" i="1"/>
  <c r="B57" i="1" s="1"/>
  <c r="D53" i="1"/>
  <c r="B53" i="1" s="1"/>
  <c r="E49" i="1"/>
  <c r="D49" i="1"/>
  <c r="B49" i="1" s="1"/>
  <c r="D45" i="1"/>
  <c r="B45" i="1" s="1"/>
  <c r="E41" i="1"/>
  <c r="D41" i="1"/>
  <c r="B41" i="1" s="1"/>
  <c r="D37" i="1"/>
  <c r="B37" i="1" s="1"/>
  <c r="E33" i="1"/>
  <c r="D33" i="1"/>
  <c r="B33" i="1" s="1"/>
  <c r="D29" i="1"/>
  <c r="B29" i="1" s="1"/>
  <c r="E25" i="1"/>
  <c r="D25" i="1"/>
  <c r="B25" i="1" s="1"/>
  <c r="D21" i="1"/>
  <c r="B21" i="1" s="1"/>
  <c r="E17" i="1"/>
  <c r="D17" i="1"/>
  <c r="B17" i="1" s="1"/>
  <c r="D13" i="1"/>
  <c r="B13" i="1" s="1"/>
  <c r="E9" i="1"/>
  <c r="D9" i="1"/>
  <c r="B9" i="1" s="1"/>
  <c r="D5" i="1"/>
  <c r="B5" i="1" s="1"/>
  <c r="E309" i="1"/>
  <c r="M309" i="1" s="1"/>
  <c r="E301" i="1"/>
  <c r="E293" i="1"/>
  <c r="E285" i="1"/>
  <c r="E277" i="1"/>
  <c r="M277" i="1"/>
  <c r="E269" i="1"/>
  <c r="M269" i="1"/>
  <c r="E261" i="1"/>
  <c r="E253" i="1"/>
  <c r="BL245" i="1"/>
  <c r="E245" i="1"/>
  <c r="BO245" i="1"/>
  <c r="E237" i="1"/>
  <c r="M237" i="1" s="1"/>
  <c r="E229" i="1"/>
  <c r="E221" i="1"/>
  <c r="E213" i="1"/>
  <c r="BO213" i="1" s="1"/>
  <c r="E205" i="1"/>
  <c r="M205" i="1"/>
  <c r="E197" i="1"/>
  <c r="E189" i="1"/>
  <c r="BL181" i="1"/>
  <c r="E181" i="1"/>
  <c r="M181" i="1"/>
  <c r="E173" i="1"/>
  <c r="M173" i="1"/>
  <c r="E165" i="1"/>
  <c r="E157" i="1"/>
  <c r="E149" i="1"/>
  <c r="E141" i="1"/>
  <c r="M141" i="1" s="1"/>
  <c r="E133" i="1"/>
  <c r="E125" i="1"/>
  <c r="E117" i="1"/>
  <c r="BO117" i="1" s="1"/>
  <c r="M117" i="1"/>
  <c r="E109" i="1"/>
  <c r="M109" i="1"/>
  <c r="E101" i="1"/>
  <c r="E93" i="1"/>
  <c r="BO85" i="1"/>
  <c r="E85" i="1"/>
  <c r="M85" i="1"/>
  <c r="E77" i="1"/>
  <c r="E69" i="1"/>
  <c r="E61" i="1"/>
  <c r="E53" i="1"/>
  <c r="BO53" i="1" s="1"/>
  <c r="E45" i="1"/>
  <c r="M45" i="1"/>
  <c r="E37" i="1"/>
  <c r="E29" i="1"/>
  <c r="E21" i="1"/>
  <c r="M21" i="1"/>
  <c r="E13" i="1"/>
  <c r="M13" i="1"/>
  <c r="E5" i="1"/>
  <c r="BO199" i="1" l="1"/>
  <c r="G199" i="1"/>
  <c r="G279" i="1"/>
  <c r="G287" i="1"/>
  <c r="G13" i="1"/>
  <c r="G85" i="1"/>
  <c r="G157" i="1"/>
  <c r="G197" i="1"/>
  <c r="G269" i="1"/>
  <c r="M17" i="1"/>
  <c r="G17" i="1"/>
  <c r="BO145" i="1"/>
  <c r="G145" i="1"/>
  <c r="BO30" i="1"/>
  <c r="G30" i="1"/>
  <c r="M206" i="1"/>
  <c r="G206" i="1"/>
  <c r="G278" i="1"/>
  <c r="G16" i="1"/>
  <c r="M56" i="1"/>
  <c r="BO88" i="1"/>
  <c r="M136" i="1"/>
  <c r="G136" i="1"/>
  <c r="G176" i="1"/>
  <c r="BO264" i="1"/>
  <c r="BL296" i="1"/>
  <c r="G296" i="1"/>
  <c r="G42" i="1"/>
  <c r="L106" i="1"/>
  <c r="G106" i="1"/>
  <c r="G170" i="1"/>
  <c r="G233" i="1"/>
  <c r="G281" i="1"/>
  <c r="M290" i="1"/>
  <c r="G235" i="1"/>
  <c r="BL267" i="1"/>
  <c r="G68" i="1"/>
  <c r="G132" i="1"/>
  <c r="M52" i="1"/>
  <c r="M263" i="1"/>
  <c r="G263" i="1"/>
  <c r="BO279" i="1"/>
  <c r="BL287" i="1"/>
  <c r="G5" i="1"/>
  <c r="G149" i="1"/>
  <c r="G117" i="1"/>
  <c r="BO149" i="1"/>
  <c r="G189" i="1"/>
  <c r="G229" i="1"/>
  <c r="BD301" i="1"/>
  <c r="G301" i="1"/>
  <c r="G57" i="1"/>
  <c r="G121" i="1"/>
  <c r="G185" i="1"/>
  <c r="AE198" i="1"/>
  <c r="G198" i="1"/>
  <c r="G48" i="1"/>
  <c r="G256" i="1"/>
  <c r="AE18" i="1"/>
  <c r="G18" i="1"/>
  <c r="AE146" i="1"/>
  <c r="G146" i="1"/>
  <c r="G11" i="1"/>
  <c r="G59" i="1"/>
  <c r="G75" i="1"/>
  <c r="BD123" i="1"/>
  <c r="G123" i="1"/>
  <c r="BO242" i="1"/>
  <c r="G242" i="1"/>
  <c r="G282" i="1"/>
  <c r="M227" i="1"/>
  <c r="G227" i="1"/>
  <c r="BD53" i="1"/>
  <c r="G53" i="1"/>
  <c r="G125" i="1"/>
  <c r="G165" i="1"/>
  <c r="G309" i="1"/>
  <c r="BL41" i="1"/>
  <c r="G41" i="1"/>
  <c r="BO105" i="1"/>
  <c r="G105" i="1"/>
  <c r="G6" i="1"/>
  <c r="G38" i="1"/>
  <c r="L86" i="1"/>
  <c r="G86" i="1"/>
  <c r="G118" i="1"/>
  <c r="M158" i="1"/>
  <c r="G158" i="1"/>
  <c r="M24" i="1"/>
  <c r="G24" i="1"/>
  <c r="L96" i="1"/>
  <c r="G96" i="1"/>
  <c r="G144" i="1"/>
  <c r="G304" i="1"/>
  <c r="G66" i="1"/>
  <c r="BD130" i="1"/>
  <c r="G130" i="1"/>
  <c r="BL169" i="1"/>
  <c r="BL241" i="1"/>
  <c r="G241" i="1"/>
  <c r="BL289" i="1"/>
  <c r="G289" i="1"/>
  <c r="G250" i="1"/>
  <c r="BL195" i="1"/>
  <c r="G195" i="1"/>
  <c r="M243" i="1"/>
  <c r="G243" i="1"/>
  <c r="BO275" i="1"/>
  <c r="G275" i="1"/>
  <c r="BO92" i="1"/>
  <c r="G92" i="1"/>
  <c r="BO156" i="1"/>
  <c r="G156" i="1"/>
  <c r="G303" i="1"/>
  <c r="M279" i="1"/>
  <c r="G44" i="1"/>
  <c r="BD108" i="1"/>
  <c r="G108" i="1"/>
  <c r="G172" i="1"/>
  <c r="AE21" i="1"/>
  <c r="G21" i="1"/>
  <c r="BL53" i="1"/>
  <c r="G93" i="1"/>
  <c r="G133" i="1"/>
  <c r="BO86" i="1"/>
  <c r="G166" i="1"/>
  <c r="G214" i="1"/>
  <c r="L246" i="1"/>
  <c r="G246" i="1"/>
  <c r="BO286" i="1"/>
  <c r="G286" i="1"/>
  <c r="M241" i="1"/>
  <c r="G202" i="1"/>
  <c r="BO250" i="1"/>
  <c r="L203" i="1"/>
  <c r="G203" i="1"/>
  <c r="BO243" i="1"/>
  <c r="G283" i="1"/>
  <c r="M84" i="1"/>
  <c r="G255" i="1"/>
  <c r="L77" i="1"/>
  <c r="G77" i="1"/>
  <c r="G45" i="1"/>
  <c r="BL78" i="1"/>
  <c r="G78" i="1"/>
  <c r="G150" i="1"/>
  <c r="M8" i="1"/>
  <c r="G8" i="1"/>
  <c r="G128" i="1"/>
  <c r="G43" i="1"/>
  <c r="G237" i="1"/>
  <c r="L205" i="1"/>
  <c r="G205" i="1"/>
  <c r="G277" i="1"/>
  <c r="BL309" i="1"/>
  <c r="BL65" i="1"/>
  <c r="G65" i="1"/>
  <c r="BO129" i="1"/>
  <c r="G129" i="1"/>
  <c r="BO6" i="1"/>
  <c r="BL126" i="1"/>
  <c r="G126" i="1"/>
  <c r="BL96" i="1"/>
  <c r="M152" i="1"/>
  <c r="G152" i="1"/>
  <c r="G224" i="1"/>
  <c r="BL264" i="1"/>
  <c r="G297" i="1"/>
  <c r="BL21" i="1"/>
  <c r="G61" i="1"/>
  <c r="G101" i="1"/>
  <c r="G173" i="1"/>
  <c r="G245" i="1"/>
  <c r="BL277" i="1"/>
  <c r="G25" i="1"/>
  <c r="AV89" i="1"/>
  <c r="G89" i="1"/>
  <c r="G153" i="1"/>
  <c r="BL94" i="1"/>
  <c r="G94" i="1"/>
  <c r="AV134" i="1"/>
  <c r="G134" i="1"/>
  <c r="M174" i="1"/>
  <c r="BL214" i="1"/>
  <c r="G294" i="1"/>
  <c r="G32" i="1"/>
  <c r="G64" i="1"/>
  <c r="M104" i="1"/>
  <c r="G104" i="1"/>
  <c r="BL224" i="1"/>
  <c r="G272" i="1"/>
  <c r="BL50" i="1"/>
  <c r="G50" i="1"/>
  <c r="BO193" i="1"/>
  <c r="AE249" i="1"/>
  <c r="G249" i="1"/>
  <c r="G19" i="1"/>
  <c r="G35" i="1"/>
  <c r="BL51" i="1"/>
  <c r="G51" i="1"/>
  <c r="L83" i="1"/>
  <c r="G83" i="1"/>
  <c r="G99" i="1"/>
  <c r="M131" i="1"/>
  <c r="G131" i="1"/>
  <c r="G147" i="1"/>
  <c r="L163" i="1"/>
  <c r="G163" i="1"/>
  <c r="BL179" i="1"/>
  <c r="G179" i="1"/>
  <c r="M210" i="1"/>
  <c r="G210" i="1"/>
  <c r="BL258" i="1"/>
  <c r="G258" i="1"/>
  <c r="L298" i="1"/>
  <c r="G298" i="1"/>
  <c r="M211" i="1"/>
  <c r="G251" i="1"/>
  <c r="BL283" i="1"/>
  <c r="BO12" i="1"/>
  <c r="G12" i="1"/>
  <c r="BL76" i="1"/>
  <c r="G76" i="1"/>
  <c r="BL140" i="1"/>
  <c r="G140" i="1"/>
  <c r="BL204" i="1"/>
  <c r="BO292" i="1"/>
  <c r="M255" i="1"/>
  <c r="G82" i="1"/>
  <c r="BO27" i="1"/>
  <c r="G27" i="1"/>
  <c r="G107" i="1"/>
  <c r="G139" i="1"/>
  <c r="BO155" i="1"/>
  <c r="G155" i="1"/>
  <c r="G171" i="1"/>
  <c r="G187" i="1"/>
  <c r="G29" i="1"/>
  <c r="G69" i="1"/>
  <c r="G141" i="1"/>
  <c r="G213" i="1"/>
  <c r="BL72" i="1"/>
  <c r="G72" i="1"/>
  <c r="G112" i="1"/>
  <c r="G160" i="1"/>
  <c r="G192" i="1"/>
  <c r="M232" i="1"/>
  <c r="G232" i="1"/>
  <c r="M280" i="1"/>
  <c r="G280" i="1"/>
  <c r="G10" i="1"/>
  <c r="G74" i="1"/>
  <c r="G138" i="1"/>
  <c r="G201" i="1"/>
  <c r="BO138" i="1"/>
  <c r="G218" i="1"/>
  <c r="G266" i="1"/>
  <c r="BO259" i="1"/>
  <c r="G259" i="1"/>
  <c r="BL291" i="1"/>
  <c r="G291" i="1"/>
  <c r="BO100" i="1"/>
  <c r="G100" i="1"/>
  <c r="BL164" i="1"/>
  <c r="G164" i="1"/>
  <c r="M116" i="1"/>
  <c r="G215" i="1"/>
  <c r="G285" i="1"/>
  <c r="BD49" i="1"/>
  <c r="G49" i="1"/>
  <c r="G113" i="1"/>
  <c r="G177" i="1"/>
  <c r="G14" i="1"/>
  <c r="G54" i="1"/>
  <c r="M222" i="1"/>
  <c r="G222" i="1"/>
  <c r="G262" i="1"/>
  <c r="G37" i="1"/>
  <c r="BO77" i="1"/>
  <c r="G109" i="1"/>
  <c r="M149" i="1"/>
  <c r="G181" i="1"/>
  <c r="BL213" i="1"/>
  <c r="G253" i="1"/>
  <c r="G293" i="1"/>
  <c r="G9" i="1"/>
  <c r="L73" i="1"/>
  <c r="G73" i="1"/>
  <c r="G137" i="1"/>
  <c r="BL14" i="1"/>
  <c r="BO62" i="1"/>
  <c r="G62" i="1"/>
  <c r="G102" i="1"/>
  <c r="G182" i="1"/>
  <c r="M270" i="1"/>
  <c r="BL40" i="1"/>
  <c r="G40" i="1"/>
  <c r="G80" i="1"/>
  <c r="M120" i="1"/>
  <c r="BO160" i="1"/>
  <c r="G240" i="1"/>
  <c r="G34" i="1"/>
  <c r="G98" i="1"/>
  <c r="L162" i="1"/>
  <c r="G162" i="1"/>
  <c r="BL209" i="1"/>
  <c r="G209" i="1"/>
  <c r="BO257" i="1"/>
  <c r="BL7" i="1"/>
  <c r="G7" i="1"/>
  <c r="BO23" i="1"/>
  <c r="G23" i="1"/>
  <c r="BO71" i="1"/>
  <c r="G71" i="1"/>
  <c r="BO87" i="1"/>
  <c r="G87" i="1"/>
  <c r="M135" i="1"/>
  <c r="G135" i="1"/>
  <c r="BO170" i="1"/>
  <c r="M226" i="1"/>
  <c r="G226" i="1"/>
  <c r="BO266" i="1"/>
  <c r="BL298" i="1"/>
  <c r="BL211" i="1"/>
  <c r="G299" i="1"/>
  <c r="G60" i="1"/>
  <c r="G124" i="1"/>
  <c r="BO188" i="1"/>
  <c r="G188" i="1"/>
  <c r="BL124" i="1"/>
  <c r="M260" i="1"/>
  <c r="BO300" i="1"/>
  <c r="M271" i="1"/>
  <c r="G271" i="1"/>
  <c r="BL215" i="1"/>
  <c r="G223" i="1"/>
  <c r="G231" i="1"/>
  <c r="G221" i="1"/>
  <c r="G261" i="1"/>
  <c r="M301" i="1"/>
  <c r="G33" i="1"/>
  <c r="G97" i="1"/>
  <c r="L161" i="1"/>
  <c r="G161" i="1"/>
  <c r="G22" i="1"/>
  <c r="G70" i="1"/>
  <c r="M110" i="1"/>
  <c r="BL190" i="1"/>
  <c r="G190" i="1"/>
  <c r="G230" i="1"/>
  <c r="G310" i="1"/>
  <c r="M48" i="1"/>
  <c r="M88" i="1"/>
  <c r="M168" i="1"/>
  <c r="G168" i="1"/>
  <c r="G208" i="1"/>
  <c r="BO248" i="1"/>
  <c r="G248" i="1"/>
  <c r="G288" i="1"/>
  <c r="G58" i="1"/>
  <c r="G122" i="1"/>
  <c r="G186" i="1"/>
  <c r="G217" i="1"/>
  <c r="G265" i="1"/>
  <c r="M186" i="1"/>
  <c r="AE234" i="1"/>
  <c r="G234" i="1"/>
  <c r="M274" i="1"/>
  <c r="G274" i="1"/>
  <c r="G219" i="1"/>
  <c r="BD267" i="1"/>
  <c r="G267" i="1"/>
  <c r="G20" i="1"/>
  <c r="G84" i="1"/>
  <c r="G148" i="1"/>
  <c r="M20" i="1"/>
  <c r="G295" i="1"/>
  <c r="G239" i="1"/>
  <c r="BO108" i="1"/>
  <c r="M5" i="1"/>
  <c r="BO37" i="1"/>
  <c r="M61" i="1"/>
  <c r="BL133" i="1"/>
  <c r="M165" i="1"/>
  <c r="M189" i="1"/>
  <c r="M261" i="1"/>
  <c r="M293" i="1"/>
  <c r="BL6" i="1"/>
  <c r="BL30" i="1"/>
  <c r="M62" i="1"/>
  <c r="BO150" i="1"/>
  <c r="BL166" i="1"/>
  <c r="BO198" i="1"/>
  <c r="BL222" i="1"/>
  <c r="M96" i="1"/>
  <c r="BL112" i="1"/>
  <c r="BO144" i="1"/>
  <c r="BL168" i="1"/>
  <c r="BL201" i="1"/>
  <c r="BO233" i="1"/>
  <c r="M265" i="1"/>
  <c r="M289" i="1"/>
  <c r="BL10" i="1"/>
  <c r="BL74" i="1"/>
  <c r="BL138" i="1"/>
  <c r="M202" i="1"/>
  <c r="BL226" i="1"/>
  <c r="BL250" i="1"/>
  <c r="BO282" i="1"/>
  <c r="BL11" i="1"/>
  <c r="BO107" i="1"/>
  <c r="BO187" i="1"/>
  <c r="BL219" i="1"/>
  <c r="BL259" i="1"/>
  <c r="BO20" i="1"/>
  <c r="BO68" i="1"/>
  <c r="BL108" i="1"/>
  <c r="M172" i="1"/>
  <c r="BL255" i="1"/>
  <c r="BO223" i="1"/>
  <c r="BO231" i="1"/>
  <c r="BL198" i="1"/>
  <c r="BL144" i="1"/>
  <c r="BL27" i="1"/>
  <c r="BO123" i="1"/>
  <c r="BO172" i="1"/>
  <c r="BO49" i="1"/>
  <c r="BO161" i="1"/>
  <c r="BL233" i="1"/>
  <c r="BL82" i="1"/>
  <c r="BO146" i="1"/>
  <c r="BL37" i="1"/>
  <c r="M69" i="1"/>
  <c r="M93" i="1"/>
  <c r="BO165" i="1"/>
  <c r="M197" i="1"/>
  <c r="M221" i="1"/>
  <c r="BO293" i="1"/>
  <c r="M38" i="1"/>
  <c r="M70" i="1"/>
  <c r="M94" i="1"/>
  <c r="M150" i="1"/>
  <c r="M294" i="1"/>
  <c r="M16" i="1"/>
  <c r="M40" i="1"/>
  <c r="BO96" i="1"/>
  <c r="BL240" i="1"/>
  <c r="M272" i="1"/>
  <c r="M296" i="1"/>
  <c r="BO73" i="1"/>
  <c r="BL161" i="1"/>
  <c r="BO265" i="1"/>
  <c r="BL106" i="1"/>
  <c r="BL202" i="1"/>
  <c r="M242" i="1"/>
  <c r="BL35" i="1"/>
  <c r="BO131" i="1"/>
  <c r="M235" i="1"/>
  <c r="M291" i="1"/>
  <c r="M44" i="1"/>
  <c r="BO84" i="1"/>
  <c r="M124" i="1"/>
  <c r="BL172" i="1"/>
  <c r="BO255" i="1"/>
  <c r="BO287" i="1"/>
  <c r="BO295" i="1"/>
  <c r="BO97" i="1"/>
  <c r="BO44" i="1"/>
  <c r="BO7" i="1"/>
  <c r="BO51" i="1"/>
  <c r="BL139" i="1"/>
  <c r="BO69" i="1"/>
  <c r="M101" i="1"/>
  <c r="M125" i="1"/>
  <c r="BL197" i="1"/>
  <c r="M229" i="1"/>
  <c r="M253" i="1"/>
  <c r="M22" i="1"/>
  <c r="BL38" i="1"/>
  <c r="BL70" i="1"/>
  <c r="M190" i="1"/>
  <c r="M278" i="1"/>
  <c r="BO294" i="1"/>
  <c r="BO16" i="1"/>
  <c r="M224" i="1"/>
  <c r="BO240" i="1"/>
  <c r="BL272" i="1"/>
  <c r="M25" i="1"/>
  <c r="M105" i="1"/>
  <c r="BO217" i="1"/>
  <c r="M281" i="1"/>
  <c r="BL58" i="1"/>
  <c r="BO122" i="1"/>
  <c r="BL186" i="1"/>
  <c r="M218" i="1"/>
  <c r="BO274" i="1"/>
  <c r="BO59" i="1"/>
  <c r="M147" i="1"/>
  <c r="BL235" i="1"/>
  <c r="BL44" i="1"/>
  <c r="BO148" i="1"/>
  <c r="M23" i="1"/>
  <c r="BO239" i="1"/>
  <c r="BO70" i="1"/>
  <c r="BL16" i="1"/>
  <c r="BO272" i="1"/>
  <c r="BO33" i="1"/>
  <c r="BO66" i="1"/>
  <c r="M130" i="1"/>
  <c r="BO75" i="1"/>
  <c r="BL100" i="1"/>
  <c r="BL148" i="1"/>
  <c r="BO5" i="1"/>
  <c r="BO29" i="1"/>
  <c r="BL101" i="1"/>
  <c r="M133" i="1"/>
  <c r="M157" i="1"/>
  <c r="BL229" i="1"/>
  <c r="BO261" i="1"/>
  <c r="M285" i="1"/>
  <c r="BO22" i="1"/>
  <c r="M166" i="1"/>
  <c r="M198" i="1"/>
  <c r="BO278" i="1"/>
  <c r="M112" i="1"/>
  <c r="M144" i="1"/>
  <c r="BO224" i="1"/>
  <c r="BL33" i="1"/>
  <c r="BO113" i="1"/>
  <c r="M201" i="1"/>
  <c r="M233" i="1"/>
  <c r="BO281" i="1"/>
  <c r="BL66" i="1"/>
  <c r="BL130" i="1"/>
  <c r="BO218" i="1"/>
  <c r="BL83" i="1"/>
  <c r="BO171" i="1"/>
  <c r="M219" i="1"/>
  <c r="BO60" i="1"/>
  <c r="M108" i="1"/>
  <c r="M148" i="1"/>
  <c r="BD303" i="1"/>
  <c r="AE303" i="1"/>
  <c r="AV303" i="1"/>
  <c r="L303" i="1"/>
  <c r="L121" i="1"/>
  <c r="BD121" i="1"/>
  <c r="AE121" i="1"/>
  <c r="AV121" i="1"/>
  <c r="L310" i="1"/>
  <c r="BD310" i="1"/>
  <c r="AE310" i="1"/>
  <c r="AV310" i="1"/>
  <c r="L128" i="1"/>
  <c r="BD128" i="1"/>
  <c r="AV128" i="1"/>
  <c r="AE128" i="1"/>
  <c r="L234" i="1"/>
  <c r="BD234" i="1"/>
  <c r="AV234" i="1"/>
  <c r="BL220" i="1"/>
  <c r="M220" i="1"/>
  <c r="BL252" i="1"/>
  <c r="M252" i="1"/>
  <c r="BL284" i="1"/>
  <c r="M284" i="1"/>
  <c r="BO207" i="1"/>
  <c r="BL207" i="1"/>
  <c r="L57" i="1"/>
  <c r="AV57" i="1"/>
  <c r="BD57" i="1"/>
  <c r="AE57" i="1"/>
  <c r="L182" i="1"/>
  <c r="BD182" i="1"/>
  <c r="AE182" i="1"/>
  <c r="AV182" i="1"/>
  <c r="BL254" i="1"/>
  <c r="L256" i="1"/>
  <c r="AE256" i="1"/>
  <c r="AV256" i="1"/>
  <c r="BD256" i="1"/>
  <c r="BL90" i="1"/>
  <c r="BO154" i="1"/>
  <c r="BO65" i="1"/>
  <c r="BO89" i="1"/>
  <c r="BO185" i="1"/>
  <c r="M225" i="1"/>
  <c r="BL306" i="1"/>
  <c r="L21" i="1"/>
  <c r="AV21" i="1"/>
  <c r="L37" i="1"/>
  <c r="AV37" i="1"/>
  <c r="AE37" i="1"/>
  <c r="BD37" i="1"/>
  <c r="BD69" i="1"/>
  <c r="AE69" i="1"/>
  <c r="AV69" i="1"/>
  <c r="L69" i="1"/>
  <c r="AV133" i="1"/>
  <c r="BD133" i="1"/>
  <c r="AE133" i="1"/>
  <c r="L133" i="1"/>
  <c r="L181" i="1"/>
  <c r="BD181" i="1"/>
  <c r="AE181" i="1"/>
  <c r="AV181" i="1"/>
  <c r="L197" i="1"/>
  <c r="AV197" i="1"/>
  <c r="BD197" i="1"/>
  <c r="AE197" i="1"/>
  <c r="AE213" i="1"/>
  <c r="L213" i="1"/>
  <c r="BD213" i="1"/>
  <c r="AV213" i="1"/>
  <c r="L229" i="1"/>
  <c r="AV229" i="1"/>
  <c r="BD229" i="1"/>
  <c r="AE229" i="1"/>
  <c r="L261" i="1"/>
  <c r="AE261" i="1"/>
  <c r="BD261" i="1"/>
  <c r="AV261" i="1"/>
  <c r="L309" i="1"/>
  <c r="BD309" i="1"/>
  <c r="AV309" i="1"/>
  <c r="AE309" i="1"/>
  <c r="L38" i="1"/>
  <c r="BD38" i="1"/>
  <c r="BO54" i="1"/>
  <c r="BL110" i="1"/>
  <c r="L166" i="1"/>
  <c r="BD166" i="1"/>
  <c r="AV166" i="1"/>
  <c r="AE166" i="1"/>
  <c r="BL182" i="1"/>
  <c r="M238" i="1"/>
  <c r="BO254" i="1"/>
  <c r="L294" i="1"/>
  <c r="AE294" i="1"/>
  <c r="AV294" i="1"/>
  <c r="BD294" i="1"/>
  <c r="BL310" i="1"/>
  <c r="BO56" i="1"/>
  <c r="L112" i="1"/>
  <c r="BD112" i="1"/>
  <c r="AV112" i="1"/>
  <c r="AE112" i="1"/>
  <c r="BO128" i="1"/>
  <c r="L281" i="1"/>
  <c r="AE281" i="1"/>
  <c r="BD281" i="1"/>
  <c r="AV281" i="1"/>
  <c r="BO297" i="1"/>
  <c r="L43" i="1"/>
  <c r="AV43" i="1"/>
  <c r="BD43" i="1"/>
  <c r="AE43" i="1"/>
  <c r="L139" i="1"/>
  <c r="AV139" i="1"/>
  <c r="AE139" i="1"/>
  <c r="BD139" i="1"/>
  <c r="BL155" i="1"/>
  <c r="BL290" i="1"/>
  <c r="BO306" i="1"/>
  <c r="BL75" i="1"/>
  <c r="BO99" i="1"/>
  <c r="BL123" i="1"/>
  <c r="BL147" i="1"/>
  <c r="BL171" i="1"/>
  <c r="L235" i="1"/>
  <c r="BD235" i="1"/>
  <c r="AV235" i="1"/>
  <c r="AE235" i="1"/>
  <c r="BL251" i="1"/>
  <c r="M307" i="1"/>
  <c r="L44" i="1"/>
  <c r="AV44" i="1"/>
  <c r="BD44" i="1"/>
  <c r="AE44" i="1"/>
  <c r="L172" i="1"/>
  <c r="BD172" i="1"/>
  <c r="AV172" i="1"/>
  <c r="AE172" i="1"/>
  <c r="BL68" i="1"/>
  <c r="M132" i="1"/>
  <c r="BO220" i="1"/>
  <c r="BO252" i="1"/>
  <c r="BO284" i="1"/>
  <c r="BD21" i="1"/>
  <c r="L185" i="1"/>
  <c r="BD185" i="1"/>
  <c r="AE185" i="1"/>
  <c r="AV185" i="1"/>
  <c r="L54" i="1"/>
  <c r="AV54" i="1"/>
  <c r="BD54" i="1"/>
  <c r="AE54" i="1"/>
  <c r="BO126" i="1"/>
  <c r="BO72" i="1"/>
  <c r="BL200" i="1"/>
  <c r="M26" i="1"/>
  <c r="L297" i="1"/>
  <c r="AV297" i="1"/>
  <c r="BD297" i="1"/>
  <c r="AE297" i="1"/>
  <c r="BL26" i="1"/>
  <c r="BO98" i="1"/>
  <c r="BO195" i="1"/>
  <c r="L251" i="1"/>
  <c r="BD251" i="1"/>
  <c r="AE251" i="1"/>
  <c r="AV251" i="1"/>
  <c r="L5" i="1"/>
  <c r="AV5" i="1"/>
  <c r="AE5" i="1"/>
  <c r="AV53" i="1"/>
  <c r="L85" i="1"/>
  <c r="BD85" i="1"/>
  <c r="AV85" i="1"/>
  <c r="AE85" i="1"/>
  <c r="BD101" i="1"/>
  <c r="AE101" i="1"/>
  <c r="L101" i="1"/>
  <c r="AV101" i="1"/>
  <c r="L117" i="1"/>
  <c r="AE117" i="1"/>
  <c r="BD117" i="1"/>
  <c r="AV117" i="1"/>
  <c r="L149" i="1"/>
  <c r="AV149" i="1"/>
  <c r="BD149" i="1"/>
  <c r="AE149" i="1"/>
  <c r="L165" i="1"/>
  <c r="BD165" i="1"/>
  <c r="AV165" i="1"/>
  <c r="AE165" i="1"/>
  <c r="L245" i="1"/>
  <c r="BD245" i="1"/>
  <c r="AV245" i="1"/>
  <c r="AE245" i="1"/>
  <c r="L277" i="1"/>
  <c r="AE277" i="1"/>
  <c r="AV277" i="1"/>
  <c r="BD277" i="1"/>
  <c r="AE293" i="1"/>
  <c r="BD293" i="1"/>
  <c r="AV293" i="1"/>
  <c r="L293" i="1"/>
  <c r="BO17" i="1"/>
  <c r="BL81" i="1"/>
  <c r="BL145" i="1"/>
  <c r="BO184" i="1"/>
  <c r="BO200" i="1"/>
  <c r="BD240" i="1"/>
  <c r="AE240" i="1"/>
  <c r="AV240" i="1"/>
  <c r="L240" i="1"/>
  <c r="BO256" i="1"/>
  <c r="BO50" i="1"/>
  <c r="BL114" i="1"/>
  <c r="BO178" i="1"/>
  <c r="BL17" i="1"/>
  <c r="BL89" i="1"/>
  <c r="BL113" i="1"/>
  <c r="BL137" i="1"/>
  <c r="BL185" i="1"/>
  <c r="M209" i="1"/>
  <c r="BO225" i="1"/>
  <c r="L11" i="1"/>
  <c r="BD11" i="1"/>
  <c r="AV11" i="1"/>
  <c r="AE11" i="1"/>
  <c r="M27" i="1"/>
  <c r="L59" i="1"/>
  <c r="AV59" i="1"/>
  <c r="AE59" i="1"/>
  <c r="BD59" i="1"/>
  <c r="L75" i="1"/>
  <c r="AV75" i="1"/>
  <c r="BD75" i="1"/>
  <c r="AE75" i="1"/>
  <c r="BL91" i="1"/>
  <c r="L107" i="1"/>
  <c r="BD107" i="1"/>
  <c r="AV107" i="1"/>
  <c r="AE107" i="1"/>
  <c r="L171" i="1"/>
  <c r="BD171" i="1"/>
  <c r="AV171" i="1"/>
  <c r="AE171" i="1"/>
  <c r="BD187" i="1"/>
  <c r="AV187" i="1"/>
  <c r="L187" i="1"/>
  <c r="AE187" i="1"/>
  <c r="M34" i="1"/>
  <c r="M82" i="1"/>
  <c r="M106" i="1"/>
  <c r="M154" i="1"/>
  <c r="M178" i="1"/>
  <c r="BD218" i="1"/>
  <c r="AE218" i="1"/>
  <c r="AV218" i="1"/>
  <c r="L218" i="1"/>
  <c r="M234" i="1"/>
  <c r="BL5" i="1"/>
  <c r="BO21" i="1"/>
  <c r="M37" i="1"/>
  <c r="M53" i="1"/>
  <c r="BL69" i="1"/>
  <c r="BL85" i="1"/>
  <c r="BO101" i="1"/>
  <c r="BL117" i="1"/>
  <c r="BO133" i="1"/>
  <c r="BL149" i="1"/>
  <c r="BL165" i="1"/>
  <c r="BO181" i="1"/>
  <c r="BO197" i="1"/>
  <c r="M213" i="1"/>
  <c r="BO229" i="1"/>
  <c r="M245" i="1"/>
  <c r="BL261" i="1"/>
  <c r="BO277" i="1"/>
  <c r="BL293" i="1"/>
  <c r="BO309" i="1"/>
  <c r="BO41" i="1"/>
  <c r="BL105" i="1"/>
  <c r="M169" i="1"/>
  <c r="AE6" i="1"/>
  <c r="L6" i="1"/>
  <c r="AV6" i="1"/>
  <c r="L22" i="1"/>
  <c r="BD22" i="1"/>
  <c r="AE22" i="1"/>
  <c r="AV22" i="1"/>
  <c r="BO38" i="1"/>
  <c r="BL54" i="1"/>
  <c r="M78" i="1"/>
  <c r="BO94" i="1"/>
  <c r="BO110" i="1"/>
  <c r="BO134" i="1"/>
  <c r="AE150" i="1"/>
  <c r="AV150" i="1"/>
  <c r="L150" i="1"/>
  <c r="BD150" i="1"/>
  <c r="BO166" i="1"/>
  <c r="BO182" i="1"/>
  <c r="BO222" i="1"/>
  <c r="BL238" i="1"/>
  <c r="BO262" i="1"/>
  <c r="L278" i="1"/>
  <c r="AV278" i="1"/>
  <c r="AE278" i="1"/>
  <c r="BD278" i="1"/>
  <c r="BL294" i="1"/>
  <c r="BO310" i="1"/>
  <c r="BO24" i="1"/>
  <c r="BO40" i="1"/>
  <c r="BL56" i="1"/>
  <c r="M80" i="1"/>
  <c r="BO112" i="1"/>
  <c r="BL128" i="1"/>
  <c r="BO168" i="1"/>
  <c r="BL184" i="1"/>
  <c r="BO208" i="1"/>
  <c r="BD224" i="1"/>
  <c r="AV224" i="1"/>
  <c r="L224" i="1"/>
  <c r="AE224" i="1"/>
  <c r="M240" i="1"/>
  <c r="M256" i="1"/>
  <c r="BO296" i="1"/>
  <c r="BL25" i="1"/>
  <c r="M49" i="1"/>
  <c r="M73" i="1"/>
  <c r="M97" i="1"/>
  <c r="M121" i="1"/>
  <c r="M145" i="1"/>
  <c r="BO169" i="1"/>
  <c r="M193" i="1"/>
  <c r="BO209" i="1"/>
  <c r="BL225" i="1"/>
  <c r="M249" i="1"/>
  <c r="L265" i="1"/>
  <c r="BD265" i="1"/>
  <c r="AV265" i="1"/>
  <c r="AE265" i="1"/>
  <c r="BL281" i="1"/>
  <c r="BL297" i="1"/>
  <c r="BO34" i="1"/>
  <c r="BO58" i="1"/>
  <c r="BO82" i="1"/>
  <c r="BO106" i="1"/>
  <c r="BO130" i="1"/>
  <c r="BL154" i="1"/>
  <c r="BL178" i="1"/>
  <c r="L202" i="1"/>
  <c r="AE202" i="1"/>
  <c r="BD202" i="1"/>
  <c r="AV202" i="1"/>
  <c r="BL218" i="1"/>
  <c r="BL234" i="1"/>
  <c r="BL274" i="1"/>
  <c r="BO290" i="1"/>
  <c r="M11" i="1"/>
  <c r="M35" i="1"/>
  <c r="M59" i="1"/>
  <c r="M83" i="1"/>
  <c r="BL107" i="1"/>
  <c r="M155" i="1"/>
  <c r="M203" i="1"/>
  <c r="L219" i="1"/>
  <c r="AV219" i="1"/>
  <c r="AE219" i="1"/>
  <c r="BD219" i="1"/>
  <c r="BO235" i="1"/>
  <c r="BO251" i="1"/>
  <c r="BO291" i="1"/>
  <c r="BO307" i="1"/>
  <c r="L68" i="1"/>
  <c r="AE68" i="1"/>
  <c r="BD68" i="1"/>
  <c r="AV68" i="1"/>
  <c r="L132" i="1"/>
  <c r="BD132" i="1"/>
  <c r="AV132" i="1"/>
  <c r="AE132" i="1"/>
  <c r="BO132" i="1"/>
  <c r="BO164" i="1"/>
  <c r="M196" i="1"/>
  <c r="BL196" i="1"/>
  <c r="M228" i="1"/>
  <c r="BL228" i="1"/>
  <c r="BL260" i="1"/>
  <c r="BO260" i="1"/>
  <c r="M292" i="1"/>
  <c r="BL292" i="1"/>
  <c r="BL271" i="1"/>
  <c r="BO271" i="1"/>
  <c r="BO206" i="1"/>
  <c r="BO152" i="1"/>
  <c r="BD208" i="1"/>
  <c r="AV208" i="1"/>
  <c r="AE208" i="1"/>
  <c r="L208" i="1"/>
  <c r="BO280" i="1"/>
  <c r="L34" i="1"/>
  <c r="AE34" i="1"/>
  <c r="BD34" i="1"/>
  <c r="AV34" i="1"/>
  <c r="L98" i="1"/>
  <c r="BD98" i="1"/>
  <c r="AV98" i="1"/>
  <c r="AE98" i="1"/>
  <c r="BO121" i="1"/>
  <c r="BD249" i="1"/>
  <c r="BL305" i="1"/>
  <c r="M15" i="1"/>
  <c r="M31" i="1"/>
  <c r="BL31" i="1"/>
  <c r="BL47" i="1"/>
  <c r="BO47" i="1"/>
  <c r="M47" i="1"/>
  <c r="BO63" i="1"/>
  <c r="BL63" i="1"/>
  <c r="BO79" i="1"/>
  <c r="M79" i="1"/>
  <c r="M95" i="1"/>
  <c r="BO95" i="1"/>
  <c r="BL111" i="1"/>
  <c r="BO111" i="1"/>
  <c r="M111" i="1"/>
  <c r="BO127" i="1"/>
  <c r="BL127" i="1"/>
  <c r="M127" i="1"/>
  <c r="BL143" i="1"/>
  <c r="BO143" i="1"/>
  <c r="M159" i="1"/>
  <c r="BO159" i="1"/>
  <c r="BL175" i="1"/>
  <c r="BO175" i="1"/>
  <c r="M175" i="1"/>
  <c r="BL34" i="1"/>
  <c r="M162" i="1"/>
  <c r="BO258" i="1"/>
  <c r="AE203" i="1"/>
  <c r="M275" i="1"/>
  <c r="M28" i="1"/>
  <c r="BL92" i="1"/>
  <c r="BL156" i="1"/>
  <c r="BL132" i="1"/>
  <c r="BO15" i="1"/>
  <c r="AV38" i="1"/>
  <c r="L153" i="1"/>
  <c r="AV153" i="1"/>
  <c r="AE153" i="1"/>
  <c r="BD153" i="1"/>
  <c r="L118" i="1"/>
  <c r="AV118" i="1"/>
  <c r="BD118" i="1"/>
  <c r="AE118" i="1"/>
  <c r="M134" i="1"/>
  <c r="BO8" i="1"/>
  <c r="L64" i="1"/>
  <c r="AE64" i="1"/>
  <c r="BD64" i="1"/>
  <c r="AV64" i="1"/>
  <c r="BO80" i="1"/>
  <c r="BL136" i="1"/>
  <c r="BL152" i="1"/>
  <c r="BD192" i="1"/>
  <c r="AE192" i="1"/>
  <c r="AV192" i="1"/>
  <c r="L192" i="1"/>
  <c r="M208" i="1"/>
  <c r="M264" i="1"/>
  <c r="BL280" i="1"/>
  <c r="BL304" i="1"/>
  <c r="L58" i="1"/>
  <c r="BD58" i="1"/>
  <c r="AV58" i="1"/>
  <c r="AE58" i="1"/>
  <c r="L122" i="1"/>
  <c r="BD122" i="1"/>
  <c r="AV122" i="1"/>
  <c r="AE122" i="1"/>
  <c r="L186" i="1"/>
  <c r="AV186" i="1"/>
  <c r="BD186" i="1"/>
  <c r="AE186" i="1"/>
  <c r="BO25" i="1"/>
  <c r="BL49" i="1"/>
  <c r="BL73" i="1"/>
  <c r="BL97" i="1"/>
  <c r="BL121" i="1"/>
  <c r="M153" i="1"/>
  <c r="M177" i="1"/>
  <c r="BL193" i="1"/>
  <c r="M217" i="1"/>
  <c r="L233" i="1"/>
  <c r="AE233" i="1"/>
  <c r="BD233" i="1"/>
  <c r="AV233" i="1"/>
  <c r="BL249" i="1"/>
  <c r="BL265" i="1"/>
  <c r="BO289" i="1"/>
  <c r="M305" i="1"/>
  <c r="BO18" i="1"/>
  <c r="M42" i="1"/>
  <c r="M66" i="1"/>
  <c r="M90" i="1"/>
  <c r="M114" i="1"/>
  <c r="BO162" i="1"/>
  <c r="BO186" i="1"/>
  <c r="BO202" i="1"/>
  <c r="BL242" i="1"/>
  <c r="M258" i="1"/>
  <c r="M282" i="1"/>
  <c r="BO11" i="1"/>
  <c r="BO35" i="1"/>
  <c r="BL59" i="1"/>
  <c r="BO83" i="1"/>
  <c r="M107" i="1"/>
  <c r="M139" i="1"/>
  <c r="BO163" i="1"/>
  <c r="M187" i="1"/>
  <c r="BL203" i="1"/>
  <c r="BO219" i="1"/>
  <c r="M259" i="1"/>
  <c r="BL275" i="1"/>
  <c r="M299" i="1"/>
  <c r="BO52" i="1"/>
  <c r="BL52" i="1"/>
  <c r="BL116" i="1"/>
  <c r="BO116" i="1"/>
  <c r="BL180" i="1"/>
  <c r="BO180" i="1"/>
  <c r="BL28" i="1"/>
  <c r="M60" i="1"/>
  <c r="BO204" i="1"/>
  <c r="M204" i="1"/>
  <c r="BL236" i="1"/>
  <c r="M236" i="1"/>
  <c r="BL268" i="1"/>
  <c r="M268" i="1"/>
  <c r="BL300" i="1"/>
  <c r="M300" i="1"/>
  <c r="BL15" i="1"/>
  <c r="AE38" i="1"/>
  <c r="BO31" i="1"/>
  <c r="L177" i="1"/>
  <c r="AE177" i="1"/>
  <c r="AV177" i="1"/>
  <c r="BD177" i="1"/>
  <c r="BO46" i="1"/>
  <c r="L102" i="1"/>
  <c r="BD102" i="1"/>
  <c r="AV102" i="1"/>
  <c r="AE102" i="1"/>
  <c r="BO118" i="1"/>
  <c r="BL134" i="1"/>
  <c r="BL174" i="1"/>
  <c r="L304" i="1"/>
  <c r="BD304" i="1"/>
  <c r="AV304" i="1"/>
  <c r="AE304" i="1"/>
  <c r="L18" i="1"/>
  <c r="BD18" i="1"/>
  <c r="AV18" i="1"/>
  <c r="L82" i="1"/>
  <c r="AE82" i="1"/>
  <c r="BD82" i="1"/>
  <c r="AV82" i="1"/>
  <c r="AV146" i="1"/>
  <c r="BL9" i="1"/>
  <c r="M57" i="1"/>
  <c r="M81" i="1"/>
  <c r="BL129" i="1"/>
  <c r="BO153" i="1"/>
  <c r="BO177" i="1"/>
  <c r="L217" i="1"/>
  <c r="AE217" i="1"/>
  <c r="BD217" i="1"/>
  <c r="AV217" i="1"/>
  <c r="BO249" i="1"/>
  <c r="BO273" i="1"/>
  <c r="BO305" i="1"/>
  <c r="L19" i="1"/>
  <c r="AV19" i="1"/>
  <c r="BD19" i="1"/>
  <c r="AE19" i="1"/>
  <c r="BD35" i="1"/>
  <c r="L35" i="1"/>
  <c r="AV35" i="1"/>
  <c r="AE35" i="1"/>
  <c r="M51" i="1"/>
  <c r="BL67" i="1"/>
  <c r="AV83" i="1"/>
  <c r="L99" i="1"/>
  <c r="BD99" i="1"/>
  <c r="AE99" i="1"/>
  <c r="AV99" i="1"/>
  <c r="M115" i="1"/>
  <c r="BL131" i="1"/>
  <c r="L147" i="1"/>
  <c r="AE147" i="1"/>
  <c r="BD147" i="1"/>
  <c r="AV147" i="1"/>
  <c r="BD163" i="1"/>
  <c r="M179" i="1"/>
  <c r="M18" i="1"/>
  <c r="BL42" i="1"/>
  <c r="BO90" i="1"/>
  <c r="BO114" i="1"/>
  <c r="BL162" i="1"/>
  <c r="BO226" i="1"/>
  <c r="M266" i="1"/>
  <c r="L282" i="1"/>
  <c r="AE282" i="1"/>
  <c r="AV282" i="1"/>
  <c r="BD282" i="1"/>
  <c r="M19" i="1"/>
  <c r="M43" i="1"/>
  <c r="M67" i="1"/>
  <c r="M91" i="1"/>
  <c r="BO115" i="1"/>
  <c r="BO139" i="1"/>
  <c r="BL163" i="1"/>
  <c r="BL187" i="1"/>
  <c r="BO203" i="1"/>
  <c r="BL243" i="1"/>
  <c r="M283" i="1"/>
  <c r="AV299" i="1"/>
  <c r="BD299" i="1"/>
  <c r="AE299" i="1"/>
  <c r="L299" i="1"/>
  <c r="BL12" i="1"/>
  <c r="M12" i="1"/>
  <c r="M76" i="1"/>
  <c r="BO76" i="1"/>
  <c r="BO140" i="1"/>
  <c r="M140" i="1"/>
  <c r="BO28" i="1"/>
  <c r="BL199" i="1"/>
  <c r="M199" i="1"/>
  <c r="BL79" i="1"/>
  <c r="BL95" i="1"/>
  <c r="L134" i="1"/>
  <c r="BD134" i="1"/>
  <c r="AE134" i="1"/>
  <c r="L262" i="1"/>
  <c r="BD262" i="1"/>
  <c r="AE262" i="1"/>
  <c r="AV262" i="1"/>
  <c r="BD89" i="1"/>
  <c r="BL62" i="1"/>
  <c r="BD29" i="1"/>
  <c r="AE29" i="1"/>
  <c r="AV29" i="1"/>
  <c r="L29" i="1"/>
  <c r="L61" i="1"/>
  <c r="AV61" i="1"/>
  <c r="BD61" i="1"/>
  <c r="AE61" i="1"/>
  <c r="L93" i="1"/>
  <c r="BD93" i="1"/>
  <c r="AV93" i="1"/>
  <c r="AE93" i="1"/>
  <c r="L125" i="1"/>
  <c r="BD125" i="1"/>
  <c r="AE125" i="1"/>
  <c r="AV125" i="1"/>
  <c r="L173" i="1"/>
  <c r="BD173" i="1"/>
  <c r="AV173" i="1"/>
  <c r="AE173" i="1"/>
  <c r="L189" i="1"/>
  <c r="AV189" i="1"/>
  <c r="BD189" i="1"/>
  <c r="AE189" i="1"/>
  <c r="AV237" i="1"/>
  <c r="BD237" i="1"/>
  <c r="L237" i="1"/>
  <c r="AE237" i="1"/>
  <c r="AV113" i="1"/>
  <c r="BD113" i="1"/>
  <c r="AE113" i="1"/>
  <c r="L113" i="1"/>
  <c r="BL120" i="1"/>
  <c r="BO136" i="1"/>
  <c r="BL248" i="1"/>
  <c r="BO13" i="1"/>
  <c r="BL29" i="1"/>
  <c r="BO45" i="1"/>
  <c r="BO61" i="1"/>
  <c r="BL77" i="1"/>
  <c r="BO93" i="1"/>
  <c r="BO109" i="1"/>
  <c r="BL125" i="1"/>
  <c r="BO141" i="1"/>
  <c r="BL157" i="1"/>
  <c r="BO173" i="1"/>
  <c r="BO189" i="1"/>
  <c r="BO205" i="1"/>
  <c r="BO221" i="1"/>
  <c r="BO237" i="1"/>
  <c r="BL253" i="1"/>
  <c r="BL269" i="1"/>
  <c r="BL285" i="1"/>
  <c r="BO301" i="1"/>
  <c r="BO158" i="1"/>
  <c r="BO174" i="1"/>
  <c r="L214" i="1"/>
  <c r="AV214" i="1"/>
  <c r="BD214" i="1"/>
  <c r="AE214" i="1"/>
  <c r="BO230" i="1"/>
  <c r="M246" i="1"/>
  <c r="L288" i="1"/>
  <c r="AE288" i="1"/>
  <c r="AV288" i="1"/>
  <c r="BD288" i="1"/>
  <c r="M304" i="1"/>
  <c r="L42" i="1"/>
  <c r="AE42" i="1"/>
  <c r="AV42" i="1"/>
  <c r="BD42" i="1"/>
  <c r="BO57" i="1"/>
  <c r="BO81" i="1"/>
  <c r="BL153" i="1"/>
  <c r="BL177" i="1"/>
  <c r="L201" i="1"/>
  <c r="AV201" i="1"/>
  <c r="AE201" i="1"/>
  <c r="BD201" i="1"/>
  <c r="BL18" i="1"/>
  <c r="BO42" i="1"/>
  <c r="M146" i="1"/>
  <c r="BL170" i="1"/>
  <c r="BO210" i="1"/>
  <c r="L266" i="1"/>
  <c r="AE266" i="1"/>
  <c r="AV266" i="1"/>
  <c r="BD266" i="1"/>
  <c r="M163" i="1"/>
  <c r="M212" i="1"/>
  <c r="BL212" i="1"/>
  <c r="M244" i="1"/>
  <c r="BO244" i="1"/>
  <c r="BO276" i="1"/>
  <c r="M276" i="1"/>
  <c r="M308" i="1"/>
  <c r="BO308" i="1"/>
  <c r="M143" i="1"/>
  <c r="BL303" i="1"/>
  <c r="BO303" i="1"/>
  <c r="M63" i="1"/>
  <c r="BL159" i="1"/>
  <c r="M65" i="1"/>
  <c r="M129" i="1"/>
  <c r="BO78" i="1"/>
  <c r="BL24" i="1"/>
  <c r="L80" i="1"/>
  <c r="AV80" i="1"/>
  <c r="AE80" i="1"/>
  <c r="BD80" i="1"/>
  <c r="L25" i="1"/>
  <c r="AV25" i="1"/>
  <c r="AE25" i="1"/>
  <c r="BD25" i="1"/>
  <c r="BO190" i="1"/>
  <c r="BL206" i="1"/>
  <c r="M262" i="1"/>
  <c r="L13" i="1"/>
  <c r="BD13" i="1"/>
  <c r="AV13" i="1"/>
  <c r="AE13" i="1"/>
  <c r="L45" i="1"/>
  <c r="BD45" i="1"/>
  <c r="AV45" i="1"/>
  <c r="AE45" i="1"/>
  <c r="BD77" i="1"/>
  <c r="L109" i="1"/>
  <c r="AE109" i="1"/>
  <c r="BD109" i="1"/>
  <c r="AV109" i="1"/>
  <c r="AE141" i="1"/>
  <c r="AV141" i="1"/>
  <c r="L141" i="1"/>
  <c r="BD141" i="1"/>
  <c r="L157" i="1"/>
  <c r="AV157" i="1"/>
  <c r="AE157" i="1"/>
  <c r="BD157" i="1"/>
  <c r="AE205" i="1"/>
  <c r="L221" i="1"/>
  <c r="BD221" i="1"/>
  <c r="AE221" i="1"/>
  <c r="AV221" i="1"/>
  <c r="BD253" i="1"/>
  <c r="L253" i="1"/>
  <c r="AV253" i="1"/>
  <c r="AE253" i="1"/>
  <c r="AE269" i="1"/>
  <c r="AV269" i="1"/>
  <c r="BD269" i="1"/>
  <c r="L269" i="1"/>
  <c r="L285" i="1"/>
  <c r="BD285" i="1"/>
  <c r="AV285" i="1"/>
  <c r="AE285" i="1"/>
  <c r="L49" i="1"/>
  <c r="AV49" i="1"/>
  <c r="AE49" i="1"/>
  <c r="L230" i="1"/>
  <c r="BD230" i="1"/>
  <c r="AE230" i="1"/>
  <c r="AV230" i="1"/>
  <c r="BL246" i="1"/>
  <c r="BL262" i="1"/>
  <c r="BL302" i="1"/>
  <c r="BL8" i="1"/>
  <c r="L48" i="1"/>
  <c r="AV48" i="1"/>
  <c r="BD48" i="1"/>
  <c r="AE48" i="1"/>
  <c r="BO64" i="1"/>
  <c r="BL80" i="1"/>
  <c r="L176" i="1"/>
  <c r="BD176" i="1"/>
  <c r="AE176" i="1"/>
  <c r="AV176" i="1"/>
  <c r="BO192" i="1"/>
  <c r="BL208" i="1"/>
  <c r="L9" i="1"/>
  <c r="AE9" i="1"/>
  <c r="AV9" i="1"/>
  <c r="L137" i="1"/>
  <c r="AV137" i="1"/>
  <c r="BD137" i="1"/>
  <c r="AE137" i="1"/>
  <c r="L14" i="1"/>
  <c r="AV14" i="1"/>
  <c r="AE14" i="1"/>
  <c r="BL46" i="1"/>
  <c r="BO102" i="1"/>
  <c r="BL118" i="1"/>
  <c r="M286" i="1"/>
  <c r="BO302" i="1"/>
  <c r="L32" i="1"/>
  <c r="BD32" i="1"/>
  <c r="AV32" i="1"/>
  <c r="AE32" i="1"/>
  <c r="BO48" i="1"/>
  <c r="BL64" i="1"/>
  <c r="BO104" i="1"/>
  <c r="BO120" i="1"/>
  <c r="L160" i="1"/>
  <c r="AV160" i="1"/>
  <c r="AE160" i="1"/>
  <c r="BD160" i="1"/>
  <c r="M176" i="1"/>
  <c r="BL192" i="1"/>
  <c r="BO232" i="1"/>
  <c r="M248" i="1"/>
  <c r="L170" i="1"/>
  <c r="AV170" i="1"/>
  <c r="BD170" i="1"/>
  <c r="AE170" i="1"/>
  <c r="M9" i="1"/>
  <c r="BL257" i="1"/>
  <c r="M273" i="1"/>
  <c r="BL98" i="1"/>
  <c r="BL19" i="1"/>
  <c r="BO43" i="1"/>
  <c r="BO67" i="1"/>
  <c r="BO91" i="1"/>
  <c r="BL115" i="1"/>
  <c r="BL227" i="1"/>
  <c r="AV283" i="1"/>
  <c r="L283" i="1"/>
  <c r="BD283" i="1"/>
  <c r="AE283" i="1"/>
  <c r="BO36" i="1"/>
  <c r="M100" i="1"/>
  <c r="M164" i="1"/>
  <c r="M36" i="1"/>
  <c r="BL13" i="1"/>
  <c r="M29" i="1"/>
  <c r="BL45" i="1"/>
  <c r="BL61" i="1"/>
  <c r="M77" i="1"/>
  <c r="BL93" i="1"/>
  <c r="BL109" i="1"/>
  <c r="BO125" i="1"/>
  <c r="BL141" i="1"/>
  <c r="BO157" i="1"/>
  <c r="BL173" i="1"/>
  <c r="BL189" i="1"/>
  <c r="BL205" i="1"/>
  <c r="BL221" i="1"/>
  <c r="BL237" i="1"/>
  <c r="BO253" i="1"/>
  <c r="BO269" i="1"/>
  <c r="BO285" i="1"/>
  <c r="BL301" i="1"/>
  <c r="BD33" i="1"/>
  <c r="AE33" i="1"/>
  <c r="AV33" i="1"/>
  <c r="L33" i="1"/>
  <c r="L97" i="1"/>
  <c r="AV97" i="1"/>
  <c r="BD97" i="1"/>
  <c r="AE97" i="1"/>
  <c r="AE161" i="1"/>
  <c r="BO14" i="1"/>
  <c r="M30" i="1"/>
  <c r="M54" i="1"/>
  <c r="L70" i="1"/>
  <c r="AE70" i="1"/>
  <c r="AV70" i="1"/>
  <c r="BD70" i="1"/>
  <c r="BL86" i="1"/>
  <c r="BL102" i="1"/>
  <c r="M126" i="1"/>
  <c r="BL142" i="1"/>
  <c r="BL158" i="1"/>
  <c r="M182" i="1"/>
  <c r="AV198" i="1"/>
  <c r="M214" i="1"/>
  <c r="BL230" i="1"/>
  <c r="M254" i="1"/>
  <c r="BL270" i="1"/>
  <c r="BL286" i="1"/>
  <c r="M310" i="1"/>
  <c r="BD16" i="1"/>
  <c r="AE16" i="1"/>
  <c r="L16" i="1"/>
  <c r="AV16" i="1"/>
  <c r="BL32" i="1"/>
  <c r="BL48" i="1"/>
  <c r="M72" i="1"/>
  <c r="BL88" i="1"/>
  <c r="BL104" i="1"/>
  <c r="M128" i="1"/>
  <c r="L144" i="1"/>
  <c r="AV144" i="1"/>
  <c r="BD144" i="1"/>
  <c r="AE144" i="1"/>
  <c r="BL160" i="1"/>
  <c r="BL176" i="1"/>
  <c r="M200" i="1"/>
  <c r="BO216" i="1"/>
  <c r="BL232" i="1"/>
  <c r="BL256" i="1"/>
  <c r="L272" i="1"/>
  <c r="BD272" i="1"/>
  <c r="AV272" i="1"/>
  <c r="AE272" i="1"/>
  <c r="BO288" i="1"/>
  <c r="BO304" i="1"/>
  <c r="L66" i="1"/>
  <c r="AV66" i="1"/>
  <c r="BD66" i="1"/>
  <c r="L130" i="1"/>
  <c r="BO9" i="1"/>
  <c r="M33" i="1"/>
  <c r="BL57" i="1"/>
  <c r="M89" i="1"/>
  <c r="M113" i="1"/>
  <c r="M137" i="1"/>
  <c r="M161" i="1"/>
  <c r="M185" i="1"/>
  <c r="BO201" i="1"/>
  <c r="BL217" i="1"/>
  <c r="BO241" i="1"/>
  <c r="M257" i="1"/>
  <c r="BL273" i="1"/>
  <c r="M297" i="1"/>
  <c r="M7" i="1"/>
  <c r="BL23" i="1"/>
  <c r="BL39" i="1"/>
  <c r="BO39" i="1"/>
  <c r="M39" i="1"/>
  <c r="BL55" i="1"/>
  <c r="M55" i="1"/>
  <c r="BO55" i="1"/>
  <c r="BL71" i="1"/>
  <c r="M71" i="1"/>
  <c r="BL87" i="1"/>
  <c r="M87" i="1"/>
  <c r="BO103" i="1"/>
  <c r="M103" i="1"/>
  <c r="BL103" i="1"/>
  <c r="M119" i="1"/>
  <c r="BO119" i="1"/>
  <c r="BL119" i="1"/>
  <c r="BL135" i="1"/>
  <c r="BO135" i="1"/>
  <c r="BL151" i="1"/>
  <c r="M151" i="1"/>
  <c r="BL167" i="1"/>
  <c r="BO167" i="1"/>
  <c r="M167" i="1"/>
  <c r="BL183" i="1"/>
  <c r="M183" i="1"/>
  <c r="BO183" i="1"/>
  <c r="BO26" i="1"/>
  <c r="M50" i="1"/>
  <c r="M98" i="1"/>
  <c r="BL122" i="1"/>
  <c r="BL146" i="1"/>
  <c r="M170" i="1"/>
  <c r="BL194" i="1"/>
  <c r="BL210" i="1"/>
  <c r="BO234" i="1"/>
  <c r="L250" i="1"/>
  <c r="AE250" i="1"/>
  <c r="AV250" i="1"/>
  <c r="BD250" i="1"/>
  <c r="BL266" i="1"/>
  <c r="BL282" i="1"/>
  <c r="M306" i="1"/>
  <c r="BO19" i="1"/>
  <c r="BL43" i="1"/>
  <c r="M75" i="1"/>
  <c r="M99" i="1"/>
  <c r="M123" i="1"/>
  <c r="BO147" i="1"/>
  <c r="M171" i="1"/>
  <c r="M195" i="1"/>
  <c r="BO211" i="1"/>
  <c r="BO227" i="1"/>
  <c r="M251" i="1"/>
  <c r="L267" i="1"/>
  <c r="BO283" i="1"/>
  <c r="BL299" i="1"/>
  <c r="AE60" i="1"/>
  <c r="AV60" i="1"/>
  <c r="BD60" i="1"/>
  <c r="L60" i="1"/>
  <c r="L124" i="1"/>
  <c r="AV124" i="1"/>
  <c r="BD124" i="1"/>
  <c r="AE124" i="1"/>
  <c r="BL188" i="1"/>
  <c r="BL36" i="1"/>
  <c r="M68" i="1"/>
  <c r="M92" i="1"/>
  <c r="BO124" i="1"/>
  <c r="M180" i="1"/>
  <c r="BO212" i="1"/>
  <c r="BL244" i="1"/>
  <c r="BL276" i="1"/>
  <c r="BL308" i="1"/>
  <c r="BO263" i="1"/>
  <c r="BL263" i="1"/>
  <c r="M207" i="1"/>
  <c r="M303" i="1"/>
  <c r="BO151" i="1"/>
  <c r="BD14" i="1"/>
  <c r="AE66" i="1"/>
  <c r="L295" i="1"/>
  <c r="AE295" i="1"/>
  <c r="BD295" i="1"/>
  <c r="AV295" i="1"/>
  <c r="L20" i="1"/>
  <c r="AE20" i="1"/>
  <c r="L84" i="1"/>
  <c r="AV84" i="1"/>
  <c r="AE84" i="1"/>
  <c r="BD148" i="1"/>
  <c r="AV148" i="1"/>
  <c r="L148" i="1"/>
  <c r="AE148" i="1"/>
  <c r="BL279" i="1"/>
  <c r="M223" i="1"/>
  <c r="BL295" i="1"/>
  <c r="BO191" i="1"/>
  <c r="BL191" i="1"/>
  <c r="M191" i="1"/>
  <c r="BD10" i="1"/>
  <c r="L10" i="1"/>
  <c r="AV10" i="1"/>
  <c r="AE10" i="1"/>
  <c r="L74" i="1"/>
  <c r="AE74" i="1"/>
  <c r="AV74" i="1"/>
  <c r="L138" i="1"/>
  <c r="AE138" i="1"/>
  <c r="AV138" i="1"/>
  <c r="BD138" i="1"/>
  <c r="M10" i="1"/>
  <c r="M74" i="1"/>
  <c r="M138" i="1"/>
  <c r="L279" i="1"/>
  <c r="AV279" i="1"/>
  <c r="BD279" i="1"/>
  <c r="AE279" i="1"/>
  <c r="L223" i="1"/>
  <c r="BD223" i="1"/>
  <c r="AV223" i="1"/>
  <c r="AE223" i="1"/>
  <c r="M295" i="1"/>
  <c r="M239" i="1"/>
  <c r="BD74" i="1"/>
  <c r="AV239" i="1"/>
  <c r="L239" i="1"/>
  <c r="BD239" i="1"/>
  <c r="AE239" i="1"/>
  <c r="L231" i="1"/>
  <c r="AV231" i="1"/>
  <c r="BD231" i="1"/>
  <c r="AE231" i="1"/>
  <c r="M247" i="1"/>
  <c r="BL247" i="1"/>
  <c r="BD84" i="1"/>
  <c r="L255" i="1"/>
  <c r="AV255" i="1"/>
  <c r="AE255" i="1"/>
  <c r="BD255" i="1"/>
  <c r="M215" i="1"/>
  <c r="M287" i="1"/>
  <c r="M231" i="1"/>
  <c r="BL239" i="1"/>
  <c r="BO247" i="1"/>
  <c r="BD20" i="1"/>
  <c r="L215" i="1"/>
  <c r="AE215" i="1"/>
  <c r="AV215" i="1"/>
  <c r="BD215" i="1"/>
  <c r="AV287" i="1"/>
  <c r="AE287" i="1"/>
  <c r="BD287" i="1"/>
  <c r="L287" i="1"/>
  <c r="BL231" i="1"/>
  <c r="AV20" i="1"/>
  <c r="AE89" i="1" l="1"/>
  <c r="AE163" i="1"/>
  <c r="BD83" i="1"/>
  <c r="L146" i="1"/>
  <c r="BD203" i="1"/>
  <c r="L249" i="1"/>
  <c r="P249" i="1" s="1"/>
  <c r="L53" i="1"/>
  <c r="AV86" i="1"/>
  <c r="AV205" i="1"/>
  <c r="AV77" i="1"/>
  <c r="AV108" i="1"/>
  <c r="BD161" i="1"/>
  <c r="BD86" i="1"/>
  <c r="BD205" i="1"/>
  <c r="AE77" i="1"/>
  <c r="AV73" i="1"/>
  <c r="AE301" i="1"/>
  <c r="AE246" i="1"/>
  <c r="L89" i="1"/>
  <c r="S89" i="1" s="1"/>
  <c r="AV163" i="1"/>
  <c r="AE83" i="1"/>
  <c r="AV203" i="1"/>
  <c r="L198" i="1"/>
  <c r="AV161" i="1"/>
  <c r="AE108" i="1"/>
  <c r="AE86" i="1"/>
  <c r="AE73" i="1"/>
  <c r="L301" i="1"/>
  <c r="S301" i="1" s="1"/>
  <c r="AV246" i="1"/>
  <c r="BD298" i="1"/>
  <c r="AV162" i="1"/>
  <c r="AV96" i="1"/>
  <c r="L108" i="1"/>
  <c r="AE106" i="1"/>
  <c r="BD73" i="1"/>
  <c r="AV301" i="1"/>
  <c r="BD246" i="1"/>
  <c r="AE298" i="1"/>
  <c r="AE162" i="1"/>
  <c r="AE96" i="1"/>
  <c r="AE123" i="1"/>
  <c r="AV267" i="1"/>
  <c r="AV130" i="1"/>
  <c r="AE267" i="1"/>
  <c r="AE130" i="1"/>
  <c r="BD106" i="1"/>
  <c r="AV298" i="1"/>
  <c r="BD162" i="1"/>
  <c r="BD96" i="1"/>
  <c r="L123" i="1"/>
  <c r="BD198" i="1"/>
  <c r="AV106" i="1"/>
  <c r="BD146" i="1"/>
  <c r="AV249" i="1"/>
  <c r="AE53" i="1"/>
  <c r="AV123" i="1"/>
  <c r="W74" i="1"/>
  <c r="P74" i="1"/>
  <c r="AN74" i="1"/>
  <c r="S74" i="1"/>
  <c r="AN49" i="1"/>
  <c r="P49" i="1"/>
  <c r="W49" i="1"/>
  <c r="S49" i="1"/>
  <c r="P221" i="1"/>
  <c r="S221" i="1"/>
  <c r="AN221" i="1"/>
  <c r="W221" i="1"/>
  <c r="W157" i="1"/>
  <c r="S157" i="1"/>
  <c r="P157" i="1"/>
  <c r="AN157" i="1"/>
  <c r="AN45" i="1"/>
  <c r="P45" i="1"/>
  <c r="W45" i="1"/>
  <c r="S45" i="1"/>
  <c r="AN287" i="1"/>
  <c r="S287" i="1"/>
  <c r="P287" i="1"/>
  <c r="W287" i="1"/>
  <c r="L188" i="1"/>
  <c r="AE188" i="1"/>
  <c r="AV188" i="1"/>
  <c r="BD188" i="1"/>
  <c r="L23" i="1"/>
  <c r="AV23" i="1"/>
  <c r="BD23" i="1"/>
  <c r="AE23" i="1"/>
  <c r="W198" i="1"/>
  <c r="P198" i="1"/>
  <c r="AN198" i="1"/>
  <c r="S198" i="1"/>
  <c r="L164" i="1"/>
  <c r="BD164" i="1"/>
  <c r="AV164" i="1"/>
  <c r="AE164" i="1"/>
  <c r="W170" i="1"/>
  <c r="P170" i="1"/>
  <c r="S170" i="1"/>
  <c r="AN170" i="1"/>
  <c r="P141" i="1"/>
  <c r="S141" i="1"/>
  <c r="W141" i="1"/>
  <c r="AN141" i="1"/>
  <c r="BD24" i="1"/>
  <c r="L24" i="1"/>
  <c r="AV24" i="1"/>
  <c r="AE24" i="1"/>
  <c r="L158" i="1"/>
  <c r="AE158" i="1"/>
  <c r="AV158" i="1"/>
  <c r="BD158" i="1"/>
  <c r="W173" i="1"/>
  <c r="AN173" i="1"/>
  <c r="S173" i="1"/>
  <c r="P173" i="1"/>
  <c r="P93" i="1"/>
  <c r="W93" i="1"/>
  <c r="S93" i="1"/>
  <c r="AN93" i="1"/>
  <c r="L12" i="1"/>
  <c r="AE12" i="1"/>
  <c r="BD12" i="1"/>
  <c r="AV12" i="1"/>
  <c r="AV131" i="1"/>
  <c r="L131" i="1"/>
  <c r="AE131" i="1"/>
  <c r="BD131" i="1"/>
  <c r="W146" i="1"/>
  <c r="P146" i="1"/>
  <c r="S146" i="1"/>
  <c r="AN146" i="1"/>
  <c r="AE204" i="1"/>
  <c r="BD204" i="1"/>
  <c r="AV204" i="1"/>
  <c r="L204" i="1"/>
  <c r="AV116" i="1"/>
  <c r="AE116" i="1"/>
  <c r="L116" i="1"/>
  <c r="BD116" i="1"/>
  <c r="S64" i="1"/>
  <c r="AN64" i="1"/>
  <c r="W64" i="1"/>
  <c r="P64" i="1"/>
  <c r="AE156" i="1"/>
  <c r="AV156" i="1"/>
  <c r="BD156" i="1"/>
  <c r="L156" i="1"/>
  <c r="L143" i="1"/>
  <c r="AV143" i="1"/>
  <c r="AE143" i="1"/>
  <c r="BD143" i="1"/>
  <c r="L111" i="1"/>
  <c r="AV111" i="1"/>
  <c r="BD111" i="1"/>
  <c r="AE111" i="1"/>
  <c r="AV31" i="1"/>
  <c r="L31" i="1"/>
  <c r="AE31" i="1"/>
  <c r="BD31" i="1"/>
  <c r="S208" i="1"/>
  <c r="P208" i="1"/>
  <c r="W208" i="1"/>
  <c r="AN208" i="1"/>
  <c r="L30" i="1"/>
  <c r="AV30" i="1"/>
  <c r="AE30" i="1"/>
  <c r="BD30" i="1"/>
  <c r="W278" i="1"/>
  <c r="AN278" i="1"/>
  <c r="S278" i="1"/>
  <c r="P278" i="1"/>
  <c r="W150" i="1"/>
  <c r="AN150" i="1"/>
  <c r="S150" i="1"/>
  <c r="P150" i="1"/>
  <c r="P107" i="1"/>
  <c r="W107" i="1"/>
  <c r="S107" i="1"/>
  <c r="AN107" i="1"/>
  <c r="AN11" i="1"/>
  <c r="P11" i="1"/>
  <c r="S11" i="1"/>
  <c r="W11" i="1"/>
  <c r="P240" i="1"/>
  <c r="S240" i="1"/>
  <c r="AN240" i="1"/>
  <c r="W240" i="1"/>
  <c r="AE145" i="1"/>
  <c r="BD145" i="1"/>
  <c r="AV145" i="1"/>
  <c r="L145" i="1"/>
  <c r="S245" i="1"/>
  <c r="AN245" i="1"/>
  <c r="P245" i="1"/>
  <c r="W245" i="1"/>
  <c r="W149" i="1"/>
  <c r="AN149" i="1"/>
  <c r="P149" i="1"/>
  <c r="S149" i="1"/>
  <c r="AN53" i="1"/>
  <c r="W53" i="1"/>
  <c r="S53" i="1"/>
  <c r="P53" i="1"/>
  <c r="W38" i="1"/>
  <c r="AN38" i="1"/>
  <c r="P38" i="1"/>
  <c r="S38" i="1"/>
  <c r="P261" i="1"/>
  <c r="S261" i="1"/>
  <c r="AN261" i="1"/>
  <c r="W261" i="1"/>
  <c r="P181" i="1"/>
  <c r="W181" i="1"/>
  <c r="AN181" i="1"/>
  <c r="S181" i="1"/>
  <c r="AE306" i="1"/>
  <c r="AV306" i="1"/>
  <c r="BD306" i="1"/>
  <c r="L306" i="1"/>
  <c r="AE252" i="1"/>
  <c r="L252" i="1"/>
  <c r="BD252" i="1"/>
  <c r="AV252" i="1"/>
  <c r="W124" i="1"/>
  <c r="P124" i="1"/>
  <c r="AN124" i="1"/>
  <c r="S124" i="1"/>
  <c r="AN215" i="1"/>
  <c r="S215" i="1"/>
  <c r="W215" i="1"/>
  <c r="P215" i="1"/>
  <c r="L183" i="1"/>
  <c r="AE183" i="1"/>
  <c r="BD183" i="1"/>
  <c r="AV183" i="1"/>
  <c r="S130" i="1"/>
  <c r="W130" i="1"/>
  <c r="P130" i="1"/>
  <c r="AN130" i="1"/>
  <c r="S279" i="1"/>
  <c r="P279" i="1"/>
  <c r="W279" i="1"/>
  <c r="AN279" i="1"/>
  <c r="P255" i="1"/>
  <c r="S255" i="1"/>
  <c r="W255" i="1"/>
  <c r="AN255" i="1"/>
  <c r="S231" i="1"/>
  <c r="AN231" i="1"/>
  <c r="P231" i="1"/>
  <c r="W231" i="1"/>
  <c r="P10" i="1"/>
  <c r="S10" i="1"/>
  <c r="W10" i="1"/>
  <c r="AN10" i="1"/>
  <c r="AV241" i="1"/>
  <c r="BD241" i="1"/>
  <c r="AE241" i="1"/>
  <c r="L241" i="1"/>
  <c r="S20" i="1"/>
  <c r="P20" i="1"/>
  <c r="W20" i="1"/>
  <c r="AN20" i="1"/>
  <c r="AN250" i="1"/>
  <c r="W250" i="1"/>
  <c r="P250" i="1"/>
  <c r="S250" i="1"/>
  <c r="L135" i="1"/>
  <c r="BD135" i="1"/>
  <c r="AE135" i="1"/>
  <c r="AV135" i="1"/>
  <c r="L103" i="1"/>
  <c r="AE103" i="1"/>
  <c r="BD103" i="1"/>
  <c r="AV103" i="1"/>
  <c r="L55" i="1"/>
  <c r="AV55" i="1"/>
  <c r="BD55" i="1"/>
  <c r="AE55" i="1"/>
  <c r="P66" i="1"/>
  <c r="AN66" i="1"/>
  <c r="W66" i="1"/>
  <c r="S66" i="1"/>
  <c r="L270" i="1"/>
  <c r="BD270" i="1"/>
  <c r="AV270" i="1"/>
  <c r="AE270" i="1"/>
  <c r="P160" i="1"/>
  <c r="W160" i="1"/>
  <c r="AN160" i="1"/>
  <c r="S160" i="1"/>
  <c r="W253" i="1"/>
  <c r="S253" i="1"/>
  <c r="AN253" i="1"/>
  <c r="P253" i="1"/>
  <c r="AE276" i="1"/>
  <c r="L276" i="1"/>
  <c r="BD276" i="1"/>
  <c r="AV276" i="1"/>
  <c r="L248" i="1"/>
  <c r="AE248" i="1"/>
  <c r="BD248" i="1"/>
  <c r="AV248" i="1"/>
  <c r="W89" i="1"/>
  <c r="W134" i="1"/>
  <c r="S134" i="1"/>
  <c r="P134" i="1"/>
  <c r="AN134" i="1"/>
  <c r="W299" i="1"/>
  <c r="AN299" i="1"/>
  <c r="P299" i="1"/>
  <c r="S299" i="1"/>
  <c r="S35" i="1"/>
  <c r="AN35" i="1"/>
  <c r="W35" i="1"/>
  <c r="P35" i="1"/>
  <c r="L273" i="1"/>
  <c r="BD273" i="1"/>
  <c r="AE273" i="1"/>
  <c r="AV273" i="1"/>
  <c r="P177" i="1"/>
  <c r="S177" i="1"/>
  <c r="W177" i="1"/>
  <c r="AN177" i="1"/>
  <c r="L242" i="1"/>
  <c r="BD242" i="1"/>
  <c r="AV242" i="1"/>
  <c r="AE242" i="1"/>
  <c r="L92" i="1"/>
  <c r="BD92" i="1"/>
  <c r="AV92" i="1"/>
  <c r="AE92" i="1"/>
  <c r="L63" i="1"/>
  <c r="AE63" i="1"/>
  <c r="AV63" i="1"/>
  <c r="BD63" i="1"/>
  <c r="W98" i="1"/>
  <c r="S98" i="1"/>
  <c r="AN98" i="1"/>
  <c r="P98" i="1"/>
  <c r="BD260" i="1"/>
  <c r="AV260" i="1"/>
  <c r="AE260" i="1"/>
  <c r="L260" i="1"/>
  <c r="W68" i="1"/>
  <c r="AN68" i="1"/>
  <c r="S68" i="1"/>
  <c r="P68" i="1"/>
  <c r="S224" i="1"/>
  <c r="AN224" i="1"/>
  <c r="P224" i="1"/>
  <c r="W224" i="1"/>
  <c r="L40" i="1"/>
  <c r="BD40" i="1"/>
  <c r="AV40" i="1"/>
  <c r="AE40" i="1"/>
  <c r="L195" i="1"/>
  <c r="AV195" i="1"/>
  <c r="BD195" i="1"/>
  <c r="AE195" i="1"/>
  <c r="L26" i="1"/>
  <c r="AV26" i="1"/>
  <c r="BD26" i="1"/>
  <c r="AE26" i="1"/>
  <c r="AN172" i="1"/>
  <c r="W172" i="1"/>
  <c r="P172" i="1"/>
  <c r="S172" i="1"/>
  <c r="P133" i="1"/>
  <c r="S133" i="1"/>
  <c r="W133" i="1"/>
  <c r="AN133" i="1"/>
  <c r="L90" i="1"/>
  <c r="AV90" i="1"/>
  <c r="BD90" i="1"/>
  <c r="AE90" i="1"/>
  <c r="L142" i="1"/>
  <c r="AE142" i="1"/>
  <c r="AV142" i="1"/>
  <c r="BD142" i="1"/>
  <c r="L263" i="1"/>
  <c r="BD263" i="1"/>
  <c r="AV263" i="1"/>
  <c r="AE263" i="1"/>
  <c r="L151" i="1"/>
  <c r="AE151" i="1"/>
  <c r="BD151" i="1"/>
  <c r="AV151" i="1"/>
  <c r="L88" i="1"/>
  <c r="AE88" i="1"/>
  <c r="BD88" i="1"/>
  <c r="AV88" i="1"/>
  <c r="AN138" i="1"/>
  <c r="P138" i="1"/>
  <c r="S138" i="1"/>
  <c r="W138" i="1"/>
  <c r="P148" i="1"/>
  <c r="AN148" i="1"/>
  <c r="W148" i="1"/>
  <c r="S148" i="1"/>
  <c r="L211" i="1"/>
  <c r="AE211" i="1"/>
  <c r="AV211" i="1"/>
  <c r="BD211" i="1"/>
  <c r="L87" i="1"/>
  <c r="BD87" i="1"/>
  <c r="AV87" i="1"/>
  <c r="AE87" i="1"/>
  <c r="W144" i="1"/>
  <c r="P144" i="1"/>
  <c r="AN144" i="1"/>
  <c r="S144" i="1"/>
  <c r="W161" i="1"/>
  <c r="AN161" i="1"/>
  <c r="S161" i="1"/>
  <c r="P161" i="1"/>
  <c r="L100" i="1"/>
  <c r="AV100" i="1"/>
  <c r="BD100" i="1"/>
  <c r="AE100" i="1"/>
  <c r="AE227" i="1"/>
  <c r="BD227" i="1"/>
  <c r="AV227" i="1"/>
  <c r="L227" i="1"/>
  <c r="W32" i="1"/>
  <c r="AN32" i="1"/>
  <c r="P32" i="1"/>
  <c r="S32" i="1"/>
  <c r="AN48" i="1"/>
  <c r="P48" i="1"/>
  <c r="W48" i="1"/>
  <c r="S48" i="1"/>
  <c r="P285" i="1"/>
  <c r="AN285" i="1"/>
  <c r="W285" i="1"/>
  <c r="S285" i="1"/>
  <c r="P205" i="1"/>
  <c r="W205" i="1"/>
  <c r="AN205" i="1"/>
  <c r="S205" i="1"/>
  <c r="W77" i="1"/>
  <c r="S77" i="1"/>
  <c r="AN77" i="1"/>
  <c r="P77" i="1"/>
  <c r="P13" i="1"/>
  <c r="S13" i="1"/>
  <c r="W13" i="1"/>
  <c r="AN13" i="1"/>
  <c r="S25" i="1"/>
  <c r="W25" i="1"/>
  <c r="P25" i="1"/>
  <c r="AN25" i="1"/>
  <c r="L78" i="1"/>
  <c r="BD78" i="1"/>
  <c r="AE78" i="1"/>
  <c r="AV78" i="1"/>
  <c r="P42" i="1"/>
  <c r="S42" i="1"/>
  <c r="W42" i="1"/>
  <c r="AN42" i="1"/>
  <c r="P301" i="1"/>
  <c r="W301" i="1"/>
  <c r="L140" i="1"/>
  <c r="BD140" i="1"/>
  <c r="AE140" i="1"/>
  <c r="AV140" i="1"/>
  <c r="AN163" i="1"/>
  <c r="P163" i="1"/>
  <c r="W163" i="1"/>
  <c r="S163" i="1"/>
  <c r="L115" i="1"/>
  <c r="BD115" i="1"/>
  <c r="AE115" i="1"/>
  <c r="AV115" i="1"/>
  <c r="AN83" i="1"/>
  <c r="S83" i="1"/>
  <c r="W83" i="1"/>
  <c r="P83" i="1"/>
  <c r="L268" i="1"/>
  <c r="AV268" i="1"/>
  <c r="BD268" i="1"/>
  <c r="AE268" i="1"/>
  <c r="W233" i="1"/>
  <c r="AN233" i="1"/>
  <c r="S233" i="1"/>
  <c r="P233" i="1"/>
  <c r="L8" i="1"/>
  <c r="AE8" i="1"/>
  <c r="AV8" i="1"/>
  <c r="AN203" i="1"/>
  <c r="W203" i="1"/>
  <c r="P203" i="1"/>
  <c r="S203" i="1"/>
  <c r="L175" i="1"/>
  <c r="AE175" i="1"/>
  <c r="BD175" i="1"/>
  <c r="AV175" i="1"/>
  <c r="L15" i="1"/>
  <c r="AV15" i="1"/>
  <c r="BD15" i="1"/>
  <c r="AE15" i="1"/>
  <c r="AN219" i="1"/>
  <c r="P219" i="1"/>
  <c r="S219" i="1"/>
  <c r="W219" i="1"/>
  <c r="W202" i="1"/>
  <c r="S202" i="1"/>
  <c r="AN202" i="1"/>
  <c r="P202" i="1"/>
  <c r="L169" i="1"/>
  <c r="BD169" i="1"/>
  <c r="AE169" i="1"/>
  <c r="AV169" i="1"/>
  <c r="BD91" i="1"/>
  <c r="AE91" i="1"/>
  <c r="AV91" i="1"/>
  <c r="L91" i="1"/>
  <c r="W59" i="1"/>
  <c r="P59" i="1"/>
  <c r="S59" i="1"/>
  <c r="AN59" i="1"/>
  <c r="AV178" i="1"/>
  <c r="AE178" i="1"/>
  <c r="L178" i="1"/>
  <c r="BD178" i="1"/>
  <c r="L81" i="1"/>
  <c r="AV81" i="1"/>
  <c r="BD81" i="1"/>
  <c r="AE81" i="1"/>
  <c r="AN139" i="1"/>
  <c r="S139" i="1"/>
  <c r="W139" i="1"/>
  <c r="P139" i="1"/>
  <c r="S43" i="1"/>
  <c r="AN43" i="1"/>
  <c r="P43" i="1"/>
  <c r="W43" i="1"/>
  <c r="L225" i="1"/>
  <c r="AE225" i="1"/>
  <c r="AV225" i="1"/>
  <c r="BD225" i="1"/>
  <c r="L207" i="1"/>
  <c r="AE207" i="1"/>
  <c r="AV207" i="1"/>
  <c r="BD207" i="1"/>
  <c r="AN239" i="1"/>
  <c r="S239" i="1"/>
  <c r="W239" i="1"/>
  <c r="P239" i="1"/>
  <c r="AV167" i="1"/>
  <c r="L167" i="1"/>
  <c r="AE167" i="1"/>
  <c r="BD167" i="1"/>
  <c r="L7" i="1"/>
  <c r="AE7" i="1"/>
  <c r="AV7" i="1"/>
  <c r="L216" i="1"/>
  <c r="AV216" i="1"/>
  <c r="BD216" i="1"/>
  <c r="AE216" i="1"/>
  <c r="P16" i="1"/>
  <c r="AN16" i="1"/>
  <c r="W16" i="1"/>
  <c r="S16" i="1"/>
  <c r="P70" i="1"/>
  <c r="W70" i="1"/>
  <c r="S70" i="1"/>
  <c r="AN70" i="1"/>
  <c r="L257" i="1"/>
  <c r="AV257" i="1"/>
  <c r="AE257" i="1"/>
  <c r="BD257" i="1"/>
  <c r="BD232" i="1"/>
  <c r="AE232" i="1"/>
  <c r="L232" i="1"/>
  <c r="AV232" i="1"/>
  <c r="BD104" i="1"/>
  <c r="L104" i="1"/>
  <c r="AE104" i="1"/>
  <c r="AV104" i="1"/>
  <c r="S86" i="1"/>
  <c r="W86" i="1"/>
  <c r="P86" i="1"/>
  <c r="AN86" i="1"/>
  <c r="S137" i="1"/>
  <c r="P137" i="1"/>
  <c r="W137" i="1"/>
  <c r="AN137" i="1"/>
  <c r="W230" i="1"/>
  <c r="AN230" i="1"/>
  <c r="P230" i="1"/>
  <c r="S230" i="1"/>
  <c r="AN269" i="1"/>
  <c r="W269" i="1"/>
  <c r="S269" i="1"/>
  <c r="P269" i="1"/>
  <c r="S304" i="1"/>
  <c r="W304" i="1"/>
  <c r="AN304" i="1"/>
  <c r="P304" i="1"/>
  <c r="S102" i="1"/>
  <c r="P102" i="1"/>
  <c r="AN102" i="1"/>
  <c r="W102" i="1"/>
  <c r="L180" i="1"/>
  <c r="AE180" i="1"/>
  <c r="BD180" i="1"/>
  <c r="AV180" i="1"/>
  <c r="L52" i="1"/>
  <c r="BD52" i="1"/>
  <c r="AE52" i="1"/>
  <c r="AV52" i="1"/>
  <c r="S122" i="1"/>
  <c r="W122" i="1"/>
  <c r="AN122" i="1"/>
  <c r="P122" i="1"/>
  <c r="L264" i="1"/>
  <c r="BD264" i="1"/>
  <c r="AE264" i="1"/>
  <c r="AV264" i="1"/>
  <c r="BD136" i="1"/>
  <c r="L136" i="1"/>
  <c r="AE136" i="1"/>
  <c r="AV136" i="1"/>
  <c r="AN153" i="1"/>
  <c r="W153" i="1"/>
  <c r="S153" i="1"/>
  <c r="P153" i="1"/>
  <c r="L95" i="1"/>
  <c r="AE95" i="1"/>
  <c r="AV95" i="1"/>
  <c r="BD95" i="1"/>
  <c r="AV271" i="1"/>
  <c r="BD271" i="1"/>
  <c r="AE271" i="1"/>
  <c r="L271" i="1"/>
  <c r="L274" i="1"/>
  <c r="BD274" i="1"/>
  <c r="AE274" i="1"/>
  <c r="AV274" i="1"/>
  <c r="BD209" i="1"/>
  <c r="AV209" i="1"/>
  <c r="AE209" i="1"/>
  <c r="L209" i="1"/>
  <c r="W5" i="1"/>
  <c r="S5" i="1"/>
  <c r="AN5" i="1"/>
  <c r="P5" i="1"/>
  <c r="BD200" i="1"/>
  <c r="AE200" i="1"/>
  <c r="AV200" i="1"/>
  <c r="L200" i="1"/>
  <c r="W54" i="1"/>
  <c r="S54" i="1"/>
  <c r="AN54" i="1"/>
  <c r="P54" i="1"/>
  <c r="W294" i="1"/>
  <c r="AN294" i="1"/>
  <c r="P294" i="1"/>
  <c r="S294" i="1"/>
  <c r="W166" i="1"/>
  <c r="S166" i="1"/>
  <c r="AN166" i="1"/>
  <c r="P166" i="1"/>
  <c r="W182" i="1"/>
  <c r="P182" i="1"/>
  <c r="AN182" i="1"/>
  <c r="S182" i="1"/>
  <c r="BD220" i="1"/>
  <c r="AV220" i="1"/>
  <c r="AE220" i="1"/>
  <c r="L220" i="1"/>
  <c r="P128" i="1"/>
  <c r="AN128" i="1"/>
  <c r="W128" i="1"/>
  <c r="S128" i="1"/>
  <c r="P121" i="1"/>
  <c r="AN121" i="1"/>
  <c r="S121" i="1"/>
  <c r="W121" i="1"/>
  <c r="L36" i="1"/>
  <c r="BD36" i="1"/>
  <c r="AE36" i="1"/>
  <c r="AV36" i="1"/>
  <c r="W176" i="1"/>
  <c r="S176" i="1"/>
  <c r="P176" i="1"/>
  <c r="AN176" i="1"/>
  <c r="L129" i="1"/>
  <c r="AV129" i="1"/>
  <c r="BD129" i="1"/>
  <c r="AE129" i="1"/>
  <c r="L244" i="1"/>
  <c r="AE244" i="1"/>
  <c r="AV244" i="1"/>
  <c r="BD244" i="1"/>
  <c r="S266" i="1"/>
  <c r="P266" i="1"/>
  <c r="AN266" i="1"/>
  <c r="W266" i="1"/>
  <c r="P73" i="1"/>
  <c r="AN73" i="1"/>
  <c r="S73" i="1"/>
  <c r="W73" i="1"/>
  <c r="L120" i="1"/>
  <c r="AV120" i="1"/>
  <c r="BD120" i="1"/>
  <c r="AE120" i="1"/>
  <c r="AN189" i="1"/>
  <c r="P189" i="1"/>
  <c r="S189" i="1"/>
  <c r="W189" i="1"/>
  <c r="W125" i="1"/>
  <c r="AN125" i="1"/>
  <c r="S125" i="1"/>
  <c r="P125" i="1"/>
  <c r="AN61" i="1"/>
  <c r="W61" i="1"/>
  <c r="S61" i="1"/>
  <c r="P61" i="1"/>
  <c r="W246" i="1"/>
  <c r="AN246" i="1"/>
  <c r="S246" i="1"/>
  <c r="P246" i="1"/>
  <c r="P282" i="1"/>
  <c r="W282" i="1"/>
  <c r="AN282" i="1"/>
  <c r="S282" i="1"/>
  <c r="L67" i="1"/>
  <c r="AV67" i="1"/>
  <c r="BD67" i="1"/>
  <c r="AE67" i="1"/>
  <c r="W82" i="1"/>
  <c r="P82" i="1"/>
  <c r="S82" i="1"/>
  <c r="AN82" i="1"/>
  <c r="L289" i="1"/>
  <c r="AV289" i="1"/>
  <c r="AE289" i="1"/>
  <c r="BD289" i="1"/>
  <c r="L28" i="1"/>
  <c r="BD28" i="1"/>
  <c r="AE28" i="1"/>
  <c r="AV28" i="1"/>
  <c r="L258" i="1"/>
  <c r="BD258" i="1"/>
  <c r="AV258" i="1"/>
  <c r="AE258" i="1"/>
  <c r="BD127" i="1"/>
  <c r="AE127" i="1"/>
  <c r="L127" i="1"/>
  <c r="AV127" i="1"/>
  <c r="L305" i="1"/>
  <c r="BD305" i="1"/>
  <c r="AE305" i="1"/>
  <c r="AV305" i="1"/>
  <c r="L228" i="1"/>
  <c r="AV228" i="1"/>
  <c r="BD228" i="1"/>
  <c r="AE228" i="1"/>
  <c r="AV291" i="1"/>
  <c r="BD291" i="1"/>
  <c r="L291" i="1"/>
  <c r="AE291" i="1"/>
  <c r="L193" i="1"/>
  <c r="BD193" i="1"/>
  <c r="AE193" i="1"/>
  <c r="AV193" i="1"/>
  <c r="L222" i="1"/>
  <c r="BD222" i="1"/>
  <c r="AE222" i="1"/>
  <c r="AV222" i="1"/>
  <c r="L105" i="1"/>
  <c r="AE105" i="1"/>
  <c r="AV105" i="1"/>
  <c r="BD105" i="1"/>
  <c r="W218" i="1"/>
  <c r="AN218" i="1"/>
  <c r="P218" i="1"/>
  <c r="S218" i="1"/>
  <c r="S171" i="1"/>
  <c r="P171" i="1"/>
  <c r="AN171" i="1"/>
  <c r="W171" i="1"/>
  <c r="AV27" i="1"/>
  <c r="BD27" i="1"/>
  <c r="L27" i="1"/>
  <c r="AE27" i="1"/>
  <c r="L114" i="1"/>
  <c r="BD114" i="1"/>
  <c r="AE114" i="1"/>
  <c r="AV114" i="1"/>
  <c r="L17" i="1"/>
  <c r="BD17" i="1"/>
  <c r="AV17" i="1"/>
  <c r="AE17" i="1"/>
  <c r="P277" i="1"/>
  <c r="W277" i="1"/>
  <c r="S277" i="1"/>
  <c r="AN277" i="1"/>
  <c r="AN165" i="1"/>
  <c r="S165" i="1"/>
  <c r="W165" i="1"/>
  <c r="P165" i="1"/>
  <c r="S117" i="1"/>
  <c r="P117" i="1"/>
  <c r="AN117" i="1"/>
  <c r="W117" i="1"/>
  <c r="S85" i="1"/>
  <c r="AN85" i="1"/>
  <c r="W85" i="1"/>
  <c r="P85" i="1"/>
  <c r="W235" i="1"/>
  <c r="S235" i="1"/>
  <c r="P235" i="1"/>
  <c r="AN235" i="1"/>
  <c r="AV290" i="1"/>
  <c r="BD290" i="1"/>
  <c r="L290" i="1"/>
  <c r="AE290" i="1"/>
  <c r="P123" i="1"/>
  <c r="W123" i="1"/>
  <c r="S123" i="1"/>
  <c r="AN123" i="1"/>
  <c r="AN112" i="1"/>
  <c r="P112" i="1"/>
  <c r="S112" i="1"/>
  <c r="W112" i="1"/>
  <c r="P309" i="1"/>
  <c r="W309" i="1"/>
  <c r="S309" i="1"/>
  <c r="AN309" i="1"/>
  <c r="S229" i="1"/>
  <c r="AN229" i="1"/>
  <c r="P229" i="1"/>
  <c r="W229" i="1"/>
  <c r="P197" i="1"/>
  <c r="W197" i="1"/>
  <c r="AN197" i="1"/>
  <c r="S197" i="1"/>
  <c r="S37" i="1"/>
  <c r="P37" i="1"/>
  <c r="AN37" i="1"/>
  <c r="W37" i="1"/>
  <c r="P303" i="1"/>
  <c r="AN303" i="1"/>
  <c r="S303" i="1"/>
  <c r="W303" i="1"/>
  <c r="L191" i="1"/>
  <c r="BD191" i="1"/>
  <c r="AV191" i="1"/>
  <c r="AE191" i="1"/>
  <c r="W295" i="1"/>
  <c r="AN295" i="1"/>
  <c r="P295" i="1"/>
  <c r="S295" i="1"/>
  <c r="W60" i="1"/>
  <c r="P60" i="1"/>
  <c r="AN60" i="1"/>
  <c r="S60" i="1"/>
  <c r="L194" i="1"/>
  <c r="BD194" i="1"/>
  <c r="AE194" i="1"/>
  <c r="AV194" i="1"/>
  <c r="L119" i="1"/>
  <c r="AE119" i="1"/>
  <c r="AV119" i="1"/>
  <c r="BD119" i="1"/>
  <c r="BD286" i="1"/>
  <c r="L286" i="1"/>
  <c r="AV286" i="1"/>
  <c r="AE286" i="1"/>
  <c r="AE302" i="1"/>
  <c r="L302" i="1"/>
  <c r="AV302" i="1"/>
  <c r="BD302" i="1"/>
  <c r="P214" i="1"/>
  <c r="AN214" i="1"/>
  <c r="S214" i="1"/>
  <c r="W214" i="1"/>
  <c r="W113" i="1"/>
  <c r="AN113" i="1"/>
  <c r="P113" i="1"/>
  <c r="S113" i="1"/>
  <c r="AN29" i="1"/>
  <c r="W29" i="1"/>
  <c r="S29" i="1"/>
  <c r="P29" i="1"/>
  <c r="L76" i="1"/>
  <c r="AE76" i="1"/>
  <c r="BD76" i="1"/>
  <c r="AV76" i="1"/>
  <c r="L174" i="1"/>
  <c r="AE174" i="1"/>
  <c r="AV174" i="1"/>
  <c r="BD174" i="1"/>
  <c r="L46" i="1"/>
  <c r="AV46" i="1"/>
  <c r="AE46" i="1"/>
  <c r="BD46" i="1"/>
  <c r="L236" i="1"/>
  <c r="BD236" i="1"/>
  <c r="AE236" i="1"/>
  <c r="AV236" i="1"/>
  <c r="S298" i="1"/>
  <c r="P298" i="1"/>
  <c r="W298" i="1"/>
  <c r="AN298" i="1"/>
  <c r="AN192" i="1"/>
  <c r="P192" i="1"/>
  <c r="W192" i="1"/>
  <c r="S192" i="1"/>
  <c r="L159" i="1"/>
  <c r="AV159" i="1"/>
  <c r="BD159" i="1"/>
  <c r="AE159" i="1"/>
  <c r="L47" i="1"/>
  <c r="BD47" i="1"/>
  <c r="AV47" i="1"/>
  <c r="AE47" i="1"/>
  <c r="S162" i="1"/>
  <c r="P162" i="1"/>
  <c r="W162" i="1"/>
  <c r="AN162" i="1"/>
  <c r="S34" i="1"/>
  <c r="P34" i="1"/>
  <c r="W34" i="1"/>
  <c r="AN34" i="1"/>
  <c r="L152" i="1"/>
  <c r="BD152" i="1"/>
  <c r="AE152" i="1"/>
  <c r="AV152" i="1"/>
  <c r="W132" i="1"/>
  <c r="P132" i="1"/>
  <c r="AN132" i="1"/>
  <c r="S132" i="1"/>
  <c r="L296" i="1"/>
  <c r="AV296" i="1"/>
  <c r="BD296" i="1"/>
  <c r="AE296" i="1"/>
  <c r="S96" i="1"/>
  <c r="AN96" i="1"/>
  <c r="W96" i="1"/>
  <c r="P96" i="1"/>
  <c r="AN22" i="1"/>
  <c r="W22" i="1"/>
  <c r="P22" i="1"/>
  <c r="S22" i="1"/>
  <c r="S293" i="1"/>
  <c r="W293" i="1"/>
  <c r="AN293" i="1"/>
  <c r="P293" i="1"/>
  <c r="L72" i="1"/>
  <c r="AE72" i="1"/>
  <c r="AV72" i="1"/>
  <c r="BD72" i="1"/>
  <c r="P44" i="1"/>
  <c r="S44" i="1"/>
  <c r="AN44" i="1"/>
  <c r="W44" i="1"/>
  <c r="AV110" i="1"/>
  <c r="AE110" i="1"/>
  <c r="L110" i="1"/>
  <c r="BD110" i="1"/>
  <c r="S69" i="1"/>
  <c r="W69" i="1"/>
  <c r="P69" i="1"/>
  <c r="AN69" i="1"/>
  <c r="W256" i="1"/>
  <c r="S256" i="1"/>
  <c r="AN256" i="1"/>
  <c r="P256" i="1"/>
  <c r="L284" i="1"/>
  <c r="AE284" i="1"/>
  <c r="AV284" i="1"/>
  <c r="BD284" i="1"/>
  <c r="L247" i="1"/>
  <c r="AE247" i="1"/>
  <c r="BD247" i="1"/>
  <c r="AV247" i="1"/>
  <c r="AN223" i="1"/>
  <c r="W223" i="1"/>
  <c r="S223" i="1"/>
  <c r="P223" i="1"/>
  <c r="P108" i="1"/>
  <c r="S108" i="1"/>
  <c r="W108" i="1"/>
  <c r="AN108" i="1"/>
  <c r="P267" i="1"/>
  <c r="W267" i="1"/>
  <c r="S267" i="1"/>
  <c r="AN267" i="1"/>
  <c r="L190" i="1"/>
  <c r="BD190" i="1"/>
  <c r="AE190" i="1"/>
  <c r="AV190" i="1"/>
  <c r="W80" i="1"/>
  <c r="S80" i="1"/>
  <c r="AN80" i="1"/>
  <c r="P80" i="1"/>
  <c r="L65" i="1"/>
  <c r="AE65" i="1"/>
  <c r="AV65" i="1"/>
  <c r="BD65" i="1"/>
  <c r="L308" i="1"/>
  <c r="AE308" i="1"/>
  <c r="AV308" i="1"/>
  <c r="BD308" i="1"/>
  <c r="AV210" i="1"/>
  <c r="BD210" i="1"/>
  <c r="L210" i="1"/>
  <c r="AE210" i="1"/>
  <c r="W201" i="1"/>
  <c r="S201" i="1"/>
  <c r="P201" i="1"/>
  <c r="AN201" i="1"/>
  <c r="W106" i="1"/>
  <c r="S106" i="1"/>
  <c r="P106" i="1"/>
  <c r="AN106" i="1"/>
  <c r="AN237" i="1"/>
  <c r="W237" i="1"/>
  <c r="S237" i="1"/>
  <c r="P237" i="1"/>
  <c r="L62" i="1"/>
  <c r="AE62" i="1"/>
  <c r="AV62" i="1"/>
  <c r="BD62" i="1"/>
  <c r="S262" i="1"/>
  <c r="P262" i="1"/>
  <c r="W262" i="1"/>
  <c r="AN262" i="1"/>
  <c r="L199" i="1"/>
  <c r="BD199" i="1"/>
  <c r="AE199" i="1"/>
  <c r="AV199" i="1"/>
  <c r="L179" i="1"/>
  <c r="AE179" i="1"/>
  <c r="AV179" i="1"/>
  <c r="BD179" i="1"/>
  <c r="AN147" i="1"/>
  <c r="P147" i="1"/>
  <c r="W147" i="1"/>
  <c r="S147" i="1"/>
  <c r="P99" i="1"/>
  <c r="W99" i="1"/>
  <c r="S99" i="1"/>
  <c r="AN99" i="1"/>
  <c r="L51" i="1"/>
  <c r="AV51" i="1"/>
  <c r="BD51" i="1"/>
  <c r="AE51" i="1"/>
  <c r="P19" i="1"/>
  <c r="S19" i="1"/>
  <c r="W19" i="1"/>
  <c r="AN19" i="1"/>
  <c r="AN217" i="1"/>
  <c r="S217" i="1"/>
  <c r="W217" i="1"/>
  <c r="P217" i="1"/>
  <c r="AV275" i="1"/>
  <c r="AE275" i="1"/>
  <c r="BD275" i="1"/>
  <c r="L275" i="1"/>
  <c r="BD79" i="1"/>
  <c r="AV79" i="1"/>
  <c r="L79" i="1"/>
  <c r="AE79" i="1"/>
  <c r="L292" i="1"/>
  <c r="AV292" i="1"/>
  <c r="BD292" i="1"/>
  <c r="AE292" i="1"/>
  <c r="L94" i="1"/>
  <c r="BD94" i="1"/>
  <c r="AV94" i="1"/>
  <c r="AE94" i="1"/>
  <c r="L41" i="1"/>
  <c r="AV41" i="1"/>
  <c r="BD41" i="1"/>
  <c r="AE41" i="1"/>
  <c r="S187" i="1"/>
  <c r="W187" i="1"/>
  <c r="AN187" i="1"/>
  <c r="P187" i="1"/>
  <c r="S75" i="1"/>
  <c r="W75" i="1"/>
  <c r="P75" i="1"/>
  <c r="AN75" i="1"/>
  <c r="L50" i="1"/>
  <c r="BD50" i="1"/>
  <c r="AV50" i="1"/>
  <c r="AE50" i="1"/>
  <c r="L184" i="1"/>
  <c r="BD184" i="1"/>
  <c r="AE184" i="1"/>
  <c r="AV184" i="1"/>
  <c r="W101" i="1"/>
  <c r="S101" i="1"/>
  <c r="P101" i="1"/>
  <c r="AN101" i="1"/>
  <c r="L126" i="1"/>
  <c r="BD126" i="1"/>
  <c r="AV126" i="1"/>
  <c r="AE126" i="1"/>
  <c r="L155" i="1"/>
  <c r="AE155" i="1"/>
  <c r="BD155" i="1"/>
  <c r="AV155" i="1"/>
  <c r="L56" i="1"/>
  <c r="AE56" i="1"/>
  <c r="BD56" i="1"/>
  <c r="AV56" i="1"/>
  <c r="L238" i="1"/>
  <c r="BD238" i="1"/>
  <c r="AE238" i="1"/>
  <c r="AV238" i="1"/>
  <c r="W21" i="1"/>
  <c r="P21" i="1"/>
  <c r="S21" i="1"/>
  <c r="AN21" i="1"/>
  <c r="S97" i="1"/>
  <c r="W97" i="1"/>
  <c r="P97" i="1"/>
  <c r="AN97" i="1"/>
  <c r="AN9" i="1"/>
  <c r="S9" i="1"/>
  <c r="P9" i="1"/>
  <c r="W9" i="1"/>
  <c r="P109" i="1"/>
  <c r="W109" i="1"/>
  <c r="S109" i="1"/>
  <c r="AN109" i="1"/>
  <c r="W84" i="1"/>
  <c r="S84" i="1"/>
  <c r="AN84" i="1"/>
  <c r="P84" i="1"/>
  <c r="L71" i="1"/>
  <c r="AV71" i="1"/>
  <c r="BD71" i="1"/>
  <c r="AE71" i="1"/>
  <c r="L39" i="1"/>
  <c r="AV39" i="1"/>
  <c r="BD39" i="1"/>
  <c r="AE39" i="1"/>
  <c r="S272" i="1"/>
  <c r="P272" i="1"/>
  <c r="W272" i="1"/>
  <c r="AN272" i="1"/>
  <c r="P33" i="1"/>
  <c r="W33" i="1"/>
  <c r="S33" i="1"/>
  <c r="AN33" i="1"/>
  <c r="AN283" i="1"/>
  <c r="W283" i="1"/>
  <c r="P283" i="1"/>
  <c r="S283" i="1"/>
  <c r="W14" i="1"/>
  <c r="S14" i="1"/>
  <c r="P14" i="1"/>
  <c r="AN14" i="1"/>
  <c r="L212" i="1"/>
  <c r="AV212" i="1"/>
  <c r="AE212" i="1"/>
  <c r="BD212" i="1"/>
  <c r="S288" i="1"/>
  <c r="AN288" i="1"/>
  <c r="P288" i="1"/>
  <c r="W288" i="1"/>
  <c r="L243" i="1"/>
  <c r="AV243" i="1"/>
  <c r="AE243" i="1"/>
  <c r="BD243" i="1"/>
  <c r="L226" i="1"/>
  <c r="AE226" i="1"/>
  <c r="BD226" i="1"/>
  <c r="AV226" i="1"/>
  <c r="P18" i="1"/>
  <c r="S18" i="1"/>
  <c r="W18" i="1"/>
  <c r="AN18" i="1"/>
  <c r="AV300" i="1"/>
  <c r="L300" i="1"/>
  <c r="BD300" i="1"/>
  <c r="AE300" i="1"/>
  <c r="L259" i="1"/>
  <c r="BD259" i="1"/>
  <c r="AE259" i="1"/>
  <c r="AV259" i="1"/>
  <c r="W186" i="1"/>
  <c r="S186" i="1"/>
  <c r="P186" i="1"/>
  <c r="AN186" i="1"/>
  <c r="W58" i="1"/>
  <c r="S58" i="1"/>
  <c r="P58" i="1"/>
  <c r="AN58" i="1"/>
  <c r="S118" i="1"/>
  <c r="AN118" i="1"/>
  <c r="W118" i="1"/>
  <c r="P118" i="1"/>
  <c r="BD280" i="1"/>
  <c r="L280" i="1"/>
  <c r="AV280" i="1"/>
  <c r="AE280" i="1"/>
  <c r="L206" i="1"/>
  <c r="AE206" i="1"/>
  <c r="BD206" i="1"/>
  <c r="AV206" i="1"/>
  <c r="L196" i="1"/>
  <c r="AV196" i="1"/>
  <c r="AE196" i="1"/>
  <c r="BD196" i="1"/>
  <c r="S265" i="1"/>
  <c r="W265" i="1"/>
  <c r="AN265" i="1"/>
  <c r="P265" i="1"/>
  <c r="L168" i="1"/>
  <c r="AV168" i="1"/>
  <c r="BD168" i="1"/>
  <c r="AE168" i="1"/>
  <c r="AN6" i="1"/>
  <c r="S6" i="1"/>
  <c r="Q2" i="1" s="1"/>
  <c r="W6" i="1"/>
  <c r="W2" i="1" s="1"/>
  <c r="P6" i="1"/>
  <c r="AN251" i="1"/>
  <c r="P251" i="1"/>
  <c r="W251" i="1"/>
  <c r="S251" i="1"/>
  <c r="S297" i="1"/>
  <c r="W297" i="1"/>
  <c r="P297" i="1"/>
  <c r="AN297" i="1"/>
  <c r="AN185" i="1"/>
  <c r="W185" i="1"/>
  <c r="S185" i="1"/>
  <c r="P185" i="1"/>
  <c r="L307" i="1"/>
  <c r="AE307" i="1"/>
  <c r="AV307" i="1"/>
  <c r="BD307" i="1"/>
  <c r="S281" i="1"/>
  <c r="W281" i="1"/>
  <c r="P281" i="1"/>
  <c r="AN281" i="1"/>
  <c r="P213" i="1"/>
  <c r="W213" i="1"/>
  <c r="AN213" i="1"/>
  <c r="S213" i="1"/>
  <c r="L154" i="1"/>
  <c r="AV154" i="1"/>
  <c r="BD154" i="1"/>
  <c r="AE154" i="1"/>
  <c r="AE254" i="1"/>
  <c r="L254" i="1"/>
  <c r="BD254" i="1"/>
  <c r="AV254" i="1"/>
  <c r="P57" i="1"/>
  <c r="W57" i="1"/>
  <c r="S57" i="1"/>
  <c r="AN57" i="1"/>
  <c r="AN234" i="1"/>
  <c r="W234" i="1"/>
  <c r="P234" i="1"/>
  <c r="S234" i="1"/>
  <c r="P310" i="1"/>
  <c r="AN310" i="1"/>
  <c r="W310" i="1"/>
  <c r="S310" i="1"/>
  <c r="S249" i="1" l="1"/>
  <c r="W249" i="1"/>
  <c r="AN249" i="1"/>
  <c r="AN301" i="1"/>
  <c r="AN89" i="1"/>
  <c r="P89" i="1"/>
  <c r="Z1" i="1"/>
  <c r="P51" i="1"/>
  <c r="AN51" i="1"/>
  <c r="S51" i="1"/>
  <c r="W51" i="1"/>
  <c r="AN62" i="1"/>
  <c r="S62" i="1"/>
  <c r="P62" i="1"/>
  <c r="W62" i="1"/>
  <c r="S65" i="1"/>
  <c r="P65" i="1"/>
  <c r="W65" i="1"/>
  <c r="AN65" i="1"/>
  <c r="AN72" i="1"/>
  <c r="S72" i="1"/>
  <c r="W72" i="1"/>
  <c r="P72" i="1"/>
  <c r="AN296" i="1"/>
  <c r="P296" i="1"/>
  <c r="S296" i="1"/>
  <c r="W296" i="1"/>
  <c r="W159" i="1"/>
  <c r="S159" i="1"/>
  <c r="AN159" i="1"/>
  <c r="P159" i="1"/>
  <c r="S46" i="1"/>
  <c r="W46" i="1"/>
  <c r="P46" i="1"/>
  <c r="AN46" i="1"/>
  <c r="P119" i="1"/>
  <c r="AN119" i="1"/>
  <c r="W119" i="1"/>
  <c r="S119" i="1"/>
  <c r="W17" i="1"/>
  <c r="S17" i="1"/>
  <c r="AN17" i="1"/>
  <c r="P17" i="1"/>
  <c r="AN222" i="1"/>
  <c r="S222" i="1"/>
  <c r="W222" i="1"/>
  <c r="P222" i="1"/>
  <c r="P258" i="1"/>
  <c r="W258" i="1"/>
  <c r="AN258" i="1"/>
  <c r="S258" i="1"/>
  <c r="W289" i="1"/>
  <c r="S289" i="1"/>
  <c r="P289" i="1"/>
  <c r="AN289" i="1"/>
  <c r="AN254" i="1"/>
  <c r="P254" i="1"/>
  <c r="W254" i="1"/>
  <c r="S254" i="1"/>
  <c r="S120" i="1"/>
  <c r="AN120" i="1"/>
  <c r="P120" i="1"/>
  <c r="W120" i="1"/>
  <c r="S129" i="1"/>
  <c r="W129" i="1"/>
  <c r="AN129" i="1"/>
  <c r="P129" i="1"/>
  <c r="S36" i="1"/>
  <c r="AN36" i="1"/>
  <c r="W36" i="1"/>
  <c r="P36" i="1"/>
  <c r="W264" i="1"/>
  <c r="AN264" i="1"/>
  <c r="P264" i="1"/>
  <c r="S264" i="1"/>
  <c r="P52" i="1"/>
  <c r="S52" i="1"/>
  <c r="AN52" i="1"/>
  <c r="W52" i="1"/>
  <c r="AN104" i="1"/>
  <c r="W104" i="1"/>
  <c r="P104" i="1"/>
  <c r="S104" i="1"/>
  <c r="S7" i="1"/>
  <c r="AN7" i="1"/>
  <c r="W7" i="1"/>
  <c r="P7" i="1"/>
  <c r="S225" i="1"/>
  <c r="W225" i="1"/>
  <c r="AN225" i="1"/>
  <c r="P225" i="1"/>
  <c r="P15" i="1"/>
  <c r="S15" i="1"/>
  <c r="W15" i="1"/>
  <c r="AN15" i="1"/>
  <c r="W78" i="1"/>
  <c r="AN78" i="1"/>
  <c r="S78" i="1"/>
  <c r="P78" i="1"/>
  <c r="W195" i="1"/>
  <c r="P195" i="1"/>
  <c r="S195" i="1"/>
  <c r="AN195" i="1"/>
  <c r="W204" i="1"/>
  <c r="AN204" i="1"/>
  <c r="S204" i="1"/>
  <c r="P204" i="1"/>
  <c r="W275" i="1"/>
  <c r="P275" i="1"/>
  <c r="S275" i="1"/>
  <c r="AN275" i="1"/>
  <c r="W247" i="1"/>
  <c r="AN247" i="1"/>
  <c r="P247" i="1"/>
  <c r="S247" i="1"/>
  <c r="W152" i="1"/>
  <c r="AN152" i="1"/>
  <c r="P152" i="1"/>
  <c r="S152" i="1"/>
  <c r="P191" i="1"/>
  <c r="AN191" i="1"/>
  <c r="W191" i="1"/>
  <c r="S191" i="1"/>
  <c r="AN87" i="1"/>
  <c r="P87" i="1"/>
  <c r="W87" i="1"/>
  <c r="S87" i="1"/>
  <c r="AN88" i="1"/>
  <c r="W88" i="1"/>
  <c r="P88" i="1"/>
  <c r="S88" i="1"/>
  <c r="AN263" i="1"/>
  <c r="S263" i="1"/>
  <c r="P263" i="1"/>
  <c r="W263" i="1"/>
  <c r="AN90" i="1"/>
  <c r="P90" i="1"/>
  <c r="S90" i="1"/>
  <c r="W90" i="1"/>
  <c r="S63" i="1"/>
  <c r="W63" i="1"/>
  <c r="P63" i="1"/>
  <c r="AN63" i="1"/>
  <c r="P242" i="1"/>
  <c r="AN242" i="1"/>
  <c r="S242" i="1"/>
  <c r="W242" i="1"/>
  <c r="AN273" i="1"/>
  <c r="W273" i="1"/>
  <c r="P273" i="1"/>
  <c r="S273" i="1"/>
  <c r="AN103" i="1"/>
  <c r="W103" i="1"/>
  <c r="S103" i="1"/>
  <c r="P103" i="1"/>
  <c r="W307" i="1"/>
  <c r="S307" i="1"/>
  <c r="P307" i="1"/>
  <c r="AN307" i="1"/>
  <c r="AN206" i="1"/>
  <c r="W206" i="1"/>
  <c r="S206" i="1"/>
  <c r="P206" i="1"/>
  <c r="AN300" i="1"/>
  <c r="P300" i="1"/>
  <c r="W300" i="1"/>
  <c r="S300" i="1"/>
  <c r="S127" i="1"/>
  <c r="AN127" i="1"/>
  <c r="W127" i="1"/>
  <c r="P127" i="1"/>
  <c r="W220" i="1"/>
  <c r="P220" i="1"/>
  <c r="AN220" i="1"/>
  <c r="S220" i="1"/>
  <c r="AN257" i="1"/>
  <c r="P257" i="1"/>
  <c r="W257" i="1"/>
  <c r="S257" i="1"/>
  <c r="W183" i="1"/>
  <c r="P183" i="1"/>
  <c r="AN183" i="1"/>
  <c r="S183" i="1"/>
  <c r="W31" i="1"/>
  <c r="S31" i="1"/>
  <c r="P31" i="1"/>
  <c r="AN31" i="1"/>
  <c r="W226" i="1"/>
  <c r="S226" i="1"/>
  <c r="AN226" i="1"/>
  <c r="P226" i="1"/>
  <c r="S39" i="1"/>
  <c r="W39" i="1"/>
  <c r="P39" i="1"/>
  <c r="AN39" i="1"/>
  <c r="S56" i="1"/>
  <c r="AN56" i="1"/>
  <c r="P56" i="1"/>
  <c r="W56" i="1"/>
  <c r="P126" i="1"/>
  <c r="W126" i="1"/>
  <c r="S126" i="1"/>
  <c r="AN126" i="1"/>
  <c r="AN184" i="1"/>
  <c r="W184" i="1"/>
  <c r="P184" i="1"/>
  <c r="S184" i="1"/>
  <c r="S41" i="1"/>
  <c r="W41" i="1"/>
  <c r="P41" i="1"/>
  <c r="AN41" i="1"/>
  <c r="P292" i="1"/>
  <c r="S292" i="1"/>
  <c r="AN292" i="1"/>
  <c r="W292" i="1"/>
  <c r="P286" i="1"/>
  <c r="AN286" i="1"/>
  <c r="S286" i="1"/>
  <c r="W286" i="1"/>
  <c r="S145" i="1"/>
  <c r="P145" i="1"/>
  <c r="W145" i="1"/>
  <c r="AN145" i="1"/>
  <c r="S143" i="1"/>
  <c r="P143" i="1"/>
  <c r="AN143" i="1"/>
  <c r="W143" i="1"/>
  <c r="AN131" i="1"/>
  <c r="W131" i="1"/>
  <c r="S131" i="1"/>
  <c r="P131" i="1"/>
  <c r="AN194" i="1"/>
  <c r="W194" i="1"/>
  <c r="S194" i="1"/>
  <c r="P194" i="1"/>
  <c r="S114" i="1"/>
  <c r="P114" i="1"/>
  <c r="AN114" i="1"/>
  <c r="W114" i="1"/>
  <c r="AN105" i="1"/>
  <c r="S105" i="1"/>
  <c r="P105" i="1"/>
  <c r="W105" i="1"/>
  <c r="AN193" i="1"/>
  <c r="P193" i="1"/>
  <c r="S193" i="1"/>
  <c r="W193" i="1"/>
  <c r="AN228" i="1"/>
  <c r="S228" i="1"/>
  <c r="P228" i="1"/>
  <c r="W228" i="1"/>
  <c r="S28" i="1"/>
  <c r="W28" i="1"/>
  <c r="AN28" i="1"/>
  <c r="P28" i="1"/>
  <c r="P136" i="1"/>
  <c r="S136" i="1"/>
  <c r="AN136" i="1"/>
  <c r="W136" i="1"/>
  <c r="P232" i="1"/>
  <c r="AN232" i="1"/>
  <c r="W232" i="1"/>
  <c r="S232" i="1"/>
  <c r="S167" i="1"/>
  <c r="AN167" i="1"/>
  <c r="P167" i="1"/>
  <c r="W167" i="1"/>
  <c r="AN8" i="1"/>
  <c r="P8" i="1"/>
  <c r="W8" i="1"/>
  <c r="S8" i="1"/>
  <c r="W268" i="1"/>
  <c r="AN268" i="1"/>
  <c r="S268" i="1"/>
  <c r="P268" i="1"/>
  <c r="S115" i="1"/>
  <c r="AN115" i="1"/>
  <c r="P115" i="1"/>
  <c r="W115" i="1"/>
  <c r="AN156" i="1"/>
  <c r="S156" i="1"/>
  <c r="P156" i="1"/>
  <c r="W156" i="1"/>
  <c r="P158" i="1"/>
  <c r="W158" i="1"/>
  <c r="S158" i="1"/>
  <c r="AN158" i="1"/>
  <c r="W164" i="1"/>
  <c r="S164" i="1"/>
  <c r="AN164" i="1"/>
  <c r="P164" i="1"/>
  <c r="W23" i="1"/>
  <c r="S23" i="1"/>
  <c r="AN23" i="1"/>
  <c r="P23" i="1"/>
  <c r="S179" i="1"/>
  <c r="W179" i="1"/>
  <c r="P179" i="1"/>
  <c r="AN179" i="1"/>
  <c r="P308" i="1"/>
  <c r="AN308" i="1"/>
  <c r="W308" i="1"/>
  <c r="S308" i="1"/>
  <c r="AN284" i="1"/>
  <c r="W284" i="1"/>
  <c r="S284" i="1"/>
  <c r="P284" i="1"/>
  <c r="AN47" i="1"/>
  <c r="W47" i="1"/>
  <c r="P47" i="1"/>
  <c r="S47" i="1"/>
  <c r="AN236" i="1"/>
  <c r="P236" i="1"/>
  <c r="W236" i="1"/>
  <c r="S236" i="1"/>
  <c r="AN174" i="1"/>
  <c r="W174" i="1"/>
  <c r="S174" i="1"/>
  <c r="P174" i="1"/>
  <c r="AN280" i="1"/>
  <c r="P280" i="1"/>
  <c r="W280" i="1"/>
  <c r="S280" i="1"/>
  <c r="AN79" i="1"/>
  <c r="P79" i="1"/>
  <c r="S79" i="1"/>
  <c r="W79" i="1"/>
  <c r="W244" i="1"/>
  <c r="P244" i="1"/>
  <c r="S244" i="1"/>
  <c r="AN244" i="1"/>
  <c r="AN274" i="1"/>
  <c r="W274" i="1"/>
  <c r="P274" i="1"/>
  <c r="S274" i="1"/>
  <c r="AN95" i="1"/>
  <c r="S95" i="1"/>
  <c r="P95" i="1"/>
  <c r="W95" i="1"/>
  <c r="AN180" i="1"/>
  <c r="W180" i="1"/>
  <c r="P180" i="1"/>
  <c r="S180" i="1"/>
  <c r="AN207" i="1"/>
  <c r="W207" i="1"/>
  <c r="S207" i="1"/>
  <c r="P207" i="1"/>
  <c r="AN81" i="1"/>
  <c r="S81" i="1"/>
  <c r="P81" i="1"/>
  <c r="W81" i="1"/>
  <c r="AN169" i="1"/>
  <c r="S169" i="1"/>
  <c r="W169" i="1"/>
  <c r="P169" i="1"/>
  <c r="S175" i="1"/>
  <c r="AN175" i="1"/>
  <c r="W175" i="1"/>
  <c r="P175" i="1"/>
  <c r="P140" i="1"/>
  <c r="AN140" i="1"/>
  <c r="S140" i="1"/>
  <c r="W140" i="1"/>
  <c r="AN100" i="1"/>
  <c r="S100" i="1"/>
  <c r="P100" i="1"/>
  <c r="W100" i="1"/>
  <c r="W211" i="1"/>
  <c r="AN211" i="1"/>
  <c r="P211" i="1"/>
  <c r="S211" i="1"/>
  <c r="S151" i="1"/>
  <c r="AN151" i="1"/>
  <c r="W151" i="1"/>
  <c r="P151" i="1"/>
  <c r="W142" i="1"/>
  <c r="S142" i="1"/>
  <c r="P142" i="1"/>
  <c r="AN142" i="1"/>
  <c r="S26" i="1"/>
  <c r="W26" i="1"/>
  <c r="AN26" i="1"/>
  <c r="P26" i="1"/>
  <c r="W40" i="1"/>
  <c r="P40" i="1"/>
  <c r="AN40" i="1"/>
  <c r="S40" i="1"/>
  <c r="P92" i="1"/>
  <c r="W92" i="1"/>
  <c r="S92" i="1"/>
  <c r="AN92" i="1"/>
  <c r="P248" i="1"/>
  <c r="AN248" i="1"/>
  <c r="W248" i="1"/>
  <c r="S248" i="1"/>
  <c r="AN270" i="1"/>
  <c r="P270" i="1"/>
  <c r="W270" i="1"/>
  <c r="S270" i="1"/>
  <c r="AN55" i="1"/>
  <c r="S55" i="1"/>
  <c r="P55" i="1"/>
  <c r="W55" i="1"/>
  <c r="W135" i="1"/>
  <c r="P135" i="1"/>
  <c r="AN135" i="1"/>
  <c r="S135" i="1"/>
  <c r="W252" i="1"/>
  <c r="P252" i="1"/>
  <c r="S252" i="1"/>
  <c r="AN252" i="1"/>
  <c r="S216" i="1"/>
  <c r="P216" i="1"/>
  <c r="W216" i="1"/>
  <c r="AN216" i="1"/>
  <c r="AN91" i="1"/>
  <c r="S91" i="1"/>
  <c r="P91" i="1"/>
  <c r="W91" i="1"/>
  <c r="AN227" i="1"/>
  <c r="P227" i="1"/>
  <c r="W227" i="1"/>
  <c r="S227" i="1"/>
  <c r="P260" i="1"/>
  <c r="W260" i="1"/>
  <c r="S260" i="1"/>
  <c r="AN260" i="1"/>
  <c r="P116" i="1"/>
  <c r="S116" i="1"/>
  <c r="W116" i="1"/>
  <c r="AN116" i="1"/>
  <c r="S154" i="1"/>
  <c r="W154" i="1"/>
  <c r="P154" i="1"/>
  <c r="AN154" i="1"/>
  <c r="P168" i="1"/>
  <c r="AN168" i="1"/>
  <c r="W168" i="1"/>
  <c r="S168" i="1"/>
  <c r="AN196" i="1"/>
  <c r="P196" i="1"/>
  <c r="W196" i="1"/>
  <c r="S196" i="1"/>
  <c r="S210" i="1"/>
  <c r="AN210" i="1"/>
  <c r="W210" i="1"/>
  <c r="P210" i="1"/>
  <c r="W110" i="1"/>
  <c r="AN110" i="1"/>
  <c r="S110" i="1"/>
  <c r="P110" i="1"/>
  <c r="W290" i="1"/>
  <c r="P290" i="1"/>
  <c r="AN290" i="1"/>
  <c r="S290" i="1"/>
  <c r="P27" i="1"/>
  <c r="S27" i="1"/>
  <c r="W27" i="1"/>
  <c r="AN27" i="1"/>
  <c r="S291" i="1"/>
  <c r="AN291" i="1"/>
  <c r="P291" i="1"/>
  <c r="W291" i="1"/>
  <c r="AN200" i="1"/>
  <c r="W200" i="1"/>
  <c r="P200" i="1"/>
  <c r="S200" i="1"/>
  <c r="P209" i="1"/>
  <c r="AN209" i="1"/>
  <c r="W209" i="1"/>
  <c r="S209" i="1"/>
  <c r="W271" i="1"/>
  <c r="AN271" i="1"/>
  <c r="S271" i="1"/>
  <c r="P271" i="1"/>
  <c r="S259" i="1"/>
  <c r="P259" i="1"/>
  <c r="AN259" i="1"/>
  <c r="W259" i="1"/>
  <c r="W243" i="1"/>
  <c r="S243" i="1"/>
  <c r="AN243" i="1"/>
  <c r="P243" i="1"/>
  <c r="W212" i="1"/>
  <c r="P212" i="1"/>
  <c r="S212" i="1"/>
  <c r="AN212" i="1"/>
  <c r="AN71" i="1"/>
  <c r="S71" i="1"/>
  <c r="P71" i="1"/>
  <c r="W71" i="1"/>
  <c r="AN238" i="1"/>
  <c r="P238" i="1"/>
  <c r="S238" i="1"/>
  <c r="W238" i="1"/>
  <c r="S155" i="1"/>
  <c r="AN155" i="1"/>
  <c r="W155" i="1"/>
  <c r="P155" i="1"/>
  <c r="P50" i="1"/>
  <c r="W50" i="1"/>
  <c r="S50" i="1"/>
  <c r="AN50" i="1"/>
  <c r="AN94" i="1"/>
  <c r="W94" i="1"/>
  <c r="S94" i="1"/>
  <c r="P94" i="1"/>
  <c r="S302" i="1"/>
  <c r="W302" i="1"/>
  <c r="AN302" i="1"/>
  <c r="P302" i="1"/>
  <c r="W178" i="1"/>
  <c r="P178" i="1"/>
  <c r="AN178" i="1"/>
  <c r="S178" i="1"/>
  <c r="AN241" i="1"/>
  <c r="P241" i="1"/>
  <c r="S241" i="1"/>
  <c r="W241" i="1"/>
  <c r="AN306" i="1"/>
  <c r="W306" i="1"/>
  <c r="S306" i="1"/>
  <c r="P306" i="1"/>
  <c r="S30" i="1"/>
  <c r="AN30" i="1"/>
  <c r="W30" i="1"/>
  <c r="P30" i="1"/>
  <c r="AN111" i="1"/>
  <c r="W111" i="1"/>
  <c r="P111" i="1"/>
  <c r="S111" i="1"/>
  <c r="S24" i="1"/>
  <c r="P24" i="1"/>
  <c r="W24" i="1"/>
  <c r="AN24" i="1"/>
  <c r="W199" i="1"/>
  <c r="AN199" i="1"/>
  <c r="S199" i="1"/>
  <c r="P199" i="1"/>
  <c r="S190" i="1"/>
  <c r="AN190" i="1"/>
  <c r="P190" i="1"/>
  <c r="W190" i="1"/>
  <c r="P76" i="1"/>
  <c r="W76" i="1"/>
  <c r="AN76" i="1"/>
  <c r="S76" i="1"/>
  <c r="W305" i="1"/>
  <c r="P305" i="1"/>
  <c r="S305" i="1"/>
  <c r="AN305" i="1"/>
  <c r="W67" i="1"/>
  <c r="P67" i="1"/>
  <c r="S67" i="1"/>
  <c r="AN67" i="1"/>
  <c r="W276" i="1"/>
  <c r="P276" i="1"/>
  <c r="S276" i="1"/>
  <c r="AN276" i="1"/>
  <c r="S12" i="1"/>
  <c r="P12" i="1"/>
  <c r="AN12" i="1"/>
  <c r="W12" i="1"/>
  <c r="P188" i="1"/>
  <c r="AN188" i="1"/>
  <c r="S188" i="1"/>
  <c r="W188" i="1"/>
  <c r="D4" i="1"/>
  <c r="B4" i="1" s="1"/>
  <c r="AM314" i="1" s="1"/>
  <c r="E4" i="1"/>
  <c r="BD316" i="1" l="1"/>
  <c r="AD316" i="1"/>
  <c r="AV316" i="1"/>
  <c r="BD315" i="1"/>
  <c r="AV314" i="1"/>
  <c r="AN316" i="1"/>
  <c r="BD314" i="1"/>
  <c r="AD314" i="1"/>
  <c r="AU316" i="1"/>
  <c r="BK313" i="1"/>
  <c r="BK316" i="1"/>
  <c r="AC316" i="1"/>
  <c r="AU313" i="1"/>
  <c r="AV313" i="1"/>
  <c r="AD313" i="1"/>
  <c r="BC313" i="1"/>
  <c r="BC316" i="1"/>
  <c r="AU314" i="1"/>
  <c r="BC314" i="1"/>
  <c r="BC315" i="1"/>
  <c r="AM313" i="1"/>
  <c r="AC313" i="1"/>
  <c r="AM316" i="1"/>
  <c r="AN313" i="1"/>
  <c r="AU315" i="1"/>
  <c r="AC315" i="1"/>
  <c r="AC314" i="1"/>
  <c r="BD313" i="1"/>
  <c r="BK315" i="1"/>
  <c r="BK314" i="1"/>
  <c r="AM315" i="1"/>
  <c r="AV4" i="1"/>
  <c r="AV315" i="1" s="1"/>
  <c r="G4" i="1"/>
  <c r="AN314" i="1"/>
  <c r="AI1" i="1"/>
  <c r="BO4" i="1"/>
  <c r="BL4" i="1"/>
  <c r="M4" i="1"/>
  <c r="AG314" i="1" l="1"/>
  <c r="AC318" i="1"/>
  <c r="AM318" i="1"/>
  <c r="AG316" i="1"/>
  <c r="AE4" i="1"/>
  <c r="AD315" i="1" s="1"/>
  <c r="AD318" i="1" s="1"/>
  <c r="AG318" i="1" s="1"/>
  <c r="L4" i="1"/>
  <c r="S4" i="1" s="1"/>
  <c r="P4" i="1" l="1"/>
  <c r="W4" i="1"/>
  <c r="AN4" i="1"/>
  <c r="AN315" i="1" s="1"/>
  <c r="AN318" i="1" s="1"/>
  <c r="AG315" i="1"/>
</calcChain>
</file>

<file path=xl/sharedStrings.xml><?xml version="1.0" encoding="utf-8"?>
<sst xmlns="http://schemas.openxmlformats.org/spreadsheetml/2006/main" count="11808" uniqueCount="4283">
  <si>
    <t>FABRIC</t>
  </si>
  <si>
    <t xml:space="preserve"> One Size</t>
  </si>
  <si>
    <t>TOTAL UNITS</t>
  </si>
  <si>
    <t>TOTAL VALUE</t>
  </si>
  <si>
    <t>~</t>
  </si>
  <si>
    <t>Black</t>
  </si>
  <si>
    <t>Navy</t>
  </si>
  <si>
    <t>White</t>
  </si>
  <si>
    <t>Brown</t>
  </si>
  <si>
    <t>Cognac</t>
  </si>
  <si>
    <t>Hemlock</t>
  </si>
  <si>
    <t>Chocolate</t>
  </si>
  <si>
    <t>Black Mix</t>
  </si>
  <si>
    <t>Dk. Brown</t>
  </si>
  <si>
    <t>Basalt</t>
  </si>
  <si>
    <t>Red</t>
  </si>
  <si>
    <t>Oxblood</t>
  </si>
  <si>
    <t>Serpent</t>
  </si>
  <si>
    <t>Grey</t>
  </si>
  <si>
    <t>Pewter</t>
  </si>
  <si>
    <t>Camel</t>
  </si>
  <si>
    <t>Brown Herringbone</t>
  </si>
  <si>
    <t>Charcoal</t>
  </si>
  <si>
    <t>Tan</t>
  </si>
  <si>
    <t>Saddle</t>
  </si>
  <si>
    <t>Olive</t>
  </si>
  <si>
    <t>Модель</t>
  </si>
  <si>
    <t>Артикул</t>
  </si>
  <si>
    <t>Цвет</t>
  </si>
  <si>
    <t>Фото</t>
  </si>
  <si>
    <t>Себест</t>
  </si>
  <si>
    <t>Опт</t>
  </si>
  <si>
    <t>Розница</t>
  </si>
  <si>
    <t>% розн</t>
  </si>
  <si>
    <t>% опт</t>
  </si>
  <si>
    <t>Рубль</t>
  </si>
  <si>
    <t>Опт -20%</t>
  </si>
  <si>
    <t>Ice</t>
  </si>
  <si>
    <t>Origin</t>
  </si>
  <si>
    <t>Chestnut</t>
  </si>
  <si>
    <t>Вайлдберриз</t>
  </si>
  <si>
    <t>os</t>
  </si>
  <si>
    <t>s</t>
  </si>
  <si>
    <t>m</t>
  </si>
  <si>
    <t>l</t>
  </si>
  <si>
    <t>xl</t>
  </si>
  <si>
    <t>Woodland Mix</t>
  </si>
  <si>
    <t>Walnut</t>
  </si>
  <si>
    <t>BAILEY AW15 DISTRIBUTOR PRICE LIST (EURO, USD)</t>
  </si>
  <si>
    <t>STYLE NO.</t>
  </si>
  <si>
    <t>STYLE NAME</t>
  </si>
  <si>
    <t>EUROPE DISTRIBUTOR (€)</t>
  </si>
  <si>
    <t>EUROPE DISTRIBUTOR ($)</t>
  </si>
  <si>
    <t>Albin</t>
  </si>
  <si>
    <t>Antis</t>
  </si>
  <si>
    <t>Antone</t>
  </si>
  <si>
    <t>Arvid</t>
  </si>
  <si>
    <t>Atmore</t>
  </si>
  <si>
    <t>Baron</t>
  </si>
  <si>
    <t>Barr</t>
  </si>
  <si>
    <t>Benny</t>
  </si>
  <si>
    <t>Bertram</t>
  </si>
  <si>
    <t>Billy</t>
  </si>
  <si>
    <t>Blixen</t>
  </si>
  <si>
    <t>Bollen</t>
  </si>
  <si>
    <t>Brandt</t>
  </si>
  <si>
    <t>Briar</t>
  </si>
  <si>
    <t>Britten</t>
  </si>
  <si>
    <t>Cartan</t>
  </si>
  <si>
    <t>Casper</t>
  </si>
  <si>
    <t>Castro</t>
  </si>
  <si>
    <t>Claud</t>
  </si>
  <si>
    <t>Cloyd</t>
  </si>
  <si>
    <t>Cole</t>
  </si>
  <si>
    <t>Cosgrove</t>
  </si>
  <si>
    <t>Craven</t>
  </si>
  <si>
    <t>Curtis</t>
  </si>
  <si>
    <t>Dalton</t>
  </si>
  <si>
    <t>Darron</t>
  </si>
  <si>
    <t>Dean</t>
  </si>
  <si>
    <t>Delbert</t>
  </si>
  <si>
    <t>Delin</t>
  </si>
  <si>
    <t>Derby</t>
  </si>
  <si>
    <t>Dorsan</t>
  </si>
  <si>
    <t>Dorsey</t>
  </si>
  <si>
    <t>Draper III</t>
  </si>
  <si>
    <t>Duffy II</t>
  </si>
  <si>
    <t>Edsel</t>
  </si>
  <si>
    <t>Elwin</t>
  </si>
  <si>
    <t>English Derby</t>
  </si>
  <si>
    <t>Evans</t>
  </si>
  <si>
    <t>Evert</t>
  </si>
  <si>
    <t>Fedora</t>
  </si>
  <si>
    <t>Fimm</t>
  </si>
  <si>
    <t>Frost</t>
  </si>
  <si>
    <t>Galvin  Tweed</t>
  </si>
  <si>
    <t>Galvin  Wool</t>
  </si>
  <si>
    <t>Galvin Herringbone</t>
  </si>
  <si>
    <t>Galvin Plaid</t>
  </si>
  <si>
    <t>Garren</t>
  </si>
  <si>
    <t>Glasby</t>
  </si>
  <si>
    <t>Godfather</t>
  </si>
  <si>
    <t>Graham</t>
  </si>
  <si>
    <t>Granard</t>
  </si>
  <si>
    <t>Guron</t>
  </si>
  <si>
    <t>Haden</t>
  </si>
  <si>
    <t>Hallam</t>
  </si>
  <si>
    <t>Harker</t>
  </si>
  <si>
    <t>Haskin</t>
  </si>
  <si>
    <t>Hiram</t>
  </si>
  <si>
    <t>Hogan</t>
  </si>
  <si>
    <t>Hollis</t>
  </si>
  <si>
    <t>Hopper</t>
  </si>
  <si>
    <t>Hurn</t>
  </si>
  <si>
    <t>Ike</t>
  </si>
  <si>
    <t>Jackman</t>
  </si>
  <si>
    <t>Jett</t>
  </si>
  <si>
    <t>Jowdy</t>
  </si>
  <si>
    <t>Kluge</t>
  </si>
  <si>
    <t>Landis</t>
  </si>
  <si>
    <t>Langham</t>
  </si>
  <si>
    <t>Lazar</t>
  </si>
  <si>
    <t>Lerner</t>
  </si>
  <si>
    <t>Lodge</t>
  </si>
  <si>
    <t xml:space="preserve">Lord Herringbone </t>
  </si>
  <si>
    <t xml:space="preserve">Lord Nailhead </t>
  </si>
  <si>
    <t>Lord Plaid</t>
  </si>
  <si>
    <t xml:space="preserve">Lord Wool </t>
  </si>
  <si>
    <t>Luther</t>
  </si>
  <si>
    <t>Mader</t>
  </si>
  <si>
    <t>Mahlon</t>
  </si>
  <si>
    <t>Meade</t>
  </si>
  <si>
    <t>Mears</t>
  </si>
  <si>
    <t>Menaker</t>
  </si>
  <si>
    <t>Mendoza</t>
  </si>
  <si>
    <t>Mickey</t>
  </si>
  <si>
    <t>Nathaniel</t>
  </si>
  <si>
    <t>Nobis</t>
  </si>
  <si>
    <t>Noble</t>
  </si>
  <si>
    <t>Noclin</t>
  </si>
  <si>
    <t>Obie</t>
  </si>
  <si>
    <t>Olin</t>
  </si>
  <si>
    <t>Ormond</t>
  </si>
  <si>
    <t>Parslow</t>
  </si>
  <si>
    <t>Perry</t>
  </si>
  <si>
    <t>Port</t>
  </si>
  <si>
    <t>Ragon</t>
  </si>
  <si>
    <t>Rathbone</t>
  </si>
  <si>
    <t>Riff</t>
  </si>
  <si>
    <t>Rylace</t>
  </si>
  <si>
    <t>Seddon</t>
  </si>
  <si>
    <t>Shapton</t>
  </si>
  <si>
    <t>Silko</t>
  </si>
  <si>
    <t>Smit</t>
  </si>
  <si>
    <t>Stockton</t>
  </si>
  <si>
    <t>Tallinn</t>
  </si>
  <si>
    <t>Taxten</t>
  </si>
  <si>
    <t>Templer</t>
  </si>
  <si>
    <t>Tensen</t>
  </si>
  <si>
    <t>Thurton</t>
  </si>
  <si>
    <t>Timson</t>
  </si>
  <si>
    <t>Tino</t>
  </si>
  <si>
    <t>Turin</t>
  </si>
  <si>
    <t>Vega</t>
  </si>
  <si>
    <t>Verner</t>
  </si>
  <si>
    <t>Vernon</t>
  </si>
  <si>
    <t>Vito</t>
  </si>
  <si>
    <t>Wardell</t>
  </si>
  <si>
    <t>Werbow</t>
  </si>
  <si>
    <t>Werner</t>
  </si>
  <si>
    <t>Whitaker</t>
  </si>
  <si>
    <t>Writer</t>
  </si>
  <si>
    <t>Wynn</t>
  </si>
  <si>
    <t>FOB USA</t>
  </si>
  <si>
    <t>FOB EUROPE</t>
  </si>
  <si>
    <t>Наличие</t>
  </si>
  <si>
    <t>25338BH</t>
  </si>
  <si>
    <t>Adams</t>
  </si>
  <si>
    <t>25140BH</t>
  </si>
  <si>
    <t>Agentur</t>
  </si>
  <si>
    <t>37173BH</t>
  </si>
  <si>
    <t>Ammon</t>
  </si>
  <si>
    <t>13730BH</t>
  </si>
  <si>
    <t>Ashmore</t>
  </si>
  <si>
    <t>37172BH</t>
  </si>
  <si>
    <t>Bogan</t>
  </si>
  <si>
    <t>25472BH</t>
  </si>
  <si>
    <t>Botsford</t>
  </si>
  <si>
    <t>25471BH</t>
  </si>
  <si>
    <t>Byles</t>
  </si>
  <si>
    <t>25337BH</t>
  </si>
  <si>
    <t>Cain</t>
  </si>
  <si>
    <t>70601BH</t>
  </si>
  <si>
    <t>Chipman</t>
  </si>
  <si>
    <t>37311BH</t>
  </si>
  <si>
    <t>Collister</t>
  </si>
  <si>
    <t>25474BH</t>
  </si>
  <si>
    <t>Cove</t>
  </si>
  <si>
    <t>71001BH</t>
  </si>
  <si>
    <t>Criss</t>
  </si>
  <si>
    <t>70580BH</t>
  </si>
  <si>
    <t>Crowe</t>
  </si>
  <si>
    <t>61423BH</t>
  </si>
  <si>
    <t>Davies</t>
  </si>
  <si>
    <t>25478BH</t>
  </si>
  <si>
    <t>Deren</t>
  </si>
  <si>
    <t>Dormer</t>
  </si>
  <si>
    <t>Galvin Stripe Herringbone</t>
  </si>
  <si>
    <t>Galvin Windowpane Plaid</t>
  </si>
  <si>
    <t>25479BH</t>
  </si>
  <si>
    <t>Gellerth</t>
  </si>
  <si>
    <t>25476BH</t>
  </si>
  <si>
    <t>Gober</t>
  </si>
  <si>
    <t>70607BH</t>
  </si>
  <si>
    <t>Goldring</t>
  </si>
  <si>
    <t>38340BH</t>
  </si>
  <si>
    <t xml:space="preserve">Gysin  </t>
  </si>
  <si>
    <t>62000BH</t>
  </si>
  <si>
    <t>Haber</t>
  </si>
  <si>
    <t>37313BH</t>
  </si>
  <si>
    <t>Hender</t>
  </si>
  <si>
    <t>38341BH</t>
  </si>
  <si>
    <t>Hillman</t>
  </si>
  <si>
    <t>Inglis</t>
  </si>
  <si>
    <t>37174BH</t>
  </si>
  <si>
    <t>Kinnon</t>
  </si>
  <si>
    <t>70605BH</t>
  </si>
  <si>
    <t>Lapkus</t>
  </si>
  <si>
    <t>Lord Stripe Herringbone</t>
  </si>
  <si>
    <t>Lord Windowpane Plaid</t>
  </si>
  <si>
    <t>47007BH</t>
  </si>
  <si>
    <t>Lydon</t>
  </si>
  <si>
    <t>25138BH</t>
  </si>
  <si>
    <t>Pelham</t>
  </si>
  <si>
    <t>25470BH</t>
  </si>
  <si>
    <t>Pinckney</t>
  </si>
  <si>
    <t>25473BH</t>
  </si>
  <si>
    <t>Rand</t>
  </si>
  <si>
    <t>61422BH</t>
  </si>
  <si>
    <t>Redd</t>
  </si>
  <si>
    <t>25139BH</t>
  </si>
  <si>
    <t>Richie</t>
  </si>
  <si>
    <t>70608BH</t>
  </si>
  <si>
    <t>Richter</t>
  </si>
  <si>
    <t>25475BH</t>
  </si>
  <si>
    <t>Rickett</t>
  </si>
  <si>
    <t>25477BH</t>
  </si>
  <si>
    <t>Rockburn</t>
  </si>
  <si>
    <t>70612BH</t>
  </si>
  <si>
    <t>Royon</t>
  </si>
  <si>
    <t>70613BH</t>
  </si>
  <si>
    <t>Sperling</t>
  </si>
  <si>
    <t>61421BH</t>
  </si>
  <si>
    <t>Templer II</t>
  </si>
  <si>
    <t>70609BH</t>
  </si>
  <si>
    <t>Wescoat</t>
  </si>
  <si>
    <t>37171BH</t>
  </si>
  <si>
    <t>Winters</t>
  </si>
  <si>
    <t>AW 16</t>
  </si>
  <si>
    <t>FOB PRICE (eur)</t>
  </si>
  <si>
    <t>Кепка BAILEY арт. 1365 GRAHAM (бежевый) {tan}</t>
  </si>
  <si>
    <t>21-017-14-61</t>
  </si>
  <si>
    <t>21-175-09-59</t>
  </si>
  <si>
    <t>21-316-09-59</t>
  </si>
  <si>
    <t>21-047-08-59</t>
  </si>
  <si>
    <t>21-048-09-59</t>
  </si>
  <si>
    <t>Шляпа BAILEY арт. 22757BH SALTER (бежевый) {natural}</t>
  </si>
  <si>
    <t>21-290-14-59</t>
  </si>
  <si>
    <t>Шляпа BAILEY арт. 22761BH WOODMASON (коричневый) {natural}</t>
  </si>
  <si>
    <t>21-271-12-59</t>
  </si>
  <si>
    <t>Шляпа BAILEY арт. 37304 HIRAM (бордовый) {garnet}</t>
  </si>
  <si>
    <t>Шляпа BAILEY арт. 38340BH GYSIN (черный) {Black}</t>
  </si>
  <si>
    <t>21-269-13-57</t>
  </si>
  <si>
    <t>Шляпа BAILEY арт. 6129 ANTONE (рыжий) {сognac}</t>
  </si>
  <si>
    <t>21-012-09-59</t>
  </si>
  <si>
    <t>Шляпа BAILEY арт. 7002 FEDORA (черный) {blk}</t>
  </si>
  <si>
    <t>21-068-09-59</t>
  </si>
  <si>
    <t>21-294-08-59</t>
  </si>
  <si>
    <t>Шляпа BAILEY арт. 70580BH CROWE (серый) {steel}</t>
  </si>
  <si>
    <t>21-301-06-57</t>
  </si>
  <si>
    <t>21-334-14-59</t>
  </si>
  <si>
    <t>21-090-13-57</t>
  </si>
  <si>
    <t>Steel</t>
  </si>
  <si>
    <t>Almond</t>
  </si>
  <si>
    <t>Mink</t>
  </si>
  <si>
    <t>Silverbelly</t>
  </si>
  <si>
    <t>70600BH</t>
  </si>
  <si>
    <t>Burgundy</t>
  </si>
  <si>
    <t>Whiskey</t>
  </si>
  <si>
    <t>Bluestone</t>
  </si>
  <si>
    <t>W151XA</t>
  </si>
  <si>
    <t>W151XAO</t>
  </si>
  <si>
    <t>LEGACY</t>
  </si>
  <si>
    <t>6 5/8-7 5/8</t>
  </si>
  <si>
    <t>LEGACY OPEN</t>
  </si>
  <si>
    <t>6 3/4-7 5/8</t>
  </si>
  <si>
    <t>STELLAR</t>
  </si>
  <si>
    <t>W1520A</t>
  </si>
  <si>
    <t>STELLAR OPEN</t>
  </si>
  <si>
    <t>W1520AO</t>
  </si>
  <si>
    <t>GAGE</t>
  </si>
  <si>
    <t>W1510A</t>
  </si>
  <si>
    <t>GAGE OPEN</t>
  </si>
  <si>
    <t>W1510AO</t>
  </si>
  <si>
    <t>COURTRIGHT</t>
  </si>
  <si>
    <t>W1507A</t>
  </si>
  <si>
    <t>COURTRIGHT OPEN</t>
  </si>
  <si>
    <t>W1507AO</t>
  </si>
  <si>
    <t>PRO 5X</t>
  </si>
  <si>
    <t>W1505A</t>
  </si>
  <si>
    <t>PRO 5X OPEN</t>
  </si>
  <si>
    <t>W1505AO</t>
  </si>
  <si>
    <t>LIGHTNING</t>
  </si>
  <si>
    <t>W0604A</t>
  </si>
  <si>
    <t>6 1/2-7 3/4</t>
  </si>
  <si>
    <t>JERICHO</t>
  </si>
  <si>
    <t>W1503B</t>
  </si>
  <si>
    <t>WHEELER</t>
  </si>
  <si>
    <t>W1503C</t>
  </si>
  <si>
    <t>6 3/4-7 3/4</t>
  </si>
  <si>
    <t>RODERICK</t>
  </si>
  <si>
    <t>W1503D</t>
  </si>
  <si>
    <t>ELBRIDGE</t>
  </si>
  <si>
    <t>W1503E</t>
  </si>
  <si>
    <t>TRUCKTON</t>
  </si>
  <si>
    <t>W1603A</t>
  </si>
  <si>
    <t>BRIDGER</t>
  </si>
  <si>
    <t>W1603B</t>
  </si>
  <si>
    <t>6 5/8-7 3/4</t>
  </si>
  <si>
    <t>TOMBSTONE</t>
  </si>
  <si>
    <t>W0602G</t>
  </si>
  <si>
    <t>TRIGGER</t>
  </si>
  <si>
    <t>W0702A</t>
  </si>
  <si>
    <t>DYNAMITE</t>
  </si>
  <si>
    <t>W0702F</t>
  </si>
  <si>
    <t>NAVARRO</t>
  </si>
  <si>
    <t>WR0602H</t>
  </si>
  <si>
    <t>RENO</t>
  </si>
  <si>
    <t>W1402D</t>
  </si>
  <si>
    <t>ALAMO</t>
  </si>
  <si>
    <t>YUMA</t>
  </si>
  <si>
    <t>423-2</t>
  </si>
  <si>
    <t>6 3/4 - 7 5/8</t>
  </si>
  <si>
    <t>WICHITA</t>
  </si>
  <si>
    <t>STAMPEDE</t>
  </si>
  <si>
    <t>W0602F</t>
  </si>
  <si>
    <t>HARSHAW</t>
  </si>
  <si>
    <t>W1602A</t>
  </si>
  <si>
    <t>MURPHY II</t>
  </si>
  <si>
    <t>W1602B</t>
  </si>
  <si>
    <t>PAGEANT II</t>
  </si>
  <si>
    <t>W1502A</t>
  </si>
  <si>
    <t>6 1/2-7 5/8</t>
  </si>
  <si>
    <t>DILLINGER</t>
  </si>
  <si>
    <t>CLAYTON</t>
  </si>
  <si>
    <t>BIG ZWEY</t>
  </si>
  <si>
    <t>W1002G</t>
  </si>
  <si>
    <t>CAVALRY II</t>
  </si>
  <si>
    <t>WR0602B</t>
  </si>
  <si>
    <t>BRITTANY</t>
  </si>
  <si>
    <t>1SFM</t>
  </si>
  <si>
    <t>COLT</t>
  </si>
  <si>
    <t>6 1/8-6 7/8</t>
  </si>
  <si>
    <t>BUCKY</t>
  </si>
  <si>
    <t>S-M-L-XL</t>
  </si>
  <si>
    <t>LEGION</t>
  </si>
  <si>
    <t>BAPR068</t>
  </si>
  <si>
    <t>S/M-L/XL</t>
  </si>
  <si>
    <t>OL' FAITHFUL</t>
  </si>
  <si>
    <t>BAPR069</t>
  </si>
  <si>
    <t>MITCHEM</t>
  </si>
  <si>
    <t>BAPR070</t>
  </si>
  <si>
    <t>JOKER</t>
  </si>
  <si>
    <t>W07LFZ</t>
  </si>
  <si>
    <t>VIVIENNE</t>
  </si>
  <si>
    <t>GENE</t>
  </si>
  <si>
    <t>W15RDA</t>
  </si>
  <si>
    <t>ZELLA</t>
  </si>
  <si>
    <t>W15RDC</t>
  </si>
  <si>
    <t>BIANCO</t>
  </si>
  <si>
    <t>W15RDE</t>
  </si>
  <si>
    <t>WESTBROOK</t>
  </si>
  <si>
    <t>W15RDG</t>
  </si>
  <si>
    <t>LUCIUS</t>
  </si>
  <si>
    <t>W16RDA</t>
  </si>
  <si>
    <t>SHEIK</t>
  </si>
  <si>
    <t>W16RDB</t>
  </si>
  <si>
    <t>CALICO</t>
  </si>
  <si>
    <t>W16RDC</t>
  </si>
  <si>
    <t>COMMODORE</t>
  </si>
  <si>
    <t>W16RDD</t>
  </si>
  <si>
    <t>MORGAN</t>
  </si>
  <si>
    <t>XS-S-M-L-XL</t>
  </si>
  <si>
    <t>MONTROSE</t>
  </si>
  <si>
    <t>G14</t>
  </si>
  <si>
    <t>COLUMBIA</t>
  </si>
  <si>
    <t>G15</t>
  </si>
  <si>
    <t>SWITCHBACK</t>
  </si>
  <si>
    <t>W05LFD</t>
  </si>
  <si>
    <t>XS-S-M-L-XL-XXL</t>
  </si>
  <si>
    <t>CHISOLM</t>
  </si>
  <si>
    <t>W05LFG</t>
  </si>
  <si>
    <t>FIREHOLE</t>
  </si>
  <si>
    <t>W05LFJ</t>
  </si>
  <si>
    <t>W05LFK</t>
  </si>
  <si>
    <t>RIDER</t>
  </si>
  <si>
    <t>W05LFO</t>
  </si>
  <si>
    <t>W05LFP</t>
  </si>
  <si>
    <t>PALISADE</t>
  </si>
  <si>
    <t>W08LFE</t>
  </si>
  <si>
    <t>NOCK</t>
  </si>
  <si>
    <t>W14LFD</t>
  </si>
  <si>
    <t>RECOIL</t>
  </si>
  <si>
    <t>W15LFA</t>
  </si>
  <si>
    <t>CALIBER</t>
  </si>
  <si>
    <t>W15LFF</t>
  </si>
  <si>
    <t>GOLDFIELD</t>
  </si>
  <si>
    <t>W16LFA</t>
  </si>
  <si>
    <t>GLEESON</t>
  </si>
  <si>
    <t>W16LFB</t>
  </si>
  <si>
    <t>WISTAR</t>
  </si>
  <si>
    <t>W16LFC</t>
  </si>
  <si>
    <t>THREE D</t>
  </si>
  <si>
    <t>JOE EDER</t>
  </si>
  <si>
    <t>Olive Mix</t>
  </si>
  <si>
    <t>Morgan</t>
  </si>
  <si>
    <t>Montrose</t>
  </si>
  <si>
    <t>Columbia</t>
  </si>
  <si>
    <t>Chisolm</t>
  </si>
  <si>
    <t>Firehole</t>
  </si>
  <si>
    <t>Rider</t>
  </si>
  <si>
    <t>Three D</t>
  </si>
  <si>
    <t>Caliber</t>
  </si>
  <si>
    <t>СВОБОДНЫЙ СКЛАД</t>
  </si>
  <si>
    <t>ЗАКАЗ</t>
  </si>
  <si>
    <t>xxl</t>
  </si>
  <si>
    <t>21-175-09-61</t>
  </si>
  <si>
    <t>Кепка BAILEY арт. 25474BH COVE (черный) {grey plaid}</t>
  </si>
  <si>
    <t>AW 17</t>
  </si>
  <si>
    <t>Style Number</t>
  </si>
  <si>
    <t>Style Name</t>
  </si>
  <si>
    <t>Europe DIST (€)</t>
  </si>
  <si>
    <t>14530BH</t>
  </si>
  <si>
    <t>Bankhead</t>
  </si>
  <si>
    <t>71002BH</t>
  </si>
  <si>
    <t>Barkley</t>
  </si>
  <si>
    <t>13731BH</t>
  </si>
  <si>
    <t>Boley</t>
  </si>
  <si>
    <t>47010BH</t>
  </si>
  <si>
    <t>Bradford</t>
  </si>
  <si>
    <t>10000BH</t>
  </si>
  <si>
    <t>Briles</t>
  </si>
  <si>
    <t>25468</t>
  </si>
  <si>
    <t>25141BH</t>
  </si>
  <si>
    <t>Brodie</t>
  </si>
  <si>
    <t>14537BH</t>
  </si>
  <si>
    <t>Brum</t>
  </si>
  <si>
    <t>14536BH</t>
  </si>
  <si>
    <t>Brunner</t>
  </si>
  <si>
    <t>25482BH</t>
  </si>
  <si>
    <t>Bryant</t>
  </si>
  <si>
    <t>70623BH</t>
  </si>
  <si>
    <t>Chesley</t>
  </si>
  <si>
    <t>25484BH</t>
  </si>
  <si>
    <t>Clapcott</t>
  </si>
  <si>
    <t>61425BH</t>
  </si>
  <si>
    <t>Clement</t>
  </si>
  <si>
    <t>14533BH</t>
  </si>
  <si>
    <t>Coeburn</t>
  </si>
  <si>
    <t>20001BH</t>
  </si>
  <si>
    <t>Colver</t>
  </si>
  <si>
    <t>25483BH</t>
  </si>
  <si>
    <t>Cordero</t>
  </si>
  <si>
    <t>70626BH</t>
  </si>
  <si>
    <t>Dodgson</t>
  </si>
  <si>
    <t>47008BH</t>
  </si>
  <si>
    <t>Doran</t>
  </si>
  <si>
    <t>25486BH</t>
  </si>
  <si>
    <t>Falc</t>
  </si>
  <si>
    <t>25142BH</t>
  </si>
  <si>
    <t>Falconer</t>
  </si>
  <si>
    <t>47009BH</t>
  </si>
  <si>
    <t>Flume</t>
  </si>
  <si>
    <t>25212</t>
  </si>
  <si>
    <t>25220</t>
  </si>
  <si>
    <t>25211</t>
  </si>
  <si>
    <t>Galvin Tweed</t>
  </si>
  <si>
    <t>25210</t>
  </si>
  <si>
    <t>Galvin Wool</t>
  </si>
  <si>
    <t>25242BH</t>
  </si>
  <si>
    <t>Galvin Wool Twill</t>
  </si>
  <si>
    <t>70616BH</t>
  </si>
  <si>
    <t>Gandy</t>
  </si>
  <si>
    <t>Hamley</t>
  </si>
  <si>
    <t>70618BH</t>
  </si>
  <si>
    <t>Hancock</t>
  </si>
  <si>
    <t>37176BH</t>
  </si>
  <si>
    <t>Hereford</t>
  </si>
  <si>
    <t>70615BH</t>
  </si>
  <si>
    <t>Horton</t>
  </si>
  <si>
    <t>14532BH</t>
  </si>
  <si>
    <t>Hughey</t>
  </si>
  <si>
    <t>70625BH</t>
  </si>
  <si>
    <t>Hutchins</t>
  </si>
  <si>
    <t>70624BH</t>
  </si>
  <si>
    <t>Kesey</t>
  </si>
  <si>
    <t>25491BH</t>
  </si>
  <si>
    <t>Koser</t>
  </si>
  <si>
    <t>25487BH</t>
  </si>
  <si>
    <t>Kottler</t>
  </si>
  <si>
    <t>71614BH</t>
  </si>
  <si>
    <t>Lanth</t>
  </si>
  <si>
    <t>25111</t>
  </si>
  <si>
    <t>25485BH</t>
  </si>
  <si>
    <t>Leff</t>
  </si>
  <si>
    <t>20000BH</t>
  </si>
  <si>
    <t>Lelan</t>
  </si>
  <si>
    <t>Lord Herringbone</t>
  </si>
  <si>
    <t>Lord Nailhead</t>
  </si>
  <si>
    <t>Lord Wool</t>
  </si>
  <si>
    <t>25241BH</t>
  </si>
  <si>
    <t>Lord Wool Twill</t>
  </si>
  <si>
    <t>14535BH</t>
  </si>
  <si>
    <t>Marty</t>
  </si>
  <si>
    <t>70617BH</t>
  </si>
  <si>
    <t>Meren</t>
  </si>
  <si>
    <t>25440</t>
  </si>
  <si>
    <t>47011BH</t>
  </si>
  <si>
    <t>Palance</t>
  </si>
  <si>
    <t>70602BH</t>
  </si>
  <si>
    <t>Pierpont</t>
  </si>
  <si>
    <t>70622BH</t>
  </si>
  <si>
    <t>Prindle</t>
  </si>
  <si>
    <t>25488BH</t>
  </si>
  <si>
    <t>Purdy</t>
  </si>
  <si>
    <t>61424BH</t>
  </si>
  <si>
    <t>Ralat</t>
  </si>
  <si>
    <t>70620BH</t>
  </si>
  <si>
    <t>Rhode</t>
  </si>
  <si>
    <t>25490BH</t>
  </si>
  <si>
    <t>Salko</t>
  </si>
  <si>
    <t>Shupp II</t>
  </si>
  <si>
    <t>25339BH</t>
  </si>
  <si>
    <t>Stokes</t>
  </si>
  <si>
    <t>70619BH</t>
  </si>
  <si>
    <t>Sturges</t>
  </si>
  <si>
    <t>25481BH</t>
  </si>
  <si>
    <t>Waddell</t>
  </si>
  <si>
    <t>25480BH</t>
  </si>
  <si>
    <t>Wyman</t>
  </si>
  <si>
    <t>61 XL</t>
  </si>
  <si>
    <t>63 XXL</t>
  </si>
  <si>
    <t>57 M</t>
  </si>
  <si>
    <t>59 L</t>
  </si>
  <si>
    <t>Кепка BAILEY арт. 25210 GALVIN WOOL (песочный) {camel}</t>
  </si>
  <si>
    <t>55 S</t>
  </si>
  <si>
    <t>21-003-09-55</t>
  </si>
  <si>
    <t>Кепка BAILEY арт. 25210 GALVIN WOOL (черный) {black}</t>
  </si>
  <si>
    <t>Кепка BAILEY арт. 25210 GALVIN WOOL (коричневый) {brown}</t>
  </si>
  <si>
    <t>21-003-14-59</t>
  </si>
  <si>
    <t>Кепка BAILEY арт. 25210 GALVIN WOOL (темно-синий) {navy}</t>
  </si>
  <si>
    <t>21-003-16-61</t>
  </si>
  <si>
    <t>Шляпа BAILEY арт. 7005 CURTIS (черный) {black}</t>
  </si>
  <si>
    <t>21-009-09-57</t>
  </si>
  <si>
    <t>21-009-09-59</t>
  </si>
  <si>
    <t>21-009-09-61</t>
  </si>
  <si>
    <t>Шляпа BAILEY арт. 37158 BRANDT (серый) {black mix}</t>
  </si>
  <si>
    <t>21-010-08-57</t>
  </si>
  <si>
    <t>Шляпа BAILEY арт. 37158 BRANDT (черный) {black}</t>
  </si>
  <si>
    <t>21-010-09-57</t>
  </si>
  <si>
    <t>21-012-09-57</t>
  </si>
  <si>
    <t>Шляпа BAILEY арт. 7001 TINO (черный) {black}</t>
  </si>
  <si>
    <t>21-012-16-57</t>
  </si>
  <si>
    <t>Шляпа BAILEY арт. 7001 TINO (темно-синий) {navy}</t>
  </si>
  <si>
    <t>21-012-16-59</t>
  </si>
  <si>
    <t>21-012-16-61</t>
  </si>
  <si>
    <t>Шляпа BAILEY арт. 7001 TINO (красный) {red}</t>
  </si>
  <si>
    <t>Кепка BAILEY арт. 25211 GALVIN TWEED (коричневый) {brown}</t>
  </si>
  <si>
    <t>21-018-02-57</t>
  </si>
  <si>
    <t>Кепка BAILEY арт. 1365 GRAHAM (черный) {black}</t>
  </si>
  <si>
    <t>Шляпа BAILEY арт. 1369 JACKMAN (серый) {dk.brown}</t>
  </si>
  <si>
    <t>Шляпа BAILEY арт. 1451 JETT PORK PIE (черный) {black}</t>
  </si>
  <si>
    <t>21-048-09-58</t>
  </si>
  <si>
    <t>58 M/L</t>
  </si>
  <si>
    <t>21-048-09-60</t>
  </si>
  <si>
    <t>60 L/XL</t>
  </si>
  <si>
    <t>Шляпа BAILEY арт. 3816 DERBY (черный) {black}</t>
  </si>
  <si>
    <t>Шляпа BAILEY арт. 3817 GODFATHER (черный) {Black}</t>
  </si>
  <si>
    <t>21-059-09-59</t>
  </si>
  <si>
    <t>21-065-09-55</t>
  </si>
  <si>
    <t>Шляпа BAILEY арт. 6109 ENGLISH DERBY (черный) {Black}</t>
  </si>
  <si>
    <t>21-065-09-57</t>
  </si>
  <si>
    <t>21-065-09-58</t>
  </si>
  <si>
    <t>21-065-09-59</t>
  </si>
  <si>
    <t>21-065-09-61</t>
  </si>
  <si>
    <t>21-068-09-57</t>
  </si>
  <si>
    <t>Шляпа BAILEY арт. 7006 BRIAR (черный) {black}</t>
  </si>
  <si>
    <t>Шляпа BAILEY арт. 7021 DARRON (черный) {black}</t>
  </si>
  <si>
    <t>21-072-09-59</t>
  </si>
  <si>
    <t>ONE</t>
  </si>
  <si>
    <t>Шляпа BAILEY арт. 63200 SPENCER (белый) {natural}</t>
  </si>
  <si>
    <t>21-139-02-59</t>
  </si>
  <si>
    <t>Шляпа BAILEY арт. 63200 SPENCER (коричневый) {pecan}</t>
  </si>
  <si>
    <t>21-139-13-59</t>
  </si>
  <si>
    <t>Шляпа BAILEY арт. 81695 MANNESROE (кремовый / бежевый) {ivory}</t>
  </si>
  <si>
    <t>Кепка BAILEY арт. 25212 GALVIN HERRINGBONE (черный) {black}</t>
  </si>
  <si>
    <t>Шляпа BAILEY арт. 22721 BROOKS (белый) {media bleach}</t>
  </si>
  <si>
    <t>Кепка BAILEY арт. 25458 SMIT (синий) {navy}</t>
  </si>
  <si>
    <t>21-247-06-59</t>
  </si>
  <si>
    <t>Шляпа BAILEY арт. 37304 HIRAM (синий) {imperial blue}</t>
  </si>
  <si>
    <t>21-271-06-57</t>
  </si>
  <si>
    <t>21-271-06-59</t>
  </si>
  <si>
    <t>Шляпа BAILEY арт. 37304 HIRAM (черный) {black}</t>
  </si>
  <si>
    <t>21-271-09-57</t>
  </si>
  <si>
    <t>21-271-12-57</t>
  </si>
  <si>
    <t>21-275-09-61</t>
  </si>
  <si>
    <t>Шляпа BAILEY арт. 13730BH ASHMORE (черный) {black}</t>
  </si>
  <si>
    <t>21-287-09-59</t>
  </si>
  <si>
    <t>Шляпа BAILEY арт. 70580BH CROWE (синий) {imperial blue}</t>
  </si>
  <si>
    <t>21-298-09-61</t>
  </si>
  <si>
    <t>Шляпа BAILEY арт. 70600BH INGLIS (синий) {imperial blue}</t>
  </si>
  <si>
    <t>21-300-06-57</t>
  </si>
  <si>
    <t>Шляпа BAILEY арт. 70601BH CHIPMAN (синий) {imperial blue}</t>
  </si>
  <si>
    <t>Шляпа BAILEY арт. 6127 EDSEL (черный) {black}</t>
  </si>
  <si>
    <t>Шляпа BAILEY арт. 6140 DRAPER III (черный) {black}</t>
  </si>
  <si>
    <t>Шляпа BAILEY арт. 37171BH WINTERS (черный) {black}</t>
  </si>
  <si>
    <t>21-322-09-59</t>
  </si>
  <si>
    <t>Шляпа BAILEY арт. 37173BH AMMON (серый) {steel}</t>
  </si>
  <si>
    <t>Шляпа BAILEY арт. 37173BH AMMON (черный) {black}</t>
  </si>
  <si>
    <t>21-324-09-57</t>
  </si>
  <si>
    <t>Шляпа BAILEY арт. 70605BH LAPKUS (коричневый) {cognac}</t>
  </si>
  <si>
    <t>21-334-14-61</t>
  </si>
  <si>
    <t>21-337-16-57</t>
  </si>
  <si>
    <t>21-363-14-59</t>
  </si>
  <si>
    <t>Шляпа BAILEY арт. 37313BH Hender (коричневый) {walnut}</t>
  </si>
  <si>
    <t>Шляпа BAILEY арт. 22767BH Alfer (белый) {media.bleach}</t>
  </si>
  <si>
    <t>21-374-02-57</t>
  </si>
  <si>
    <t>21-385-02-57</t>
  </si>
  <si>
    <t>Кепка BAILEY арт. 25240 GALVIN STRIPE (серый) {grey}</t>
  </si>
  <si>
    <t>21-411-08-57</t>
  </si>
  <si>
    <t>14531BH</t>
  </si>
  <si>
    <t>7034</t>
  </si>
  <si>
    <t>7006</t>
  </si>
  <si>
    <t>7005</t>
  </si>
  <si>
    <t>3816</t>
  </si>
  <si>
    <t>7002</t>
  </si>
  <si>
    <t>3817</t>
  </si>
  <si>
    <t>7001</t>
  </si>
  <si>
    <t>37158</t>
  </si>
  <si>
    <t>Aubergine</t>
  </si>
  <si>
    <t>70621BH</t>
  </si>
  <si>
    <t>Bitter Chocolate</t>
  </si>
  <si>
    <t>Antique</t>
  </si>
  <si>
    <t>Silver Lining</t>
  </si>
  <si>
    <t>Шляпа BAILEY арт. 1369 JACKMAN (бордовый) {burgundy}</t>
  </si>
  <si>
    <t>21-427-14-59</t>
  </si>
  <si>
    <t>21-432-09-59</t>
  </si>
  <si>
    <t>Шляпа BAILEY арт. 20001BH COLVER (черный) {black}</t>
  </si>
  <si>
    <t>Шляпа BAILEY арт. 37171BH WINTERS (коричневый) {saddle}</t>
  </si>
  <si>
    <t>Шляпа BAILEY арт. 37171BH WINTERS (синий) {peacoat}</t>
  </si>
  <si>
    <t>21-323-06-59</t>
  </si>
  <si>
    <t>Шляпа BAILEY арт. 37172BH BOGAN (синий) {peacoat}</t>
  </si>
  <si>
    <t>21-324-06-59</t>
  </si>
  <si>
    <t>Шляпа BAILEY арт. 37173BH AMMON (синий) {peacoat}</t>
  </si>
  <si>
    <t>21-434-09-59</t>
  </si>
  <si>
    <t>Шляпа BAILEY арт. 47008BH DORAN (черный) {black}</t>
  </si>
  <si>
    <t>21-436-09-59</t>
  </si>
  <si>
    <t>Шляпа BAILEY арт. 47010BH BRADFORD (черный) {black}</t>
  </si>
  <si>
    <t>21-308-16-59</t>
  </si>
  <si>
    <t>Шляпа BAILEY арт. 61424BH RALAT (черный) {black}</t>
  </si>
  <si>
    <t>Шляпа BAILEY арт. 7005 CURTIS (кирпичный) {brick}</t>
  </si>
  <si>
    <t>Шляпа BAILEY арт. 7005 CURTIS (кремовый) {antique}</t>
  </si>
  <si>
    <t>21-440-09-59</t>
  </si>
  <si>
    <t>Шляпа BAILEY арт. 70618BH HANCOCK (черный) {black}</t>
  </si>
  <si>
    <t>Шляпа BAILEY арт. 71001BH CRISS (серый) {mink}</t>
  </si>
  <si>
    <t>21-337-09-59</t>
  </si>
  <si>
    <t>21-445-02-59</t>
  </si>
  <si>
    <t>21-445-06-59</t>
  </si>
  <si>
    <t>Шляпа BAILEY арт. 71002BH BARKLEY (синий) {navy}</t>
  </si>
  <si>
    <t>21-445-09-59</t>
  </si>
  <si>
    <t>Шляпа BAILEY арт. 71002BH BARKLEY (черный) {black}</t>
  </si>
  <si>
    <t>21-446-09-59</t>
  </si>
  <si>
    <t>Шляпа BAILEY арт. 71614BH LANTH (черный) {black}</t>
  </si>
  <si>
    <t>Кепка BAILEY арт. 1365 GRAHAM (оливковый) {olive}</t>
  </si>
  <si>
    <t>21-018-03-59</t>
  </si>
  <si>
    <t>Кепка BAILEY арт. 1365 GRAHAM (синий) {navy}</t>
  </si>
  <si>
    <t>21-018-09-59</t>
  </si>
  <si>
    <t>21-018-09-61</t>
  </si>
  <si>
    <t>Кепка BAILEY арт. 25111 LAZAR (коричневый) {dkbr}</t>
  </si>
  <si>
    <t>21-021-14-59</t>
  </si>
  <si>
    <t>21-275-11-57</t>
  </si>
  <si>
    <t>Кепка BAILEY арт. 25241BH LORD WOOL TWILL (синий) {cadet}</t>
  </si>
  <si>
    <t>21-516-06-61</t>
  </si>
  <si>
    <t>21-516-05-59</t>
  </si>
  <si>
    <t>Кепка BAILEY арт. 25241BH LORD WOOL TWILL (темно-серый) {charcoal}</t>
  </si>
  <si>
    <t>21-318-08-57</t>
  </si>
  <si>
    <t>Кепка BAILEY арт. 25476BH GOBER (серый) {grey}</t>
  </si>
  <si>
    <t>Кепка BAILEY арт. 25480BH WYMAN (черный) {black dot}</t>
  </si>
  <si>
    <t>21-414-09-61</t>
  </si>
  <si>
    <t>Кепка BAILEY арт. 90103BH CHIRON (голубой) {light blue plaid}</t>
  </si>
  <si>
    <t>21-267-03-59</t>
  </si>
  <si>
    <t>Шляпа BAILEY арт. 1362 DALTON (оливковый) {olive}</t>
  </si>
  <si>
    <t>Шляпа BAILEY арт. 1369 JACKMAN (зеленый) {forest night}</t>
  </si>
  <si>
    <t>21-047-11-59</t>
  </si>
  <si>
    <t>Шляпа BAILEY арт. 1369 JACKMAN (темно-серый) {charcoal}</t>
  </si>
  <si>
    <t>Шляпа BAILEY арт. 14530BH Bankhead (коричневый) {bitter chocolate}</t>
  </si>
  <si>
    <t>Шляпа BAILEY арт. 22714 MILO (бежевый / черный) {natural}</t>
  </si>
  <si>
    <t>21-130-53-59</t>
  </si>
  <si>
    <t>Шляпа BAILEY арт. 22721 BROOKS (синий) {denim}</t>
  </si>
  <si>
    <t>Шляпа BAILEY арт. 22721 BROOKS (темно-бежевый) {honey}</t>
  </si>
  <si>
    <t>Шляпа BAILEY арт. 22721 BROOKS (темно-коричневый) {brown}</t>
  </si>
  <si>
    <t>21-209-99-61</t>
  </si>
  <si>
    <t>Шляпа BAILEY арт. 22764BH CUDMORE (бежевый / коричневый) {whiskey}</t>
  </si>
  <si>
    <t>21-450-73-59</t>
  </si>
  <si>
    <t>Шляпа BAILEY арт. 22766BH GROFF (бежевый) {natural}</t>
  </si>
  <si>
    <t>21-374-02-59</t>
  </si>
  <si>
    <t>21-373-17-58</t>
  </si>
  <si>
    <t>Шляпа BAILEY арт. 22773BH GELHORN (оливковый) {olive}</t>
  </si>
  <si>
    <t>Шляпа BAILEY арт. 22776BH CUBAN (коричневый) {sienna}</t>
  </si>
  <si>
    <t>21-481-03-57</t>
  </si>
  <si>
    <t>Шляпа BAILEY арт. 22780BH COLLONADE (оливковый) {dark olive}</t>
  </si>
  <si>
    <t>Шляпа BAILEY арт. 37171BH WINTERS (серый) {steel}</t>
  </si>
  <si>
    <t>21-322-06-61</t>
  </si>
  <si>
    <t>21-324-06-57</t>
  </si>
  <si>
    <t>Шляпа BAILEY арт. 3813 ICE (черный) {blk}</t>
  </si>
  <si>
    <t>21-057-09-57</t>
  </si>
  <si>
    <t>21-057-09-59</t>
  </si>
  <si>
    <t>Шляпа BAILEY арт. 3816 DERBY (белый) {white}</t>
  </si>
  <si>
    <t>21-058-17-59</t>
  </si>
  <si>
    <t>21-058-17-61</t>
  </si>
  <si>
    <t>21-489-14-59</t>
  </si>
  <si>
    <t>Шляпа BAILEY арт. 5004BH CRAMPTON (коричневый) {coconut}</t>
  </si>
  <si>
    <t>21-305-09-61</t>
  </si>
  <si>
    <t>Шляпа BAILEY арт. 6140 DRAPER III (темно-синий) {Midnight}</t>
  </si>
  <si>
    <t>21-308-09-57</t>
  </si>
  <si>
    <t>21-437-09-57</t>
  </si>
  <si>
    <t>Шляпа BAILEY арт. 63112 HANSON (белый / серый) {natural.alloy}</t>
  </si>
  <si>
    <t>21-086-08-59</t>
  </si>
  <si>
    <t>21-086-08-61</t>
  </si>
  <si>
    <t>Шляпа BAILEY арт. 63112 HANSON (белый / темно-синий) {natural.blueprint}</t>
  </si>
  <si>
    <t>21-086-16-59</t>
  </si>
  <si>
    <t>21-240-32-57</t>
  </si>
  <si>
    <t>Шляпа BAILEY арт. 63114 GUTHRIE (бежевый / голубой) {natural.cornflower}</t>
  </si>
  <si>
    <t>Шляпа BAILEY арт. 63117 BLACKBURN (коричневый) {honey}</t>
  </si>
  <si>
    <t>Шляпа BAILEY арт. 63129BH PENCER (темно-серый) {dark grey}</t>
  </si>
  <si>
    <t>21-365-48-57</t>
  </si>
  <si>
    <t>Шляпа BAILEY арт. 63131BH CREEL (бежевый / синий) {natural.denim}</t>
  </si>
  <si>
    <t>Шляпа BAILEY арт. 63133BH ANDERSON (белый) {natural}</t>
  </si>
  <si>
    <t>Шляпа BAILEY арт. 63263BH LERMAN (бежевый) {wheat.melange}</t>
  </si>
  <si>
    <t>21-385-02-59</t>
  </si>
  <si>
    <t>21-499-48-57</t>
  </si>
  <si>
    <t>21-500-14-59</t>
  </si>
  <si>
    <t>Шляпа BAILEY арт. 63275BH LITVACK (коричневый) {saddle}</t>
  </si>
  <si>
    <t>21-501-02-59</t>
  </si>
  <si>
    <t>Шляпа BAILEY арт. 63278BH OUTEN (бежевый) {nomad}</t>
  </si>
  <si>
    <t>21-504-14-57</t>
  </si>
  <si>
    <t>Шляпа BAILEY арт. 63282BH COSMO (коричневый) {honey}</t>
  </si>
  <si>
    <t>Шляпа BAILEY арт. 7001 TINO (оливковый) {kangaroo}</t>
  </si>
  <si>
    <t>21-012-03-59</t>
  </si>
  <si>
    <t>21-012-09-61</t>
  </si>
  <si>
    <t>21-012-09-63</t>
  </si>
  <si>
    <t>21-068-06-59</t>
  </si>
  <si>
    <t>Шляпа BAILEY арт. 7002 FEDORA (синий) {cobalt}</t>
  </si>
  <si>
    <t>21-009-87-55</t>
  </si>
  <si>
    <t>21-009-36-61</t>
  </si>
  <si>
    <t>21-069-10-59</t>
  </si>
  <si>
    <t>Шляпа BAILEY арт. 7016 WYNN (черный) {black}</t>
  </si>
  <si>
    <t>21-011-09-59</t>
  </si>
  <si>
    <t>21-294-06-59</t>
  </si>
  <si>
    <t>21-301-06-55</t>
  </si>
  <si>
    <t>Шляпа BAILEY арт. 70607BH GOLDRING (бежевый) {silverbelly}</t>
  </si>
  <si>
    <t>21-518-02-59</t>
  </si>
  <si>
    <t>21-518-02-61</t>
  </si>
  <si>
    <t>21-518-09-57</t>
  </si>
  <si>
    <t>Шляпа BAILEY арт. 70607BH GOLDRING (черный) {black}</t>
  </si>
  <si>
    <t>21-518-09-59</t>
  </si>
  <si>
    <t>21-337-04-57</t>
  </si>
  <si>
    <t>21-337-08-57</t>
  </si>
  <si>
    <t>21-337-09-57</t>
  </si>
  <si>
    <t>21-445-09-61</t>
  </si>
  <si>
    <t>21-446-09-61</t>
  </si>
  <si>
    <t>Шляпа BAILEY арт. 81650 SALEM (кремовый) {natural}</t>
  </si>
  <si>
    <t>21-150-36-57</t>
  </si>
  <si>
    <t>21-150-01-59</t>
  </si>
  <si>
    <t>Шляпа BAILEY арт. 81695 MANNESROE (светло-серый) {overcast}</t>
  </si>
  <si>
    <t>21-295-05-59</t>
  </si>
  <si>
    <t>Шляпа BAILEY арт. 81696BH VARDILL (темно-серый) {Canteen}</t>
  </si>
  <si>
    <t>21-369-01-59</t>
  </si>
  <si>
    <t>Шляпа BAILEY арт. 81699BH TELEMANNES (светло-серый) {overcast}</t>
  </si>
  <si>
    <t>21-512-02-59</t>
  </si>
  <si>
    <t>Шляпа BAILEY арт. 81717BH CRAIG (бежевый) {natural}</t>
  </si>
  <si>
    <t>21-515-54-59</t>
  </si>
  <si>
    <t>21-092-02-57</t>
  </si>
  <si>
    <t>21-092-36-59</t>
  </si>
  <si>
    <t>Шляпа BAILEY арт. 81801 WILSHIRE (кремовый) {shell}</t>
  </si>
  <si>
    <t>Шляпа BAILEY арт. W16LFB GLEESON (светло-коричневый) {medium brown mix}</t>
  </si>
  <si>
    <t>21-456-15-61</t>
  </si>
  <si>
    <t>Шляпа BAILEY арт. W16RDB SHEIK (красный) {rustic red}</t>
  </si>
  <si>
    <t>21-458-18-57</t>
  </si>
  <si>
    <t>Doty</t>
  </si>
  <si>
    <t>AW 18</t>
  </si>
  <si>
    <t>37181BH</t>
  </si>
  <si>
    <t>Acheson</t>
  </si>
  <si>
    <t>25509BH</t>
  </si>
  <si>
    <t>Anthem</t>
  </si>
  <si>
    <t>61426BH</t>
  </si>
  <si>
    <t>Auman</t>
  </si>
  <si>
    <t>30000BH</t>
  </si>
  <si>
    <t>Bankside</t>
  </si>
  <si>
    <t>25144BH</t>
  </si>
  <si>
    <t>Baril</t>
  </si>
  <si>
    <t>20002BH</t>
  </si>
  <si>
    <t>Bartham</t>
  </si>
  <si>
    <t>25512BH</t>
  </si>
  <si>
    <t>Beech</t>
  </si>
  <si>
    <t>25496BH</t>
  </si>
  <si>
    <t>Bernick</t>
  </si>
  <si>
    <t>70627BH</t>
  </si>
  <si>
    <t>Bidwell</t>
  </si>
  <si>
    <t>81670</t>
  </si>
  <si>
    <t>38355BH</t>
  </si>
  <si>
    <t>Boss</t>
  </si>
  <si>
    <t>61429BH</t>
  </si>
  <si>
    <t>Bowery</t>
  </si>
  <si>
    <t>25504BH</t>
  </si>
  <si>
    <t>Busby</t>
  </si>
  <si>
    <t>70633BH</t>
  </si>
  <si>
    <t>Camden</t>
  </si>
  <si>
    <t>70635BH</t>
  </si>
  <si>
    <t>Chipie</t>
  </si>
  <si>
    <t>37178BH</t>
  </si>
  <si>
    <t>Codner</t>
  </si>
  <si>
    <t>7056</t>
  </si>
  <si>
    <t>25492BH</t>
  </si>
  <si>
    <t>Cross</t>
  </si>
  <si>
    <t>1362</t>
  </si>
  <si>
    <t>7021</t>
  </si>
  <si>
    <t>25514BH</t>
  </si>
  <si>
    <t>Deller</t>
  </si>
  <si>
    <t>20003BH</t>
  </si>
  <si>
    <t>Delmark</t>
  </si>
  <si>
    <t>70631BH</t>
  </si>
  <si>
    <t>Derzen</t>
  </si>
  <si>
    <t>25503BH</t>
  </si>
  <si>
    <t>Dollis</t>
  </si>
  <si>
    <t>6140</t>
  </si>
  <si>
    <t>25493BH</t>
  </si>
  <si>
    <t>Dresner</t>
  </si>
  <si>
    <t>25511BH</t>
  </si>
  <si>
    <t>Gadis</t>
  </si>
  <si>
    <t>25240</t>
  </si>
  <si>
    <t>25244BH</t>
  </si>
  <si>
    <t>Galvin Subtle Plaid</t>
  </si>
  <si>
    <t>25239</t>
  </si>
  <si>
    <t>61428BH</t>
  </si>
  <si>
    <t>Girvin</t>
  </si>
  <si>
    <t>25137</t>
  </si>
  <si>
    <t>38347BH</t>
  </si>
  <si>
    <t>Gledhill</t>
  </si>
  <si>
    <t>1365</t>
  </si>
  <si>
    <t>25516BH</t>
  </si>
  <si>
    <t>Groves</t>
  </si>
  <si>
    <t>1452</t>
  </si>
  <si>
    <t>25497BH</t>
  </si>
  <si>
    <t>Hazen</t>
  </si>
  <si>
    <t>70629BH</t>
  </si>
  <si>
    <t>Headey</t>
  </si>
  <si>
    <t>3813</t>
  </si>
  <si>
    <t>1369</t>
  </si>
  <si>
    <t>1451</t>
  </si>
  <si>
    <t>38349BH</t>
  </si>
  <si>
    <t>Klaxon</t>
  </si>
  <si>
    <t>25510BH</t>
  </si>
  <si>
    <t>Kufell</t>
  </si>
  <si>
    <t>25109</t>
  </si>
  <si>
    <t>70638BH</t>
  </si>
  <si>
    <t>Larden</t>
  </si>
  <si>
    <t>38353BH</t>
  </si>
  <si>
    <t>Levoy</t>
  </si>
  <si>
    <t>25203</t>
  </si>
  <si>
    <t>25205</t>
  </si>
  <si>
    <t>25204</t>
  </si>
  <si>
    <t>25238</t>
  </si>
  <si>
    <t>25243BH</t>
  </si>
  <si>
    <t>Lord Subtle Plaid</t>
  </si>
  <si>
    <t>25237</t>
  </si>
  <si>
    <t>25202</t>
  </si>
  <si>
    <t>71003BH</t>
  </si>
  <si>
    <t>Macrae</t>
  </si>
  <si>
    <t>38345BH</t>
  </si>
  <si>
    <t>Maglor</t>
  </si>
  <si>
    <t>25519BH</t>
  </si>
  <si>
    <t>Markey</t>
  </si>
  <si>
    <t>25500BH</t>
  </si>
  <si>
    <t>Marnul</t>
  </si>
  <si>
    <t>38348BH</t>
  </si>
  <si>
    <t>Marr</t>
  </si>
  <si>
    <t>70628BH</t>
  </si>
  <si>
    <t>Millet</t>
  </si>
  <si>
    <t>47012BH</t>
  </si>
  <si>
    <t>Newsten</t>
  </si>
  <si>
    <t>25515BH</t>
  </si>
  <si>
    <t>Noah</t>
  </si>
  <si>
    <t>25100</t>
  </si>
  <si>
    <t>70641BH</t>
  </si>
  <si>
    <t>Novo</t>
  </si>
  <si>
    <t>37161</t>
  </si>
  <si>
    <t>38350BH</t>
  </si>
  <si>
    <t>Piston</t>
  </si>
  <si>
    <t>25499BH</t>
  </si>
  <si>
    <t>Rapol</t>
  </si>
  <si>
    <t>37179BH</t>
  </si>
  <si>
    <t>Rector</t>
  </si>
  <si>
    <t>7100</t>
  </si>
  <si>
    <t>25149BH</t>
  </si>
  <si>
    <t>Roval</t>
  </si>
  <si>
    <t>25501BH</t>
  </si>
  <si>
    <t>Sanville</t>
  </si>
  <si>
    <t>37177BH</t>
  </si>
  <si>
    <t>Seer</t>
  </si>
  <si>
    <t>20004BH</t>
  </si>
  <si>
    <t>Shonfeld</t>
  </si>
  <si>
    <t>3828</t>
  </si>
  <si>
    <t>25508BH</t>
  </si>
  <si>
    <t>Simnick</t>
  </si>
  <si>
    <t>25458</t>
  </si>
  <si>
    <t>25498BH</t>
  </si>
  <si>
    <t>Springfield</t>
  </si>
  <si>
    <t>25143BH</t>
  </si>
  <si>
    <t>Stangler</t>
  </si>
  <si>
    <t>37180BH</t>
  </si>
  <si>
    <t>Stedman</t>
  </si>
  <si>
    <t>70632BH</t>
  </si>
  <si>
    <t>Steers</t>
  </si>
  <si>
    <t>25101</t>
  </si>
  <si>
    <t>25518BH</t>
  </si>
  <si>
    <t>Storm</t>
  </si>
  <si>
    <t>25102</t>
  </si>
  <si>
    <t>25502BH</t>
  </si>
  <si>
    <t>Tembin</t>
  </si>
  <si>
    <t>25105</t>
  </si>
  <si>
    <t>25119</t>
  </si>
  <si>
    <t>30001BH</t>
  </si>
  <si>
    <t>Walsh</t>
  </si>
  <si>
    <t>37175BH</t>
  </si>
  <si>
    <t>Welt</t>
  </si>
  <si>
    <t>70642BH</t>
  </si>
  <si>
    <t>Werle</t>
  </si>
  <si>
    <t>70639BH</t>
  </si>
  <si>
    <t>Wilmer</t>
  </si>
  <si>
    <t>61427BH</t>
  </si>
  <si>
    <t>Wolfe</t>
  </si>
  <si>
    <t>7016</t>
  </si>
  <si>
    <t>38356BH-1</t>
  </si>
  <si>
    <t>Young</t>
  </si>
  <si>
    <t>EU retail</t>
  </si>
  <si>
    <t>LaModa</t>
  </si>
  <si>
    <t>Chino</t>
  </si>
  <si>
    <t>№</t>
  </si>
  <si>
    <t>Шляпа BAILEY арт. 7001 TINO (темно-серый) {black mix}</t>
  </si>
  <si>
    <t>21-308-09-59</t>
  </si>
  <si>
    <t>21-322-08-61</t>
  </si>
  <si>
    <t>21-324-06-55</t>
  </si>
  <si>
    <t>Кепка</t>
  </si>
  <si>
    <t>Шапка</t>
  </si>
  <si>
    <t>Шляпа</t>
  </si>
  <si>
    <t>Бейсболка</t>
  </si>
  <si>
    <t>Joker</t>
  </si>
  <si>
    <t>Palisade</t>
  </si>
  <si>
    <t>Группа</t>
  </si>
  <si>
    <t>AW 19</t>
  </si>
  <si>
    <t>37184BH</t>
  </si>
  <si>
    <t>Abbott</t>
  </si>
  <si>
    <t>7055</t>
  </si>
  <si>
    <t>70647BH</t>
  </si>
  <si>
    <t>Baker</t>
  </si>
  <si>
    <t>71615BH</t>
  </si>
  <si>
    <t>Busken</t>
  </si>
  <si>
    <t>37183BH</t>
  </si>
  <si>
    <t>Clarkson</t>
  </si>
  <si>
    <t>71616BH</t>
  </si>
  <si>
    <t>Coates</t>
  </si>
  <si>
    <t>70643BH</t>
  </si>
  <si>
    <t>Cundey</t>
  </si>
  <si>
    <t>25522BH</t>
  </si>
  <si>
    <t>Duane</t>
  </si>
  <si>
    <t>25529BH</t>
  </si>
  <si>
    <t>Farrow</t>
  </si>
  <si>
    <t>25506</t>
  </si>
  <si>
    <t>25525BH</t>
  </si>
  <si>
    <t>Gillett</t>
  </si>
  <si>
    <t>20005BH</t>
  </si>
  <si>
    <t>Ivan</t>
  </si>
  <si>
    <t>25526BH</t>
  </si>
  <si>
    <t>Kyan</t>
  </si>
  <si>
    <t>70648BH</t>
  </si>
  <si>
    <t>Lancey</t>
  </si>
  <si>
    <t>25507</t>
  </si>
  <si>
    <t>25527BH</t>
  </si>
  <si>
    <t>Liston</t>
  </si>
  <si>
    <t>Mannes</t>
  </si>
  <si>
    <t>70644BH</t>
  </si>
  <si>
    <t>Metrick</t>
  </si>
  <si>
    <t>70646BH</t>
  </si>
  <si>
    <t>Nelles</t>
  </si>
  <si>
    <t>25520BH</t>
  </si>
  <si>
    <t>Osler</t>
  </si>
  <si>
    <t>25523BH</t>
  </si>
  <si>
    <t>Penson</t>
  </si>
  <si>
    <t>70645BH</t>
  </si>
  <si>
    <t>Powley</t>
  </si>
  <si>
    <t>37182BH</t>
  </si>
  <si>
    <t>Sessum</t>
  </si>
  <si>
    <t>25528BH</t>
  </si>
  <si>
    <t>Spark</t>
  </si>
  <si>
    <t>7012</t>
  </si>
  <si>
    <t>Yates</t>
  </si>
  <si>
    <t>25521BH</t>
  </si>
  <si>
    <t>Zeff</t>
  </si>
  <si>
    <t>21-009-09-63</t>
  </si>
  <si>
    <t>Шляпа BAILEY арт. 37158 BRANDT (темно-коричневый) {walnut}</t>
  </si>
  <si>
    <t>21-010-15-59</t>
  </si>
  <si>
    <t>21-010-15-61</t>
  </si>
  <si>
    <t>21-011-09-57</t>
  </si>
  <si>
    <t>21-011-09-61</t>
  </si>
  <si>
    <t>Шляпа BAILEY арт. 7016 WYNN (бордовый) {oxblood}</t>
  </si>
  <si>
    <t>21-011-12-57</t>
  </si>
  <si>
    <t>21-011-12-59</t>
  </si>
  <si>
    <t>Шляпа BAILEY арт. 7016 WYNN (коричневый) {cognac}</t>
  </si>
  <si>
    <t>21-011-14-57</t>
  </si>
  <si>
    <t>21-012-05-59</t>
  </si>
  <si>
    <t>Шляпа BAILEY арт. 7001 TINO (серый) {basalt}</t>
  </si>
  <si>
    <t>21-012-08-59</t>
  </si>
  <si>
    <t>Шляпа BAILEY арт. 7001 TINO (бежевый / черный) {taupe swirl}</t>
  </si>
  <si>
    <t>21-012-95-59</t>
  </si>
  <si>
    <t>21-018-06-61</t>
  </si>
  <si>
    <t>21-047-05-55</t>
  </si>
  <si>
    <t>21-047-08-55</t>
  </si>
  <si>
    <t>Шляпа BAILEY арт. 1369 JACKMAN (белый) {vanilla bean}</t>
  </si>
  <si>
    <t>21-059-09-63</t>
  </si>
  <si>
    <t>Шляпа BAILEY арт. 7006 BRIAR (синий) {eclipse}</t>
  </si>
  <si>
    <t>21-069-06-59</t>
  </si>
  <si>
    <t>21-069-06-61</t>
  </si>
  <si>
    <t>21-069-10-57</t>
  </si>
  <si>
    <t>21-069-10-61</t>
  </si>
  <si>
    <t>Шляпа BAILEY арт. 22703 SYDNEY (белый) {natural}</t>
  </si>
  <si>
    <t>21-084-17-59</t>
  </si>
  <si>
    <t>Шляпа BAILEY арт. 81670 BILLY (оранжевый) {sunset}</t>
  </si>
  <si>
    <t>21-090-17-61</t>
  </si>
  <si>
    <t>Шляпа BAILEY арт. 81670 BILLY (белый) {white}</t>
  </si>
  <si>
    <t>21-090-53-59</t>
  </si>
  <si>
    <t>Шляпа BAILEY арт. 81670 BILLY (бежевый / черный) {sandstone}</t>
  </si>
  <si>
    <t>Шляпа BAILEY арт. 81801 WILSHIRE (бежевый) {sand}</t>
  </si>
  <si>
    <t>21-133-02-55</t>
  </si>
  <si>
    <t>Шляпа BAILEY арт. 22719 CUTLER (бежевый) {natural}</t>
  </si>
  <si>
    <t>21-133-02-59</t>
  </si>
  <si>
    <t>21-150-01-57</t>
  </si>
  <si>
    <t>21-150-36-59</t>
  </si>
  <si>
    <t>21-154-91-59</t>
  </si>
  <si>
    <t>Шляпа BAILEY арт. 81802 ARCHER (коричневый) {coffee}</t>
  </si>
  <si>
    <t>21-209-02-59</t>
  </si>
  <si>
    <t>Шляпа BAILEY арт. 22721 BROOKS (бежевый) {natural}</t>
  </si>
  <si>
    <t>21-209-03-57</t>
  </si>
  <si>
    <t>Шляпа BAILEY арт. 22721 BROOKS (оливковый) {boa}</t>
  </si>
  <si>
    <t>21-209-06-59</t>
  </si>
  <si>
    <t>21-209-15-57</t>
  </si>
  <si>
    <t>Шляпа BAILEY арт. 22721 BROOKS (рыжий) {sepia}</t>
  </si>
  <si>
    <t>21-209-15-59</t>
  </si>
  <si>
    <t>21-209-83-57</t>
  </si>
  <si>
    <t>21-209-95-59</t>
  </si>
  <si>
    <t>21-228-36-59</t>
  </si>
  <si>
    <t>Кепка BAILEY арт. 90058 SLATER (светло-серый) {basalt}</t>
  </si>
  <si>
    <t>21-242-14-59</t>
  </si>
  <si>
    <t>21-247-06-61</t>
  </si>
  <si>
    <t>21-287-09-61</t>
  </si>
  <si>
    <t>21-301-06-59</t>
  </si>
  <si>
    <t>21-322-09-55</t>
  </si>
  <si>
    <t>21-323-02-59</t>
  </si>
  <si>
    <t>Шляпа BAILEY арт. 37172BH BOGAN (песочный) {camel}</t>
  </si>
  <si>
    <t>Шляпа BAILEY арт. 71001BH CRISS (горчичный) {citron}</t>
  </si>
  <si>
    <t>Шляпа BAILEY арт. 71001BH CRISS (черный) {black}</t>
  </si>
  <si>
    <t>Шляпа BAILEY арт. 71001BH CRISS (темно-синий) {navy}</t>
  </si>
  <si>
    <t>Шляпа BAILEY арт. G15 COLUMBIA (бежевый) {putty}</t>
  </si>
  <si>
    <t>21-380-03-59</t>
  </si>
  <si>
    <t>21-380-14-57</t>
  </si>
  <si>
    <t>Шляпа BAILEY арт. 22773BH GELHORN (коричневый) {brown}</t>
  </si>
  <si>
    <t>21-380-14-59</t>
  </si>
  <si>
    <t>21-381-05-57</t>
  </si>
  <si>
    <t>21-381-05-61</t>
  </si>
  <si>
    <t>Шляпа BAILEY арт. 63129BH PENCER (темно-коричневый) {cinnamon}</t>
  </si>
  <si>
    <t>21-384-02-59</t>
  </si>
  <si>
    <t>Шляпа BAILEY арт. 22769BH WOODS (бежевый) {toasted.natural}</t>
  </si>
  <si>
    <t>21-432-14-57</t>
  </si>
  <si>
    <t>Шляпа BAILEY арт. 20001BH COLVER (коричневый) {chestnut}</t>
  </si>
  <si>
    <t>21-432-14-59</t>
  </si>
  <si>
    <t>Шляпа BAILEY арт. 37176BH HEREFORD (синий) {eclipse}</t>
  </si>
  <si>
    <t>21-433-06-59</t>
  </si>
  <si>
    <t>21-465-02-55</t>
  </si>
  <si>
    <t>Кепка BAILEY арт. 90103BH CHIRON (бежевый) {tan}</t>
  </si>
  <si>
    <t>21-465-19-55</t>
  </si>
  <si>
    <t>Кепка BAILEY арт. 90109BH KETER (светло-синий) {blue chambray}</t>
  </si>
  <si>
    <t>21-469-22-59</t>
  </si>
  <si>
    <t>21-478-02-57</t>
  </si>
  <si>
    <t>Шляпа BAILEY арт. 22776BH CUBAN (бежевый) {natural}</t>
  </si>
  <si>
    <t>21-478-02-59</t>
  </si>
  <si>
    <t>21-478-14-55</t>
  </si>
  <si>
    <t>21-479-09-57</t>
  </si>
  <si>
    <t>Шляпа BAILEY арт. 22777BH DUNE (черный) {distressed black}</t>
  </si>
  <si>
    <t>21-479-09-59</t>
  </si>
  <si>
    <t>Шляпа BAILEY арт. 22783BH HALPERN (бежевый / синий) {natural.blue}</t>
  </si>
  <si>
    <t>21-484-32-59</t>
  </si>
  <si>
    <t>21-484-32-61</t>
  </si>
  <si>
    <t>21-484-54-59</t>
  </si>
  <si>
    <t>Шляпа BAILEY арт. 22783BH HALPERN (бежевый / красный) {natural.red}</t>
  </si>
  <si>
    <t>21-484-73-57</t>
  </si>
  <si>
    <t>Шляпа BAILEY арт. 22783BH HALPERN (бежевый / коричневый) {natural.sunset}</t>
  </si>
  <si>
    <t>21-486-02-57</t>
  </si>
  <si>
    <t>Шляпа BAILEY арт. 22786BH TESSIER (бежевый) {antiqued natural}</t>
  </si>
  <si>
    <t>21-487-06-57</t>
  </si>
  <si>
    <t>Шляпа BAILEY арт. 22787BH GIGER (синий) {breezy plaid}</t>
  </si>
  <si>
    <t>21-493-17-59</t>
  </si>
  <si>
    <t>21-493-17-61</t>
  </si>
  <si>
    <t>21-499-48-54</t>
  </si>
  <si>
    <t>Шляпа BAILEY арт. 63274BH ARSUN (белый / черный) {black.white}</t>
  </si>
  <si>
    <t>54 XS</t>
  </si>
  <si>
    <t>21-499-48-55</t>
  </si>
  <si>
    <t>21-499-48-59</t>
  </si>
  <si>
    <t>21-500-14-57</t>
  </si>
  <si>
    <t>21-501-83-59</t>
  </si>
  <si>
    <t>Шляпа BAILEY арт. 63278BH OUTEN (темно-бежевый) {macadamia}</t>
  </si>
  <si>
    <t>21-504-14-59</t>
  </si>
  <si>
    <t>21-504-14-61</t>
  </si>
  <si>
    <t>21-504-36-59</t>
  </si>
  <si>
    <t>Шляпа BAILEY арт. 63282BH COSMO (кремовый) {natural}</t>
  </si>
  <si>
    <t>Шляпа BAILEY арт. 81702BH BERLE (светло-серый) {shell heather}</t>
  </si>
  <si>
    <t>Шляпа BAILEY арт. 81702BH BERLE (кремовый) {vanilla}</t>
  </si>
  <si>
    <t>Шляпа BAILEY арт. 81717BH CRAIG (синий) {navy}</t>
  </si>
  <si>
    <t>21-515-73-59</t>
  </si>
  <si>
    <t>Шляпа BAILEY арт. 81722BH ROKIT (бежевый / коричневый) {espresso}</t>
  </si>
  <si>
    <t>21-530-08-59</t>
  </si>
  <si>
    <t>Кепка BAILEY арт. 25499BH RAPOL (серый) {grey tweed}</t>
  </si>
  <si>
    <t>21-532-03-60</t>
  </si>
  <si>
    <t>Кепка BAILEY арт. 25501BH SANVILLE (оливковый) {olive}</t>
  </si>
  <si>
    <t>21-542-03-59</t>
  </si>
  <si>
    <t>Кепка BAILEY арт. 25516BH GROVES (оливковый) {olive}</t>
  </si>
  <si>
    <t>21-550-09-55</t>
  </si>
  <si>
    <t>Шляпа BAILEY арт. 10000BH BRILES (черный) {black}</t>
  </si>
  <si>
    <t>21-550-09-57</t>
  </si>
  <si>
    <t>21-550-09-59</t>
  </si>
  <si>
    <t>21-550-20-57</t>
  </si>
  <si>
    <t>Шляпа BAILEY арт. 10000BH BRILES (желтый) {satchel}</t>
  </si>
  <si>
    <t>Шляпа BAILEY арт. 30000BH BANKSIDE (черный) {black}</t>
  </si>
  <si>
    <t>21-554-09-61</t>
  </si>
  <si>
    <t>21-557-12-59</t>
  </si>
  <si>
    <t>Шляпа BAILEY арт. 37179BH RECTOR (бордовый) {oxblood}</t>
  </si>
  <si>
    <t>Шляпа BAILEY арт. 38345BH MAGLOR (черный) {black}</t>
  </si>
  <si>
    <t>Шляпа BAILEY арт. 38345BH MAGLOR (темно-синий) {navy}</t>
  </si>
  <si>
    <t>21-560-16-59</t>
  </si>
  <si>
    <t>Шляпа BAILEY арт. 38349BH KLAXON (темно-синий) {navy}</t>
  </si>
  <si>
    <t>21-562-14-59</t>
  </si>
  <si>
    <t>Шляпа BAILEY арт. 38353BH LEVOY (коричневый) {pecan}</t>
  </si>
  <si>
    <t>21-564-09-57</t>
  </si>
  <si>
    <t>Шляпа BAILEY арт. 47012BH NEWSTEN (черный) {black}</t>
  </si>
  <si>
    <t>21-568-09-57</t>
  </si>
  <si>
    <t>Шляпа BAILEY арт. 70627BH BIDWELL (черный) {black}</t>
  </si>
  <si>
    <t>21-570-07-57</t>
  </si>
  <si>
    <t>Шляпа BAILEY арт. 70629BH HEADEY (темно-зеленый) {spruce}</t>
  </si>
  <si>
    <t>21-572-06-59</t>
  </si>
  <si>
    <t>Шляпа BAILEY арт. 70633BH CAMDEN (темно-синий) {eclipse}</t>
  </si>
  <si>
    <t>21-572-06-61</t>
  </si>
  <si>
    <t>Шляпа BAILEY арт. 70633BH CAMDEN (рыжий) {whiskey}</t>
  </si>
  <si>
    <t>21-572-13-59</t>
  </si>
  <si>
    <t>21-572-13-61</t>
  </si>
  <si>
    <t>21-573-91-59</t>
  </si>
  <si>
    <t>Шляпа BAILEY арт. 70635BH CHIPIE (темно-коричневый) {beaver}</t>
  </si>
  <si>
    <t>Кепка BAILEY арт. 25243 LORD SUBTLE (темно-серый) {charcoal}</t>
  </si>
  <si>
    <t>21-579-05-59</t>
  </si>
  <si>
    <t>21-580-05-55</t>
  </si>
  <si>
    <t>Кепка BAILEY арт. 25244 GALVIN SUBTLE (темно-серый) {charcoal}</t>
  </si>
  <si>
    <t>21-580-05-57</t>
  </si>
  <si>
    <t>21-580-05-59</t>
  </si>
  <si>
    <t>Кепка BAILEY арт. 25244 GALVIN SUBTLE (синий) {cadet}</t>
  </si>
  <si>
    <t>21-580-06-57</t>
  </si>
  <si>
    <t>21-580-06-59</t>
  </si>
  <si>
    <t>Шляпа BAILEY арт. 37178BH CODNER (серый) {mink}</t>
  </si>
  <si>
    <t>21-581-08-57</t>
  </si>
  <si>
    <t>21-581-08-59</t>
  </si>
  <si>
    <t>21-581-08-61</t>
  </si>
  <si>
    <t>21-582-09-59</t>
  </si>
  <si>
    <t>Шляпа BAILEY арт. 37180BH STEDMAN (черный) {black}</t>
  </si>
  <si>
    <t>Шляпа BAILEY арт. 70631BH DERZEN (серый) {iron}</t>
  </si>
  <si>
    <t>21-583-08-59</t>
  </si>
  <si>
    <t>Шляпа BAILEY арт. 70631BH DERZEN (черный) {black}</t>
  </si>
  <si>
    <t>21-583-09-57</t>
  </si>
  <si>
    <t>21-583-09-59</t>
  </si>
  <si>
    <t>21-583-09-61</t>
  </si>
  <si>
    <t>Кепка BAILEY арт. 25242BH GALVIN TWILL (серый) {charcoal}</t>
  </si>
  <si>
    <t>21-584-08-57</t>
  </si>
  <si>
    <t>21-584-08-59</t>
  </si>
  <si>
    <t>Шляпа BAILEY арт. 22791BH STANSFIELD (кремовый) {natural}</t>
  </si>
  <si>
    <t>Шляпа BAILEY арт. 22792BH MORDEN (кремовый) {natural}</t>
  </si>
  <si>
    <t>21-590-14-59</t>
  </si>
  <si>
    <t>Шляпа BAILEY арт. 5005BH LAPPEN (коричневый) {coconut}</t>
  </si>
  <si>
    <t>21-598-08-59</t>
  </si>
  <si>
    <t>Шляпа BAILEY арт. 81724BH FREDDY (серый) {stone}</t>
  </si>
  <si>
    <t>Шляпа BAILEY арт. 81726BH HESTER (темно-бежевый) {copper}</t>
  </si>
  <si>
    <t>Кепка BAILEY арт. 90119BH GANEY (голубой) {sky}</t>
  </si>
  <si>
    <t>21-608-95-59</t>
  </si>
  <si>
    <t>Кепка BAILEY арт. 90128BH REIFF (синий / белый) {navy}</t>
  </si>
  <si>
    <t>Henna</t>
  </si>
  <si>
    <t>Pale Olive</t>
  </si>
  <si>
    <t>Caramel</t>
  </si>
  <si>
    <t>70650BH</t>
  </si>
  <si>
    <t>Navarro</t>
  </si>
  <si>
    <t>Traveller</t>
  </si>
  <si>
    <t>W1702B</t>
  </si>
  <si>
    <t>W1702D</t>
  </si>
  <si>
    <t>Zippo</t>
  </si>
  <si>
    <t>Greige</t>
  </si>
  <si>
    <t>AW 20</t>
  </si>
  <si>
    <t>Barksdale</t>
  </si>
  <si>
    <t>25537BH</t>
  </si>
  <si>
    <t>Bramer</t>
  </si>
  <si>
    <t>10001BH</t>
  </si>
  <si>
    <t>Brodnax</t>
  </si>
  <si>
    <t>61431BH</t>
  </si>
  <si>
    <t>Burgan</t>
  </si>
  <si>
    <t>Burnell</t>
  </si>
  <si>
    <t>25530BH</t>
  </si>
  <si>
    <t>Byram</t>
  </si>
  <si>
    <t>25532BH</t>
  </si>
  <si>
    <t>Currin</t>
  </si>
  <si>
    <t>20006BH</t>
  </si>
  <si>
    <t>Devers</t>
  </si>
  <si>
    <t>25540BH</t>
  </si>
  <si>
    <t>Edford</t>
  </si>
  <si>
    <t>37185BH</t>
  </si>
  <si>
    <t>Ellett</t>
  </si>
  <si>
    <t>25535BH</t>
  </si>
  <si>
    <t>Holford</t>
  </si>
  <si>
    <t>25536BH</t>
  </si>
  <si>
    <t>Kenon</t>
  </si>
  <si>
    <t>25543BH</t>
  </si>
  <si>
    <t>Kensett</t>
  </si>
  <si>
    <t>38357BH</t>
  </si>
  <si>
    <t>Kisner</t>
  </si>
  <si>
    <t>25533BH</t>
  </si>
  <si>
    <t>Manz</t>
  </si>
  <si>
    <t>70652BH</t>
  </si>
  <si>
    <t>Marack</t>
  </si>
  <si>
    <t>25542BH</t>
  </si>
  <si>
    <t>Maxson</t>
  </si>
  <si>
    <t>25534BH</t>
  </si>
  <si>
    <t>Patel</t>
  </si>
  <si>
    <t>25539BH</t>
  </si>
  <si>
    <t>Rish</t>
  </si>
  <si>
    <t>70651BH</t>
  </si>
  <si>
    <t>Rovner</t>
  </si>
  <si>
    <t>25541BH</t>
  </si>
  <si>
    <t>Thorne</t>
  </si>
  <si>
    <t>25538BH</t>
  </si>
  <si>
    <t>Tifton</t>
  </si>
  <si>
    <t>70654BH</t>
  </si>
  <si>
    <t>Treport</t>
  </si>
  <si>
    <t>25531BH</t>
  </si>
  <si>
    <t>Tress</t>
  </si>
  <si>
    <t>61430BH</t>
  </si>
  <si>
    <t>Trinell</t>
  </si>
  <si>
    <t>25544BH</t>
  </si>
  <si>
    <t>Wester</t>
  </si>
  <si>
    <t>21-003-16-59</t>
  </si>
  <si>
    <t>21-003-16-63</t>
  </si>
  <si>
    <t>Шляпа BAILEY арт. 7005 CURTIS (темно-серый) {grey}</t>
  </si>
  <si>
    <t>21-009-05-61</t>
  </si>
  <si>
    <t>Шляпа BAILEY арт. 7005 CURTIS (оранжевый) {paprika}</t>
  </si>
  <si>
    <t>21-009-36-59</t>
  </si>
  <si>
    <t>21-009-44-57</t>
  </si>
  <si>
    <t>Шляпа BAILEY арт. 7005 CURTIS (портвейн) {port}</t>
  </si>
  <si>
    <t>21-009-44-59</t>
  </si>
  <si>
    <t>21-009-70-55</t>
  </si>
  <si>
    <t>Шляпа BAILEY арт. 7005 CURTIS (каштановый) {henna}</t>
  </si>
  <si>
    <t>21-009-70-59</t>
  </si>
  <si>
    <t>21-009-70-61</t>
  </si>
  <si>
    <t>21-010-01-55</t>
  </si>
  <si>
    <t>Шляпа BAILEY арт. 37158 BRANDT (светло-серый) {bluestone}</t>
  </si>
  <si>
    <t>21-010-01-57</t>
  </si>
  <si>
    <t>21-010-01-59</t>
  </si>
  <si>
    <t>21-010-01-61</t>
  </si>
  <si>
    <t>21-010-09-59</t>
  </si>
  <si>
    <t>21-010-09-61</t>
  </si>
  <si>
    <t>21-010-09-63</t>
  </si>
  <si>
    <t>Шляпа BAILEY арт. 7016 WYNN (угольный) {serpent}</t>
  </si>
  <si>
    <t>21-011-51-61</t>
  </si>
  <si>
    <t>21-012-05-63</t>
  </si>
  <si>
    <t>Шляпа BAILEY арт. 7001 TINO (коричневый) {brown}</t>
  </si>
  <si>
    <t>21-012-14-57</t>
  </si>
  <si>
    <t>21-012-14-59</t>
  </si>
  <si>
    <t>21-012-16-55</t>
  </si>
  <si>
    <t>21-012-16-63</t>
  </si>
  <si>
    <t>21-012-18-57</t>
  </si>
  <si>
    <t>21-012-18-59</t>
  </si>
  <si>
    <t>21-012-44-55</t>
  </si>
  <si>
    <t>Шляпа BAILEY арт. 7001 TINO (портвейн) {port}</t>
  </si>
  <si>
    <t>21-012-44-57</t>
  </si>
  <si>
    <t>21-012-44-59</t>
  </si>
  <si>
    <t>21-012-58-57</t>
  </si>
  <si>
    <t>Шляпа BAILEY арт. 7001 TINO (светло-оливковый) {pale olive}</t>
  </si>
  <si>
    <t>21-012-58-59</t>
  </si>
  <si>
    <t>21-012-58-61</t>
  </si>
  <si>
    <t>21-012-65-57</t>
  </si>
  <si>
    <t>Шляпа BAILEY арт. 7001 TINO (бирюзовый) {marietta teal}</t>
  </si>
  <si>
    <t>21-012-65-61</t>
  </si>
  <si>
    <t>21-017-09-55</t>
  </si>
  <si>
    <t>Кепка BAILEY арт. 25211 GALVIN TWEED (черный) {black}</t>
  </si>
  <si>
    <t>21-017-09-59</t>
  </si>
  <si>
    <t>21-017-14-63</t>
  </si>
  <si>
    <t>21-018-02-59</t>
  </si>
  <si>
    <t>21-018-02-61</t>
  </si>
  <si>
    <t>21-018-03-55</t>
  </si>
  <si>
    <t>21-018-03-61</t>
  </si>
  <si>
    <t>21-018-09-55</t>
  </si>
  <si>
    <t>21-018-36-55</t>
  </si>
  <si>
    <t>Кепка BAILEY арт. 1365 GRAHAM (кремовый) {chino}</t>
  </si>
  <si>
    <t>21-018-36-57</t>
  </si>
  <si>
    <t>21-018-36-59</t>
  </si>
  <si>
    <t>21-018-36-61</t>
  </si>
  <si>
    <t>21-047-05-59</t>
  </si>
  <si>
    <t>21-047-06-55</t>
  </si>
  <si>
    <t>Шляпа BAILEY арт. 1369 JACKMAN (синий) {navy}</t>
  </si>
  <si>
    <t>Шляпа BAILEY арт. 37161 PERRY (темно-синий) {navy}</t>
  </si>
  <si>
    <t>21-051-16-59</t>
  </si>
  <si>
    <t>21-057-09-55</t>
  </si>
  <si>
    <t>21-057-09-61</t>
  </si>
  <si>
    <t>Шляпа BAILEY арт. 3816 DERBY (коричневый) {brown}</t>
  </si>
  <si>
    <t>21-058-14-61</t>
  </si>
  <si>
    <t>21-058-14-63</t>
  </si>
  <si>
    <t>21-058-17-57</t>
  </si>
  <si>
    <t>21-068-09-55</t>
  </si>
  <si>
    <t>21-068-18-55</t>
  </si>
  <si>
    <t>Шляпа BAILEY арт. 7002 FEDORA (красный) {red}</t>
  </si>
  <si>
    <t>21-068-18-57</t>
  </si>
  <si>
    <t>21-068-18-61</t>
  </si>
  <si>
    <t>21-068-65-57</t>
  </si>
  <si>
    <t>Шляпа BAILEY арт. 7002 FEDORA (бирюзовый) {marietta teal}</t>
  </si>
  <si>
    <t>21-068-65-59</t>
  </si>
  <si>
    <t>21-069-03-57</t>
  </si>
  <si>
    <t>Шляпа BAILEY арт. 7006 BRIAR (оливковый) {pale olive}</t>
  </si>
  <si>
    <t>21-069-03-59</t>
  </si>
  <si>
    <t>21-069-03-61</t>
  </si>
  <si>
    <t>21-069-14-57</t>
  </si>
  <si>
    <t>Шляпа BAILEY арт. 7006 BRIAR (коричневый) {woodland mix}</t>
  </si>
  <si>
    <t>21-069-14-59</t>
  </si>
  <si>
    <t>21-069-14-61</t>
  </si>
  <si>
    <t>21-072-09-61</t>
  </si>
  <si>
    <t>21-074-06-57</t>
  </si>
  <si>
    <t>Шляпа BAILEY арт. 7034 BLIXEN (синий) {night sky}</t>
  </si>
  <si>
    <t>21-074-06-59</t>
  </si>
  <si>
    <t>21-074-06-61</t>
  </si>
  <si>
    <t>21-074-06-63</t>
  </si>
  <si>
    <t>Шляпа BAILEY арт. 7034 BLIXEN (черный) {black}</t>
  </si>
  <si>
    <t>21-074-09-59</t>
  </si>
  <si>
    <t>Шляпа BAILEY арт. 7034 BLIXEN (оранжевый) {auburn}</t>
  </si>
  <si>
    <t>21-074-13-57</t>
  </si>
  <si>
    <t>21-074-13-59</t>
  </si>
  <si>
    <t>Шляпа BAILEY арт. 7034 BLIXEN (коньячный) {cognac}</t>
  </si>
  <si>
    <t>21-074-15-61</t>
  </si>
  <si>
    <t>Шляпа BAILEY арт. 7100 RIFF (кирпичный) {henna}</t>
  </si>
  <si>
    <t>21-077-13-57</t>
  </si>
  <si>
    <t>21-077-13-59</t>
  </si>
  <si>
    <t>21-083-36-57</t>
  </si>
  <si>
    <t>Шляпа BAILEY арт. 22701 THURMAN (кремовый) {natural}</t>
  </si>
  <si>
    <t>21-083-36-59</t>
  </si>
  <si>
    <t>21-083-36-61</t>
  </si>
  <si>
    <t>21-089-91-59</t>
  </si>
  <si>
    <t>Шляпа BAILEY арт. 81650 SALEM (кофейный) {coffee bean}</t>
  </si>
  <si>
    <t>21-090-03-55</t>
  </si>
  <si>
    <t>Шляпа BAILEY арт. 81670 BILLY (оливковый) {vetiver}</t>
  </si>
  <si>
    <t>21-090-03-57</t>
  </si>
  <si>
    <t>21-090-03-59</t>
  </si>
  <si>
    <t>21-090-03-61</t>
  </si>
  <si>
    <t>21-090-05-55</t>
  </si>
  <si>
    <t>Шляпа BAILEY арт. 81670 BILLY (темно-серый) {static}</t>
  </si>
  <si>
    <t>21-090-05-57</t>
  </si>
  <si>
    <t>21-090-05-59</t>
  </si>
  <si>
    <t>21-090-05-61</t>
  </si>
  <si>
    <t>Шляпа BAILEY арт. 81670 BILLY (синий) {bluestone}</t>
  </si>
  <si>
    <t>21-090-06-57</t>
  </si>
  <si>
    <t>21-090-06-59</t>
  </si>
  <si>
    <t>21-090-06-61</t>
  </si>
  <si>
    <t>21-090-08-55</t>
  </si>
  <si>
    <t>Шляпа BAILEY арт. 81670 BILLY (серый) {gravel}</t>
  </si>
  <si>
    <t>21-090-08-57</t>
  </si>
  <si>
    <t>21-090-08-59</t>
  </si>
  <si>
    <t>21-090-08-61</t>
  </si>
  <si>
    <t>Шляпа BAILEY арт. 81670 BILLY (черный) {black}</t>
  </si>
  <si>
    <t>21-090-09-61</t>
  </si>
  <si>
    <t>21-090-15-55</t>
  </si>
  <si>
    <t>Шляпа BAILEY арт. 81670 BILLY (светло-коричневый) {birch}</t>
  </si>
  <si>
    <t>21-090-15-57</t>
  </si>
  <si>
    <t>21-090-15-59</t>
  </si>
  <si>
    <t>21-090-15-61</t>
  </si>
  <si>
    <t>Шляпа BAILEY арт. 81670 BILLY (красный) {cayenne}</t>
  </si>
  <si>
    <t>21-090-18-59</t>
  </si>
  <si>
    <t>21-090-41-59</t>
  </si>
  <si>
    <t>Шляпа BAILEY арт. 81670 BILLY (фиолетовый) {grenadine/blue}</t>
  </si>
  <si>
    <t>21-090-53-57</t>
  </si>
  <si>
    <t>Шляпа BAILEY арт. 81670 BILLY (темно-коричневый) {espresso}</t>
  </si>
  <si>
    <t>21-090-91-59</t>
  </si>
  <si>
    <t>Шляпа BAILEY арт. 81690 MANNES (бежевый / коричневый) {overcast}</t>
  </si>
  <si>
    <t>21-091-73-59</t>
  </si>
  <si>
    <t>21-139-72-59</t>
  </si>
  <si>
    <t>Шляпа BAILEY арт. 63200 SPENCER (бежевый / коричневый) {tan}</t>
  </si>
  <si>
    <t>21-145-02-59</t>
  </si>
  <si>
    <t>Шляпа BAILEY арт. 81652 ELLIOTT (бежевый) {natural}</t>
  </si>
  <si>
    <t>21-150-01-55</t>
  </si>
  <si>
    <t>21-154-14-57</t>
  </si>
  <si>
    <t>Шляпа BAILEY арт. 81802 ARCHER (серый) {smoke}</t>
  </si>
  <si>
    <t>21-154-14-59</t>
  </si>
  <si>
    <t>21-154-91-55</t>
  </si>
  <si>
    <t>21-154-91-61</t>
  </si>
  <si>
    <t>Шляпа BAILEY арт. 81810 WAITS (бежевый) {sand}</t>
  </si>
  <si>
    <t>21-196-14-59</t>
  </si>
  <si>
    <t>Шляпа BAILEY арт. W08LFE PALISADE (коричневый) {beaver}</t>
  </si>
  <si>
    <t>21-209-02-57</t>
  </si>
  <si>
    <t>21-209-03-59</t>
  </si>
  <si>
    <t>21-209-06-55</t>
  </si>
  <si>
    <t>21-209-15-55</t>
  </si>
  <si>
    <t>21-209-17-55</t>
  </si>
  <si>
    <t>21-209-17-61</t>
  </si>
  <si>
    <t>Шляпа BAILEY арт. 22721 BROOKS (светло-коричневый) {nickel}</t>
  </si>
  <si>
    <t>21-221-36-57</t>
  </si>
  <si>
    <t>Шляпа BAILEY арт. 22750 ROLL UP II (кремовый) {natural}</t>
  </si>
  <si>
    <t>21-267-02-55</t>
  </si>
  <si>
    <t>Шляпа BAILEY арт. 1362 DALTON (бежевый) {tan}</t>
  </si>
  <si>
    <t>21-267-02-59</t>
  </si>
  <si>
    <t>21-267-02-61</t>
  </si>
  <si>
    <t>21-267-02-63</t>
  </si>
  <si>
    <t>21-267-03-55</t>
  </si>
  <si>
    <t>Шляпа BAILEY арт. 1362 DALTON (светло-серый) {chino}</t>
  </si>
  <si>
    <t>21-267-08-57</t>
  </si>
  <si>
    <t>21-267-08-59</t>
  </si>
  <si>
    <t>21-267-09-55</t>
  </si>
  <si>
    <t>Шляпа BAILEY арт. 1362 DALTON (черный) {black}</t>
  </si>
  <si>
    <t>21-267-09-57</t>
  </si>
  <si>
    <t>21-267-09-59</t>
  </si>
  <si>
    <t>21-267-16-59</t>
  </si>
  <si>
    <t>Шляпа BAILEY арт. 1362 DALTON (темно-синий) {navy}</t>
  </si>
  <si>
    <t>21-280-12-57</t>
  </si>
  <si>
    <t>Шляпа BAILEY арт. 37310 MENDOZA (бордовый) {bloodorange}</t>
  </si>
  <si>
    <t>21-288-02-59</t>
  </si>
  <si>
    <t>21-297-02-59</t>
  </si>
  <si>
    <t>Шляпа BAILEY арт. 22760BH LORING (бежевый) {natural}</t>
  </si>
  <si>
    <t>21-316-09-57</t>
  </si>
  <si>
    <t>21-316-09-61</t>
  </si>
  <si>
    <t>21-322-06-59</t>
  </si>
  <si>
    <t>21-322-08-59</t>
  </si>
  <si>
    <t>21-322-09-61</t>
  </si>
  <si>
    <t>Шляпа BAILEY арт. 37171BH WINTERS (кирпичный) {henna}</t>
  </si>
  <si>
    <t>21-322-13-59</t>
  </si>
  <si>
    <t>21-322-14-57</t>
  </si>
  <si>
    <t>21-323-09-57</t>
  </si>
  <si>
    <t>Шляпа BAILEY арт. 37172BH BOGAN (черный) {black}</t>
  </si>
  <si>
    <t>21-323-09-59</t>
  </si>
  <si>
    <t>21-323-13-59</t>
  </si>
  <si>
    <t>Шляпа BAILEY арт. 37172BH BOGAN (кирпичный) {henna}</t>
  </si>
  <si>
    <t>21-324-08-59</t>
  </si>
  <si>
    <t>21-324-09-59</t>
  </si>
  <si>
    <t>21-324-09-61</t>
  </si>
  <si>
    <t>21-324-13-57</t>
  </si>
  <si>
    <t>Шляпа BAILEY арт. 37173BH AMMON (кирпичный) {henna}</t>
  </si>
  <si>
    <t>21-324-14-57</t>
  </si>
  <si>
    <t>Шляпа BAILEY арт. 37173BH AMMON (коричневый) {saddle}</t>
  </si>
  <si>
    <t>21-324-14-61</t>
  </si>
  <si>
    <t>21-337-13-55</t>
  </si>
  <si>
    <t>Шляпа BAILEY арт. 71001BH CRISS (кирпичный) {henna}</t>
  </si>
  <si>
    <t>21-337-13-57</t>
  </si>
  <si>
    <t>21-337-13-61</t>
  </si>
  <si>
    <t>21-337-16-61</t>
  </si>
  <si>
    <t>21-337-90-57</t>
  </si>
  <si>
    <t>Шляпа BAILEY арт. 71001BH CRISS (синевато-черный) {night sky}</t>
  </si>
  <si>
    <t>21-337-90-59</t>
  </si>
  <si>
    <t>21-337-90-61</t>
  </si>
  <si>
    <t>21-338-03-59</t>
  </si>
  <si>
    <t>Шляпа BAILEY арт. 4204 MORGAN (оливковый) {olive}</t>
  </si>
  <si>
    <t>21-338-03-61</t>
  </si>
  <si>
    <t>21-345-02-61</t>
  </si>
  <si>
    <t>21-363-14-61</t>
  </si>
  <si>
    <t>21-369-08-55</t>
  </si>
  <si>
    <t>Шляпа BAILEY арт. 81699BH TELEMANNES (серый) {charcoal multi}</t>
  </si>
  <si>
    <t>21-372-62-59</t>
  </si>
  <si>
    <t>Шляпа BAILEY арт. 63264BH Berger (белый / коричневый) {ivory.natural}</t>
  </si>
  <si>
    <t>21-411-08-59</t>
  </si>
  <si>
    <t>21-432-03-59</t>
  </si>
  <si>
    <t>Шляпа BAILEY арт. 20001BH COLVER (оливковый) {pale olive}</t>
  </si>
  <si>
    <t>21-445-02-57</t>
  </si>
  <si>
    <t>Шляпа BAILEY арт. 71002BH BARKLEY (серый) {greige}</t>
  </si>
  <si>
    <t>21-445-02-61</t>
  </si>
  <si>
    <t>Шляпа BAILEY арт. 71002BH BARKLEY (оливковый) {pale olive}</t>
  </si>
  <si>
    <t>21-445-03-61</t>
  </si>
  <si>
    <t>21-445-09-57</t>
  </si>
  <si>
    <t>21-446-05-59</t>
  </si>
  <si>
    <t>Шляпа BAILEY арт. 71614BH LANTH (темно-серый) {charcoal}</t>
  </si>
  <si>
    <t>21-469-02-57</t>
  </si>
  <si>
    <t>Кепка BAILEY арт. 90109BH KETER (бежевый) {beige}</t>
  </si>
  <si>
    <t>21-491-08-59</t>
  </si>
  <si>
    <t>Шляпа BAILEY арт. 60001BH GRAVELY (серый) {grey/natural}</t>
  </si>
  <si>
    <t>21-505-34-59</t>
  </si>
  <si>
    <t>Шляпа BAILEY арт. 81702BH BERLE (розовый) {red multi}</t>
  </si>
  <si>
    <t>Шляпа BAILEY арт. 81717BH CRAIG (белый) {white}</t>
  </si>
  <si>
    <t>21-512-17-61</t>
  </si>
  <si>
    <t>Шляпа BAILEY арт. 81717BH CRAIG (красный) {red}</t>
  </si>
  <si>
    <t>21-512-18-57</t>
  </si>
  <si>
    <t>21-512-18-59</t>
  </si>
  <si>
    <t>21-512-19-59</t>
  </si>
  <si>
    <t>Шляпа BAILEY арт. 81717BH CRAIG (голубой) {sky blue}</t>
  </si>
  <si>
    <t>Шляпа BAILEY арт. 81720BH MULLAN (черный) {black}</t>
  </si>
  <si>
    <t>21-514-09-57</t>
  </si>
  <si>
    <t>Шляпа BAILEY арт. 81720BH MULLAN (коричневый) {copper}</t>
  </si>
  <si>
    <t>Шляпа BAILEY арт. 81722BH ROKIT (бежевый / серый) {natural.storm}</t>
  </si>
  <si>
    <t>21-515-54-61</t>
  </si>
  <si>
    <t>21-515-81-59</t>
  </si>
  <si>
    <t>Шляпа BAILEY арт. 81722BH ROKIT (серый / черный) {light grey/black}</t>
  </si>
  <si>
    <t>Шляпа BAILEY арт. G14 MONTROSE (черный) {black}</t>
  </si>
  <si>
    <t>21-519-09-61</t>
  </si>
  <si>
    <t>21-537-05-57</t>
  </si>
  <si>
    <t>Кепка BAILEY арт. 25510BH KUFELL (темно-серый) {black}</t>
  </si>
  <si>
    <t>21-537-05-59</t>
  </si>
  <si>
    <t>21-539-08-57</t>
  </si>
  <si>
    <t>Кепка BAILEY арт. 25512BH BEECH (серый) {grey}</t>
  </si>
  <si>
    <t>21-539-08-59</t>
  </si>
  <si>
    <t>21-540-06-57</t>
  </si>
  <si>
    <t>Кепка BAILEY арт. 25514BH DELLER (синий) {black plaid}</t>
  </si>
  <si>
    <t>21-540-06-59</t>
  </si>
  <si>
    <t>21-540-06-61</t>
  </si>
  <si>
    <t>21-550-13-57</t>
  </si>
  <si>
    <t>Шляпа BAILEY арт. 10000BH BRILES (кирпичный) {henna}</t>
  </si>
  <si>
    <t>21-552-91-59</t>
  </si>
  <si>
    <t>Шляпа BAILEY арт. 20003BH DELMARK (темно-коричневый) {dusk}</t>
  </si>
  <si>
    <t>21-558-09-57</t>
  </si>
  <si>
    <t>21-558-09-59</t>
  </si>
  <si>
    <t>21-558-14-57</t>
  </si>
  <si>
    <t>Шляпа BAILEY арт. 38345BH MAGLOR (коричневый) {chocolate}</t>
  </si>
  <si>
    <t>21-558-14-59</t>
  </si>
  <si>
    <t>21-558-16-57</t>
  </si>
  <si>
    <t>21-558-16-61</t>
  </si>
  <si>
    <t>Шляпа BAILEY арт. 38349BH KLAXON (черный) {black}</t>
  </si>
  <si>
    <t>21-560-09-61</t>
  </si>
  <si>
    <t>21-560-16-57</t>
  </si>
  <si>
    <t>Шляпа BAILEY арт. 38350BH PISTON (черный) {black}</t>
  </si>
  <si>
    <t>21-561-09-57</t>
  </si>
  <si>
    <t>21-561-09-59</t>
  </si>
  <si>
    <t>21-563-09-59</t>
  </si>
  <si>
    <t>Шляпа BAILEY арт. 38355BH BOSS (черный) {black}</t>
  </si>
  <si>
    <t>21-568-02-59</t>
  </si>
  <si>
    <t>Шляпа BAILEY арт. 70627BH BIDWELL (песочный) {caramel}</t>
  </si>
  <si>
    <t>21-568-06-59</t>
  </si>
  <si>
    <t>Шляпа BAILEY арт. 70627BH BIDWELL (синий) {eclipse}</t>
  </si>
  <si>
    <t>21-568-06-61</t>
  </si>
  <si>
    <t>Шляпа BAILEY арт. 70629BH HEADEY (черный) {black}</t>
  </si>
  <si>
    <t>21-570-09-57</t>
  </si>
  <si>
    <t>21-570-09-59</t>
  </si>
  <si>
    <t>21-570-09-61</t>
  </si>
  <si>
    <t>Шляпа BAILEY арт. 70629BH HEADEY (темно-коричневый) {dusk}</t>
  </si>
  <si>
    <t>21-570-91-59</t>
  </si>
  <si>
    <t>21-570-91-61</t>
  </si>
  <si>
    <t>21-571-02-59</t>
  </si>
  <si>
    <t>Шляпа BAILEY арт. 70632BH STEERS (песочный) {caramel}</t>
  </si>
  <si>
    <t>Шляпа BAILEY арт. 70633BH CAMDEN (темно-коричневый) {dusk}</t>
  </si>
  <si>
    <t>21-572-91-59</t>
  </si>
  <si>
    <t>21-572-91-61</t>
  </si>
  <si>
    <t>21-582-13-59</t>
  </si>
  <si>
    <t>Шляпа BAILEY арт. 37180BH STEDMAN (кирпичный) {henna}</t>
  </si>
  <si>
    <t>21-586-36-59</t>
  </si>
  <si>
    <t>Шляпа BAILEY арт. 22790BH PARSON (кремовый / синий) {natural/navy}</t>
  </si>
  <si>
    <t>Шляпа BAILEY арт. 22791BH STANSFIELD (коричневый) {brown}</t>
  </si>
  <si>
    <t>21-587-36-59</t>
  </si>
  <si>
    <t>21-588-36-57</t>
  </si>
  <si>
    <t>21-593-64-57</t>
  </si>
  <si>
    <t>Шляпа BAILEY арт. 63283BH RELIK (кремовый / серый) {natural/taupe}</t>
  </si>
  <si>
    <t>21-598-02-59</t>
  </si>
  <si>
    <t>Шляпа BAILEY арт. 81724BH FREDDY (бежевый) {natural}</t>
  </si>
  <si>
    <t>21-599-00-57</t>
  </si>
  <si>
    <t>Шляпа BAILEY арт. 81726BH HESTER (синий) {navy heather}</t>
  </si>
  <si>
    <t>21-599-79-57</t>
  </si>
  <si>
    <t>Шляпа BAILEY арт. 81726BH HESTER (светло-бежевый) {sand}</t>
  </si>
  <si>
    <t>21-600-02-57</t>
  </si>
  <si>
    <t>Шляпа BAILEY арт. 81727BH DENNEY (бежевый) {latte}</t>
  </si>
  <si>
    <t>21-600-02-59</t>
  </si>
  <si>
    <t>21-602-01-55</t>
  </si>
  <si>
    <t>Кепка BAILEY арт. 90119BH GANEY (светло-серый) {charcoal}</t>
  </si>
  <si>
    <t>Кепка BAILEY арт. 90119BH GANEY (бежевый) {sand}</t>
  </si>
  <si>
    <t>21-602-02-59</t>
  </si>
  <si>
    <t>21-602-19-61</t>
  </si>
  <si>
    <t>21-608-01-57</t>
  </si>
  <si>
    <t>Кепка BAILEY арт. 90128BH REIFF (светло-серый) {light grey}</t>
  </si>
  <si>
    <t>21-608-01-59</t>
  </si>
  <si>
    <t>21-608-01-61</t>
  </si>
  <si>
    <t>21-608-95-55</t>
  </si>
  <si>
    <t>21-608-95-57</t>
  </si>
  <si>
    <t>21-609-02-57</t>
  </si>
  <si>
    <t>Шляпа BAILEY арт. 81711BH TATE (бежевый) {latte}</t>
  </si>
  <si>
    <t>21-609-02-59</t>
  </si>
  <si>
    <t>21-609-17-55</t>
  </si>
  <si>
    <t>Шляпа BAILEY арт. 81711BH TATE (белый) {white}</t>
  </si>
  <si>
    <t>21-609-17-57</t>
  </si>
  <si>
    <t>21-609-17-59</t>
  </si>
  <si>
    <t>Кепка BAILEY арт. 25521BH ZEFF (черный) {black}</t>
  </si>
  <si>
    <t>21-611-09-59</t>
  </si>
  <si>
    <t>21-611-09-61</t>
  </si>
  <si>
    <t>21-612-09-57</t>
  </si>
  <si>
    <t>Кепка BAILEY арт. 25522BH DUANE (черный) {black}</t>
  </si>
  <si>
    <t>21-612-09-59</t>
  </si>
  <si>
    <t>21-613-08-59</t>
  </si>
  <si>
    <t>Кепка BAILEY арт. 25523BH PENSON (серый) {dusty blue}</t>
  </si>
  <si>
    <t>21-615-02-59</t>
  </si>
  <si>
    <t>Кепка BAILEY арт. 25526BH KYAN (бежевый) {tan}</t>
  </si>
  <si>
    <t>21-616-07-55</t>
  </si>
  <si>
    <t>Кепка BAILEY арт. 25527BH LISTON (темно-зеленый) {hunter}</t>
  </si>
  <si>
    <t>21-616-07-57</t>
  </si>
  <si>
    <t>21-616-07-59</t>
  </si>
  <si>
    <t>21-616-16-55</t>
  </si>
  <si>
    <t>Кепка BAILEY арт. 25527BH LISTON (темно-синий) {night sky}</t>
  </si>
  <si>
    <t>21-616-16-57</t>
  </si>
  <si>
    <t>21-616-16-59</t>
  </si>
  <si>
    <t>21-616-16-61</t>
  </si>
  <si>
    <t>21-617-12-59</t>
  </si>
  <si>
    <t>Кепка BAILEY арт. 25528BH SPARK (бордовый) {burgundy}</t>
  </si>
  <si>
    <t>21-618-12-59</t>
  </si>
  <si>
    <t>Кепка BAILEY арт. 25529BH FARROW (бордовый) {burgundy.black}</t>
  </si>
  <si>
    <t>21-619-02-57</t>
  </si>
  <si>
    <t>Шляпа BAILEY арт. 20005BH IVAN (песочный) {caramel}</t>
  </si>
  <si>
    <t>Шляпа BAILEY арт. 37183BH CLARKSON (черный) {black}</t>
  </si>
  <si>
    <t>21-621-09-61</t>
  </si>
  <si>
    <t>21-622-05-57</t>
  </si>
  <si>
    <t>Шляпа BAILEY арт. 37184BH ABBOTT (темно-серый) {charcoal}</t>
  </si>
  <si>
    <t>21-622-05-59</t>
  </si>
  <si>
    <t>21-622-05-61</t>
  </si>
  <si>
    <t>21-622-08-57</t>
  </si>
  <si>
    <t>Шляпа BAILEY арт. 37184BH ABBOTT (серый) {greige}</t>
  </si>
  <si>
    <t>21-622-09-57</t>
  </si>
  <si>
    <t>Шляпа BAILEY арт. 37184BH ABBOTT (черный) {black}</t>
  </si>
  <si>
    <t>21-622-09-59</t>
  </si>
  <si>
    <t>21-622-09-61</t>
  </si>
  <si>
    <t>21-623-02-59</t>
  </si>
  <si>
    <t>21-624-02-57</t>
  </si>
  <si>
    <t>Шляпа BAILEY арт. 70643BH CUNDEY (песочный) {camel}</t>
  </si>
  <si>
    <t>21-625-05-57</t>
  </si>
  <si>
    <t>Шляпа BAILEY арт. 70644BH METRICK (темно-серый) {charcoal}</t>
  </si>
  <si>
    <t>21-625-05-59</t>
  </si>
  <si>
    <t>21-625-05-61</t>
  </si>
  <si>
    <t>Шляпа BAILEY арт. 70644BH METRICK (черный) {black}</t>
  </si>
  <si>
    <t>21-625-09-61</t>
  </si>
  <si>
    <t>Шляпа BAILEY арт. 70645BH POWLEY (песочный) {camel}</t>
  </si>
  <si>
    <t>21-626-02-59</t>
  </si>
  <si>
    <t>21-626-02-61</t>
  </si>
  <si>
    <t>21-626-91-57</t>
  </si>
  <si>
    <t>Шляпа BAILEY арт. 70645BH POWLEY (темно-коричневый) {dusk}</t>
  </si>
  <si>
    <t>21-627-03-55</t>
  </si>
  <si>
    <t>Шляпа BAILEY арт. 70646BH NELLES (оливковый) {pale olive}</t>
  </si>
  <si>
    <t>21-627-03-59</t>
  </si>
  <si>
    <t>21-627-03-61</t>
  </si>
  <si>
    <t>21-627-09-57</t>
  </si>
  <si>
    <t>Шляпа BAILEY арт. 70646BH NELLES (черный) {black}</t>
  </si>
  <si>
    <t>21-627-09-59</t>
  </si>
  <si>
    <t>21-627-09-61</t>
  </si>
  <si>
    <t>21-628-05-57</t>
  </si>
  <si>
    <t>Шляпа BAILEY арт. 70647BH BAKER (темно-серый) {charcoal}</t>
  </si>
  <si>
    <t>21-628-05-59</t>
  </si>
  <si>
    <t>21-628-05-61</t>
  </si>
  <si>
    <t>21-628-91-55</t>
  </si>
  <si>
    <t>Шляпа BAILEY арт. 70647BH BAKER (темно-коричневый) {dusk}</t>
  </si>
  <si>
    <t>21-628-91-59</t>
  </si>
  <si>
    <t>21-628-91-61</t>
  </si>
  <si>
    <t>21-629-09-57</t>
  </si>
  <si>
    <t>Шляпа BAILEY арт. 70648BH LANCEY (черный) {black}</t>
  </si>
  <si>
    <t>21-630-09-55</t>
  </si>
  <si>
    <t>Шляпа BAILEY арт. 71615BH BUSKEN (черный) {black}</t>
  </si>
  <si>
    <t>21-630-09-57</t>
  </si>
  <si>
    <t>21-630-09-59</t>
  </si>
  <si>
    <t>21-630-09-61</t>
  </si>
  <si>
    <t>21-631-36-59</t>
  </si>
  <si>
    <t>Шляпа BAILEY арт. 22793BH KIRTON (кремовый) {natural}</t>
  </si>
  <si>
    <t>21-632-36-59</t>
  </si>
  <si>
    <t>Шляпа BAILEY арт. 22794BH JANSEN (кремовый) {natural/black}</t>
  </si>
  <si>
    <t>21-633-73-57</t>
  </si>
  <si>
    <t>Шляпа BAILEY арт. 22795BH ARDIT (бежевый / коричневый) {dk.natural/brown}</t>
  </si>
  <si>
    <t>21-636-22-59</t>
  </si>
  <si>
    <t>Шляпа BAILEY арт. 63287BH COSTIGAN (бежевый / синий) {natural/pale blue}</t>
  </si>
  <si>
    <t>21-637-00-57</t>
  </si>
  <si>
    <t>Шляпа BAILEY арт. 63288BH HESMOND (бежевый / бордовый) {natural/fuchia}</t>
  </si>
  <si>
    <t>21-638-02-59</t>
  </si>
  <si>
    <t>Шляпа BAILEY арт. 63291BH LOWDEN (бежевый) {natural}</t>
  </si>
  <si>
    <t>21-639-05-59</t>
  </si>
  <si>
    <t>Шляпа BAILEY арт. 81729BH BASCOM (темно-серый) {black heather}</t>
  </si>
  <si>
    <t>21-640-16-59</t>
  </si>
  <si>
    <t>Шляпа BAILEY арт. 81730BH NIVER (темно-синий) {dk.blue}</t>
  </si>
  <si>
    <t>21-641-02-59</t>
  </si>
  <si>
    <t>Шляпа BAILEY арт. 81731BH CASPAR (бежевый) {caramel}</t>
  </si>
  <si>
    <t>21-642-02-59</t>
  </si>
  <si>
    <t>Шляпа BAILEY арт. 81732BH RONIT (бежевый) {natural}</t>
  </si>
  <si>
    <t>21-643-08-59</t>
  </si>
  <si>
    <t>Шляпа BAILEY арт. 81733BH BLUME (серый) {charcoal multi}</t>
  </si>
  <si>
    <t>21-644-09-59</t>
  </si>
  <si>
    <t>Кепка BAILEY арт. 90129BH ALSEN (черный) {black}</t>
  </si>
  <si>
    <t>21-645-06-59</t>
  </si>
  <si>
    <t>Кепка BAILEY арт. 90130BH CARLS (синий) {blue}</t>
  </si>
  <si>
    <t>21-646-36-59</t>
  </si>
  <si>
    <t>21-647-09-59</t>
  </si>
  <si>
    <t>21-648-08-59</t>
  </si>
  <si>
    <t>Кепка BAILEY арт. 90135BH FLEET (серый) {grey}</t>
  </si>
  <si>
    <t>21-649-07-59</t>
  </si>
  <si>
    <t>Кепка BAILEY арт. 90136BH FERGUS (темно-зеленый) {forest}</t>
  </si>
  <si>
    <t>21-654-08-59</t>
  </si>
  <si>
    <t>Шляпа BAILEY арт. W1702D ZIPPO (серый) {steel}</t>
  </si>
  <si>
    <t>21-654-08-61</t>
  </si>
  <si>
    <t>Ink Blue</t>
  </si>
  <si>
    <t>Plaza Taupe</t>
  </si>
  <si>
    <t>21-003-09-57</t>
  </si>
  <si>
    <t>21-003-09-59</t>
  </si>
  <si>
    <t>21-003-09-61</t>
  </si>
  <si>
    <t>21-047-08-61</t>
  </si>
  <si>
    <t>21-133-02-57</t>
  </si>
  <si>
    <t>21-139-99-59</t>
  </si>
  <si>
    <t>Шляпа BAILEY арт. 63200 SPENCER (светло-коричневый) {oxford.tan}</t>
  </si>
  <si>
    <t>21-175-09-57</t>
  </si>
  <si>
    <t>21-217-15-59</t>
  </si>
  <si>
    <t>Шляпа BAILEY арт. 63257 LANDO (светло-коричневый) {biscotti}</t>
  </si>
  <si>
    <t>21-275-09-59</t>
  </si>
  <si>
    <t>21-414-12-59</t>
  </si>
  <si>
    <t>Кепка BAILEY арт. 25480BH WYMAN (бордовый) {burgundy}</t>
  </si>
  <si>
    <t>70653BH</t>
  </si>
  <si>
    <t>4170</t>
  </si>
  <si>
    <t>W17RDD</t>
  </si>
  <si>
    <t>Rust</t>
  </si>
  <si>
    <t>30002BH</t>
  </si>
  <si>
    <t>Olive Oil</t>
  </si>
  <si>
    <t>Natural Mix</t>
  </si>
  <si>
    <t>Oxford Mix</t>
  </si>
  <si>
    <t>Silver Sand</t>
  </si>
  <si>
    <t>Forest</t>
  </si>
  <si>
    <t>Панама</t>
  </si>
  <si>
    <t>AW 21</t>
  </si>
  <si>
    <t>Clayton</t>
  </si>
  <si>
    <t>81690</t>
  </si>
  <si>
    <t>20007BH</t>
  </si>
  <si>
    <t>Clorindon</t>
  </si>
  <si>
    <t>25545BH</t>
  </si>
  <si>
    <t>Duncan</t>
  </si>
  <si>
    <t>25546BH</t>
  </si>
  <si>
    <t>Brenan</t>
  </si>
  <si>
    <t>25547BH</t>
  </si>
  <si>
    <t>Becker</t>
  </si>
  <si>
    <t>25548BH</t>
  </si>
  <si>
    <t>Finnegan</t>
  </si>
  <si>
    <t>25549BH</t>
  </si>
  <si>
    <t>Mahler</t>
  </si>
  <si>
    <t>37186BH</t>
  </si>
  <si>
    <t>Ernest</t>
  </si>
  <si>
    <t>37188BH</t>
  </si>
  <si>
    <t>Colby</t>
  </si>
  <si>
    <t>37189BH</t>
  </si>
  <si>
    <t>Godwin</t>
  </si>
  <si>
    <t>38358BH</t>
  </si>
  <si>
    <t>Sterne</t>
  </si>
  <si>
    <t>The Architect</t>
  </si>
  <si>
    <t>Cavalier</t>
  </si>
  <si>
    <t>70655BH</t>
  </si>
  <si>
    <t>Lund</t>
  </si>
  <si>
    <t>70656BH</t>
  </si>
  <si>
    <t>Acker</t>
  </si>
  <si>
    <t>Elbridge</t>
  </si>
  <si>
    <t>Pro 5X Open</t>
  </si>
  <si>
    <t>Lucius</t>
  </si>
  <si>
    <t>W1702A</t>
  </si>
  <si>
    <t>Hobson</t>
  </si>
  <si>
    <t>Ellsworth</t>
  </si>
  <si>
    <t>W1803D</t>
  </si>
  <si>
    <t>Huck</t>
  </si>
  <si>
    <t>W20RDA</t>
  </si>
  <si>
    <t>Mikah</t>
  </si>
  <si>
    <t>W20RDB</t>
  </si>
  <si>
    <t>Rylee</t>
  </si>
  <si>
    <t>W21RDA</t>
  </si>
  <si>
    <t>Casville</t>
  </si>
  <si>
    <t>W21RDB</t>
  </si>
  <si>
    <t>Cote</t>
  </si>
  <si>
    <t>W21RDC</t>
  </si>
  <si>
    <t>Chancy</t>
  </si>
  <si>
    <t>21-002-09-55</t>
  </si>
  <si>
    <t>Кепка BAILEY арт. 25203 LORD HERRINGBONE (черный) {black}</t>
  </si>
  <si>
    <t>21-002-09-57</t>
  </si>
  <si>
    <t>21-002-09-59</t>
  </si>
  <si>
    <t>21-002-09-61</t>
  </si>
  <si>
    <t>21-002-09-63</t>
  </si>
  <si>
    <t>21-002-14-59</t>
  </si>
  <si>
    <t>Кепка BAILEY арт. 25203 LORD HERRINGBONE (коричневый) {brown}</t>
  </si>
  <si>
    <t>21-003-02-61</t>
  </si>
  <si>
    <t>21-003-09-63</t>
  </si>
  <si>
    <t>21-009-05-57</t>
  </si>
  <si>
    <t>21-009-16-55</t>
  </si>
  <si>
    <t>Шляпа BAILEY арт. 7005 CURTIS (темно-синий) {dk.blue}</t>
  </si>
  <si>
    <t>21-009-16-59</t>
  </si>
  <si>
    <t>21-009-16-61</t>
  </si>
  <si>
    <t>21-009-16-63</t>
  </si>
  <si>
    <t>21-009-36-57</t>
  </si>
  <si>
    <t>21-009-36-63</t>
  </si>
  <si>
    <t>21-009-73-55</t>
  </si>
  <si>
    <t>Шляпа BAILEY арт. 7005 CURTIS (рыжий) {satchel}</t>
  </si>
  <si>
    <t>21-009-73-57</t>
  </si>
  <si>
    <t>21-009-73-59</t>
  </si>
  <si>
    <t>21-009-73-61</t>
  </si>
  <si>
    <t>21-009-91-59</t>
  </si>
  <si>
    <t>Шляпа BAILEY арт. 7005 CURTIS (темно-коричневый) {sorrel}</t>
  </si>
  <si>
    <t>21-010-08-55</t>
  </si>
  <si>
    <t>21-010-08-59</t>
  </si>
  <si>
    <t>21-010-08-61</t>
  </si>
  <si>
    <t>21-010-08-63</t>
  </si>
  <si>
    <t>21-010-15-55</t>
  </si>
  <si>
    <t>21-010-15-57</t>
  </si>
  <si>
    <t>21-010-15-63</t>
  </si>
  <si>
    <t>Шляпа BAILEY арт. 7016 WYNN (светло-серый) {silverbelly}</t>
  </si>
  <si>
    <t>21-011-01-59</t>
  </si>
  <si>
    <t>21-011-01-61</t>
  </si>
  <si>
    <t>Шляпа BAILEY арт. 7016 WYNN (темно-серый) {pewter}</t>
  </si>
  <si>
    <t>21-011-05-61</t>
  </si>
  <si>
    <t>21-011-09-55</t>
  </si>
  <si>
    <t>21-011-12-55</t>
  </si>
  <si>
    <t>21-011-14-59</t>
  </si>
  <si>
    <t>21-011-74-59</t>
  </si>
  <si>
    <t>Шляпа BAILEY арт. 7016 WYNN (темно-оливковый) {olive mix}</t>
  </si>
  <si>
    <t>21-012-01-55</t>
  </si>
  <si>
    <t>Шляпа BAILEY арт. 7001 TINO (светло-серый) {natural mix}</t>
  </si>
  <si>
    <t>21-012-01-57</t>
  </si>
  <si>
    <t>21-012-01-59</t>
  </si>
  <si>
    <t>21-012-01-61</t>
  </si>
  <si>
    <t>21-012-01-63</t>
  </si>
  <si>
    <t>21-012-05-57</t>
  </si>
  <si>
    <t>21-012-18-61</t>
  </si>
  <si>
    <t>21-012-18-63</t>
  </si>
  <si>
    <t>21-012-62-57</t>
  </si>
  <si>
    <t>Шляпа BAILEY арт. 7001 TINO (коньячный) {rust}</t>
  </si>
  <si>
    <t>21-012-65-55</t>
  </si>
  <si>
    <t>21-012-65-59</t>
  </si>
  <si>
    <t>21-012-73-55</t>
  </si>
  <si>
    <t>Шляпа BAILEY арт. 7001 TINO (рыжий) {satchel}</t>
  </si>
  <si>
    <t>21-012-73-57</t>
  </si>
  <si>
    <t>21-012-73-59</t>
  </si>
  <si>
    <t>21-012-73-61</t>
  </si>
  <si>
    <t>21-012-83-55</t>
  </si>
  <si>
    <t>Шляпа BAILEY арт. 7001 TINO (карамельный) {caramel}</t>
  </si>
  <si>
    <t>21-012-83-57</t>
  </si>
  <si>
    <t>21-012-83-59</t>
  </si>
  <si>
    <t>21-012-83-61</t>
  </si>
  <si>
    <t>21-012-83-63</t>
  </si>
  <si>
    <t>21-012-95-55</t>
  </si>
  <si>
    <t>21-012-95-57</t>
  </si>
  <si>
    <t>21-012-95-61</t>
  </si>
  <si>
    <t>21-017-09-57</t>
  </si>
  <si>
    <t>21-017-09-63</t>
  </si>
  <si>
    <t>Кепка BAILEY арт. 25202 LORD WOOL (черный) {black}</t>
  </si>
  <si>
    <t>21-023-09-59</t>
  </si>
  <si>
    <t>21-023-09-63</t>
  </si>
  <si>
    <t>21-023-14-57</t>
  </si>
  <si>
    <t>Кепка BAILEY арт. 25202 LORD WOOL (коричневый) {brown}</t>
  </si>
  <si>
    <t>21-047-12-55</t>
  </si>
  <si>
    <t>21-047-17-55</t>
  </si>
  <si>
    <t>21-047-17-57</t>
  </si>
  <si>
    <t>21-058-09-55</t>
  </si>
  <si>
    <t>21-068-18-59</t>
  </si>
  <si>
    <t>21-069-10-55</t>
  </si>
  <si>
    <t>21-069-14-55</t>
  </si>
  <si>
    <t>21-072-05-59</t>
  </si>
  <si>
    <t>Шляпа BAILEY арт. 7021 DARRON (темно-серый) {gunmetal}</t>
  </si>
  <si>
    <t>21-074-09-61</t>
  </si>
  <si>
    <t>21-074-09-63</t>
  </si>
  <si>
    <t>21-077-14-55</t>
  </si>
  <si>
    <t>Шляпа BAILEY арт. 7100 RIFF (коричневый) {mink}</t>
  </si>
  <si>
    <t>21-077-14-57</t>
  </si>
  <si>
    <t>21-077-14-59</t>
  </si>
  <si>
    <t>Шляпа BAILEY арт. 81650 SALEM (темно-бежевый) {driftwood}</t>
  </si>
  <si>
    <t>21-089-15-59</t>
  </si>
  <si>
    <t>21-089-17-57</t>
  </si>
  <si>
    <t>Шляпа BAILEY арт. 81650 SALEM (белый) {white}</t>
  </si>
  <si>
    <t>21-089-17-61</t>
  </si>
  <si>
    <t>21-089-36-59</t>
  </si>
  <si>
    <t>21-089-36-61</t>
  </si>
  <si>
    <t>21-090-06-63</t>
  </si>
  <si>
    <t>21-090-08-63</t>
  </si>
  <si>
    <t>21-090-12-59</t>
  </si>
  <si>
    <t>Шляпа BAILEY арт. 81670 BILLY (бордовый) {deep red}</t>
  </si>
  <si>
    <t>21-090-53-55</t>
  </si>
  <si>
    <t>21-090-53-61</t>
  </si>
  <si>
    <t>21-090-82-55</t>
  </si>
  <si>
    <t>Шляпа BAILEY арт. 81670 BILLY (кофейный) {latte}</t>
  </si>
  <si>
    <t>21-090-82-57</t>
  </si>
  <si>
    <t>21-090-82-59</t>
  </si>
  <si>
    <t>21-091-01-59</t>
  </si>
  <si>
    <t>Шляпа BAILEY арт. 81690 MANNES (светло-серый) {light grey}</t>
  </si>
  <si>
    <t>21-091-16-57</t>
  </si>
  <si>
    <t>Шляпа BAILEY арт. 81690 MANNES (темно-синий) {skydiver}</t>
  </si>
  <si>
    <t>21-091-16-59</t>
  </si>
  <si>
    <t>21-091-16-61</t>
  </si>
  <si>
    <t>Шляпа BAILEY арт. 81690 MANNES (голубой) {azul}</t>
  </si>
  <si>
    <t>21-091-60-61</t>
  </si>
  <si>
    <t>21-091-73-55</t>
  </si>
  <si>
    <t>21-091-73-61</t>
  </si>
  <si>
    <t>21-113-09-59</t>
  </si>
  <si>
    <t>21-113-14-59</t>
  </si>
  <si>
    <t>21-133-02-61</t>
  </si>
  <si>
    <t>21-145-02-55</t>
  </si>
  <si>
    <t>21-145-02-57</t>
  </si>
  <si>
    <t>21-145-02-61</t>
  </si>
  <si>
    <t>21-150-01-61</t>
  </si>
  <si>
    <t>21-150-01-63</t>
  </si>
  <si>
    <t>21-155-02-57</t>
  </si>
  <si>
    <t>21-155-02-59</t>
  </si>
  <si>
    <t>21-155-36-59</t>
  </si>
  <si>
    <t>21-155-36-61</t>
  </si>
  <si>
    <t>21-175-09-55</t>
  </si>
  <si>
    <t>21-175-09-63</t>
  </si>
  <si>
    <t>21-188-09-59</t>
  </si>
  <si>
    <t>Шляпа BAILEY арт. W05LFP THREE D (черный) {black}</t>
  </si>
  <si>
    <t>21-228-19-59</t>
  </si>
  <si>
    <t>Кепка BAILEY арт. 90058 SLATER (голубой) {surf}</t>
  </si>
  <si>
    <t>21-242-14-57</t>
  </si>
  <si>
    <t>21-242-14-61</t>
  </si>
  <si>
    <t>21-247-06-55</t>
  </si>
  <si>
    <t>21-247-06-63</t>
  </si>
  <si>
    <t>21-267-03-63</t>
  </si>
  <si>
    <t>21-267-09-61</t>
  </si>
  <si>
    <t>21-267-16-55</t>
  </si>
  <si>
    <t>21-285-14-55</t>
  </si>
  <si>
    <t>Шляпа BAILEY арт. 7055 ATMORE (коричневый) {brown}</t>
  </si>
  <si>
    <t>21-285-14-57</t>
  </si>
  <si>
    <t>21-285-14-59</t>
  </si>
  <si>
    <t>21-297-02-61</t>
  </si>
  <si>
    <t>Кепка BAILEY арт. 25479BH GELLERTH (серый) {charcoal}</t>
  </si>
  <si>
    <t>21-321-08-61</t>
  </si>
  <si>
    <t>Шляпа BAILEY арт. 37171BH WINTERS  (песочный) {camel}</t>
  </si>
  <si>
    <t>21-322-02-59</t>
  </si>
  <si>
    <t>21-323-09-61</t>
  </si>
  <si>
    <t>21-337-99-57</t>
  </si>
  <si>
    <t>Шляпа BAILEY арт. 71001BH CRISS (иссиня-черный) {nightshade}</t>
  </si>
  <si>
    <t>21-338-03-57</t>
  </si>
  <si>
    <t>21-345-02-55</t>
  </si>
  <si>
    <t>21-389-02-59</t>
  </si>
  <si>
    <t>Кепка BAILEY арт. 90091BH GLYNN (бежевый) {chino}</t>
  </si>
  <si>
    <t>21-406-22-57</t>
  </si>
  <si>
    <t>Кепка BAILEY арт. 90092BH Medd (светло-синий) {light blue}</t>
  </si>
  <si>
    <t>21-411-08-61</t>
  </si>
  <si>
    <t>21-414-12-55</t>
  </si>
  <si>
    <t>21-414-16-55</t>
  </si>
  <si>
    <t>Кепка BAILEY арт. 25480BH WYMAN (темно-синий) {navy dot}</t>
  </si>
  <si>
    <t>21-416-05-55</t>
  </si>
  <si>
    <t>Кепка BAILEY арт. 25488BH PURDY (темно-серый) {charcoal/navy}</t>
  </si>
  <si>
    <t>21-416-05-59</t>
  </si>
  <si>
    <t>21-416-14-55</t>
  </si>
  <si>
    <t>Кепка BAILEY арт. 25488BH PURDY (коричневый) {cognac/grey}</t>
  </si>
  <si>
    <t>21-416-14-59</t>
  </si>
  <si>
    <t>21-416-14-61</t>
  </si>
  <si>
    <t>Кепка BAILEY арт. 25481BH WADDELL (черный) {black}</t>
  </si>
  <si>
    <t>21-420-09-57</t>
  </si>
  <si>
    <t>21-445-02-55</t>
  </si>
  <si>
    <t>21-445-09-55</t>
  </si>
  <si>
    <t>21-446-05-57</t>
  </si>
  <si>
    <t>21-446-09-55</t>
  </si>
  <si>
    <t>21-446-09-57</t>
  </si>
  <si>
    <t>21-446-12-55</t>
  </si>
  <si>
    <t>Шляпа BAILEY арт. 71614BH LANTH (бордовый) {oxblood}</t>
  </si>
  <si>
    <t>21-446-12-57</t>
  </si>
  <si>
    <t>21-446-12-59</t>
  </si>
  <si>
    <t>21-448-14-59</t>
  </si>
  <si>
    <t>Кепка BAILEY арт. 25142BH FALCONER (коричневый) {chestnut}</t>
  </si>
  <si>
    <t>21-453-02-59</t>
  </si>
  <si>
    <t>Шляпа BAILEY арт. W14LFD NOCK (бежевый) {putty}</t>
  </si>
  <si>
    <t>21-463-19-55</t>
  </si>
  <si>
    <t>Кепка BAILEY арт. 90101BH DUMAS (голубой) {denim}</t>
  </si>
  <si>
    <t>21-467-19-59</t>
  </si>
  <si>
    <t>Кепка BAILEY арт. 90106BH WESTEX (голубой) {light navy}</t>
  </si>
  <si>
    <t>21-470-19-57</t>
  </si>
  <si>
    <t>Кепка BAILEY арт. 90110BH GADDIS (голубой) {navy}</t>
  </si>
  <si>
    <t>21-475-02-57</t>
  </si>
  <si>
    <t>Кепка BAILEY арт. 90115BH SHAWK (бежевый) {beige}</t>
  </si>
  <si>
    <t>21-475-02-59</t>
  </si>
  <si>
    <t>21-475-19-57</t>
  </si>
  <si>
    <t>Кепка BAILEY арт. 90115BH SHAWK (голубой) {sky}</t>
  </si>
  <si>
    <t>21-475-19-59</t>
  </si>
  <si>
    <t>21-475-19-61</t>
  </si>
  <si>
    <t>21-478-15-57</t>
  </si>
  <si>
    <t>Шляпа BAILEY арт. 22776BH CUBAN (светло-коричневый) {amber}</t>
  </si>
  <si>
    <t>21-505-03-59</t>
  </si>
  <si>
    <t>Шляпа BAILEY арт. 81702BH BERLE (зеленый) {kapok green}</t>
  </si>
  <si>
    <t>21-505-36-55</t>
  </si>
  <si>
    <t>21-505-36-57</t>
  </si>
  <si>
    <t>21-505-36-61</t>
  </si>
  <si>
    <t>21-512-02-57</t>
  </si>
  <si>
    <t>21-512-02-61</t>
  </si>
  <si>
    <t>21-512-15-59</t>
  </si>
  <si>
    <t>Шляпа BAILEY арт. 81717BH CRAIG (светло-коричневый) {tan}</t>
  </si>
  <si>
    <t>21-514-14-57</t>
  </si>
  <si>
    <t>Шляпа BAILEY арт. 81720BH MULLAN (бежевый / черный) {sand}</t>
  </si>
  <si>
    <t>21-514-53-57</t>
  </si>
  <si>
    <t>21-514-53-59</t>
  </si>
  <si>
    <t>21-558-09-55</t>
  </si>
  <si>
    <t>21-558-09-61</t>
  </si>
  <si>
    <t>21-558-11-57</t>
  </si>
  <si>
    <t>Шляпа BAILEY арт. 38345BH MAGLOR (зеленый) {forest}</t>
  </si>
  <si>
    <t>21-558-11-59</t>
  </si>
  <si>
    <t>21-558-11-61</t>
  </si>
  <si>
    <t>21-558-14-55</t>
  </si>
  <si>
    <t>21-558-14-61</t>
  </si>
  <si>
    <t>21-558-16-55</t>
  </si>
  <si>
    <t>21-558-16-59</t>
  </si>
  <si>
    <t>Шляпа BAILEY арт. 38348BH MARR (черный) {black}</t>
  </si>
  <si>
    <t>21-559-09-57</t>
  </si>
  <si>
    <t>21-559-09-59</t>
  </si>
  <si>
    <t>21-559-09-61</t>
  </si>
  <si>
    <t>21-560-09-57</t>
  </si>
  <si>
    <t>21-560-09-59</t>
  </si>
  <si>
    <t>21-561-02-55</t>
  </si>
  <si>
    <t>Шляпа BAILEY арт. 38350BH PISTON (песочный) {caramel}</t>
  </si>
  <si>
    <t>21-561-02-57</t>
  </si>
  <si>
    <t>21-561-02-59</t>
  </si>
  <si>
    <t>21-561-02-61</t>
  </si>
  <si>
    <t>21-561-03-55</t>
  </si>
  <si>
    <t>Шляпа BAILEY арт. 38350BH PISTON (оливковый) {olive}</t>
  </si>
  <si>
    <t>21-561-09-55</t>
  </si>
  <si>
    <t>21-561-09-61</t>
  </si>
  <si>
    <t>21-561-16-55</t>
  </si>
  <si>
    <t>Шляпа BAILEY арт. 38350BH PISTON (темно-синий) {navy}</t>
  </si>
  <si>
    <t>21-561-16-57</t>
  </si>
  <si>
    <t>21-561-16-61</t>
  </si>
  <si>
    <t>21-562-14-57</t>
  </si>
  <si>
    <t>21-571-01-57</t>
  </si>
  <si>
    <t>Шляпа BAILEY арт. 70632BH STEERS (светло-серый) {silverbelly}</t>
  </si>
  <si>
    <t>21-571-01-59</t>
  </si>
  <si>
    <t>21-571-01-61</t>
  </si>
  <si>
    <t>21-571-02-55</t>
  </si>
  <si>
    <t>21-571-02-57</t>
  </si>
  <si>
    <t>Шляпа BAILEY арт. 70632BH STEERS (черный) {black}</t>
  </si>
  <si>
    <t>21-571-09-59</t>
  </si>
  <si>
    <t>21-571-09-61</t>
  </si>
  <si>
    <t>21-573-13-55</t>
  </si>
  <si>
    <t>Шляпа BAILEY арт. 70635BH CHIPIE (рыжий) {bronze}</t>
  </si>
  <si>
    <t>21-573-13-57</t>
  </si>
  <si>
    <t>21-573-13-59</t>
  </si>
  <si>
    <t>21-573-13-61</t>
  </si>
  <si>
    <t>21-573-91-55</t>
  </si>
  <si>
    <t>21-573-91-57</t>
  </si>
  <si>
    <t>21-573-91-61</t>
  </si>
  <si>
    <t>21-577-09-55</t>
  </si>
  <si>
    <t>Шляпа BAILEY арт. 70642BH WERLE (черный) {black}</t>
  </si>
  <si>
    <t>21-577-09-57</t>
  </si>
  <si>
    <t>21-577-09-59</t>
  </si>
  <si>
    <t>21-582-02-57</t>
  </si>
  <si>
    <t>Шляпа BAILEY арт. 37180BH STEDMAN (песочный) {camel}</t>
  </si>
  <si>
    <t>21-582-02-59</t>
  </si>
  <si>
    <t>21-582-02-61</t>
  </si>
  <si>
    <t>21-582-09-57</t>
  </si>
  <si>
    <t>21-584-06-57</t>
  </si>
  <si>
    <t>Кепка BAILEY арт. 25242BH GALVIN TWILL (синий) {cadet}</t>
  </si>
  <si>
    <t>21-586-02-57</t>
  </si>
  <si>
    <t>Шляпа BAILEY арт. 22790BH PARSON (бежевый) {tea stain}</t>
  </si>
  <si>
    <t>21-587-14-61</t>
  </si>
  <si>
    <t>21-587-15-59</t>
  </si>
  <si>
    <t>Шляпа BAILEY арт. 22791BH STANSFIELD (светло-коричневый) {latte}</t>
  </si>
  <si>
    <t>21-587-36-61</t>
  </si>
  <si>
    <t>21-593-02-57</t>
  </si>
  <si>
    <t>Шляпа BAILEY арт. 63283BH RELIK (бежевый) {tan}</t>
  </si>
  <si>
    <t>21-596-02-59</t>
  </si>
  <si>
    <t>Шляпа BAILEY арт. 81703BH FOLEY (бежевый) {natural}</t>
  </si>
  <si>
    <t>21-598-02-57</t>
  </si>
  <si>
    <t>21-598-02-61</t>
  </si>
  <si>
    <t>21-599-79-61</t>
  </si>
  <si>
    <t>21-615-02-55</t>
  </si>
  <si>
    <t>21-615-02-57</t>
  </si>
  <si>
    <t>21-623-01-55</t>
  </si>
  <si>
    <t>Шляпа BAILEY арт. 70613BH SPERLING (серый / синий) {bluestone}</t>
  </si>
  <si>
    <t>21-623-01-59</t>
  </si>
  <si>
    <t>21-623-01-61</t>
  </si>
  <si>
    <t>21-623-91-57</t>
  </si>
  <si>
    <t>Шляпа BAILEY арт. 70613BH SPERLING (темно-коричневый) {woodland mix}</t>
  </si>
  <si>
    <t>21-623-91-59</t>
  </si>
  <si>
    <t>21-623-91-61</t>
  </si>
  <si>
    <t>21-627-02-55</t>
  </si>
  <si>
    <t>Шляпа BAILEY арт. 70646BH NELLES (песочный) {camel}</t>
  </si>
  <si>
    <t>21-627-02-57</t>
  </si>
  <si>
    <t>21-627-02-59</t>
  </si>
  <si>
    <t>21-627-02-61</t>
  </si>
  <si>
    <t>21-627-03-57</t>
  </si>
  <si>
    <t>21-627-09-55</t>
  </si>
  <si>
    <t>21-632-36-57</t>
  </si>
  <si>
    <t>21-632-36-61</t>
  </si>
  <si>
    <t>21-633-92-57</t>
  </si>
  <si>
    <t>Шляпа BAILEY арт. 22795BH ARDIT (белый / черный) {natural/black}</t>
  </si>
  <si>
    <t>21-633-92-59</t>
  </si>
  <si>
    <t>21-633-92-61</t>
  </si>
  <si>
    <t>21-634-11-59</t>
  </si>
  <si>
    <t>Шляпа BAILEY арт. 5006BH ROTHNEY (зеленый) {kapok green}</t>
  </si>
  <si>
    <t>21-634-17-57</t>
  </si>
  <si>
    <t>Шляпа BAILEY арт. 5006BH ROTHNEY (белый) {ivory}</t>
  </si>
  <si>
    <t>21-634-17-61</t>
  </si>
  <si>
    <t>21-636-33-59</t>
  </si>
  <si>
    <t>Шляпа BAILEY арт. 63287BH COSTIGAN (кремовый / темно-синий) {natural.navy}</t>
  </si>
  <si>
    <t>21-652-05-55</t>
  </si>
  <si>
    <t>Кепка BAILEY арт. 25526BH KYAN (темно-серый) {charcoal}</t>
  </si>
  <si>
    <t>21-652-05-57</t>
  </si>
  <si>
    <t>21-652-05-59</t>
  </si>
  <si>
    <t>21-652-05-61</t>
  </si>
  <si>
    <t>21-659-08-59</t>
  </si>
  <si>
    <t>Кепка BAILEY арт. 25530BH BYRAM (серый) {black stripe}</t>
  </si>
  <si>
    <t>21-661-36-59</t>
  </si>
  <si>
    <t>21-663-11-59</t>
  </si>
  <si>
    <t>Кепка BAILEY арт. 25534BH PATEL (зеленый) {forest}</t>
  </si>
  <si>
    <t>21-666-13-59</t>
  </si>
  <si>
    <t>21-667-08-59</t>
  </si>
  <si>
    <t>Кепка BAILEY арт. 25538BH TIFTON (серый) {grey}</t>
  </si>
  <si>
    <t>21-668-03-59</t>
  </si>
  <si>
    <t>Кепка BAILEY арт. 25539BH RISH (оливковый) {olive plaid}</t>
  </si>
  <si>
    <t>21-671-06-00</t>
  </si>
  <si>
    <t>Бейсболка BAILEY арт. 25542BH MAXSON (синий) {dark denim}</t>
  </si>
  <si>
    <t>21-672-08-55</t>
  </si>
  <si>
    <t>Панама BAILEY арт. 25543BH KENSETT (серый) {black stripe}</t>
  </si>
  <si>
    <t>21-672-08-57</t>
  </si>
  <si>
    <t>21-672-08-59</t>
  </si>
  <si>
    <t>21-672-08-61</t>
  </si>
  <si>
    <t>21-673-08-00</t>
  </si>
  <si>
    <t>Бейсболка BAILEY арт. 25544BH WESTER (серый) {black stripe}</t>
  </si>
  <si>
    <t>21-674-11-57</t>
  </si>
  <si>
    <t>Шляпа BAILEY арт. 10001BH BRODNAX (ярко-салатовый) {olive oil}</t>
  </si>
  <si>
    <t>21-675-09-59</t>
  </si>
  <si>
    <t>Шляпа BAILEY арт. 20006BH DEVERS (темно-синий) {ink blue}</t>
  </si>
  <si>
    <t>21-676-11-57</t>
  </si>
  <si>
    <t>Шляпа BAILEY арт. 37185BH ELLETT (ярко-салатовый) {olive oil}</t>
  </si>
  <si>
    <t>21-678-36-57</t>
  </si>
  <si>
    <t>Шляпа BAILEY арт. 70651BH ROVNER (кремовый) {plaza taupe}</t>
  </si>
  <si>
    <t>21-679-09-57</t>
  </si>
  <si>
    <t>Шляпа BAILEY арт. 70652BH MARACK (черный) {black}</t>
  </si>
  <si>
    <t>21-680-02-57</t>
  </si>
  <si>
    <t>Шляпа BAILEY арт. 70653BH BURNELL (бежевый) {natural mix}</t>
  </si>
  <si>
    <t>21-681-09-57</t>
  </si>
  <si>
    <t>Шляпа BAILEY арт. 70654BH TREPORT (темно-синий) {ink blue}</t>
  </si>
  <si>
    <t>21-681-09-59</t>
  </si>
  <si>
    <t>21-683-15-59</t>
  </si>
  <si>
    <t>Кепка BAILEY арт. 90141BH BEDIAS (светло-коричневый) {golden plaid}</t>
  </si>
  <si>
    <t>21-684-16-59</t>
  </si>
  <si>
    <t>Кепка BAILEY арт. 90142BH WORTHAM (темно-синий) {dark denim stripe}</t>
  </si>
  <si>
    <t>21-685-17-59</t>
  </si>
  <si>
    <t>Кепка BAILEY арт. 90143BH GURLEY (белый) {ivory stripe}</t>
  </si>
  <si>
    <t>21-688-08-59</t>
  </si>
  <si>
    <t>Кепка BAILEY арт. 90148BH CANDLER (серый) {grey check}</t>
  </si>
  <si>
    <t>21-689-48-59</t>
  </si>
  <si>
    <t>Кепка BAILEY арт. 90149BH PILAND (черный / белый) {black}</t>
  </si>
  <si>
    <t>21-690-02-59</t>
  </si>
  <si>
    <t>Кепка BAILEY арт. 90150BH STRADER (бежевый) {beige}</t>
  </si>
  <si>
    <t>21-691-08-59</t>
  </si>
  <si>
    <t>Кепка BAILEY арт. 90151BH LIPSEY (серый) {grey stripe}</t>
  </si>
  <si>
    <t>21-693-02-59</t>
  </si>
  <si>
    <t>Панама BAILEY арт. 90144BH CRANNELL (бежевый) {beige}</t>
  </si>
  <si>
    <t>21-695-53-57</t>
  </si>
  <si>
    <t>Шляпа BAILEY арт. 22798BH WARLICK (бежевый / черный) {charcoal.rust}</t>
  </si>
  <si>
    <t>21-696-00-59</t>
  </si>
  <si>
    <t>Шляпа BAILEY арт. 22799BH STALLWORTH (бордовый / черный) {deepred.black}</t>
  </si>
  <si>
    <t>21-697-53-57</t>
  </si>
  <si>
    <t>Шляпа BAILEY арт. 22800BH DERWENT (черный / кремовый) {black.white}</t>
  </si>
  <si>
    <t>21-698-02-59</t>
  </si>
  <si>
    <t>Шляпа BAILEY арт. 22802BH GUNNAR (бежевый) {tan}</t>
  </si>
  <si>
    <t>21-699-06-57</t>
  </si>
  <si>
    <t>Шляпа BAILEY арт. 5007BH DREYER (синий) {slate}</t>
  </si>
  <si>
    <t>21-700-36-59</t>
  </si>
  <si>
    <t>Шляпа BAILEY арт. 60004BH VERRETT (кремовый) {natural}</t>
  </si>
  <si>
    <t>21-701-02-57</t>
  </si>
  <si>
    <t>Шляпа BAILEY арт. 63292BH BRETEN (кремовый / оливковый) {natural.camo}</t>
  </si>
  <si>
    <t>21-703-01-59</t>
  </si>
  <si>
    <t>Шляпа BAILEY арт. 63294BH MAGNESS (светло-серый) {silver}</t>
  </si>
  <si>
    <t>21-705-17-59</t>
  </si>
  <si>
    <t>Шляпа BAILEY арт. 81735BH TIM (белый) {off white}</t>
  </si>
  <si>
    <t>21-706-14-59</t>
  </si>
  <si>
    <t>Шляпа BAILEY арт. 81736BH PAULY (коричневый) {red ocher}</t>
  </si>
  <si>
    <t>21-707-08-59</t>
  </si>
  <si>
    <t>Шляпа BAILEY арт. 81738BH BALANS ROLL UP (серый) {charcoal}</t>
  </si>
  <si>
    <t>21-708-11-59</t>
  </si>
  <si>
    <t>Шляпа BAILEY арт. 81739BH CARVER (зеленый) {kapok green}</t>
  </si>
  <si>
    <t>21-709-03-59</t>
  </si>
  <si>
    <t>Шляпа BAILEY арт. 81741BH WESTFIELD (оливковый) {camo}</t>
  </si>
  <si>
    <t>21-710-36-59</t>
  </si>
  <si>
    <t>Шляпа BAILEY арт. 81742BH LARSON (кремовый) {linen multi}</t>
  </si>
  <si>
    <t>21-711-09-57</t>
  </si>
  <si>
    <t>Шляпа BAILEY арт. 30002BH BARKSDALE (черный) {black}</t>
  </si>
  <si>
    <t>21-711-09-59</t>
  </si>
  <si>
    <t>21-711-09-61</t>
  </si>
  <si>
    <t>61432BH</t>
  </si>
  <si>
    <t>61433BH</t>
  </si>
  <si>
    <t>Buckskin</t>
  </si>
  <si>
    <t>Maple</t>
  </si>
  <si>
    <t>Soft Khaki</t>
  </si>
  <si>
    <t>Stucco</t>
  </si>
  <si>
    <t>Ochre</t>
  </si>
  <si>
    <t>Eggplant</t>
  </si>
  <si>
    <t>Taupe</t>
  </si>
  <si>
    <t>Unbleached</t>
  </si>
  <si>
    <t>Midnight Brown</t>
  </si>
  <si>
    <t>Vintage Blue</t>
  </si>
  <si>
    <t>Medium Brown Mix</t>
  </si>
  <si>
    <r>
      <rPr>
        <b/>
        <sz val="14"/>
        <rFont val="Arial"/>
        <family val="2"/>
        <charset val="204"/>
      </rPr>
      <t>M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 xml:space="preserve">7 </t>
    </r>
    <r>
      <rPr>
        <b/>
        <u/>
        <sz val="10"/>
        <rFont val="Arial"/>
        <family val="2"/>
        <charset val="204"/>
      </rPr>
      <t>1/8</t>
    </r>
  </si>
  <si>
    <r>
      <rPr>
        <b/>
        <sz val="14"/>
        <rFont val="Arial"/>
        <family val="2"/>
        <charset val="204"/>
      </rPr>
      <t>S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>6</t>
    </r>
    <r>
      <rPr>
        <b/>
        <sz val="10"/>
        <rFont val="Arial"/>
        <family val="2"/>
        <charset val="204"/>
      </rPr>
      <t xml:space="preserve"> </t>
    </r>
    <r>
      <rPr>
        <b/>
        <u/>
        <sz val="10"/>
        <rFont val="Arial"/>
        <family val="2"/>
        <charset val="204"/>
      </rPr>
      <t>7/8</t>
    </r>
  </si>
  <si>
    <r>
      <rPr>
        <b/>
        <sz val="14"/>
        <rFont val="Arial"/>
        <family val="2"/>
        <charset val="204"/>
      </rPr>
      <t>L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>7</t>
    </r>
    <r>
      <rPr>
        <b/>
        <sz val="10"/>
        <rFont val="Arial"/>
        <family val="2"/>
        <charset val="204"/>
      </rPr>
      <t xml:space="preserve"> </t>
    </r>
    <r>
      <rPr>
        <b/>
        <u/>
        <sz val="10"/>
        <rFont val="Arial"/>
        <family val="2"/>
        <charset val="204"/>
      </rPr>
      <t>3/8</t>
    </r>
  </si>
  <si>
    <r>
      <rPr>
        <b/>
        <sz val="14"/>
        <rFont val="Arial"/>
        <family val="2"/>
        <charset val="204"/>
      </rPr>
      <t>XL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>7</t>
    </r>
    <r>
      <rPr>
        <b/>
        <sz val="10"/>
        <rFont val="Arial"/>
        <family val="2"/>
        <charset val="204"/>
      </rPr>
      <t xml:space="preserve"> </t>
    </r>
    <r>
      <rPr>
        <b/>
        <u/>
        <sz val="10"/>
        <rFont val="Arial"/>
        <family val="2"/>
        <charset val="204"/>
      </rPr>
      <t>5/8</t>
    </r>
  </si>
  <si>
    <r>
      <rPr>
        <b/>
        <sz val="14"/>
        <rFont val="Arial"/>
        <family val="2"/>
        <charset val="204"/>
      </rPr>
      <t>XXL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>7</t>
    </r>
    <r>
      <rPr>
        <b/>
        <sz val="10"/>
        <rFont val="Arial"/>
        <family val="2"/>
        <charset val="204"/>
      </rPr>
      <t xml:space="preserve"> </t>
    </r>
    <r>
      <rPr>
        <b/>
        <u/>
        <sz val="10"/>
        <rFont val="Arial"/>
        <family val="2"/>
        <charset val="204"/>
      </rPr>
      <t>7/8</t>
    </r>
  </si>
  <si>
    <t>Blue</t>
  </si>
  <si>
    <t>4429</t>
  </si>
  <si>
    <t>Alamo</t>
  </si>
  <si>
    <t>W1803B</t>
  </si>
  <si>
    <t>Alsworth</t>
  </si>
  <si>
    <t>W2002A</t>
  </si>
  <si>
    <t>August</t>
  </si>
  <si>
    <t>BANDIT</t>
  </si>
  <si>
    <t>Bandit</t>
  </si>
  <si>
    <t>W17LFC</t>
  </si>
  <si>
    <t>Bartel</t>
  </si>
  <si>
    <t>W19RDA</t>
  </si>
  <si>
    <t>Bent</t>
  </si>
  <si>
    <t>Big Zwey</t>
  </si>
  <si>
    <t>BLACK HILS</t>
  </si>
  <si>
    <t>Black Hills</t>
  </si>
  <si>
    <t>Bridger</t>
  </si>
  <si>
    <t>BROKEN ARROW</t>
  </si>
  <si>
    <t>Broken Arrow</t>
  </si>
  <si>
    <t>BRONCOJR</t>
  </si>
  <si>
    <t>Bronco Jr</t>
  </si>
  <si>
    <t>BUCKHORN</t>
  </si>
  <si>
    <t>Buckhorn</t>
  </si>
  <si>
    <t>Bucky</t>
  </si>
  <si>
    <t>W21LFB</t>
  </si>
  <si>
    <t>CALAWAY</t>
  </si>
  <si>
    <t>Calico</t>
  </si>
  <si>
    <t>Calvary II</t>
  </si>
  <si>
    <t>W2102B</t>
  </si>
  <si>
    <t>CARSTEN</t>
  </si>
  <si>
    <t>W2101A</t>
  </si>
  <si>
    <t>CATO</t>
  </si>
  <si>
    <t>W21LFA</t>
  </si>
  <si>
    <t>CITICO</t>
  </si>
  <si>
    <t>W21LFC</t>
  </si>
  <si>
    <t>COLEMAN</t>
  </si>
  <si>
    <t>Colt</t>
  </si>
  <si>
    <t>W2103C</t>
  </si>
  <si>
    <t>CONWAY</t>
  </si>
  <si>
    <t>COUGAR</t>
  </si>
  <si>
    <t>Cougar</t>
  </si>
  <si>
    <t>Courtright</t>
  </si>
  <si>
    <t>Courtright Open</t>
  </si>
  <si>
    <t>W18RDA</t>
  </si>
  <si>
    <t>Cowpuncher</t>
  </si>
  <si>
    <t>BW46</t>
  </si>
  <si>
    <t>Creekside Litefelt</t>
  </si>
  <si>
    <t>W19LFA</t>
  </si>
  <si>
    <t>Davy</t>
  </si>
  <si>
    <t>W18EDB</t>
  </si>
  <si>
    <t>Destry</t>
  </si>
  <si>
    <t>4162</t>
  </si>
  <si>
    <t>Dillinger</t>
  </si>
  <si>
    <t>W1902A</t>
  </si>
  <si>
    <t>Dorion</t>
  </si>
  <si>
    <t>Dynamite</t>
  </si>
  <si>
    <t>W1802A</t>
  </si>
  <si>
    <t>Easton</t>
  </si>
  <si>
    <t>W20LFA</t>
  </si>
  <si>
    <t>Everest</t>
  </si>
  <si>
    <t>Gage</t>
  </si>
  <si>
    <t>W1510A2</t>
  </si>
  <si>
    <t>Gage Open</t>
  </si>
  <si>
    <t>LF09040</t>
  </si>
  <si>
    <t>Gambler</t>
  </si>
  <si>
    <t>W2001B</t>
  </si>
  <si>
    <t>Garson</t>
  </si>
  <si>
    <t>W1704A</t>
  </si>
  <si>
    <t>Hastings</t>
  </si>
  <si>
    <t>W17RDC</t>
  </si>
  <si>
    <t>Hickstead</t>
  </si>
  <si>
    <t>W17LFD</t>
  </si>
  <si>
    <t>Hostler</t>
  </si>
  <si>
    <t>Jericho</t>
  </si>
  <si>
    <t>Joe Eder</t>
  </si>
  <si>
    <t>W19EDA</t>
  </si>
  <si>
    <t>Knox</t>
  </si>
  <si>
    <t>W1902B</t>
  </si>
  <si>
    <t>Landry</t>
  </si>
  <si>
    <t>W2001A</t>
  </si>
  <si>
    <t>Lane</t>
  </si>
  <si>
    <t>Legacy</t>
  </si>
  <si>
    <t>Legacy Open</t>
  </si>
  <si>
    <t>Lightning 4X</t>
  </si>
  <si>
    <t>LITTLE JOE</t>
  </si>
  <si>
    <t>Little Joe</t>
  </si>
  <si>
    <t>BW21</t>
  </si>
  <si>
    <t>Logan</t>
  </si>
  <si>
    <t>W1803A</t>
  </si>
  <si>
    <t>Luzerne</t>
  </si>
  <si>
    <t>W1804A</t>
  </si>
  <si>
    <t>McQ</t>
  </si>
  <si>
    <t>4204</t>
  </si>
  <si>
    <t>Murphy II</t>
  </si>
  <si>
    <t>Nock</t>
  </si>
  <si>
    <t>Pageant II 2X</t>
  </si>
  <si>
    <t>Pro 5X</t>
  </si>
  <si>
    <t>W18RDB</t>
  </si>
  <si>
    <t>Rampart</t>
  </si>
  <si>
    <t>RANGER</t>
  </si>
  <si>
    <t>Ranger</t>
  </si>
  <si>
    <t>Recoil</t>
  </si>
  <si>
    <t>W1807B</t>
  </si>
  <si>
    <t>Rio Lobo</t>
  </si>
  <si>
    <t>Roderick</t>
  </si>
  <si>
    <t>SCOTTSDALE</t>
  </si>
  <si>
    <t>Scottsdale</t>
  </si>
  <si>
    <t>W1807A</t>
  </si>
  <si>
    <t>SEVEN</t>
  </si>
  <si>
    <t>SILVSTRK</t>
  </si>
  <si>
    <t>Silver Streak</t>
  </si>
  <si>
    <t>BW22A</t>
  </si>
  <si>
    <t>Skylar</t>
  </si>
  <si>
    <t>Stampede</t>
  </si>
  <si>
    <t>Stellar</t>
  </si>
  <si>
    <t>W1520A3</t>
  </si>
  <si>
    <t>Stellar Open</t>
  </si>
  <si>
    <t>W18EDC</t>
  </si>
  <si>
    <t>Sundown</t>
  </si>
  <si>
    <t>W20LFB</t>
  </si>
  <si>
    <t>Sutton</t>
  </si>
  <si>
    <t>Switchback</t>
  </si>
  <si>
    <t>Tombstone</t>
  </si>
  <si>
    <t>Trigger</t>
  </si>
  <si>
    <t>Truckton</t>
  </si>
  <si>
    <t>Vivienne</t>
  </si>
  <si>
    <t>Wheeler</t>
  </si>
  <si>
    <t>4405</t>
  </si>
  <si>
    <t>Wichita</t>
  </si>
  <si>
    <t>W18EDA</t>
  </si>
  <si>
    <t>Wild Flush</t>
  </si>
  <si>
    <t>WOODY</t>
  </si>
  <si>
    <t>Woody</t>
  </si>
  <si>
    <t>Yuma</t>
  </si>
  <si>
    <t>Zella</t>
  </si>
  <si>
    <t>Шляпа ковбойская</t>
  </si>
  <si>
    <t>61442BH NILSON</t>
  </si>
  <si>
    <t>61424BH RALAT</t>
  </si>
  <si>
    <t>61432BH THE ARCHITECT</t>
  </si>
  <si>
    <t>61430BH TRINELL</t>
  </si>
  <si>
    <t>61428BH GIRVIN</t>
  </si>
  <si>
    <t>61433BH CAVALIER</t>
  </si>
  <si>
    <t>6140 DRAPER III</t>
  </si>
  <si>
    <t>47009BH FLUME</t>
  </si>
  <si>
    <t>61426BH AUMAN</t>
  </si>
  <si>
    <t>37188BH COLBY</t>
  </si>
  <si>
    <t>37189BH GODWIN</t>
  </si>
  <si>
    <t>37190BH TREVEL</t>
  </si>
  <si>
    <t>20009BH COLTER</t>
  </si>
  <si>
    <t>30003BH LANG</t>
  </si>
  <si>
    <t>37192BH CROFT</t>
  </si>
  <si>
    <t>37191BH LEVON</t>
  </si>
  <si>
    <t>37193BH CONLON</t>
  </si>
  <si>
    <t>20001BH COLVER</t>
  </si>
  <si>
    <t>37172BH BOGAN</t>
  </si>
  <si>
    <t>20007BH CLORINDON</t>
  </si>
  <si>
    <t>37180BH STEDMAN</t>
  </si>
  <si>
    <t>30002BH BARKSDALE</t>
  </si>
  <si>
    <t>30001BH WALSH</t>
  </si>
  <si>
    <t>37186BH ERNEST</t>
  </si>
  <si>
    <t>37185BH ELLETT</t>
  </si>
  <si>
    <t>20006BH DEVERS</t>
  </si>
  <si>
    <t>37173BH AMMON</t>
  </si>
  <si>
    <t>37171BH WINTERS</t>
  </si>
  <si>
    <t>37161BH PERRY</t>
  </si>
  <si>
    <t>37158BH BRANDT</t>
  </si>
  <si>
    <t>70657BH FALCON</t>
  </si>
  <si>
    <t>70658BH MOLIN</t>
  </si>
  <si>
    <t>70659BH COLVIN</t>
  </si>
  <si>
    <t>70660BH ERLER</t>
  </si>
  <si>
    <t>70656BH ACKER</t>
  </si>
  <si>
    <t>70655BH LUND</t>
  </si>
  <si>
    <t>7006 BRIAR</t>
  </si>
  <si>
    <t>7034 BLIXEN</t>
  </si>
  <si>
    <t>70613BH SPERLING</t>
  </si>
  <si>
    <t>7005 CURTIS</t>
  </si>
  <si>
    <t>7021 DARRON</t>
  </si>
  <si>
    <t>70653BH BURNELL</t>
  </si>
  <si>
    <t>7002 FEDORA</t>
  </si>
  <si>
    <t>70654BH TREPORT</t>
  </si>
  <si>
    <t>70646BH NELLES</t>
  </si>
  <si>
    <t>70652BH MARACK</t>
  </si>
  <si>
    <t>7016 WYNN</t>
  </si>
  <si>
    <t>7055 ATMORE</t>
  </si>
  <si>
    <t>7001 TINO</t>
  </si>
  <si>
    <t>38367BH NIALL</t>
  </si>
  <si>
    <t>38359BH TROPE</t>
  </si>
  <si>
    <t>38368BH CYD</t>
  </si>
  <si>
    <t>38366BH THALER</t>
  </si>
  <si>
    <t>7100 RIFF</t>
  </si>
  <si>
    <t>3814 GANGSTER</t>
  </si>
  <si>
    <t>38345BH MAGLOR</t>
  </si>
  <si>
    <t>3817 GODFATHER</t>
  </si>
  <si>
    <t>71001BH CRISS</t>
  </si>
  <si>
    <t>38357BH KISNER</t>
  </si>
  <si>
    <t>38350BH PISTON</t>
  </si>
  <si>
    <t>10001BH BRODNAX</t>
  </si>
  <si>
    <t>38358BH STERNE</t>
  </si>
  <si>
    <t>38349BH KLAXON</t>
  </si>
  <si>
    <t>1451 JETT</t>
  </si>
  <si>
    <t>3816 DERBY</t>
  </si>
  <si>
    <t>1452 HARKER</t>
  </si>
  <si>
    <t>3813 ICE</t>
  </si>
  <si>
    <t>81670 BILLY</t>
  </si>
  <si>
    <t>81690 MANNES</t>
  </si>
  <si>
    <t>25550BH DERIN</t>
  </si>
  <si>
    <t>25552BH CLAUD</t>
  </si>
  <si>
    <t>25553BH ABEL</t>
  </si>
  <si>
    <t>25554BH LOU</t>
  </si>
  <si>
    <t>25555BH APOSTO</t>
  </si>
  <si>
    <t>25551BH FOSTER</t>
  </si>
  <si>
    <t>25556BH GRIFF</t>
  </si>
  <si>
    <t>25557BH BRUNE</t>
  </si>
  <si>
    <t>25558BH FURMAN</t>
  </si>
  <si>
    <t>25150BH REFFELL</t>
  </si>
  <si>
    <t>25548BH FINNEGAN</t>
  </si>
  <si>
    <t>1365 GRAHAM</t>
  </si>
  <si>
    <t>25440 ORMOND</t>
  </si>
  <si>
    <t>25111 LAZAR</t>
  </si>
  <si>
    <t>25101 STOCKTON</t>
  </si>
  <si>
    <t>25102 TAXTEN</t>
  </si>
  <si>
    <t>25100 NOCLIN</t>
  </si>
  <si>
    <t>25141BH BRODIE</t>
  </si>
  <si>
    <t>25119 VERNON</t>
  </si>
  <si>
    <t>25105 VEGA</t>
  </si>
  <si>
    <t>1369 JACKMAN</t>
  </si>
  <si>
    <t>1362 DALTON</t>
  </si>
  <si>
    <t>Copper</t>
  </si>
  <si>
    <t>Slate</t>
  </si>
  <si>
    <t>Uniform Green</t>
  </si>
  <si>
    <t>Light Mink</t>
  </si>
  <si>
    <t>Nickel</t>
  </si>
  <si>
    <t>Lazuli Blue</t>
  </si>
  <si>
    <t>Oak</t>
  </si>
  <si>
    <t>Avion</t>
  </si>
  <si>
    <t>Honey</t>
  </si>
  <si>
    <t>Peacoat</t>
  </si>
  <si>
    <t>Satin Brass</t>
  </si>
  <si>
    <t>Sea Breeze</t>
  </si>
  <si>
    <t>Speckled Egg Mix</t>
  </si>
  <si>
    <t>Contrapposto</t>
  </si>
  <si>
    <t>Gun Metal</t>
  </si>
  <si>
    <t>Graphite</t>
  </si>
  <si>
    <t>Fawn</t>
  </si>
  <si>
    <t>Night Shade</t>
  </si>
  <si>
    <t>Fog</t>
  </si>
  <si>
    <t>Latte</t>
  </si>
  <si>
    <t>Static</t>
  </si>
  <si>
    <t>Birch</t>
  </si>
  <si>
    <t>Coconut</t>
  </si>
  <si>
    <t>Deep Red</t>
  </si>
  <si>
    <t>Espresso</t>
  </si>
  <si>
    <t>Navy Multi</t>
  </si>
  <si>
    <t>Nordic Multi</t>
  </si>
  <si>
    <t>Overcast</t>
  </si>
  <si>
    <t>Skydiver</t>
  </si>
  <si>
    <t>Woods Multi</t>
  </si>
  <si>
    <t>Cement Multi</t>
  </si>
  <si>
    <t>Deep Red Multi</t>
  </si>
  <si>
    <t>Light Grey Multi</t>
  </si>
  <si>
    <t>Natural Multi</t>
  </si>
  <si>
    <t>Brown Multi</t>
  </si>
  <si>
    <t>Charcoal Multi</t>
  </si>
  <si>
    <t>Bronze</t>
  </si>
  <si>
    <t>Green</t>
  </si>
  <si>
    <t>Oak Plaid</t>
  </si>
  <si>
    <t>Beige Stripe</t>
  </si>
  <si>
    <t>Black Stripe</t>
  </si>
  <si>
    <t>Avion Stripe</t>
  </si>
  <si>
    <t>Avion Plaid</t>
  </si>
  <si>
    <t>Oak Twill</t>
  </si>
  <si>
    <t>Uniform Green Plaid</t>
  </si>
  <si>
    <t>Blue Plaid</t>
  </si>
  <si>
    <t>Copper Plaid</t>
  </si>
  <si>
    <t>Black Paid</t>
  </si>
  <si>
    <t>Dark Coffee</t>
  </si>
  <si>
    <t>Marl Black</t>
  </si>
  <si>
    <t>Navy Plaid</t>
  </si>
  <si>
    <t>100% Пуховый фетр</t>
  </si>
  <si>
    <t>100% Фетр</t>
  </si>
  <si>
    <t>100% Полиэстер</t>
  </si>
  <si>
    <t>50% Шерсть - 50% Полиэстер</t>
  </si>
  <si>
    <t>100% Кожа</t>
  </si>
  <si>
    <t>100% Хлопок</t>
  </si>
  <si>
    <t>100% Кожа ягненка</t>
  </si>
  <si>
    <t>100% Натуральная кожа</t>
  </si>
  <si>
    <t>50% Вискоза - 50% Искусственный мех</t>
  </si>
  <si>
    <t>50% Овечья кожа - 50% Искусственный мех</t>
  </si>
  <si>
    <t>100% Искусственная кожа</t>
  </si>
  <si>
    <t>Style</t>
  </si>
  <si>
    <t>-</t>
  </si>
  <si>
    <t>Категория</t>
  </si>
  <si>
    <t>Артикул полный</t>
  </si>
  <si>
    <t>Номенклатура</t>
  </si>
  <si>
    <t>Характеристика</t>
  </si>
  <si>
    <t>Цена</t>
  </si>
  <si>
    <t>В наличии</t>
  </si>
  <si>
    <t>Сумма</t>
  </si>
  <si>
    <t>Резерв</t>
  </si>
  <si>
    <t>Свободно</t>
  </si>
  <si>
    <t>Шапки</t>
  </si>
  <si>
    <t>21-413-09-00</t>
  </si>
  <si>
    <t>Бейсболка BAILEY арт. 25485BH LEFF (черный) {black herringbone}</t>
  </si>
  <si>
    <t>1 141,35</t>
  </si>
  <si>
    <t>1 172,07</t>
  </si>
  <si>
    <t>1 115,29</t>
  </si>
  <si>
    <t>21-760-17-00</t>
  </si>
  <si>
    <t>Бейсболка BAILEY арт. BAPRO71 BULLPEN (белый) {white}</t>
  </si>
  <si>
    <t>1 141,91</t>
  </si>
  <si>
    <t>1 000,16</t>
  </si>
  <si>
    <t>1 167,54</t>
  </si>
  <si>
    <t>4 670,16</t>
  </si>
  <si>
    <t>2 335,08</t>
  </si>
  <si>
    <t>3 502,62</t>
  </si>
  <si>
    <t>1 081,92</t>
  </si>
  <si>
    <t>1 370,23</t>
  </si>
  <si>
    <t>1 997,00</t>
  </si>
  <si>
    <t>5 991</t>
  </si>
  <si>
    <t>21-448-14-57</t>
  </si>
  <si>
    <t>2 726,99</t>
  </si>
  <si>
    <t>16 361,94</t>
  </si>
  <si>
    <t>2 726,98</t>
  </si>
  <si>
    <t>21 815,84</t>
  </si>
  <si>
    <t>21-448-14-61</t>
  </si>
  <si>
    <t>1 457,10</t>
  </si>
  <si>
    <t>1 457,1</t>
  </si>
  <si>
    <t>2 128,34</t>
  </si>
  <si>
    <t>1 670,00</t>
  </si>
  <si>
    <t>1 670</t>
  </si>
  <si>
    <t>6 385,02</t>
  </si>
  <si>
    <t>Кепка BAILEY арт. 25204 LORD PLAID (коричневый) {black plaid}</t>
  </si>
  <si>
    <t>1 507,00</t>
  </si>
  <si>
    <t>1 507</t>
  </si>
  <si>
    <t>Кепка BAILEY арт. 25204 LORD PLAID (рыжий) {brown plaid}</t>
  </si>
  <si>
    <t>1 406,54</t>
  </si>
  <si>
    <t>21-003-77-55</t>
  </si>
  <si>
    <t>Кепка BAILEY арт. 25210 GALVIN WOOL (карамельный) {caramel}</t>
  </si>
  <si>
    <t>1 151,08</t>
  </si>
  <si>
    <t>21-003-77-57</t>
  </si>
  <si>
    <t>1 710,18</t>
  </si>
  <si>
    <t>5 130,54</t>
  </si>
  <si>
    <t>2 234,29</t>
  </si>
  <si>
    <t>1 884,94</t>
  </si>
  <si>
    <t>3 769,88</t>
  </si>
  <si>
    <t>3 420,36</t>
  </si>
  <si>
    <t>2 225,19</t>
  </si>
  <si>
    <t>8 900,76</t>
  </si>
  <si>
    <t>11 171,45</t>
  </si>
  <si>
    <t>6 702,87</t>
  </si>
  <si>
    <t>4 468,58</t>
  </si>
  <si>
    <t>5 654,82</t>
  </si>
  <si>
    <t>21-017-15-55</t>
  </si>
  <si>
    <t>Кепка BAILEY арт. 25211 GALVIN TWEED (светло-коричневый) {light brown}</t>
  </si>
  <si>
    <t>21-017-15-61</t>
  </si>
  <si>
    <t>2 234,30</t>
  </si>
  <si>
    <t>4 468,6</t>
  </si>
  <si>
    <t>21-175-14-59</t>
  </si>
  <si>
    <t>Кепка BAILEY арт. 25212 GALVIN HERRINGBONE (коричневый) {brown}</t>
  </si>
  <si>
    <t>6 702,9</t>
  </si>
  <si>
    <t>8 937,16</t>
  </si>
  <si>
    <t>Кепка BAILEY арт. 25220 GALVIN PLAID (коричневый) {black plaid}</t>
  </si>
  <si>
    <t>1 653,25</t>
  </si>
  <si>
    <t>4 959,75</t>
  </si>
  <si>
    <t>3 306,5</t>
  </si>
  <si>
    <t>Кепка BAILEY арт. 25220 GALVIN PLAID (темно-серый) {green}</t>
  </si>
  <si>
    <t>1 449,32</t>
  </si>
  <si>
    <t>9 424,7</t>
  </si>
  <si>
    <t>1 673,26</t>
  </si>
  <si>
    <t>3 346,52</t>
  </si>
  <si>
    <t>1 843,97</t>
  </si>
  <si>
    <t>5 531,91</t>
  </si>
  <si>
    <t>2 054,95</t>
  </si>
  <si>
    <t>4 109,9</t>
  </si>
  <si>
    <t>1 947,98</t>
  </si>
  <si>
    <t>2 055,48</t>
  </si>
  <si>
    <t>2 055,49</t>
  </si>
  <si>
    <t>4 110,96</t>
  </si>
  <si>
    <t>21-580-05-61</t>
  </si>
  <si>
    <t>1 298,01</t>
  </si>
  <si>
    <t>3 894,03</t>
  </si>
  <si>
    <t>7 788,06</t>
  </si>
  <si>
    <t>1 174,74</t>
  </si>
  <si>
    <t>3 524,22</t>
  </si>
  <si>
    <t>1 229,31</t>
  </si>
  <si>
    <t>4 917,24</t>
  </si>
  <si>
    <t>1 064,80</t>
  </si>
  <si>
    <t>1 064,8</t>
  </si>
  <si>
    <t>21-319-14-55</t>
  </si>
  <si>
    <t>Кепка BAILEY арт. 25477BH ROCKBURN (коричневый) {brown}</t>
  </si>
  <si>
    <t>1 141,47</t>
  </si>
  <si>
    <t>3 424,41</t>
  </si>
  <si>
    <t>21-319-14-57</t>
  </si>
  <si>
    <t>7 990,29</t>
  </si>
  <si>
    <t>21-319-14-59</t>
  </si>
  <si>
    <t>9 131,76</t>
  </si>
  <si>
    <t>21-319-14-61</t>
  </si>
  <si>
    <t>4 565,88</t>
  </si>
  <si>
    <t>1 140,85</t>
  </si>
  <si>
    <t>1 137,88</t>
  </si>
  <si>
    <t>2 275,76</t>
  </si>
  <si>
    <t>21-414-06-57</t>
  </si>
  <si>
    <t>Кепка BAILEY арт. 25480BH WYMAN (синий) {navy}</t>
  </si>
  <si>
    <t>1 000,17</t>
  </si>
  <si>
    <t>4 000,68</t>
  </si>
  <si>
    <t>21-414-06-59</t>
  </si>
  <si>
    <t>1 116,56</t>
  </si>
  <si>
    <t>3 349,68</t>
  </si>
  <si>
    <t>1 141,36</t>
  </si>
  <si>
    <t>2 282,72</t>
  </si>
  <si>
    <t>3 424,05</t>
  </si>
  <si>
    <t>21-420-09-59</t>
  </si>
  <si>
    <t>4 565,4</t>
  </si>
  <si>
    <t>21-420-09-61</t>
  </si>
  <si>
    <t>1 197,78</t>
  </si>
  <si>
    <t>2 395,56</t>
  </si>
  <si>
    <t>21-529-08-57</t>
  </si>
  <si>
    <t>Кепка BAILEY арт. 25498BH SPRINGFIELD (серый) {mole}</t>
  </si>
  <si>
    <t>1 164,76</t>
  </si>
  <si>
    <t>5 823,8</t>
  </si>
  <si>
    <t>21-529-08-59</t>
  </si>
  <si>
    <t>1 181,44</t>
  </si>
  <si>
    <t>9 451,52</t>
  </si>
  <si>
    <t>21-529-08-61</t>
  </si>
  <si>
    <t>21-529-05-57</t>
  </si>
  <si>
    <t>Кепка BAILEY арт. 25498BH SPRINGFIELD (темно-серый) {graphite}</t>
  </si>
  <si>
    <t>6 988,56</t>
  </si>
  <si>
    <t>21-529-05-59</t>
  </si>
  <si>
    <t>10 482,84</t>
  </si>
  <si>
    <t>21-529-05-61</t>
  </si>
  <si>
    <t>21-530-08-55</t>
  </si>
  <si>
    <t>1 908,6</t>
  </si>
  <si>
    <t>21-530-08-57</t>
  </si>
  <si>
    <t>5 725,74</t>
  </si>
  <si>
    <t>1 092,11</t>
  </si>
  <si>
    <t>9 828,99</t>
  </si>
  <si>
    <t>21-530-08-61</t>
  </si>
  <si>
    <t>1 109,98</t>
  </si>
  <si>
    <t>21-534-03-55</t>
  </si>
  <si>
    <t>Кепка BAILEY арт. 25503BH DOLLIS (оливковый) {olive}</t>
  </si>
  <si>
    <t>1 055,03</t>
  </si>
  <si>
    <t>2 110,06</t>
  </si>
  <si>
    <t>21-534-03-57</t>
  </si>
  <si>
    <t>8 440,24</t>
  </si>
  <si>
    <t>21-534-03-59</t>
  </si>
  <si>
    <t>12 660,36</t>
  </si>
  <si>
    <t>21-534-03-61</t>
  </si>
  <si>
    <t>21-534-08-55</t>
  </si>
  <si>
    <t>Кепка BAILEY арт. 25503BH DOLLIS (серый) {black}</t>
  </si>
  <si>
    <t>21-534-08-57</t>
  </si>
  <si>
    <t>10 550,3</t>
  </si>
  <si>
    <t>21-534-08-59</t>
  </si>
  <si>
    <t>16 649,7</t>
  </si>
  <si>
    <t>21-534-08-61</t>
  </si>
  <si>
    <t>21-535-03-55</t>
  </si>
  <si>
    <t>Кепка BAILEY арт. 25508BH SIMNICK (оливковый) {olive}</t>
  </si>
  <si>
    <t>21-535-03-57</t>
  </si>
  <si>
    <t>21-535-03-59</t>
  </si>
  <si>
    <t>8 588,61</t>
  </si>
  <si>
    <t>21-535-03-61</t>
  </si>
  <si>
    <t>21-535-05-55</t>
  </si>
  <si>
    <t>Кепка BAILEY арт. 25508BH SIMNICK (темно-серый) {grey}</t>
  </si>
  <si>
    <t>2 862,87</t>
  </si>
  <si>
    <t>21-535-05-57</t>
  </si>
  <si>
    <t>7 634,32</t>
  </si>
  <si>
    <t>21-535-05-59</t>
  </si>
  <si>
    <t>1 127,84</t>
  </si>
  <si>
    <t>12 406,24</t>
  </si>
  <si>
    <t>21-535-05-61</t>
  </si>
  <si>
    <t>4 771,45</t>
  </si>
  <si>
    <t>1 353,64</t>
  </si>
  <si>
    <t>8 121,84</t>
  </si>
  <si>
    <t>12 182,76</t>
  </si>
  <si>
    <t>21-537-05-61</t>
  </si>
  <si>
    <t>4 060,92</t>
  </si>
  <si>
    <t>21-538-14-57</t>
  </si>
  <si>
    <t>Кепка BAILEY арт. 25511BH GADIS (коричневый) {rust}</t>
  </si>
  <si>
    <t>1 220,52</t>
  </si>
  <si>
    <t>3 661,56</t>
  </si>
  <si>
    <t>21-538-14-59</t>
  </si>
  <si>
    <t>1 220,53</t>
  </si>
  <si>
    <t>2 441,06</t>
  </si>
  <si>
    <t>21-538-14-61</t>
  </si>
  <si>
    <t>21-538-08-55</t>
  </si>
  <si>
    <t>Кепка BAILEY арт. 25511BH GADIS (серый) {grey}</t>
  </si>
  <si>
    <t>21-538-08-57</t>
  </si>
  <si>
    <t>12 205,2</t>
  </si>
  <si>
    <t>21-538-08-59</t>
  </si>
  <si>
    <t>18 307,8</t>
  </si>
  <si>
    <t>21-538-08-61</t>
  </si>
  <si>
    <t>4 882,12</t>
  </si>
  <si>
    <t>1 208,82</t>
  </si>
  <si>
    <t>2 417,64</t>
  </si>
  <si>
    <t>21-540-06-55</t>
  </si>
  <si>
    <t>3 626,46</t>
  </si>
  <si>
    <t>13 297,02</t>
  </si>
  <si>
    <t>16 923,48</t>
  </si>
  <si>
    <t>9 670,56</t>
  </si>
  <si>
    <t>21-542-03-55</t>
  </si>
  <si>
    <t>1 064,03</t>
  </si>
  <si>
    <t>2 128,06</t>
  </si>
  <si>
    <t>21-542-03-57</t>
  </si>
  <si>
    <t>1 064,02</t>
  </si>
  <si>
    <t>6 384,12</t>
  </si>
  <si>
    <t>10 150,56</t>
  </si>
  <si>
    <t>21-542-03-61</t>
  </si>
  <si>
    <t>21-610-09-57</t>
  </si>
  <si>
    <t>Кепка BAILEY арт. 25520BH OSLER (черный) {black}</t>
  </si>
  <si>
    <t>5 275,15</t>
  </si>
  <si>
    <t>21-610-09-59</t>
  </si>
  <si>
    <t>1 408,08</t>
  </si>
  <si>
    <t>9 856,56</t>
  </si>
  <si>
    <t>21-610-09-61</t>
  </si>
  <si>
    <t>4 220,12</t>
  </si>
  <si>
    <t>21-611-08-55</t>
  </si>
  <si>
    <t>Кепка BAILEY арт. 25521BH ZEFF (серый) {dusk}</t>
  </si>
  <si>
    <t>3 687,93</t>
  </si>
  <si>
    <t>21-611-08-57</t>
  </si>
  <si>
    <t>8 605,17</t>
  </si>
  <si>
    <t>21-611-08-59</t>
  </si>
  <si>
    <t>1 466,75</t>
  </si>
  <si>
    <t>14 667,5</t>
  </si>
  <si>
    <t>21-611-08-61</t>
  </si>
  <si>
    <t>6 146,55</t>
  </si>
  <si>
    <t>21-611-09-55</t>
  </si>
  <si>
    <t>21-611-09-57</t>
  </si>
  <si>
    <t>9 834,48</t>
  </si>
  <si>
    <t>12 293,1</t>
  </si>
  <si>
    <t>11 063,79</t>
  </si>
  <si>
    <t>1 360,44</t>
  </si>
  <si>
    <t>1 520,53</t>
  </si>
  <si>
    <t>1 105,64</t>
  </si>
  <si>
    <t>2 211,28</t>
  </si>
  <si>
    <t>1 334,74</t>
  </si>
  <si>
    <t>4 004,22</t>
  </si>
  <si>
    <t>3 316,92</t>
  </si>
  <si>
    <t>1 147,36</t>
  </si>
  <si>
    <t>1 147,35</t>
  </si>
  <si>
    <t>1 368,97</t>
  </si>
  <si>
    <t>5 475,88</t>
  </si>
  <si>
    <t>2 294,7</t>
  </si>
  <si>
    <t>3 442,05</t>
  </si>
  <si>
    <t>1 422,75</t>
  </si>
  <si>
    <t>21-659-08-55</t>
  </si>
  <si>
    <t>21-659-08-57</t>
  </si>
  <si>
    <t>1 168,02</t>
  </si>
  <si>
    <t>8 176,14</t>
  </si>
  <si>
    <t>21-659-08-61</t>
  </si>
  <si>
    <t>21-659-09-55</t>
  </si>
  <si>
    <t>Кепка BAILEY арт. 25530BH BYRAM (черный) {brown stripe}</t>
  </si>
  <si>
    <t>21-659-09-57</t>
  </si>
  <si>
    <t>21-659-09-59</t>
  </si>
  <si>
    <t>6 001,02</t>
  </si>
  <si>
    <t>21-659-09-61</t>
  </si>
  <si>
    <t>21-661-14-57</t>
  </si>
  <si>
    <t>Кепка BAILEY арт. 25532BH CURRIN (коричневый) {beech}</t>
  </si>
  <si>
    <t>1 321,26</t>
  </si>
  <si>
    <t>9 248,82</t>
  </si>
  <si>
    <t>21-661-14-59</t>
  </si>
  <si>
    <t>11 891,34</t>
  </si>
  <si>
    <t>21-661-14-61</t>
  </si>
  <si>
    <t>3 963,78</t>
  </si>
  <si>
    <t>21-661-36-57</t>
  </si>
  <si>
    <t>Кепка BAILEY арт. 25532BH CURRIN (светло-коричневый) {plaza taupe}</t>
  </si>
  <si>
    <t>21-661-36-61</t>
  </si>
  <si>
    <t>21-663-11-55</t>
  </si>
  <si>
    <t>21-663-11-57</t>
  </si>
  <si>
    <t>10 037,61</t>
  </si>
  <si>
    <t>21-663-11-61</t>
  </si>
  <si>
    <t>21-663-41-57</t>
  </si>
  <si>
    <t>Кепка BAILEY арт. 25534BH PATEL (фиолетовый) {nightshade}</t>
  </si>
  <si>
    <t>3 817,16</t>
  </si>
  <si>
    <t>21-663-41-59</t>
  </si>
  <si>
    <t>21-663-41-61</t>
  </si>
  <si>
    <t>21-666-13-55</t>
  </si>
  <si>
    <t>Кепка BAILEY арт. 25537BH BRAMER (коричневый) {rust}</t>
  </si>
  <si>
    <t>21-666-13-57</t>
  </si>
  <si>
    <t>6 680,03</t>
  </si>
  <si>
    <t>11 152,9</t>
  </si>
  <si>
    <t>21-666-13-61</t>
  </si>
  <si>
    <t>21-667-14-55</t>
  </si>
  <si>
    <t>Кепка BAILEY арт. 25538BH TIFTON (коричневый) {rust}</t>
  </si>
  <si>
    <t>1 816,86</t>
  </si>
  <si>
    <t>21-667-14-57</t>
  </si>
  <si>
    <t>9 084,2</t>
  </si>
  <si>
    <t>21-667-14-59</t>
  </si>
  <si>
    <t>12 717,88</t>
  </si>
  <si>
    <t>21-667-14-61</t>
  </si>
  <si>
    <t>21-667-08-55</t>
  </si>
  <si>
    <t>21-667-08-57</t>
  </si>
  <si>
    <t>6 358,94</t>
  </si>
  <si>
    <t>21-667-08-61</t>
  </si>
  <si>
    <t>21-668-03-55</t>
  </si>
  <si>
    <t>21-668-03-57</t>
  </si>
  <si>
    <t>21-668-03-61</t>
  </si>
  <si>
    <t>21-669-11-55</t>
  </si>
  <si>
    <t>Кепка BAILEY арт. 25540BH EDFORD (зеленый) {forest}</t>
  </si>
  <si>
    <t>21-669-11-57</t>
  </si>
  <si>
    <t>21-669-11-59</t>
  </si>
  <si>
    <t>9 542,9</t>
  </si>
  <si>
    <t>21-669-11-61</t>
  </si>
  <si>
    <t>21-669-15-55</t>
  </si>
  <si>
    <t>Кепка BAILEY арт. 25540BH EDFORD (светло-коричневый) {brown}</t>
  </si>
  <si>
    <t>21-669-15-57</t>
  </si>
  <si>
    <t>21-669-15-59</t>
  </si>
  <si>
    <t>12 268,19</t>
  </si>
  <si>
    <t>21-669-15-61</t>
  </si>
  <si>
    <t>21-669-16-55</t>
  </si>
  <si>
    <t>Кепка BAILEY арт. 25540BH EDFORD (темно-синий) {dark denim}</t>
  </si>
  <si>
    <t>21-669-16-57</t>
  </si>
  <si>
    <t>21-669-16-59</t>
  </si>
  <si>
    <t>21-669-16-61</t>
  </si>
  <si>
    <t>21-712-22-59</t>
  </si>
  <si>
    <t>Кепка BAILEY арт. 25545BH DUNCAN (светло-синий) {blue}</t>
  </si>
  <si>
    <t>1 498,19</t>
  </si>
  <si>
    <t>21-712-56-57</t>
  </si>
  <si>
    <t>Кепка BAILEY арт. 25545BH DUNCAN (хаки) {soft khaki}</t>
  </si>
  <si>
    <t>1 419,30</t>
  </si>
  <si>
    <t>4 257,9</t>
  </si>
  <si>
    <t>21-712-56-59</t>
  </si>
  <si>
    <t>5 677,2</t>
  </si>
  <si>
    <t>21-712-56-61</t>
  </si>
  <si>
    <t>2 838,6</t>
  </si>
  <si>
    <t>21-712-09-57</t>
  </si>
  <si>
    <t>Кепка BAILEY арт. 25545BH DUNCAN (черный) {black}</t>
  </si>
  <si>
    <t>12 773,7</t>
  </si>
  <si>
    <t>21-712-09-59</t>
  </si>
  <si>
    <t>19 870,2</t>
  </si>
  <si>
    <t>21-712-09-61</t>
  </si>
  <si>
    <t>8 515,8</t>
  </si>
  <si>
    <t>21-713-08-57</t>
  </si>
  <si>
    <t>Кепка BAILEY арт. 25546BH BRENAN (серый) {black}</t>
  </si>
  <si>
    <t>21-713-08-59</t>
  </si>
  <si>
    <t>1 498,18</t>
  </si>
  <si>
    <t>22 472,7</t>
  </si>
  <si>
    <t>21-713-08-61</t>
  </si>
  <si>
    <t>21-714-08-57</t>
  </si>
  <si>
    <t>Кепка BAILEY арт. 25547BH BECKER (серый) {black}</t>
  </si>
  <si>
    <t>1 242,11</t>
  </si>
  <si>
    <t>8 694,77</t>
  </si>
  <si>
    <t>21-714-08-59</t>
  </si>
  <si>
    <t>11 178,99</t>
  </si>
  <si>
    <t>21-714-08-61</t>
  </si>
  <si>
    <t>3 726,33</t>
  </si>
  <si>
    <t>21-714-06-57</t>
  </si>
  <si>
    <t>Кепка BAILEY арт. 25547BH BECKER (синий) {navy}</t>
  </si>
  <si>
    <t>21-714-06-59</t>
  </si>
  <si>
    <t>1 311,27</t>
  </si>
  <si>
    <t>2 622,54</t>
  </si>
  <si>
    <t>21-714-06-61</t>
  </si>
  <si>
    <t>21-715-00-57</t>
  </si>
  <si>
    <t>Кепка BAILEY арт. 25548BH FINNEGAN (красный / синий) {ochre}</t>
  </si>
  <si>
    <t>1 290,68</t>
  </si>
  <si>
    <t>7 744,08</t>
  </si>
  <si>
    <t>21-715-00-59</t>
  </si>
  <si>
    <t>1 362,60</t>
  </si>
  <si>
    <t>14 988,6</t>
  </si>
  <si>
    <t>21-715-00-61</t>
  </si>
  <si>
    <t>6 453,4</t>
  </si>
  <si>
    <t>21-715-09-57</t>
  </si>
  <si>
    <t>Кепка BAILEY арт. 25548BH FINNEGAN (черный) {black}</t>
  </si>
  <si>
    <t>11 616,12</t>
  </si>
  <si>
    <t>21-715-09-59</t>
  </si>
  <si>
    <t>18 069,52</t>
  </si>
  <si>
    <t>21-715-09-61</t>
  </si>
  <si>
    <t>21-716-02-59</t>
  </si>
  <si>
    <t>Кепка BAILEY арт. 25549BH MAHLER (бежевый) {stucco}</t>
  </si>
  <si>
    <t>21-716-06-57</t>
  </si>
  <si>
    <t>Кепка BAILEY арт. 25549BH MAHLER (синий) {navy}</t>
  </si>
  <si>
    <t>4 968,44</t>
  </si>
  <si>
    <t>21-716-06-59</t>
  </si>
  <si>
    <t>6 210,55</t>
  </si>
  <si>
    <t>21-716-06-61</t>
  </si>
  <si>
    <t>2 484,22</t>
  </si>
  <si>
    <t>1 389,23</t>
  </si>
  <si>
    <t>1 376,54</t>
  </si>
  <si>
    <t>21-228-08-59</t>
  </si>
  <si>
    <t>Кепка BAILEY арт. 90058 SLATER (серый) {taupe}</t>
  </si>
  <si>
    <t>1 394,11</t>
  </si>
  <si>
    <t>1 161,59</t>
  </si>
  <si>
    <t>1 176,76</t>
  </si>
  <si>
    <t>2 353,52</t>
  </si>
  <si>
    <t>1 341,88</t>
  </si>
  <si>
    <t>1 201,26</t>
  </si>
  <si>
    <t>1 146,41</t>
  </si>
  <si>
    <t>2 292,82</t>
  </si>
  <si>
    <t>1 135,04</t>
  </si>
  <si>
    <t>1 119,19</t>
  </si>
  <si>
    <t>2 238,38</t>
  </si>
  <si>
    <t>1 139,80</t>
  </si>
  <si>
    <t>1 139,8</t>
  </si>
  <si>
    <t>3 357,57</t>
  </si>
  <si>
    <t>1 222,34</t>
  </si>
  <si>
    <t>3 667,02</t>
  </si>
  <si>
    <t>1 125,40</t>
  </si>
  <si>
    <t>2 250,8</t>
  </si>
  <si>
    <t>1 125,39</t>
  </si>
  <si>
    <t>3 376,17</t>
  </si>
  <si>
    <t>1 125,4</t>
  </si>
  <si>
    <t>1 305,41</t>
  </si>
  <si>
    <t>3 916,23</t>
  </si>
  <si>
    <t>1 212,99</t>
  </si>
  <si>
    <t>3 638,97</t>
  </si>
  <si>
    <t>21-644-08-57</t>
  </si>
  <si>
    <t>Кепка BAILEY арт. 90129BH Alsen (серый) {grey}</t>
  </si>
  <si>
    <t>1 315,83</t>
  </si>
  <si>
    <t>3 947,49</t>
  </si>
  <si>
    <t>21-644-08-59</t>
  </si>
  <si>
    <t>21-644-08-61</t>
  </si>
  <si>
    <t>21-644-09-55</t>
  </si>
  <si>
    <t>21-644-09-57</t>
  </si>
  <si>
    <t>2 631,66</t>
  </si>
  <si>
    <t>1 178,09</t>
  </si>
  <si>
    <t>21-646-36-55</t>
  </si>
  <si>
    <t>Кепка BAILEY арт. 90131BH NOVI (светло-коричневый) {tan}</t>
  </si>
  <si>
    <t>21-646-36-57</t>
  </si>
  <si>
    <t>5 263,32</t>
  </si>
  <si>
    <t>21-646-36-61</t>
  </si>
  <si>
    <t>21-647-09-55</t>
  </si>
  <si>
    <t>Кепка BAILEY арт. 90134BH ALMAS (темно-зеленый) {black}</t>
  </si>
  <si>
    <t>21-647-09-57</t>
  </si>
  <si>
    <t>6 579,15</t>
  </si>
  <si>
    <t>21-647-09-61</t>
  </si>
  <si>
    <t>1 233,97</t>
  </si>
  <si>
    <t>1 247,94</t>
  </si>
  <si>
    <t>1 302,12</t>
  </si>
  <si>
    <t>1 260,86</t>
  </si>
  <si>
    <t>1 228,76</t>
  </si>
  <si>
    <t>21-688-08-55</t>
  </si>
  <si>
    <t>1 319,78</t>
  </si>
  <si>
    <t>21-688-08-57</t>
  </si>
  <si>
    <t>2 639,56</t>
  </si>
  <si>
    <t>21-688-08-61</t>
  </si>
  <si>
    <t>3 959,34</t>
  </si>
  <si>
    <t>21-688-16-55</t>
  </si>
  <si>
    <t>Кепка BAILEY арт. 90148BH Candler (темно-синий) {navy check}</t>
  </si>
  <si>
    <t>21-688-16-57</t>
  </si>
  <si>
    <t>21-688-16-59</t>
  </si>
  <si>
    <t>21-688-16-61</t>
  </si>
  <si>
    <t>1 237,93</t>
  </si>
  <si>
    <t>1 223,26</t>
  </si>
  <si>
    <t>21-691-08-55</t>
  </si>
  <si>
    <t>1 375,18</t>
  </si>
  <si>
    <t>21-691-08-57</t>
  </si>
  <si>
    <t>2 750,36</t>
  </si>
  <si>
    <t>21-691-08-61</t>
  </si>
  <si>
    <t>21-750-93-00</t>
  </si>
  <si>
    <t>Кепка BAILEY арт. 90153BH RELLE (малиновый) {amaranth}</t>
  </si>
  <si>
    <t>1 348,24</t>
  </si>
  <si>
    <t>21-751-05-59</t>
  </si>
  <si>
    <t>Кепка BAILEY арт. 90154BH NADEL (темно-серый) {charcoal}</t>
  </si>
  <si>
    <t>1 385,12</t>
  </si>
  <si>
    <t>21-752-20-59</t>
  </si>
  <si>
    <t>Кепка BAILEY арт. 90155BH SHIRIN (желтый) {butter}</t>
  </si>
  <si>
    <t>1 376,13</t>
  </si>
  <si>
    <t>21-753-48-59</t>
  </si>
  <si>
    <t>Кепка BAILEY арт. 90156BH LAZ (белый / черный) {black}</t>
  </si>
  <si>
    <t>1 334,75</t>
  </si>
  <si>
    <t>21-754-00-58</t>
  </si>
  <si>
    <t>Кепка BAILEY арт. 90157BH JAXSON (красный / синий) {dk.blue stripe}</t>
  </si>
  <si>
    <t>1 380,62</t>
  </si>
  <si>
    <t>21-755-15-59</t>
  </si>
  <si>
    <t>Кепка BAILEY арт. 90158BH BURNEY (светло-коричневый) {brown}</t>
  </si>
  <si>
    <t>1 472,36</t>
  </si>
  <si>
    <t>21-756-06-59</t>
  </si>
  <si>
    <t>Кепка BAILEY арт. 90159BH TITUS (синий) {blue}</t>
  </si>
  <si>
    <t>21-759-14-58</t>
  </si>
  <si>
    <t>Кепка BAILEY арт. 90162BH ADAN (коричневый) {taupe}</t>
  </si>
  <si>
    <t>1 404,01</t>
  </si>
  <si>
    <t>1 345,20</t>
  </si>
  <si>
    <t>4 035,6</t>
  </si>
  <si>
    <t>5 380,8</t>
  </si>
  <si>
    <t>1 345,19</t>
  </si>
  <si>
    <t>2 690,38</t>
  </si>
  <si>
    <t>2 690,4</t>
  </si>
  <si>
    <t>1 361,73</t>
  </si>
  <si>
    <t>21-694-08-59</t>
  </si>
  <si>
    <t>Панама BAILEY арт. 90145BH RAMBERT (серый) {charcoal heather}</t>
  </si>
  <si>
    <t>21-757-05-59</t>
  </si>
  <si>
    <t>Панама BAILEY арт. 90160BH WITTER (темно-серый) {black}</t>
  </si>
  <si>
    <t>1 422,00</t>
  </si>
  <si>
    <t>1 422</t>
  </si>
  <si>
    <t>21-758-06-59</t>
  </si>
  <si>
    <t>Панама BAILEY арт. 90161BH LEISTER (синий) {blue}</t>
  </si>
  <si>
    <t>1 417,50</t>
  </si>
  <si>
    <t>1 417,5</t>
  </si>
  <si>
    <t>21-162-14-00</t>
  </si>
  <si>
    <t>Подставка BAILEY арт. POSP128 (коричневый) {brown}</t>
  </si>
  <si>
    <t>7 200</t>
  </si>
  <si>
    <t>8 236,38</t>
  </si>
  <si>
    <t>2 900,10</t>
  </si>
  <si>
    <t>2 900,1</t>
  </si>
  <si>
    <t>3 549,54</t>
  </si>
  <si>
    <t>8 700,3</t>
  </si>
  <si>
    <t>3 723,07</t>
  </si>
  <si>
    <t>1 736,30</t>
  </si>
  <si>
    <t>6 945,2</t>
  </si>
  <si>
    <t>1 736,29</t>
  </si>
  <si>
    <t>10 417,74</t>
  </si>
  <si>
    <t>1 475,24</t>
  </si>
  <si>
    <t>2 950,48</t>
  </si>
  <si>
    <t>1 475,23</t>
  </si>
  <si>
    <t>2 950,46</t>
  </si>
  <si>
    <t>21-267-08-55</t>
  </si>
  <si>
    <t>3 472,58</t>
  </si>
  <si>
    <t>1 888,47</t>
  </si>
  <si>
    <t>5 665,41</t>
  </si>
  <si>
    <t>21-267-08-61</t>
  </si>
  <si>
    <t>5 208,87</t>
  </si>
  <si>
    <t>1 350,66</t>
  </si>
  <si>
    <t>21-267-16-57</t>
  </si>
  <si>
    <t>8 681,45</t>
  </si>
  <si>
    <t>1 736,3</t>
  </si>
  <si>
    <t>3 155,66</t>
  </si>
  <si>
    <t>6 311,32</t>
  </si>
  <si>
    <t>2 739,72</t>
  </si>
  <si>
    <t>5 479,44</t>
  </si>
  <si>
    <t>2 663,50</t>
  </si>
  <si>
    <t>2 663,5</t>
  </si>
  <si>
    <t>2 488,27</t>
  </si>
  <si>
    <t>4 976,54</t>
  </si>
  <si>
    <t>2 488,28</t>
  </si>
  <si>
    <t>21-266-09-59</t>
  </si>
  <si>
    <t>Шляпа BAILEY арт. 1451 JETT (черный) {blk}</t>
  </si>
  <si>
    <t>2 661,00</t>
  </si>
  <si>
    <t>2 661</t>
  </si>
  <si>
    <t>21-048-09-55</t>
  </si>
  <si>
    <t>2 574,82</t>
  </si>
  <si>
    <t>5 149,64</t>
  </si>
  <si>
    <t>2 367,05</t>
  </si>
  <si>
    <t>4 734,1</t>
  </si>
  <si>
    <t>2 753,66</t>
  </si>
  <si>
    <t>11 014,64</t>
  </si>
  <si>
    <t>21-049-11-61</t>
  </si>
  <si>
    <t>Шляпа BAILEY арт. 1452 HARKER (зеленый) {hemlock}</t>
  </si>
  <si>
    <t>2 358,27</t>
  </si>
  <si>
    <t>2 816,48</t>
  </si>
  <si>
    <t>3 188,06</t>
  </si>
  <si>
    <t>3 677,43</t>
  </si>
  <si>
    <t>21-432-36-59</t>
  </si>
  <si>
    <t>Шляпа BAILEY арт. 20001BH COLVER (кремовый) {silver lining}</t>
  </si>
  <si>
    <t>5 192,40</t>
  </si>
  <si>
    <t>15 577,2</t>
  </si>
  <si>
    <t>21-432-36-61</t>
  </si>
  <si>
    <t>10 384,8</t>
  </si>
  <si>
    <t>4 718,05</t>
  </si>
  <si>
    <t>21-432-70-57</t>
  </si>
  <si>
    <t>Шляпа BAILEY арт. 20001BH COLVER (охра) {ochre}</t>
  </si>
  <si>
    <t>5 481,40</t>
  </si>
  <si>
    <t>5 481,4</t>
  </si>
  <si>
    <t>21-432-70-59</t>
  </si>
  <si>
    <t>5 192,4</t>
  </si>
  <si>
    <t>21-432-09-57</t>
  </si>
  <si>
    <t>5 089,63</t>
  </si>
  <si>
    <t>21-553-09-55</t>
  </si>
  <si>
    <t>Шляпа BAILEY арт. 20004BH SHONFELD (черный) {black}</t>
  </si>
  <si>
    <t>3 577,93</t>
  </si>
  <si>
    <t>21-553-09-57</t>
  </si>
  <si>
    <t>7 155,86</t>
  </si>
  <si>
    <t>21-553-09-59</t>
  </si>
  <si>
    <t>4 957,62</t>
  </si>
  <si>
    <t>9 915,24</t>
  </si>
  <si>
    <t>4 400,35</t>
  </si>
  <si>
    <t>21-717-17-57</t>
  </si>
  <si>
    <t>Шляпа BAILEY арт. 20007BH CLORINDON (кремовый) {unbleached}</t>
  </si>
  <si>
    <t>5 563,72</t>
  </si>
  <si>
    <t>4 263,87</t>
  </si>
  <si>
    <t>12 791,61</t>
  </si>
  <si>
    <t>4 263,88</t>
  </si>
  <si>
    <t>21-084-17-57</t>
  </si>
  <si>
    <t>3 434,28</t>
  </si>
  <si>
    <t>4 178,59</t>
  </si>
  <si>
    <t>21-130-53-57</t>
  </si>
  <si>
    <t>2 815,42</t>
  </si>
  <si>
    <t>2 848,50</t>
  </si>
  <si>
    <t>2 848,5</t>
  </si>
  <si>
    <t>4 247,56</t>
  </si>
  <si>
    <t>8 495,12</t>
  </si>
  <si>
    <t>4 742,49</t>
  </si>
  <si>
    <t>18 969,96</t>
  </si>
  <si>
    <t>8 527,76</t>
  </si>
  <si>
    <t>4 088,50</t>
  </si>
  <si>
    <t>4 088,5</t>
  </si>
  <si>
    <t>4 406,75</t>
  </si>
  <si>
    <t>8 813,5</t>
  </si>
  <si>
    <t>8 177</t>
  </si>
  <si>
    <t>3 513,94</t>
  </si>
  <si>
    <t>2 869,95</t>
  </si>
  <si>
    <t>21-209-05-59</t>
  </si>
  <si>
    <t>Шляпа BAILEY арт. 22721 BROOKS (темно-серый) {ash grey}</t>
  </si>
  <si>
    <t>4 706,71</t>
  </si>
  <si>
    <t>5 006,25</t>
  </si>
  <si>
    <t>6 659,63</t>
  </si>
  <si>
    <t>8 607,23</t>
  </si>
  <si>
    <t>17 214,46</t>
  </si>
  <si>
    <t>7 228,65</t>
  </si>
  <si>
    <t>3 448,68</t>
  </si>
  <si>
    <t>4 069,54</t>
  </si>
  <si>
    <t>8 139,08</t>
  </si>
  <si>
    <t>4 817,10</t>
  </si>
  <si>
    <t>4 817,1</t>
  </si>
  <si>
    <t>3 796,91</t>
  </si>
  <si>
    <t>4 230,13</t>
  </si>
  <si>
    <t>2 651,84</t>
  </si>
  <si>
    <t>21-380-03-57</t>
  </si>
  <si>
    <t>7 027,88</t>
  </si>
  <si>
    <t>21-478-32-59</t>
  </si>
  <si>
    <t>Шляпа BAILEY арт. 22776BH CUBAN (бежевый / голубой) {natural.vintage blue}</t>
  </si>
  <si>
    <t>4 839,82</t>
  </si>
  <si>
    <t>3 684,63</t>
  </si>
  <si>
    <t>7 369,26</t>
  </si>
  <si>
    <t>21-478-14-57</t>
  </si>
  <si>
    <t>3 684,64</t>
  </si>
  <si>
    <t>21-478-14-61</t>
  </si>
  <si>
    <t>4 607,85</t>
  </si>
  <si>
    <t>4 215,69</t>
  </si>
  <si>
    <t>3 246,85</t>
  </si>
  <si>
    <t>4 565,75</t>
  </si>
  <si>
    <t>3 521,53</t>
  </si>
  <si>
    <t>14 086,12</t>
  </si>
  <si>
    <t>4 497,61</t>
  </si>
  <si>
    <t>21-487-02-57</t>
  </si>
  <si>
    <t>Шляпа BAILEY арт. 22787BH Giger (бежевый) {tan plaid}</t>
  </si>
  <si>
    <t>5 144,56</t>
  </si>
  <si>
    <t>21-487-02-59</t>
  </si>
  <si>
    <t>10 289,12</t>
  </si>
  <si>
    <t>21-487-02-61</t>
  </si>
  <si>
    <t>21-487-14-57</t>
  </si>
  <si>
    <t>Шляпа BAILEY арт. 22787BH GIGER (коричневый) {brown plaid}</t>
  </si>
  <si>
    <t>15 433,68</t>
  </si>
  <si>
    <t>21-487-14-59</t>
  </si>
  <si>
    <t>21-487-14-61</t>
  </si>
  <si>
    <t>4 724,76</t>
  </si>
  <si>
    <t>5 029,66</t>
  </si>
  <si>
    <t>21-586-61-57</t>
  </si>
  <si>
    <t>Шляпа BAILEY арт. 22790BH Parson (белый / коричневый) {ivory.brown}</t>
  </si>
  <si>
    <t>5 426,51</t>
  </si>
  <si>
    <t>16 279,53</t>
  </si>
  <si>
    <t>21-586-61-59</t>
  </si>
  <si>
    <t>21 706,04</t>
  </si>
  <si>
    <t>21-586-61-61</t>
  </si>
  <si>
    <t>5 108,16</t>
  </si>
  <si>
    <t>21-586-06-57</t>
  </si>
  <si>
    <t>Шляпа BAILEY арт. 22790BH PARSON (синий) {ink stain}</t>
  </si>
  <si>
    <t>4 917,17</t>
  </si>
  <si>
    <t>4 020,29</t>
  </si>
  <si>
    <t>21-587-36-57</t>
  </si>
  <si>
    <t>5 154,45</t>
  </si>
  <si>
    <t>10 308,9</t>
  </si>
  <si>
    <t>4 777,48</t>
  </si>
  <si>
    <t>21-587-16-59</t>
  </si>
  <si>
    <t>Шляпа BAILEY арт. 22791BH STANSFIELD (темно-синий) {dk. slate}</t>
  </si>
  <si>
    <t>4 779,56</t>
  </si>
  <si>
    <t>4 299,25</t>
  </si>
  <si>
    <t>21-588-36-59</t>
  </si>
  <si>
    <t>5 169,29</t>
  </si>
  <si>
    <t>4 442,28</t>
  </si>
  <si>
    <t>4 128,31</t>
  </si>
  <si>
    <t>4 982,43</t>
  </si>
  <si>
    <t>8 256,62</t>
  </si>
  <si>
    <t>4 302,59</t>
  </si>
  <si>
    <t>3 564,66</t>
  </si>
  <si>
    <t>7 129,32</t>
  </si>
  <si>
    <t>4 961,52</t>
  </si>
  <si>
    <t>14 884,56</t>
  </si>
  <si>
    <t>21-695-53-59</t>
  </si>
  <si>
    <t>4 961,53</t>
  </si>
  <si>
    <t>19 846,12</t>
  </si>
  <si>
    <t>21-695-53-61</t>
  </si>
  <si>
    <t>3 727,54</t>
  </si>
  <si>
    <t>3 954,96</t>
  </si>
  <si>
    <t>21-737-02-57</t>
  </si>
  <si>
    <t>Шляпа BAILEY арт. 22801BH CLAFIN (бежевый) {tea stain}</t>
  </si>
  <si>
    <t>4 867,54</t>
  </si>
  <si>
    <t>14 602,62</t>
  </si>
  <si>
    <t>21-737-02-59</t>
  </si>
  <si>
    <t>19 470,16</t>
  </si>
  <si>
    <t>21-737-02-61</t>
  </si>
  <si>
    <t>21-698-02-57</t>
  </si>
  <si>
    <t>5 179,18</t>
  </si>
  <si>
    <t>10 358,36</t>
  </si>
  <si>
    <t>25 895,9</t>
  </si>
  <si>
    <t>21-698-02-61</t>
  </si>
  <si>
    <t>15 537,54</t>
  </si>
  <si>
    <t>21-739-09-57</t>
  </si>
  <si>
    <t>Шляпа BAILEY арт. 22803BH RASK (черный) {black}</t>
  </si>
  <si>
    <t>4 931,57</t>
  </si>
  <si>
    <t>21-740-53-57</t>
  </si>
  <si>
    <t>Шляпа BAILEY арт. 22804BH HERNEN (бежевый / черный) {espresso check}</t>
  </si>
  <si>
    <t>5 032,30</t>
  </si>
  <si>
    <t>5 032,3</t>
  </si>
  <si>
    <t>21-741-36-57</t>
  </si>
  <si>
    <t>Шляпа BAILEY арт. 22806BH HINX (бежевый / желтый) {butter}</t>
  </si>
  <si>
    <t>4 899,19</t>
  </si>
  <si>
    <t>21-554-09-57</t>
  </si>
  <si>
    <t>3 679,11</t>
  </si>
  <si>
    <t>21-555-09-57</t>
  </si>
  <si>
    <t>Шляпа BAILEY арт. 30001BH WALSH (черный) {black}</t>
  </si>
  <si>
    <t>4 798,45</t>
  </si>
  <si>
    <t>21-555-09-59</t>
  </si>
  <si>
    <t>9 596,9</t>
  </si>
  <si>
    <t>21-555-09-61</t>
  </si>
  <si>
    <t>21-711-91-59</t>
  </si>
  <si>
    <t>Шляпа BAILEY арт. 30002BH Barksdale (коньячный) {whiskey}</t>
  </si>
  <si>
    <t>5 183,12</t>
  </si>
  <si>
    <t>4 565,34</t>
  </si>
  <si>
    <t>4 565,35</t>
  </si>
  <si>
    <t>3 056,89</t>
  </si>
  <si>
    <t>3 685,44</t>
  </si>
  <si>
    <t>14 741,76</t>
  </si>
  <si>
    <t>3 685,45</t>
  </si>
  <si>
    <t>18 427,25</t>
  </si>
  <si>
    <t>18 427,2</t>
  </si>
  <si>
    <t>7 370,9</t>
  </si>
  <si>
    <t>7 370,88</t>
  </si>
  <si>
    <t>11 056,32</t>
  </si>
  <si>
    <t>22 112,64</t>
  </si>
  <si>
    <t>29 483,52</t>
  </si>
  <si>
    <t>21-051-16-55</t>
  </si>
  <si>
    <t>3 159,33</t>
  </si>
  <si>
    <t>21-051-16-57</t>
  </si>
  <si>
    <t>4 156,26</t>
  </si>
  <si>
    <t>8 312,52</t>
  </si>
  <si>
    <t>12 468,78</t>
  </si>
  <si>
    <t>21-051-16-61</t>
  </si>
  <si>
    <t>4 440,96</t>
  </si>
  <si>
    <t>8 881,92</t>
  </si>
  <si>
    <t>3 741,21</t>
  </si>
  <si>
    <t>21-322-14-59</t>
  </si>
  <si>
    <t>21-322-36-57</t>
  </si>
  <si>
    <t>Шляпа BAILEY арт. 37171BH WINTERS (кремовый) {plaza taupe}</t>
  </si>
  <si>
    <t>4 610,47</t>
  </si>
  <si>
    <t>9 220,94</t>
  </si>
  <si>
    <t>21-322-36-59</t>
  </si>
  <si>
    <t>13 831,41</t>
  </si>
  <si>
    <t>21-322-36-61</t>
  </si>
  <si>
    <t>21-322-08-57</t>
  </si>
  <si>
    <t>18 441,88</t>
  </si>
  <si>
    <t>2 966,72</t>
  </si>
  <si>
    <t>11 223,63</t>
  </si>
  <si>
    <t>21-322-09-57</t>
  </si>
  <si>
    <t>5 199,84</t>
  </si>
  <si>
    <t>36 398,88</t>
  </si>
  <si>
    <t>23 052,35</t>
  </si>
  <si>
    <t>13 322,88</t>
  </si>
  <si>
    <t>4 449,14</t>
  </si>
  <si>
    <t>21-323-14-59</t>
  </si>
  <si>
    <t>Шляпа BAILEY арт. 37172BH BOGAN (коричневый) {saddle}</t>
  </si>
  <si>
    <t>3 102,30</t>
  </si>
  <si>
    <t>3 102,3</t>
  </si>
  <si>
    <t>5 933,44</t>
  </si>
  <si>
    <t>3 728,91</t>
  </si>
  <si>
    <t>4 440,95</t>
  </si>
  <si>
    <t>8 881,9</t>
  </si>
  <si>
    <t>17 763,84</t>
  </si>
  <si>
    <t>21-324-08-57</t>
  </si>
  <si>
    <t>4 586,19</t>
  </si>
  <si>
    <t>9 172,38</t>
  </si>
  <si>
    <t>11 186,73</t>
  </si>
  <si>
    <t>21-324-06-61</t>
  </si>
  <si>
    <t>21-324-09-55</t>
  </si>
  <si>
    <t>27 517,14</t>
  </si>
  <si>
    <t>3 575,24</t>
  </si>
  <si>
    <t>7 150,48</t>
  </si>
  <si>
    <t>2 834,50</t>
  </si>
  <si>
    <t>11 338</t>
  </si>
  <si>
    <t>3 949,39</t>
  </si>
  <si>
    <t>19 746,95</t>
  </si>
  <si>
    <t>2 834,5</t>
  </si>
  <si>
    <t>3 259,52</t>
  </si>
  <si>
    <t>4 581,15</t>
  </si>
  <si>
    <t>21-582-36-57</t>
  </si>
  <si>
    <t>Шляпа BAILEY арт. 37180BH Stedman (кремовый) {stucco}</t>
  </si>
  <si>
    <t>5 244,13</t>
  </si>
  <si>
    <t>4 523,87</t>
  </si>
  <si>
    <t>9 047,74</t>
  </si>
  <si>
    <t>4 967,54</t>
  </si>
  <si>
    <t>9 935,08</t>
  </si>
  <si>
    <t>18 095,48</t>
  </si>
  <si>
    <t>21-621-16-57</t>
  </si>
  <si>
    <t>Шляпа BAILEY арт. 37183BH CLARKSON (темно-синий) {navy}</t>
  </si>
  <si>
    <t>4 339,47</t>
  </si>
  <si>
    <t>8 678,94</t>
  </si>
  <si>
    <t>3 789,11</t>
  </si>
  <si>
    <t>3 175,72</t>
  </si>
  <si>
    <t>6 351,44</t>
  </si>
  <si>
    <t>9 527,16</t>
  </si>
  <si>
    <t>19 054,32</t>
  </si>
  <si>
    <t>21-676-03-59</t>
  </si>
  <si>
    <t>Шляпа BAILEY арт. 37185BH ELLETT (светло-оливковый) {soft khaki}</t>
  </si>
  <si>
    <t>4 856,75</t>
  </si>
  <si>
    <t>21-676-09-57</t>
  </si>
  <si>
    <t>Шляпа BAILEY арт. 37185BH ELLETT (черный) {black}</t>
  </si>
  <si>
    <t>4 600,58</t>
  </si>
  <si>
    <t>9 201,16</t>
  </si>
  <si>
    <t>21-676-09-59</t>
  </si>
  <si>
    <t>13 801,74</t>
  </si>
  <si>
    <t>21-676-09-61</t>
  </si>
  <si>
    <t>3 909,62</t>
  </si>
  <si>
    <t>21-718-02-57</t>
  </si>
  <si>
    <t>Шляпа BAILEY арт. 37186BH ERNEST (бежевый) {unbleached}</t>
  </si>
  <si>
    <t>4 486,35</t>
  </si>
  <si>
    <t>21-718-02-59</t>
  </si>
  <si>
    <t>8 972,7</t>
  </si>
  <si>
    <t>21-718-02-61</t>
  </si>
  <si>
    <t>21-719-02-57</t>
  </si>
  <si>
    <t>Шляпа BAILEY арт. 37188BH COLBY (бежевый) {stucco}</t>
  </si>
  <si>
    <t>5 457,19</t>
  </si>
  <si>
    <t>10 914,38</t>
  </si>
  <si>
    <t>21-719-02-59</t>
  </si>
  <si>
    <t>5 169,92</t>
  </si>
  <si>
    <t>10 339,84</t>
  </si>
  <si>
    <t>21-719-02-61</t>
  </si>
  <si>
    <t>5 169,91</t>
  </si>
  <si>
    <t>21-720-41-59</t>
  </si>
  <si>
    <t>Шляпа BAILEY арт. 37189BH GODWIN (фиолетовый) {eggplant}</t>
  </si>
  <si>
    <t>6 294,90</t>
  </si>
  <si>
    <t>6 294,9</t>
  </si>
  <si>
    <t>2 917,39</t>
  </si>
  <si>
    <t>5 834,78</t>
  </si>
  <si>
    <t>21-271-06-55</t>
  </si>
  <si>
    <t>3 084,29</t>
  </si>
  <si>
    <t>3 084,30</t>
  </si>
  <si>
    <t>6 168,6</t>
  </si>
  <si>
    <t>12 337,2</t>
  </si>
  <si>
    <t>2 604,06</t>
  </si>
  <si>
    <t>2 548,55</t>
  </si>
  <si>
    <t>5 097,1</t>
  </si>
  <si>
    <t>21-363-09-59</t>
  </si>
  <si>
    <t>Шляпа BAILEY арт. 37313BH Hender (черный) {black}</t>
  </si>
  <si>
    <t>2 841,49</t>
  </si>
  <si>
    <t>2 794,64</t>
  </si>
  <si>
    <t>13 973,2</t>
  </si>
  <si>
    <t>21-058-17-55</t>
  </si>
  <si>
    <t>3 669,67</t>
  </si>
  <si>
    <t>7 339,34</t>
  </si>
  <si>
    <t>2 823,32</t>
  </si>
  <si>
    <t>3 413,64</t>
  </si>
  <si>
    <t>21-059-09-57</t>
  </si>
  <si>
    <t>3 385,45</t>
  </si>
  <si>
    <t>6 770,9</t>
  </si>
  <si>
    <t>21-059-09-61</t>
  </si>
  <si>
    <t>3 524,67</t>
  </si>
  <si>
    <t>7 049,34</t>
  </si>
  <si>
    <t>21-558-11-55</t>
  </si>
  <si>
    <t>1 564,11</t>
  </si>
  <si>
    <t>4 692,33</t>
  </si>
  <si>
    <t>1 589,34</t>
  </si>
  <si>
    <t>9 536,04</t>
  </si>
  <si>
    <t>4 768,02</t>
  </si>
  <si>
    <t>6 357,36</t>
  </si>
  <si>
    <t>1 860,94</t>
  </si>
  <si>
    <t>16 748,46</t>
  </si>
  <si>
    <t>3 178,68</t>
  </si>
  <si>
    <t>14 304,06</t>
  </si>
  <si>
    <t>11 125,38</t>
  </si>
  <si>
    <t>7 443,76</t>
  </si>
  <si>
    <t>23 840,1</t>
  </si>
  <si>
    <t>24 192,22</t>
  </si>
  <si>
    <t>7 946,7</t>
  </si>
  <si>
    <t>21-559-56-55</t>
  </si>
  <si>
    <t>Шляпа BAILEY арт. 38348BH MARR (хаки) {elm}</t>
  </si>
  <si>
    <t>1 046,04</t>
  </si>
  <si>
    <t>2 092,08</t>
  </si>
  <si>
    <t>21-559-56-57</t>
  </si>
  <si>
    <t>8 368,32</t>
  </si>
  <si>
    <t>21-559-56-59</t>
  </si>
  <si>
    <t>9 414,36</t>
  </si>
  <si>
    <t>21-559-56-61</t>
  </si>
  <si>
    <t>3 138,12</t>
  </si>
  <si>
    <t>1 493,32</t>
  </si>
  <si>
    <t>2 986,64</t>
  </si>
  <si>
    <t>1 413,71</t>
  </si>
  <si>
    <t>21-560-09-55</t>
  </si>
  <si>
    <t>3 128,22</t>
  </si>
  <si>
    <t>1 589,35</t>
  </si>
  <si>
    <t>9 536,1</t>
  </si>
  <si>
    <t>1 681,48</t>
  </si>
  <si>
    <t>21-561-03-61</t>
  </si>
  <si>
    <t>3 362,96</t>
  </si>
  <si>
    <t>6 725,92</t>
  </si>
  <si>
    <t>1 784,55</t>
  </si>
  <si>
    <t>5 353,65</t>
  </si>
  <si>
    <t>11 770,36</t>
  </si>
  <si>
    <t>5 044,44</t>
  </si>
  <si>
    <t>1 395,87</t>
  </si>
  <si>
    <t>1 455,08</t>
  </si>
  <si>
    <t>5 820,32</t>
  </si>
  <si>
    <t>3 456,04</t>
  </si>
  <si>
    <t>21-677-09-57</t>
  </si>
  <si>
    <t>Шляпа BAILEY арт. 38357BH KISNER (черный) {black}</t>
  </si>
  <si>
    <t>4 096,90</t>
  </si>
  <si>
    <t>4 096,9</t>
  </si>
  <si>
    <t>21-677-09-59</t>
  </si>
  <si>
    <t>8 193,8</t>
  </si>
  <si>
    <t>21-677-09-61</t>
  </si>
  <si>
    <t>3 371,96</t>
  </si>
  <si>
    <t>13 487,84</t>
  </si>
  <si>
    <t>16 859,8</t>
  </si>
  <si>
    <t>6 743,92</t>
  </si>
  <si>
    <t>5 045,93</t>
  </si>
  <si>
    <t>21-435-01-59</t>
  </si>
  <si>
    <t>Шляпа BAILEY арт. 47009BH FLUME (светло-серый) {mink}</t>
  </si>
  <si>
    <t>6 368,14</t>
  </si>
  <si>
    <t>21-364-15-55</t>
  </si>
  <si>
    <t>Шляпа BAILEY арт. 5001BH DERIAN (светло-коричневый) {burlap}</t>
  </si>
  <si>
    <t>3 497,31</t>
  </si>
  <si>
    <t>10 491,93</t>
  </si>
  <si>
    <t>21-364-15-57</t>
  </si>
  <si>
    <t>21-364-15-59</t>
  </si>
  <si>
    <t>20 983,86</t>
  </si>
  <si>
    <t>21-364-15-61</t>
  </si>
  <si>
    <t>13 989,24</t>
  </si>
  <si>
    <t>2 595,70</t>
  </si>
  <si>
    <t>2 595,7</t>
  </si>
  <si>
    <t>3 502,68</t>
  </si>
  <si>
    <t>2 638,78</t>
  </si>
  <si>
    <t>5 277,56</t>
  </si>
  <si>
    <t>3 204,86</t>
  </si>
  <si>
    <t>3 154,43</t>
  </si>
  <si>
    <t>21-742-53-59</t>
  </si>
  <si>
    <t>Шляпа BAILEY арт. 5008BH ORSUN (бежевый / черный) {tan}</t>
  </si>
  <si>
    <t>3 752,41</t>
  </si>
  <si>
    <t>3 336,66</t>
  </si>
  <si>
    <t>21-738-02-55</t>
  </si>
  <si>
    <t>Шляпа BAILEY арт. 60003BH Melton (бежевый) {natural}</t>
  </si>
  <si>
    <t>3 640,76</t>
  </si>
  <si>
    <t>7 281,52</t>
  </si>
  <si>
    <t>21-738-02-57</t>
  </si>
  <si>
    <t>21-738-02-59</t>
  </si>
  <si>
    <t>18 203,8</t>
  </si>
  <si>
    <t>21-700-36-55</t>
  </si>
  <si>
    <t>3 398,37</t>
  </si>
  <si>
    <t>6 796,74</t>
  </si>
  <si>
    <t>21-700-36-57</t>
  </si>
  <si>
    <t>23 788,59</t>
  </si>
  <si>
    <t>21-700-36-61</t>
  </si>
  <si>
    <t>21-743-53-59</t>
  </si>
  <si>
    <t>Шляпа BAILEY арт. 60005BH TELFAR (бежевый / черный) {natural.black}</t>
  </si>
  <si>
    <t>3 779,40</t>
  </si>
  <si>
    <t>3 779,4</t>
  </si>
  <si>
    <t>4 587,41</t>
  </si>
  <si>
    <t>4 843,33</t>
  </si>
  <si>
    <t>9 686,66</t>
  </si>
  <si>
    <t>4 887,54</t>
  </si>
  <si>
    <t>9 775,08</t>
  </si>
  <si>
    <t>6 022,70</t>
  </si>
  <si>
    <t>6 022,7</t>
  </si>
  <si>
    <t>4 718,00</t>
  </si>
  <si>
    <t>4 718</t>
  </si>
  <si>
    <t>5 742,64</t>
  </si>
  <si>
    <t>6 088,52</t>
  </si>
  <si>
    <t>9 082,43</t>
  </si>
  <si>
    <t>21-308-09-61</t>
  </si>
  <si>
    <t>7 607,69</t>
  </si>
  <si>
    <t>21-722-36-57</t>
  </si>
  <si>
    <t>Шляпа BAILEY арт. 61432BH The Architect (кремовый) {buckskin}</t>
  </si>
  <si>
    <t>12 071,66</t>
  </si>
  <si>
    <t>21-723-14-59</t>
  </si>
  <si>
    <t>Шляпа BAILEY арт. 61433BH Cavalier (коричневый) {maple}</t>
  </si>
  <si>
    <t>11 306,60</t>
  </si>
  <si>
    <t>11 306,6</t>
  </si>
  <si>
    <t>2 106,57</t>
  </si>
  <si>
    <t>21-242-19-59</t>
  </si>
  <si>
    <t>Шляпа BAILEY арт. 63117 BLACKBURN (голубой) {opal}</t>
  </si>
  <si>
    <t>4 495,34</t>
  </si>
  <si>
    <t>3 163,44</t>
  </si>
  <si>
    <t>3 657,15</t>
  </si>
  <si>
    <t>21-242-09-59</t>
  </si>
  <si>
    <t>Шляпа BAILEY арт. 63117 BLACKBURN (черный) {black}</t>
  </si>
  <si>
    <t>2 270,15</t>
  </si>
  <si>
    <t>21-377-02-57</t>
  </si>
  <si>
    <t>Шляпа BAILEY арт. 63128BH LARKIN (бежевый) {natural}</t>
  </si>
  <si>
    <t>2 447,37</t>
  </si>
  <si>
    <t>21-381-95-61</t>
  </si>
  <si>
    <t>2 599,76</t>
  </si>
  <si>
    <t>21-366-48-57</t>
  </si>
  <si>
    <t>Шляпа BAILEY арт. 63132BH THARP (бежевый / синий) {natural.denim}</t>
  </si>
  <si>
    <t>1 997,52</t>
  </si>
  <si>
    <t>2 963,92</t>
  </si>
  <si>
    <t>5 927,84</t>
  </si>
  <si>
    <t>2 700,76</t>
  </si>
  <si>
    <t>2 259,86</t>
  </si>
  <si>
    <t>1 905,27</t>
  </si>
  <si>
    <t>2 085,01</t>
  </si>
  <si>
    <t>1 815,40</t>
  </si>
  <si>
    <t>1 815,4</t>
  </si>
  <si>
    <t>1 520,41</t>
  </si>
  <si>
    <t>2 264,75</t>
  </si>
  <si>
    <t>3 381,18</t>
  </si>
  <si>
    <t>13 524,72</t>
  </si>
  <si>
    <t>10 143,54</t>
  </si>
  <si>
    <t>6 762,36</t>
  </si>
  <si>
    <t>3 267,38</t>
  </si>
  <si>
    <t>6 534,76</t>
  </si>
  <si>
    <t>2 423,55</t>
  </si>
  <si>
    <t>2 952,98</t>
  </si>
  <si>
    <t>2 925,99</t>
  </si>
  <si>
    <t>8 777,97</t>
  </si>
  <si>
    <t>3 852,50</t>
  </si>
  <si>
    <t>3 852,5</t>
  </si>
  <si>
    <t>3 865,09</t>
  </si>
  <si>
    <t>3 925,41</t>
  </si>
  <si>
    <t>3 664,65</t>
  </si>
  <si>
    <t>3 608,33</t>
  </si>
  <si>
    <t>2 826,48</t>
  </si>
  <si>
    <t>3 601,92</t>
  </si>
  <si>
    <t>21-703-01-57</t>
  </si>
  <si>
    <t>4 565,79</t>
  </si>
  <si>
    <t>9 131,58</t>
  </si>
  <si>
    <t>22 828,95</t>
  </si>
  <si>
    <t>21-703-01-61</t>
  </si>
  <si>
    <t>13 697,37</t>
  </si>
  <si>
    <t>21-744-02-59</t>
  </si>
  <si>
    <t>Шляпа BAILEY арт. 63296BH IMLAY (бежевый) {tan}</t>
  </si>
  <si>
    <t>3 481,69</t>
  </si>
  <si>
    <t>21-745-09-59</t>
  </si>
  <si>
    <t>Шляпа BAILEY арт. 63297BH BRAYLON (черный) {black}</t>
  </si>
  <si>
    <t>4 060,02</t>
  </si>
  <si>
    <t>21-746-46-57</t>
  </si>
  <si>
    <t>Шляпа BAILEY арт. 63298BH GLASER (белый / голубой) {natural}</t>
  </si>
  <si>
    <t>4 866,81</t>
  </si>
  <si>
    <t>2 680,19</t>
  </si>
  <si>
    <t>10 720,76</t>
  </si>
  <si>
    <t>21 441,52</t>
  </si>
  <si>
    <t>18 761,33</t>
  </si>
  <si>
    <t>5 360,38</t>
  </si>
  <si>
    <t>21-012-17-55</t>
  </si>
  <si>
    <t>Шляпа BAILEY арт. 7001 TINO (белый) {unbleached}</t>
  </si>
  <si>
    <t>3 413,33</t>
  </si>
  <si>
    <t>6 826,66</t>
  </si>
  <si>
    <t>21-012-17-57</t>
  </si>
  <si>
    <t>3 603,58</t>
  </si>
  <si>
    <t>10 810,74</t>
  </si>
  <si>
    <t>21-012-17-59</t>
  </si>
  <si>
    <t>2 704,49</t>
  </si>
  <si>
    <t>3 148,63</t>
  </si>
  <si>
    <t>9 445,89</t>
  </si>
  <si>
    <t>5 408,98</t>
  </si>
  <si>
    <t>3 095,78</t>
  </si>
  <si>
    <t>6 191,56</t>
  </si>
  <si>
    <t>9 287,34</t>
  </si>
  <si>
    <t>15 478,9</t>
  </si>
  <si>
    <t>21-012-62-55</t>
  </si>
  <si>
    <t>13 653,32</t>
  </si>
  <si>
    <t>21-012-62-59</t>
  </si>
  <si>
    <t>21-012-62-61</t>
  </si>
  <si>
    <t>21-012-14-55</t>
  </si>
  <si>
    <t>10 239,99</t>
  </si>
  <si>
    <t>8 113,47</t>
  </si>
  <si>
    <t>2 035,15</t>
  </si>
  <si>
    <t>8 040,57</t>
  </si>
  <si>
    <t>12 383,12</t>
  </si>
  <si>
    <t>21-012-22-57</t>
  </si>
  <si>
    <t>Шляпа BAILEY арт. 7001 TINO (светло-синий) {denim}</t>
  </si>
  <si>
    <t>1 852,46</t>
  </si>
  <si>
    <t>2 467,32</t>
  </si>
  <si>
    <t>21-012-00-55</t>
  </si>
  <si>
    <t>Шляпа BAILEY арт. 7001 TINO (темно-голубой) {vintage blue}</t>
  </si>
  <si>
    <t>21-012-00-57</t>
  </si>
  <si>
    <t>21-012-00-59</t>
  </si>
  <si>
    <t>21-012-00-61</t>
  </si>
  <si>
    <t>3 095,77</t>
  </si>
  <si>
    <t>15 478,85</t>
  </si>
  <si>
    <t>21 670,39</t>
  </si>
  <si>
    <t>2 606,14</t>
  </si>
  <si>
    <t>5 212,28</t>
  </si>
  <si>
    <t>3 109,51</t>
  </si>
  <si>
    <t>2 215,22</t>
  </si>
  <si>
    <t>4 430,44</t>
  </si>
  <si>
    <t>3 058,93</t>
  </si>
  <si>
    <t>9 176,79</t>
  </si>
  <si>
    <t>3 058,92</t>
  </si>
  <si>
    <t>6 117,84</t>
  </si>
  <si>
    <t>6 117,86</t>
  </si>
  <si>
    <t>4 070,3</t>
  </si>
  <si>
    <t>9 953,08</t>
  </si>
  <si>
    <t>21-068-09-61</t>
  </si>
  <si>
    <t>21-009-19-57</t>
  </si>
  <si>
    <t>Шляпа BAILEY арт. 7005 CURTIS (голубой) {vintage blue}</t>
  </si>
  <si>
    <t>10 072,71</t>
  </si>
  <si>
    <t>21-009-19-59</t>
  </si>
  <si>
    <t>3 544,51</t>
  </si>
  <si>
    <t>14 178,04</t>
  </si>
  <si>
    <t>21-009-19-61</t>
  </si>
  <si>
    <t>6 715,14</t>
  </si>
  <si>
    <t>21-009-11-57</t>
  </si>
  <si>
    <t>Шляпа BAILEY арт. 7005 CURTIS (зеленый) {olive mix}</t>
  </si>
  <si>
    <t>21-009-11-59</t>
  </si>
  <si>
    <t>21-009-11-61</t>
  </si>
  <si>
    <t>2 556,97</t>
  </si>
  <si>
    <t>21-009-70-57</t>
  </si>
  <si>
    <t>2 556,96</t>
  </si>
  <si>
    <t>3 050,84</t>
  </si>
  <si>
    <t>6 101,68</t>
  </si>
  <si>
    <t>2 999,03</t>
  </si>
  <si>
    <t>5 998,06</t>
  </si>
  <si>
    <t>8 997,09</t>
  </si>
  <si>
    <t>21-009-13-57</t>
  </si>
  <si>
    <t>1 974,26</t>
  </si>
  <si>
    <t>5 113,92</t>
  </si>
  <si>
    <t>11 996,12</t>
  </si>
  <si>
    <t>3 511,51</t>
  </si>
  <si>
    <t>17 557,55</t>
  </si>
  <si>
    <t>14 046,04</t>
  </si>
  <si>
    <t>10 227,84</t>
  </si>
  <si>
    <t>5 113,94</t>
  </si>
  <si>
    <t>2 720,81</t>
  </si>
  <si>
    <t>5 441,62</t>
  </si>
  <si>
    <t>2 745,46</t>
  </si>
  <si>
    <t>10 981,84</t>
  </si>
  <si>
    <t>5 490,92</t>
  </si>
  <si>
    <t>3 275,74</t>
  </si>
  <si>
    <t>6 551,48</t>
  </si>
  <si>
    <t>21-069-15-55</t>
  </si>
  <si>
    <t>Шляпа BAILEY арт. 7006 BRIAR (темно-коричневый) {fall brown}</t>
  </si>
  <si>
    <t>2 329,09</t>
  </si>
  <si>
    <t>3 238,58</t>
  </si>
  <si>
    <t>6 477,16</t>
  </si>
  <si>
    <t>19 431,48</t>
  </si>
  <si>
    <t>22 670,06</t>
  </si>
  <si>
    <t>3 035,88</t>
  </si>
  <si>
    <t>6 071,76</t>
  </si>
  <si>
    <t>2 558,37</t>
  </si>
  <si>
    <t>7 675,11</t>
  </si>
  <si>
    <t>5 116,74</t>
  </si>
  <si>
    <t>21-011-74-57</t>
  </si>
  <si>
    <t>3 386,35</t>
  </si>
  <si>
    <t>6 772,7</t>
  </si>
  <si>
    <t>10 159,05</t>
  </si>
  <si>
    <t>21-011-74-61</t>
  </si>
  <si>
    <t>2 581,55</t>
  </si>
  <si>
    <t>21-072-13-55</t>
  </si>
  <si>
    <t>Шляпа BAILEY арт. 7021 DARRON (песочный) {caramel}</t>
  </si>
  <si>
    <t>3 335,08</t>
  </si>
  <si>
    <t>6 670,16</t>
  </si>
  <si>
    <t>21-072-13-57</t>
  </si>
  <si>
    <t>13 340,32</t>
  </si>
  <si>
    <t>21-072-13-59</t>
  </si>
  <si>
    <t>10 005,24</t>
  </si>
  <si>
    <t>21-072-03-57</t>
  </si>
  <si>
    <t>Шляпа BAILEY арт. 7021 DARRON (светло-оливковый) {soft khaki}</t>
  </si>
  <si>
    <t>21-072-03-59</t>
  </si>
  <si>
    <t>3 520,30</t>
  </si>
  <si>
    <t>3 520,3</t>
  </si>
  <si>
    <t>21-072-03-61</t>
  </si>
  <si>
    <t>21-072-05-55</t>
  </si>
  <si>
    <t>21-072-05-57</t>
  </si>
  <si>
    <t>21-072-09-55</t>
  </si>
  <si>
    <t>21-072-09-57</t>
  </si>
  <si>
    <t>26 680,64</t>
  </si>
  <si>
    <t>21-074-15-57</t>
  </si>
  <si>
    <t>3 417,83</t>
  </si>
  <si>
    <t>21-074-15-59</t>
  </si>
  <si>
    <t>6 835,66</t>
  </si>
  <si>
    <t>2 593,85</t>
  </si>
  <si>
    <t>21-074-13-55</t>
  </si>
  <si>
    <t>2 593,84</t>
  </si>
  <si>
    <t>5 187,68</t>
  </si>
  <si>
    <t>21-074-80-57</t>
  </si>
  <si>
    <t>Шляпа BAILEY арт. 7034 BLIXEN (светло-коричневый) {natural mix}</t>
  </si>
  <si>
    <t>3 607,46</t>
  </si>
  <si>
    <t>21-074-80-59</t>
  </si>
  <si>
    <t>21-074-80-61</t>
  </si>
  <si>
    <t>3 094,84</t>
  </si>
  <si>
    <t>5 187,7</t>
  </si>
  <si>
    <t>3 049,70</t>
  </si>
  <si>
    <t>9 149,1</t>
  </si>
  <si>
    <t>3 049,7</t>
  </si>
  <si>
    <t>21-074-20-57</t>
  </si>
  <si>
    <t>Шляпа BAILEY арт. 7034 BLIXEN (ярко-салатовый) {olive oil}</t>
  </si>
  <si>
    <t>21-074-20-59</t>
  </si>
  <si>
    <t>2 862,94</t>
  </si>
  <si>
    <t>8 588,82</t>
  </si>
  <si>
    <t>21-294-36-57</t>
  </si>
  <si>
    <t>Шляпа BAILEY арт. 70580BH CROWE (кремовый) {silverbelly}</t>
  </si>
  <si>
    <t>1 588,57</t>
  </si>
  <si>
    <t>1 956,85</t>
  </si>
  <si>
    <t>6 779,58</t>
  </si>
  <si>
    <t>2 322,74</t>
  </si>
  <si>
    <t>6 968,22</t>
  </si>
  <si>
    <t>4 519,72</t>
  </si>
  <si>
    <t>2 386,02</t>
  </si>
  <si>
    <t>9 544,08</t>
  </si>
  <si>
    <t>2 206,15</t>
  </si>
  <si>
    <t>4 412,3</t>
  </si>
  <si>
    <t>Шляпа BAILEY арт. 70613BH SPERLING (рыжий) {caramel}</t>
  </si>
  <si>
    <t>3 490,87</t>
  </si>
  <si>
    <t>3 450,50</t>
  </si>
  <si>
    <t>3 450,5</t>
  </si>
  <si>
    <t>6 901</t>
  </si>
  <si>
    <t>13 802</t>
  </si>
  <si>
    <t>10 351,5</t>
  </si>
  <si>
    <t>2 328,79</t>
  </si>
  <si>
    <t>3 065,51</t>
  </si>
  <si>
    <t>2 569,26</t>
  </si>
  <si>
    <t>7 707,78</t>
  </si>
  <si>
    <t>2 205,45</t>
  </si>
  <si>
    <t>2 509,16</t>
  </si>
  <si>
    <t>13 522,45</t>
  </si>
  <si>
    <t>10 817,96</t>
  </si>
  <si>
    <t>21-583-08-57</t>
  </si>
  <si>
    <t>2 423,58</t>
  </si>
  <si>
    <t>21-583-09-55</t>
  </si>
  <si>
    <t>12 117,9</t>
  </si>
  <si>
    <t>2 694,97</t>
  </si>
  <si>
    <t>5 389,94</t>
  </si>
  <si>
    <t>8 084,91</t>
  </si>
  <si>
    <t>3 163,29</t>
  </si>
  <si>
    <t>9 489,87</t>
  </si>
  <si>
    <t>21-572-13-55</t>
  </si>
  <si>
    <t>2 683,25</t>
  </si>
  <si>
    <t>21-572-13-57</t>
  </si>
  <si>
    <t>8 049,75</t>
  </si>
  <si>
    <t>5 366,5</t>
  </si>
  <si>
    <t>2 708,58</t>
  </si>
  <si>
    <t>5 417,16</t>
  </si>
  <si>
    <t>2 671,94</t>
  </si>
  <si>
    <t>5 343,88</t>
  </si>
  <si>
    <t>8 015,82</t>
  </si>
  <si>
    <t>10 687,76</t>
  </si>
  <si>
    <t>2 303,40</t>
  </si>
  <si>
    <t>4 606,8</t>
  </si>
  <si>
    <t>9 213,6</t>
  </si>
  <si>
    <t>6 910,2</t>
  </si>
  <si>
    <t>3 373,53</t>
  </si>
  <si>
    <t>3 208,50</t>
  </si>
  <si>
    <t>3 208,5</t>
  </si>
  <si>
    <t>3 828,22</t>
  </si>
  <si>
    <t>7 656,44</t>
  </si>
  <si>
    <t>21-626-02-57</t>
  </si>
  <si>
    <t>2 950,35</t>
  </si>
  <si>
    <t>5 900,7</t>
  </si>
  <si>
    <t>14 751,75</t>
  </si>
  <si>
    <t>3 520,20</t>
  </si>
  <si>
    <t>3 520,2</t>
  </si>
  <si>
    <t>3 482,73</t>
  </si>
  <si>
    <t>6 965,46</t>
  </si>
  <si>
    <t>3 774,90</t>
  </si>
  <si>
    <t>18 874,5</t>
  </si>
  <si>
    <t>2 954,44</t>
  </si>
  <si>
    <t>5 908,88</t>
  </si>
  <si>
    <t>3 482,74</t>
  </si>
  <si>
    <t>6 965,48</t>
  </si>
  <si>
    <t>11 324,7</t>
  </si>
  <si>
    <t>15 099,6</t>
  </si>
  <si>
    <t>2 806,93</t>
  </si>
  <si>
    <t>11 227,72</t>
  </si>
  <si>
    <t>8 420,79</t>
  </si>
  <si>
    <t>3 349,08</t>
  </si>
  <si>
    <t>10 047,24</t>
  </si>
  <si>
    <t>3 293,86</t>
  </si>
  <si>
    <t>6 587,72</t>
  </si>
  <si>
    <t>2 684,83</t>
  </si>
  <si>
    <t>21-679-09-55</t>
  </si>
  <si>
    <t>10 253,49</t>
  </si>
  <si>
    <t>21-679-09-59</t>
  </si>
  <si>
    <t>20 506,98</t>
  </si>
  <si>
    <t>21-679-09-61</t>
  </si>
  <si>
    <t>13 671,32</t>
  </si>
  <si>
    <t>3 240,44</t>
  </si>
  <si>
    <t>21-680-02-59</t>
  </si>
  <si>
    <t>3 612,10</t>
  </si>
  <si>
    <t>3 612,1</t>
  </si>
  <si>
    <t>21-680-70-57</t>
  </si>
  <si>
    <t>Шляпа BAILEY арт. 70653BH BURNELL (охра) {ochre}</t>
  </si>
  <si>
    <t>3 812,77</t>
  </si>
  <si>
    <t>21-680-70-59</t>
  </si>
  <si>
    <t>2 292,98</t>
  </si>
  <si>
    <t>3 836,96</t>
  </si>
  <si>
    <t>11 510,88</t>
  </si>
  <si>
    <t>21-681-09-61</t>
  </si>
  <si>
    <t>21-724-70-57</t>
  </si>
  <si>
    <t>Шляпа BAILEY арт. 70655BH LUND (охра) {ochre}</t>
  </si>
  <si>
    <t>3 453,80</t>
  </si>
  <si>
    <t>10 361,4</t>
  </si>
  <si>
    <t>21-724-70-59</t>
  </si>
  <si>
    <t>3 646,20</t>
  </si>
  <si>
    <t>10 938,6</t>
  </si>
  <si>
    <t>21-724-70-61</t>
  </si>
  <si>
    <t>3 453,81</t>
  </si>
  <si>
    <t>6 907,62</t>
  </si>
  <si>
    <t>21-724-09-55</t>
  </si>
  <si>
    <t>Шляпа BAILEY арт. 70655BH LUND (черный) {black}</t>
  </si>
  <si>
    <t>21-724-09-57</t>
  </si>
  <si>
    <t>17 269</t>
  </si>
  <si>
    <t>21-724-09-59</t>
  </si>
  <si>
    <t>20 722,86</t>
  </si>
  <si>
    <t>21-724-09-61</t>
  </si>
  <si>
    <t>21-725-14-57</t>
  </si>
  <si>
    <t>Шляпа BAILEY арт. 70656BH ACKER (коричневый) {midnight brown}</t>
  </si>
  <si>
    <t>3 612,30</t>
  </si>
  <si>
    <t>3 612,3</t>
  </si>
  <si>
    <t>3 020,01</t>
  </si>
  <si>
    <t>9 060,03</t>
  </si>
  <si>
    <t>3 648,59</t>
  </si>
  <si>
    <t>7 297,18</t>
  </si>
  <si>
    <t>10 945,77</t>
  </si>
  <si>
    <t>2 165,69</t>
  </si>
  <si>
    <t>3 195,83</t>
  </si>
  <si>
    <t>2 999,52</t>
  </si>
  <si>
    <t>5 999,04</t>
  </si>
  <si>
    <t>2 434,82</t>
  </si>
  <si>
    <t>7 304,46</t>
  </si>
  <si>
    <t>8 998,56</t>
  </si>
  <si>
    <t>3 899,92</t>
  </si>
  <si>
    <t>7 799,84</t>
  </si>
  <si>
    <t>15 599,68</t>
  </si>
  <si>
    <t>21-337-09-61</t>
  </si>
  <si>
    <t>3 073,28</t>
  </si>
  <si>
    <t>3 731,51</t>
  </si>
  <si>
    <t>3 731,50</t>
  </si>
  <si>
    <t>3 731,5</t>
  </si>
  <si>
    <t>14 926</t>
  </si>
  <si>
    <t>9 219,84</t>
  </si>
  <si>
    <t>3 731,52</t>
  </si>
  <si>
    <t>11 194,56</t>
  </si>
  <si>
    <t>4 369,16</t>
  </si>
  <si>
    <t>8 738,32</t>
  </si>
  <si>
    <t>12 293,12</t>
  </si>
  <si>
    <t>6 146,56</t>
  </si>
  <si>
    <t>3 791,40</t>
  </si>
  <si>
    <t>3 791,4</t>
  </si>
  <si>
    <t>7 582,8</t>
  </si>
  <si>
    <t>11 374,2</t>
  </si>
  <si>
    <t>21-446-11-61</t>
  </si>
  <si>
    <t>Шляпа BAILEY арт. 71614BH LANTH (зеленый) {viridian}</t>
  </si>
  <si>
    <t>2 586,93</t>
  </si>
  <si>
    <t>6 318,66</t>
  </si>
  <si>
    <t>2 966,74</t>
  </si>
  <si>
    <t>3 539,76</t>
  </si>
  <si>
    <t>10 619,28</t>
  </si>
  <si>
    <t>5 933,48</t>
  </si>
  <si>
    <t>1 454,21</t>
  </si>
  <si>
    <t>21-089-17-59</t>
  </si>
  <si>
    <t>2 908,42</t>
  </si>
  <si>
    <t>1 592,52</t>
  </si>
  <si>
    <t>1 319,79</t>
  </si>
  <si>
    <t>2 639,58</t>
  </si>
  <si>
    <t>1 331,16</t>
  </si>
  <si>
    <t>1 706,61</t>
  </si>
  <si>
    <t>6 826,44</t>
  </si>
  <si>
    <t>8 533,05</t>
  </si>
  <si>
    <t>5 119,83</t>
  </si>
  <si>
    <t>1 441,52</t>
  </si>
  <si>
    <t>4 324,56</t>
  </si>
  <si>
    <t>5 766,08</t>
  </si>
  <si>
    <t>1 553,72</t>
  </si>
  <si>
    <t>6 214,88</t>
  </si>
  <si>
    <t>1 598,95</t>
  </si>
  <si>
    <t>1 558,87</t>
  </si>
  <si>
    <t>21-090-00-59</t>
  </si>
  <si>
    <t>Шляпа BAILEY арт. 81670 BILLY (индиго) {dk.blue heather}</t>
  </si>
  <si>
    <t>1 642,36</t>
  </si>
  <si>
    <t>1 130,33</t>
  </si>
  <si>
    <t>2 883,04</t>
  </si>
  <si>
    <t>1 446,62</t>
  </si>
  <si>
    <t>21-090-06-55</t>
  </si>
  <si>
    <t>1 433,09</t>
  </si>
  <si>
    <t>1 681,88</t>
  </si>
  <si>
    <t>5 045,64</t>
  </si>
  <si>
    <t>1 311,67</t>
  </si>
  <si>
    <t>2 623,34</t>
  </si>
  <si>
    <t>21-091-00-59</t>
  </si>
  <si>
    <t>Шляпа BAILEY арт. 81690 MANNES (зеленый / синий) {black multi}</t>
  </si>
  <si>
    <t>21-091-77-55</t>
  </si>
  <si>
    <t>Шляпа BAILEY арт. 81690 MANNES (красный / синий) {deep red multi}</t>
  </si>
  <si>
    <t>21-091-77-57</t>
  </si>
  <si>
    <t>21-091-77-59</t>
  </si>
  <si>
    <t>21-091-77-61</t>
  </si>
  <si>
    <t>3 935,01</t>
  </si>
  <si>
    <t>1 592,83</t>
  </si>
  <si>
    <t>3 185,66</t>
  </si>
  <si>
    <t>8 679,72</t>
  </si>
  <si>
    <t>10 126,34</t>
  </si>
  <si>
    <t>2 893,24</t>
  </si>
  <si>
    <t>2 689,97</t>
  </si>
  <si>
    <t>1 428,11</t>
  </si>
  <si>
    <t>2 012,78</t>
  </si>
  <si>
    <t>1 693,40</t>
  </si>
  <si>
    <t>1 693,4</t>
  </si>
  <si>
    <t>2 044,20</t>
  </si>
  <si>
    <t>2 044,2</t>
  </si>
  <si>
    <t>21-505-01-59</t>
  </si>
  <si>
    <t>1 674,21</t>
  </si>
  <si>
    <t>3 348,42</t>
  </si>
  <si>
    <t>21-596-02-57</t>
  </si>
  <si>
    <t>1 780,81</t>
  </si>
  <si>
    <t>7 123,24</t>
  </si>
  <si>
    <t>21-596-02-61</t>
  </si>
  <si>
    <t>3 561,62</t>
  </si>
  <si>
    <t>21-506-02-59</t>
  </si>
  <si>
    <t>Шляпа BAILEY арт. 81704BH ROMEO (бежевый) {natural}</t>
  </si>
  <si>
    <t>1 962,50</t>
  </si>
  <si>
    <t>1 962,5</t>
  </si>
  <si>
    <t>1 578,92</t>
  </si>
  <si>
    <t>3 157,84</t>
  </si>
  <si>
    <t>4 736,76</t>
  </si>
  <si>
    <t>21-507-02-59</t>
  </si>
  <si>
    <t>Шляпа BAILEY арт. 81712BH TORSLEF (бежевый) {natural}</t>
  </si>
  <si>
    <t>1 615,23</t>
  </si>
  <si>
    <t>21-512-02-55</t>
  </si>
  <si>
    <t>1 577,87</t>
  </si>
  <si>
    <t>9 467,22</t>
  </si>
  <si>
    <t>7 889,35</t>
  </si>
  <si>
    <t>21-512-17-59</t>
  </si>
  <si>
    <t>1 744,32</t>
  </si>
  <si>
    <t>1 717,51</t>
  </si>
  <si>
    <t>21-512-16-57</t>
  </si>
  <si>
    <t>1 504,97</t>
  </si>
  <si>
    <t>3 009,94</t>
  </si>
  <si>
    <t>1 929,21</t>
  </si>
  <si>
    <t>5 787,63</t>
  </si>
  <si>
    <t>3 858,42</t>
  </si>
  <si>
    <t>21-514-09-59</t>
  </si>
  <si>
    <t>7 716,84</t>
  </si>
  <si>
    <t>1 797,23</t>
  </si>
  <si>
    <t>21-515-54-55</t>
  </si>
  <si>
    <t>1 667,44</t>
  </si>
  <si>
    <t>3 334,88</t>
  </si>
  <si>
    <t>1 842,10</t>
  </si>
  <si>
    <t>3 684,2</t>
  </si>
  <si>
    <t>1 405,08</t>
  </si>
  <si>
    <t>2 810,16</t>
  </si>
  <si>
    <t>1 695,89</t>
  </si>
  <si>
    <t>5 087,67</t>
  </si>
  <si>
    <t>1 654,57</t>
  </si>
  <si>
    <t>21-599-79-55</t>
  </si>
  <si>
    <t>1 840,17</t>
  </si>
  <si>
    <t>1 840,16</t>
  </si>
  <si>
    <t>3 680,32</t>
  </si>
  <si>
    <t>21-599-19-59</t>
  </si>
  <si>
    <t>Шляпа BAILEY арт. 81726BH HESTER (светло-голубой) {opal}</t>
  </si>
  <si>
    <t>1 775,47</t>
  </si>
  <si>
    <t>21-599-06-55</t>
  </si>
  <si>
    <t>21-599-06-57</t>
  </si>
  <si>
    <t>21-599-00-55</t>
  </si>
  <si>
    <t>7 360,64</t>
  </si>
  <si>
    <t>21-599-09-55</t>
  </si>
  <si>
    <t>Шляпа BAILEY арт. 81726BH HESTER (черный) {black heather}</t>
  </si>
  <si>
    <t>5 520,51</t>
  </si>
  <si>
    <t>21-599-09-57</t>
  </si>
  <si>
    <t>11 040,96</t>
  </si>
  <si>
    <t>21-599-09-59</t>
  </si>
  <si>
    <t>9 200,8</t>
  </si>
  <si>
    <t>21-599-09-61</t>
  </si>
  <si>
    <t>1 466,80</t>
  </si>
  <si>
    <t>2 933,6</t>
  </si>
  <si>
    <t>1 466,81</t>
  </si>
  <si>
    <t>2 933,62</t>
  </si>
  <si>
    <t>21-639-36-57</t>
  </si>
  <si>
    <t>Шляпа BAILEY арт. 81729BH Bascom (кремовый) {natural}</t>
  </si>
  <si>
    <t>2 136,97</t>
  </si>
  <si>
    <t>4 273,94</t>
  </si>
  <si>
    <t>21-639-36-59</t>
  </si>
  <si>
    <t>6 410,91</t>
  </si>
  <si>
    <t>21-639-36-61</t>
  </si>
  <si>
    <t>1 997,63</t>
  </si>
  <si>
    <t>1 792,75</t>
  </si>
  <si>
    <t>1 923,13</t>
  </si>
  <si>
    <t>21-705-17-55</t>
  </si>
  <si>
    <t>2 033,09</t>
  </si>
  <si>
    <t>4 066,18</t>
  </si>
  <si>
    <t>21-705-17-57</t>
  </si>
  <si>
    <t>10 165,45</t>
  </si>
  <si>
    <t>6 099,27</t>
  </si>
  <si>
    <t>1 884,40</t>
  </si>
  <si>
    <t>1 884,4</t>
  </si>
  <si>
    <t>21-707-02-55</t>
  </si>
  <si>
    <t>Шляпа BAILEY арт. 81738BH BALANS ROLL UP (бежевый) {natural}</t>
  </si>
  <si>
    <t>21-707-02-57</t>
  </si>
  <si>
    <t>21-707-02-59</t>
  </si>
  <si>
    <t>21-707-02-61</t>
  </si>
  <si>
    <t>21-707-15-59</t>
  </si>
  <si>
    <t>Шляпа BAILEY арт. 81738BH BALANS ROLL UP (светло-коричневый) {mushroom}</t>
  </si>
  <si>
    <t>1 963,45</t>
  </si>
  <si>
    <t>1 762,44</t>
  </si>
  <si>
    <t>1 659,74</t>
  </si>
  <si>
    <t>21-747-05-59</t>
  </si>
  <si>
    <t>Шляпа BAILEY арт. 81743BH BRILL (темно-серый) {black heather}</t>
  </si>
  <si>
    <t>2 481,52</t>
  </si>
  <si>
    <t>21-748-05-59</t>
  </si>
  <si>
    <t>Шляпа BAILEY арт. 81744BH ELI (темно-серый) {black multi}</t>
  </si>
  <si>
    <t>1 867,21</t>
  </si>
  <si>
    <t>21-749-02-59</t>
  </si>
  <si>
    <t>Шляпа BAILEY арт. 81747BH DARIO (бежевый) {natural}</t>
  </si>
  <si>
    <t>2 105,56</t>
  </si>
  <si>
    <t>1 437,94</t>
  </si>
  <si>
    <t>1 637,68</t>
  </si>
  <si>
    <t>1 664,91</t>
  </si>
  <si>
    <t>1 794,50</t>
  </si>
  <si>
    <t>1 794,5</t>
  </si>
  <si>
    <t>1 664,90</t>
  </si>
  <si>
    <t>1 664,9</t>
  </si>
  <si>
    <t>3 329,82</t>
  </si>
  <si>
    <t>1 953,94</t>
  </si>
  <si>
    <t>7 815,76</t>
  </si>
  <si>
    <t>2 125,20</t>
  </si>
  <si>
    <t>4 250,4</t>
  </si>
  <si>
    <t>21-155-15-59</t>
  </si>
  <si>
    <t>Шляпа BAILEY арт. 81810 WAITS (коньячный) {copper}</t>
  </si>
  <si>
    <t>1 953,95</t>
  </si>
  <si>
    <t>3 907,9</t>
  </si>
  <si>
    <t>21-155-15-61</t>
  </si>
  <si>
    <t>21-155-18-55</t>
  </si>
  <si>
    <t>Шляпа BAILEY арт. 81810 WAITS (красный) {chili pepper}</t>
  </si>
  <si>
    <t>21-155-18-57</t>
  </si>
  <si>
    <t>5 861,85</t>
  </si>
  <si>
    <t>21-155-18-59</t>
  </si>
  <si>
    <t>21-155-18-61</t>
  </si>
  <si>
    <t>21-155-86-59</t>
  </si>
  <si>
    <t>Шляпа BAILEY арт. 81810 WAITS (светло-розовый) {unbleached}</t>
  </si>
  <si>
    <t>Шляпа BAILEY арт. 81810 WAITS (светло-серый) {smoke}</t>
  </si>
  <si>
    <t>3 329,8</t>
  </si>
  <si>
    <t>2 802,02</t>
  </si>
  <si>
    <t>5 604,04</t>
  </si>
  <si>
    <t>21-345-02-59</t>
  </si>
  <si>
    <t>3 265,82</t>
  </si>
  <si>
    <t>16 329,1</t>
  </si>
  <si>
    <t>6 531,64</t>
  </si>
  <si>
    <t>21-761-17-61</t>
  </si>
  <si>
    <t>Шляпа BAILEY арт. S2201A DELAND (белый) {ivory}</t>
  </si>
  <si>
    <t>5 320,12</t>
  </si>
  <si>
    <t>21-762-02-57</t>
  </si>
  <si>
    <t>Шляпа BAILEY арт. S2202B DAYVILLE (бежевый) {ivory.tan}</t>
  </si>
  <si>
    <t>4 023,14</t>
  </si>
  <si>
    <t>21-763-02-61</t>
  </si>
  <si>
    <t>Шляпа BAILEY арт. S2203C DOUD (песочный) {tan}</t>
  </si>
  <si>
    <t>2 339,41</t>
  </si>
  <si>
    <t>21-764-15-57</t>
  </si>
  <si>
    <t>Шляпа BAILEY арт. S2204D DIRK (светло-коричневый) {taupe}</t>
  </si>
  <si>
    <t>21-765-02-57</t>
  </si>
  <si>
    <t>Шляпа BAILEY арт. S2205E DECO (бежевый) {natural}</t>
  </si>
  <si>
    <t>21-766-14-61</t>
  </si>
  <si>
    <t>Шляпа BAILEY арт. S22BGA DEEN (коричневый) {adobe}</t>
  </si>
  <si>
    <t>2 867,38</t>
  </si>
  <si>
    <t>21-767-17-57</t>
  </si>
  <si>
    <t>Шляпа BAILEY арт. S22BGB DERREN (белый) {ivory}</t>
  </si>
  <si>
    <t>2 903,35</t>
  </si>
  <si>
    <t>21-768-17-61</t>
  </si>
  <si>
    <t>Шляпа BAILEY арт. S22BGC DELAFIELD (белый) {ivory}</t>
  </si>
  <si>
    <t>2 871,87</t>
  </si>
  <si>
    <t>21-769-17-57</t>
  </si>
  <si>
    <t>Шляпа BAILEY арт. S22RDA DOTHAN (белый) {ivory}</t>
  </si>
  <si>
    <t>2 995,10</t>
  </si>
  <si>
    <t>2 995,1</t>
  </si>
  <si>
    <t>21-770-02-61</t>
  </si>
  <si>
    <t>Шляпа BAILEY арт. S22RDB DONEGAL (бежевый) {natural}</t>
  </si>
  <si>
    <t>3 022,98</t>
  </si>
  <si>
    <t>21-771-17-59</t>
  </si>
  <si>
    <t>Шляпа BAILEY арт. S22WRA DALHART (белый) {ivory}</t>
  </si>
  <si>
    <t>4 004,26</t>
  </si>
  <si>
    <t>21-772-06-59</t>
  </si>
  <si>
    <t>Шляпа BAILEY арт. S22WRB DAYTON (синий) {navy}</t>
  </si>
  <si>
    <t>3 729,03</t>
  </si>
  <si>
    <t>21-773-14-57</t>
  </si>
  <si>
    <t>Шляпа BAILEY арт. W05LFG CHISOLM (коричневый) {beaver}</t>
  </si>
  <si>
    <t>3 027,48</t>
  </si>
  <si>
    <t>21-773-14-59</t>
  </si>
  <si>
    <t>6 054,96</t>
  </si>
  <si>
    <t>21-773-14-61</t>
  </si>
  <si>
    <t>21-451-08-57</t>
  </si>
  <si>
    <t>Шляпа BAILEY арт. W05LFJ FIREHOLE (серый) {medium brown mix}</t>
  </si>
  <si>
    <t>3 311,70</t>
  </si>
  <si>
    <t>6 623,4</t>
  </si>
  <si>
    <t>21-451-08-59</t>
  </si>
  <si>
    <t>13 246,8</t>
  </si>
  <si>
    <t>21-451-08-61</t>
  </si>
  <si>
    <t>21-451-07-57</t>
  </si>
  <si>
    <t>Шляпа BAILEY арт. W05LFJ FIREHOLE (темно-зеленый) {loden}</t>
  </si>
  <si>
    <t>21-451-07-59</t>
  </si>
  <si>
    <t>3 815,68</t>
  </si>
  <si>
    <t>15 262,72</t>
  </si>
  <si>
    <t>21-451-07-61</t>
  </si>
  <si>
    <t>21-187-15-59</t>
  </si>
  <si>
    <t>Шляпа BAILEY арт. W05LFK JOE EDER (светло-коричневый) {serpent}</t>
  </si>
  <si>
    <t>3 183,08</t>
  </si>
  <si>
    <t>6 366,16</t>
  </si>
  <si>
    <t>21-187-09-57</t>
  </si>
  <si>
    <t>Шляпа BAILEY арт. W05LFK JOE EDER (черный) {black}</t>
  </si>
  <si>
    <t>21-187-09-59</t>
  </si>
  <si>
    <t>12 732,32</t>
  </si>
  <si>
    <t>21-187-09-61</t>
  </si>
  <si>
    <t>9 549,24</t>
  </si>
  <si>
    <t>21-340-09-59</t>
  </si>
  <si>
    <t>Шляпа BAILEY арт. W05LFO RIDER (черный) {black}</t>
  </si>
  <si>
    <t>3 302,70</t>
  </si>
  <si>
    <t>16 513,5</t>
  </si>
  <si>
    <t>21-340-09-61</t>
  </si>
  <si>
    <t>9 908,1</t>
  </si>
  <si>
    <t>6 605,4</t>
  </si>
  <si>
    <t>21-188-09-61</t>
  </si>
  <si>
    <t>21-452-17-59</t>
  </si>
  <si>
    <t>Шляпа BAILEY арт. W0602F STAMPEDE (светло-серый) {silver belly}</t>
  </si>
  <si>
    <t>3 656,18</t>
  </si>
  <si>
    <t>7 312,36</t>
  </si>
  <si>
    <t>21-452-09-57</t>
  </si>
  <si>
    <t>Шляпа BAILEY арт. W0602F STAMPEDE (черный) {black}</t>
  </si>
  <si>
    <t>21-452-09-59</t>
  </si>
  <si>
    <t>10 968,54</t>
  </si>
  <si>
    <t>21-452-09-61</t>
  </si>
  <si>
    <t>21-726-12-59</t>
  </si>
  <si>
    <t>Шляпа BAILEY арт. W0604A LIGHTNING 4X (бордовый) {port}</t>
  </si>
  <si>
    <t>6 251,31</t>
  </si>
  <si>
    <t>21-341-09-57</t>
  </si>
  <si>
    <t>Шляпа BAILEY арт. W07LFZ JOKER (черный) {black}</t>
  </si>
  <si>
    <t>3 344,07</t>
  </si>
  <si>
    <t>10 032,21</t>
  </si>
  <si>
    <t>21-341-09-59</t>
  </si>
  <si>
    <t>21-341-09-61</t>
  </si>
  <si>
    <t>21-196-14-57</t>
  </si>
  <si>
    <t>3 330,59</t>
  </si>
  <si>
    <t>6 661,18</t>
  </si>
  <si>
    <t>3 330,58</t>
  </si>
  <si>
    <t>13 322,32</t>
  </si>
  <si>
    <t>21-196-14-61</t>
  </si>
  <si>
    <t>21-453-02-57</t>
  </si>
  <si>
    <t>13 210,8</t>
  </si>
  <si>
    <t>19 816,2</t>
  </si>
  <si>
    <t>21-453-02-61</t>
  </si>
  <si>
    <t>21-774-09-57</t>
  </si>
  <si>
    <t>Шляпа BAILEY арт. W1503D RODERICK (черный) {black}</t>
  </si>
  <si>
    <t>3 798,29</t>
  </si>
  <si>
    <t>7 596,58</t>
  </si>
  <si>
    <t>21-774-09-59</t>
  </si>
  <si>
    <t>15 193,16</t>
  </si>
  <si>
    <t>21-774-09-61</t>
  </si>
  <si>
    <t>21-776-01-57</t>
  </si>
  <si>
    <t>Шляпа BAILEY арт. W1503E ELBRIDGE (светло-серый) {silverbelly}</t>
  </si>
  <si>
    <t>3 756,91</t>
  </si>
  <si>
    <t>21-776-01-59</t>
  </si>
  <si>
    <t>21-776-01-61</t>
  </si>
  <si>
    <t>21-775-09-57</t>
  </si>
  <si>
    <t>Шляпа BAILEY арт. W1503E ELBRIDGE (черный) {black}</t>
  </si>
  <si>
    <t>3 756,92</t>
  </si>
  <si>
    <t>7 513,84</t>
  </si>
  <si>
    <t>21-775-09-59</t>
  </si>
  <si>
    <t>15 027,64</t>
  </si>
  <si>
    <t>21-775-09-61</t>
  </si>
  <si>
    <t>21-339-08-57</t>
  </si>
  <si>
    <t>Шляпа BAILEY арт. W15LFF CALIBER (серый) {basalt}</t>
  </si>
  <si>
    <t>3 178,58</t>
  </si>
  <si>
    <t>9 535,74</t>
  </si>
  <si>
    <t>21-339-08-59</t>
  </si>
  <si>
    <t>15 892,9</t>
  </si>
  <si>
    <t>21-339-08-61</t>
  </si>
  <si>
    <t>21-777-09-57</t>
  </si>
  <si>
    <t>Шляпа BAILEY арт. W1602B MURPHY II (черный) {black}</t>
  </si>
  <si>
    <t>4 087,01</t>
  </si>
  <si>
    <t>8 174,02</t>
  </si>
  <si>
    <t>21-777-09-59</t>
  </si>
  <si>
    <t>4 087,00</t>
  </si>
  <si>
    <t>16 348</t>
  </si>
  <si>
    <t>21-777-09-61</t>
  </si>
  <si>
    <t>2 093,99</t>
  </si>
  <si>
    <t>2 430,39</t>
  </si>
  <si>
    <t>4 860,78</t>
  </si>
  <si>
    <t>21-459-91-57</t>
  </si>
  <si>
    <t>Шляпа BAILEY арт. W16RDC CALICO (темно-коричневый) {fall brown}</t>
  </si>
  <si>
    <t>3 476,72</t>
  </si>
  <si>
    <t>21-653-14-57</t>
  </si>
  <si>
    <t>Шляпа BAILEY арт. W1702B TRAVELLER (коричневый) {pecan}</t>
  </si>
  <si>
    <t>3 499,68</t>
  </si>
  <si>
    <t>6 999,36</t>
  </si>
  <si>
    <t>21-653-14-59</t>
  </si>
  <si>
    <t>13 998,72</t>
  </si>
  <si>
    <t>21-653-14-61</t>
  </si>
  <si>
    <t>21-654-08-57</t>
  </si>
  <si>
    <t>3 693,06</t>
  </si>
  <si>
    <t>7 386,12</t>
  </si>
  <si>
    <t>3 693,05</t>
  </si>
  <si>
    <t>11 079,15</t>
  </si>
  <si>
    <t>21-778-15-57</t>
  </si>
  <si>
    <t>Шляпа BAILEY арт. W17LFC BARTEL (светло-коричневый) {haentze grey}</t>
  </si>
  <si>
    <t>3 119,22</t>
  </si>
  <si>
    <t>21-778-15-59</t>
  </si>
  <si>
    <t>21-778-15-61</t>
  </si>
  <si>
    <t>21-727-91-59</t>
  </si>
  <si>
    <t>Шляпа BAILEY арт. W18RDA Cowpuncher (темно-коричневый) {beaver}</t>
  </si>
  <si>
    <t>5 733,20</t>
  </si>
  <si>
    <t>5 733,2</t>
  </si>
  <si>
    <t>21-779-91-57</t>
  </si>
  <si>
    <t>Шляпа BAILEY арт. W19LFA DAVY (темно-коричневый) {serpent}</t>
  </si>
  <si>
    <t>3 376,46</t>
  </si>
  <si>
    <t>6 752,92</t>
  </si>
  <si>
    <t>21-779-91-59</t>
  </si>
  <si>
    <t>13 505,84</t>
  </si>
  <si>
    <t>21-779-91-61</t>
  </si>
  <si>
    <t>21-780-09-57</t>
  </si>
  <si>
    <t>Шляпа BAILEY арт. W20LFA EVEREST (черный) {black}</t>
  </si>
  <si>
    <t>3 637,29</t>
  </si>
  <si>
    <t>7 274,58</t>
  </si>
  <si>
    <t>21-780-09-59</t>
  </si>
  <si>
    <t>14 549,16</t>
  </si>
  <si>
    <t>21-780-09-61</t>
  </si>
  <si>
    <t>21-781-14-57</t>
  </si>
  <si>
    <t>Шляпа BAILEY арт. W20LFB SUTTON (коричневый) {brown mix}</t>
  </si>
  <si>
    <t>4 069,02</t>
  </si>
  <si>
    <t>8 138,04</t>
  </si>
  <si>
    <t>21-781-14-59</t>
  </si>
  <si>
    <t>16 276,08</t>
  </si>
  <si>
    <t>21-781-14-61</t>
  </si>
  <si>
    <t>21-730-36-61</t>
  </si>
  <si>
    <t>Шляпа BAILEY арт. W2103C CONWAY (кремовый) {mist}</t>
  </si>
  <si>
    <t>4 178,84</t>
  </si>
  <si>
    <t>21-731-08-57</t>
  </si>
  <si>
    <t>Шляпа BAILEY арт. W21LFA CITICO (серый) {slate mix}</t>
  </si>
  <si>
    <t>3 980,31</t>
  </si>
  <si>
    <t>21-732-03-57</t>
  </si>
  <si>
    <t>Шляпа BAILEY арт. W21LFB CALAWAY (темно-оливковый) {dark olive}</t>
  </si>
  <si>
    <t>3 465,50</t>
  </si>
  <si>
    <t>6 931</t>
  </si>
  <si>
    <t>21-732-03-59</t>
  </si>
  <si>
    <t>3 657,82</t>
  </si>
  <si>
    <t>14 631,28</t>
  </si>
  <si>
    <t>21-732-03-61</t>
  </si>
  <si>
    <t>21-733-15-59</t>
  </si>
  <si>
    <t>Шляпа BAILEY арт. W21LFC COLEMAN (коричневый) {medium brown mix}</t>
  </si>
  <si>
    <t>3 389,56</t>
  </si>
  <si>
    <t>21-734-00-61</t>
  </si>
  <si>
    <t>Шляпа BAILEY арт. W21RDA CASVILLE (коньячный) {cognac}</t>
  </si>
  <si>
    <t>5 360,34</t>
  </si>
  <si>
    <t>21-657-09-59</t>
  </si>
  <si>
    <t>Шляпа BAILEY арт. WR0602H NAVARRO (черный) {black}</t>
  </si>
  <si>
    <t>3 738,93</t>
  </si>
  <si>
    <t>14 955,72</t>
  </si>
  <si>
    <t>21-657-09-61</t>
  </si>
  <si>
    <t>7 477,86</t>
  </si>
  <si>
    <t>21-099-09-00</t>
  </si>
  <si>
    <t>Щетка BAILEY арт. BRUSH (черный) {black}</t>
  </si>
  <si>
    <t>2 038,8</t>
  </si>
  <si>
    <t>Бабочка</t>
  </si>
  <si>
    <t>Бабочки</t>
  </si>
  <si>
    <t>Балаклава</t>
  </si>
  <si>
    <t>Балаклавы</t>
  </si>
  <si>
    <t>Бейсболки</t>
  </si>
  <si>
    <t>Берет</t>
  </si>
  <si>
    <t>Береты</t>
  </si>
  <si>
    <t>Варежки</t>
  </si>
  <si>
    <t>Галстук</t>
  </si>
  <si>
    <t>Галстуки</t>
  </si>
  <si>
    <t>Значок</t>
  </si>
  <si>
    <t>Значки</t>
  </si>
  <si>
    <t>Кепки</t>
  </si>
  <si>
    <t>Козырек</t>
  </si>
  <si>
    <t>Козыреки</t>
  </si>
  <si>
    <t>Кошелек</t>
  </si>
  <si>
    <t>Кошельки</t>
  </si>
  <si>
    <t>Лента</t>
  </si>
  <si>
    <t>Набор</t>
  </si>
  <si>
    <t>Наборы</t>
  </si>
  <si>
    <t>Обруч</t>
  </si>
  <si>
    <t>Обручи</t>
  </si>
  <si>
    <t>Панамы</t>
  </si>
  <si>
    <t>Перо</t>
  </si>
  <si>
    <t>Перья</t>
  </si>
  <si>
    <t>Перчатки</t>
  </si>
  <si>
    <t>Платок</t>
  </si>
  <si>
    <t>Шарфы</t>
  </si>
  <si>
    <t>Повязка</t>
  </si>
  <si>
    <t>Повязки</t>
  </si>
  <si>
    <t>Подставка</t>
  </si>
  <si>
    <t>Подставки</t>
  </si>
  <si>
    <t>Подтяжки</t>
  </si>
  <si>
    <t>Снуд</t>
  </si>
  <si>
    <t>Шарф</t>
  </si>
  <si>
    <t>Шляпы</t>
  </si>
  <si>
    <t>Производ:</t>
  </si>
  <si>
    <t>Bailey</t>
  </si>
  <si>
    <t>Размеры</t>
  </si>
  <si>
    <t>S, M, L, XL</t>
  </si>
  <si>
    <t>6 7/8, 7, 7 1/8, 7 1/4, 7 3/8, 7 1/2, 7 5/8</t>
  </si>
  <si>
    <t>S, M, L, XL, XXL</t>
  </si>
  <si>
    <t>S, M, L, XL, XXL, XXXL</t>
  </si>
  <si>
    <t>6 3/4, 6 7/8, 7, 7 1/8, 7 1/4, 7 3/8, 7 1/2, 7 5/8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</si>
</sst>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-* #,##0\ _₽_-;\-* #,##0\ _₽_-;_-* &quot;-&quot;\ _₽_-;_-@_-"/>
    <numFmt numFmtId="165" formatCode="_-* #,##0_р_._-;\-* #,##0_р_._-;_-* &quot;-&quot;_р_._-;_-@_-"/>
    <numFmt numFmtId="166" formatCode="_-* #,##0.00&quot;р.&quot;_-;\-* #,##0.00&quot;р.&quot;_-;_-* &quot;-&quot;??&quot;р.&quot;_-;_-@_-"/>
    <numFmt numFmtId="167" formatCode="_-[$$-409]* #,##0.00_ ;_-[$$-409]* \-#,##0.00\ ;_-[$$-409]* &quot;-&quot;??_ ;_-@_ "/>
    <numFmt numFmtId="168" formatCode="_-* #,##0&quot;р.&quot;_-;\-* #,##0&quot;р.&quot;_-;_-* &quot;-&quot;??&quot;р.&quot;_-;_-@_-"/>
    <numFmt numFmtId="169" formatCode="_-[$$-409]* #,##0_ ;_-[$$-409]* \-#,##0\ ;_-[$$-409]* &quot;-&quot;??_ ;_-@_ "/>
    <numFmt numFmtId="170" formatCode="[$€-413]\ #,##0.00_-;[$€-413]\ #,##0.00\-"/>
    <numFmt numFmtId="171" formatCode="[$$-1009]#,##0.00;\-[$$-1009]#,##0.00"/>
    <numFmt numFmtId="172" formatCode="_-[$€-2]\ * #,##0.00_-;\-[$€-2]\ * #,##0.00_-;_-[$€-2]\ * &quot;-&quot;??_-;_-@_-"/>
    <numFmt numFmtId="173" formatCode="_ [$€-413]\ * #,##0.00_ ;_ [$€-413]\ * \-#,##0.00_ ;_ [$€-413]\ * &quot;-&quot;??_ ;_ @_ "/>
    <numFmt numFmtId="174" formatCode="0;[Red]\-0"/>
    <numFmt numFmtId="175" formatCode="_-[$€-2]\ * #,##0_-;\-[$€-2]\ * #,##0_-;_-[$€-2]\ * &quot;-&quot;??_-;_-@_-"/>
    <numFmt numFmtId="176" formatCode="[$€-413]\ #,##0_-;[$€-413]\ #,##0\-"/>
    <numFmt numFmtId="177" formatCode="#,##0.0"/>
    <numFmt numFmtId="178" formatCode="0.000;[Red]\-0.000"/>
  </numFmts>
  <fonts count="34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name val="Calibri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9"/>
      <name val="Calibri"/>
      <family val="2"/>
      <charset val="204"/>
    </font>
    <font>
      <sz val="9"/>
      <color indexed="8"/>
      <name val="Calibri"/>
      <family val="2"/>
      <charset val="204"/>
    </font>
    <font>
      <b/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  <font>
      <b/>
      <u/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  <font>
      <sz val="10"/>
      <color rgb="FFFF0000"/>
      <name val="Arial"/>
      <family val="2"/>
    </font>
    <font>
      <sz val="9"/>
      <color rgb="FFFF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20"/>
      <color rgb="FF0070C0"/>
      <name val="Calibri"/>
      <family val="2"/>
      <charset val="204"/>
      <scheme val="minor"/>
    </font>
    <font>
      <b/>
      <sz val="16"/>
      <color rgb="FF00B0F0"/>
      <name val="Calibri"/>
      <family val="2"/>
      <charset val="204"/>
    </font>
    <font>
      <b/>
      <sz val="11"/>
      <color rgb="FF00B0F0"/>
      <name val="Calibri"/>
      <family val="2"/>
      <charset val="204"/>
    </font>
    <font>
      <b/>
      <sz val="9"/>
      <color rgb="FF00B0F0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</font>
    <font>
      <b/>
      <sz val="18"/>
      <color rgb="FFFF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b/>
      <sz val="10"/>
      <color rgb="FF00B050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4ECC5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ck">
        <color indexed="64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ck">
        <color indexed="64"/>
      </left>
      <right style="thin">
        <color rgb="FFCCC085"/>
      </right>
      <top/>
      <bottom style="thin">
        <color rgb="FFCCC085"/>
      </bottom>
      <diagonal/>
    </border>
    <border>
      <left style="medium">
        <color indexed="64"/>
      </left>
      <right style="thin">
        <color rgb="FFCCC085"/>
      </right>
      <top style="medium">
        <color indexed="64"/>
      </top>
      <bottom style="medium">
        <color indexed="64"/>
      </bottom>
      <diagonal/>
    </border>
    <border>
      <left style="thin">
        <color rgb="FFCCC085"/>
      </left>
      <right style="thin">
        <color rgb="FFCCC085"/>
      </right>
      <top style="medium">
        <color indexed="64"/>
      </top>
      <bottom style="medium">
        <color indexed="64"/>
      </bottom>
      <diagonal/>
    </border>
    <border>
      <left style="thin">
        <color rgb="FFCCC085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rgb="FFCCC085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6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92">
    <xf numFmtId="0" fontId="0" fillId="0" borderId="0" xfId="0"/>
    <xf numFmtId="0" fontId="1" fillId="0" borderId="1" xfId="0" applyFont="1" applyBorder="1" applyAlignment="1" applyProtection="1">
      <alignment horizontal="center" vertical="center" wrapText="1"/>
      <protection locked="0"/>
    </xf>
    <xf numFmtId="166" fontId="1" fillId="0" borderId="2" xfId="1" applyFont="1" applyBorder="1" applyAlignment="1" applyProtection="1">
      <alignment horizontal="center" vertical="center" wrapText="1"/>
      <protection locked="0"/>
    </xf>
    <xf numFmtId="1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1" fillId="2" borderId="2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" fontId="2" fillId="0" borderId="5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15" fillId="0" borderId="0" xfId="0" applyFont="1"/>
    <xf numFmtId="0" fontId="1" fillId="0" borderId="8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>
      <alignment horizontal="center" vertical="center" wrapText="1"/>
    </xf>
    <xf numFmtId="9" fontId="2" fillId="0" borderId="9" xfId="0" applyNumberFormat="1" applyFont="1" applyBorder="1" applyAlignment="1">
      <alignment horizontal="center" vertical="center" wrapText="1"/>
    </xf>
    <xf numFmtId="9" fontId="2" fillId="0" borderId="10" xfId="2" applyFont="1" applyFill="1" applyBorder="1" applyAlignment="1">
      <alignment horizontal="center" vertical="center" wrapText="1"/>
    </xf>
    <xf numFmtId="9" fontId="2" fillId="0" borderId="6" xfId="2" applyFont="1" applyFill="1" applyBorder="1" applyAlignment="1">
      <alignment horizontal="center" vertical="center" wrapText="1"/>
    </xf>
    <xf numFmtId="9" fontId="16" fillId="3" borderId="7" xfId="0" applyNumberFormat="1" applyFont="1" applyFill="1" applyBorder="1" applyAlignment="1">
      <alignment horizontal="center"/>
    </xf>
    <xf numFmtId="168" fontId="15" fillId="0" borderId="0" xfId="1" applyNumberFormat="1" applyFont="1"/>
    <xf numFmtId="9" fontId="15" fillId="0" borderId="0" xfId="2" applyFont="1" applyAlignment="1">
      <alignment horizontal="center"/>
    </xf>
    <xf numFmtId="168" fontId="2" fillId="4" borderId="7" xfId="1" applyNumberFormat="1" applyFont="1" applyFill="1" applyBorder="1" applyAlignment="1">
      <alignment horizontal="center" vertical="center" wrapText="1"/>
    </xf>
    <xf numFmtId="168" fontId="2" fillId="0" borderId="7" xfId="1" applyNumberFormat="1" applyFont="1" applyFill="1" applyBorder="1" applyAlignment="1">
      <alignment horizontal="center" vertical="center" wrapText="1"/>
    </xf>
    <xf numFmtId="167" fontId="2" fillId="0" borderId="11" xfId="1" applyNumberFormat="1" applyFont="1" applyFill="1" applyBorder="1" applyAlignment="1">
      <alignment horizontal="center" vertical="center" wrapText="1"/>
    </xf>
    <xf numFmtId="167" fontId="2" fillId="0" borderId="5" xfId="1" applyNumberFormat="1" applyFont="1" applyFill="1" applyBorder="1" applyAlignment="1">
      <alignment horizontal="center" vertical="center" wrapText="1"/>
    </xf>
    <xf numFmtId="168" fontId="2" fillId="0" borderId="4" xfId="1" applyNumberFormat="1" applyFont="1" applyFill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168" fontId="2" fillId="5" borderId="13" xfId="1" applyNumberFormat="1" applyFont="1" applyFill="1" applyBorder="1" applyAlignment="1">
      <alignment horizontal="center" vertical="center" wrapText="1"/>
    </xf>
    <xf numFmtId="168" fontId="2" fillId="5" borderId="14" xfId="1" applyNumberFormat="1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 wrapText="1"/>
    </xf>
    <xf numFmtId="170" fontId="3" fillId="0" borderId="0" xfId="0" applyNumberFormat="1" applyFont="1" applyFill="1" applyBorder="1" applyAlignment="1">
      <alignment horizontal="left" vertical="center"/>
    </xf>
    <xf numFmtId="171" fontId="3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 wrapText="1"/>
    </xf>
    <xf numFmtId="170" fontId="5" fillId="0" borderId="0" xfId="0" applyNumberFormat="1" applyFont="1" applyFill="1" applyBorder="1" applyAlignment="1">
      <alignment horizontal="center" vertical="center" wrapText="1"/>
    </xf>
    <xf numFmtId="171" fontId="5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70" fontId="6" fillId="0" borderId="0" xfId="0" applyNumberFormat="1" applyFont="1" applyFill="1" applyBorder="1" applyAlignment="1">
      <alignment horizontal="center" vertical="center" wrapText="1"/>
    </xf>
    <xf numFmtId="171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70" fontId="4" fillId="0" borderId="0" xfId="0" applyNumberFormat="1" applyFont="1" applyFill="1" applyBorder="1" applyAlignment="1">
      <alignment horizontal="center" vertical="center" wrapText="1"/>
    </xf>
    <xf numFmtId="171" fontId="4" fillId="0" borderId="0" xfId="0" applyNumberFormat="1" applyFont="1" applyFill="1" applyBorder="1" applyAlignment="1">
      <alignment horizontal="center" vertical="center" wrapText="1"/>
    </xf>
    <xf numFmtId="172" fontId="17" fillId="0" borderId="11" xfId="1" applyNumberFormat="1" applyFont="1" applyFill="1" applyBorder="1" applyAlignment="1">
      <alignment horizontal="center" vertical="center" wrapText="1"/>
    </xf>
    <xf numFmtId="0" fontId="14" fillId="0" borderId="0" xfId="0" applyFont="1"/>
    <xf numFmtId="0" fontId="6" fillId="6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170" fontId="6" fillId="6" borderId="0" xfId="0" applyNumberFormat="1" applyFont="1" applyFill="1" applyBorder="1" applyAlignment="1">
      <alignment horizontal="center" vertical="center" wrapText="1"/>
    </xf>
    <xf numFmtId="171" fontId="6" fillId="6" borderId="0" xfId="0" applyNumberFormat="1" applyFont="1" applyFill="1" applyBorder="1" applyAlignment="1">
      <alignment horizontal="center" vertical="center" wrapText="1"/>
    </xf>
    <xf numFmtId="0" fontId="0" fillId="6" borderId="0" xfId="0" applyFill="1"/>
    <xf numFmtId="171" fontId="18" fillId="0" borderId="0" xfId="0" applyNumberFormat="1" applyFont="1" applyFill="1" applyBorder="1" applyAlignment="1">
      <alignment horizontal="center" vertical="center" wrapText="1"/>
    </xf>
    <xf numFmtId="171" fontId="19" fillId="0" borderId="0" xfId="0" applyNumberFormat="1" applyFont="1" applyFill="1" applyBorder="1" applyAlignment="1">
      <alignment horizontal="center" vertical="center" wrapText="1"/>
    </xf>
    <xf numFmtId="171" fontId="0" fillId="0" borderId="0" xfId="0" applyNumberFormat="1"/>
    <xf numFmtId="0" fontId="14" fillId="0" borderId="0" xfId="0" applyFont="1" applyAlignment="1">
      <alignment horizontal="center"/>
    </xf>
    <xf numFmtId="0" fontId="20" fillId="0" borderId="0" xfId="0" applyFont="1"/>
    <xf numFmtId="173" fontId="18" fillId="0" borderId="0" xfId="0" applyNumberFormat="1" applyFont="1" applyFill="1" applyBorder="1" applyAlignment="1">
      <alignment horizontal="center" vertical="center" wrapText="1"/>
    </xf>
    <xf numFmtId="173" fontId="6" fillId="0" borderId="0" xfId="0" applyNumberFormat="1" applyFont="1" applyFill="1" applyBorder="1" applyAlignment="1">
      <alignment horizontal="center" vertical="center" wrapText="1"/>
    </xf>
    <xf numFmtId="170" fontId="21" fillId="0" borderId="0" xfId="0" applyNumberFormat="1" applyFont="1" applyFill="1" applyBorder="1" applyAlignment="1">
      <alignment horizontal="left" vertical="center"/>
    </xf>
    <xf numFmtId="171" fontId="22" fillId="0" borderId="0" xfId="0" applyNumberFormat="1" applyFont="1" applyFill="1" applyBorder="1" applyAlignment="1">
      <alignment horizontal="center" vertical="center" wrapText="1"/>
    </xf>
    <xf numFmtId="173" fontId="23" fillId="0" borderId="0" xfId="0" applyNumberFormat="1" applyFont="1" applyFill="1" applyBorder="1" applyAlignment="1">
      <alignment horizontal="center" vertical="center" wrapText="1"/>
    </xf>
    <xf numFmtId="173" fontId="23" fillId="6" borderId="0" xfId="0" applyNumberFormat="1" applyFont="1" applyFill="1" applyBorder="1" applyAlignment="1">
      <alignment horizontal="center" vertical="center" wrapText="1"/>
    </xf>
    <xf numFmtId="170" fontId="23" fillId="0" borderId="0" xfId="0" applyNumberFormat="1" applyFont="1" applyFill="1" applyBorder="1" applyAlignment="1">
      <alignment horizontal="center" vertical="center" wrapText="1"/>
    </xf>
    <xf numFmtId="170" fontId="22" fillId="0" borderId="0" xfId="0" applyNumberFormat="1" applyFont="1" applyFill="1" applyBorder="1" applyAlignment="1">
      <alignment horizontal="center" vertical="center" wrapText="1"/>
    </xf>
    <xf numFmtId="172" fontId="2" fillId="0" borderId="7" xfId="1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8" fontId="0" fillId="0" borderId="0" xfId="0" applyNumberFormat="1"/>
    <xf numFmtId="168" fontId="0" fillId="0" borderId="7" xfId="0" applyNumberFormat="1" applyBorder="1"/>
    <xf numFmtId="174" fontId="0" fillId="0" borderId="0" xfId="0" applyNumberFormat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175" fontId="2" fillId="0" borderId="6" xfId="1" applyNumberFormat="1" applyFont="1" applyFill="1" applyBorder="1" applyAlignment="1">
      <alignment horizontal="center" vertical="center" wrapText="1"/>
    </xf>
    <xf numFmtId="1" fontId="2" fillId="0" borderId="16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/>
    </xf>
    <xf numFmtId="0" fontId="24" fillId="0" borderId="3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0" fillId="0" borderId="7" xfId="0" applyBorder="1"/>
    <xf numFmtId="17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5" fontId="26" fillId="0" borderId="0" xfId="0" applyNumberFormat="1" applyFont="1" applyAlignment="1">
      <alignment horizontal="center" vertical="center" wrapText="1"/>
    </xf>
    <xf numFmtId="168" fontId="0" fillId="0" borderId="0" xfId="0" applyNumberFormat="1" applyAlignment="1">
      <alignment vertical="center" wrapText="1"/>
    </xf>
    <xf numFmtId="168" fontId="27" fillId="0" borderId="0" xfId="0" applyNumberFormat="1" applyFont="1"/>
    <xf numFmtId="173" fontId="18" fillId="7" borderId="0" xfId="0" applyNumberFormat="1" applyFont="1" applyFill="1" applyBorder="1" applyAlignment="1">
      <alignment horizontal="center" vertical="center" wrapText="1"/>
    </xf>
    <xf numFmtId="176" fontId="21" fillId="0" borderId="0" xfId="0" applyNumberFormat="1" applyFont="1" applyFill="1" applyBorder="1" applyAlignment="1">
      <alignment horizontal="left" vertical="center"/>
    </xf>
    <xf numFmtId="176" fontId="22" fillId="0" borderId="0" xfId="0" applyNumberFormat="1" applyFont="1" applyFill="1" applyBorder="1" applyAlignment="1">
      <alignment horizontal="center" vertical="center" wrapText="1"/>
    </xf>
    <xf numFmtId="176" fontId="28" fillId="8" borderId="0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5" fontId="0" fillId="0" borderId="0" xfId="0" applyNumberFormat="1"/>
    <xf numFmtId="0" fontId="13" fillId="0" borderId="0" xfId="0" applyFont="1" applyAlignment="1">
      <alignment horizontal="center"/>
    </xf>
    <xf numFmtId="0" fontId="15" fillId="9" borderId="0" xfId="0" applyFont="1" applyFill="1"/>
    <xf numFmtId="166" fontId="1" fillId="9" borderId="2" xfId="1" applyFont="1" applyFill="1" applyBorder="1" applyAlignment="1" applyProtection="1">
      <alignment horizontal="center" vertical="center" wrapText="1"/>
      <protection locked="0"/>
    </xf>
    <xf numFmtId="175" fontId="2" fillId="9" borderId="6" xfId="1" applyNumberFormat="1" applyFont="1" applyFill="1" applyBorder="1" applyAlignment="1">
      <alignment horizontal="center" vertical="center" wrapText="1"/>
    </xf>
    <xf numFmtId="175" fontId="0" fillId="9" borderId="0" xfId="0" applyNumberFormat="1" applyFill="1"/>
    <xf numFmtId="0" fontId="0" fillId="9" borderId="0" xfId="0" applyFill="1"/>
    <xf numFmtId="175" fontId="2" fillId="9" borderId="12" xfId="1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164" fontId="29" fillId="0" borderId="0" xfId="0" applyNumberFormat="1" applyFont="1" applyAlignment="1">
      <alignment horizontal="center" vertical="center" wrapText="1"/>
    </xf>
    <xf numFmtId="0" fontId="1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75" fontId="24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left"/>
    </xf>
    <xf numFmtId="172" fontId="30" fillId="0" borderId="14" xfId="1" applyNumberFormat="1" applyFont="1" applyFill="1" applyBorder="1" applyAlignment="1">
      <alignment horizontal="center" vertical="center" wrapText="1"/>
    </xf>
    <xf numFmtId="172" fontId="30" fillId="0" borderId="13" xfId="1" applyNumberFormat="1" applyFont="1" applyFill="1" applyBorder="1" applyAlignment="1">
      <alignment horizontal="center" vertical="center" wrapText="1"/>
    </xf>
    <xf numFmtId="0" fontId="1" fillId="0" borderId="23" xfId="0" applyFont="1" applyBorder="1" applyAlignment="1" applyProtection="1">
      <alignment horizontal="center" vertical="center" wrapText="1"/>
      <protection locked="0"/>
    </xf>
    <xf numFmtId="166" fontId="1" fillId="0" borderId="24" xfId="1" applyFont="1" applyBorder="1" applyAlignment="1" applyProtection="1">
      <alignment horizontal="center" vertical="center" wrapText="1"/>
      <protection locked="0"/>
    </xf>
    <xf numFmtId="166" fontId="1" fillId="0" borderId="23" xfId="1" applyFont="1" applyBorder="1" applyAlignment="1" applyProtection="1">
      <alignment horizontal="center" vertical="center" wrapText="1"/>
      <protection locked="0"/>
    </xf>
    <xf numFmtId="166" fontId="1" fillId="0" borderId="25" xfId="1" applyFont="1" applyBorder="1" applyAlignment="1" applyProtection="1">
      <alignment horizontal="center" vertical="center" wrapText="1"/>
      <protection locked="0"/>
    </xf>
    <xf numFmtId="166" fontId="1" fillId="0" borderId="26" xfId="1" applyFont="1" applyBorder="1" applyAlignment="1" applyProtection="1">
      <alignment horizontal="center" vertical="center" wrapText="1"/>
      <protection locked="0"/>
    </xf>
    <xf numFmtId="172" fontId="31" fillId="4" borderId="7" xfId="1" applyNumberFormat="1" applyFont="1" applyFill="1" applyBorder="1" applyAlignment="1">
      <alignment horizontal="center" vertical="center" wrapText="1"/>
    </xf>
    <xf numFmtId="172" fontId="2" fillId="10" borderId="7" xfId="1" applyNumberFormat="1" applyFont="1" applyFill="1" applyBorder="1" applyAlignment="1">
      <alignment horizontal="center" vertical="center" wrapText="1"/>
    </xf>
    <xf numFmtId="172" fontId="2" fillId="11" borderId="7" xfId="1" applyNumberFormat="1" applyFont="1" applyFill="1" applyBorder="1" applyAlignment="1">
      <alignment horizontal="center" vertical="center" wrapText="1"/>
    </xf>
    <xf numFmtId="172" fontId="2" fillId="0" borderId="17" xfId="1" applyNumberFormat="1" applyFont="1" applyFill="1" applyBorder="1" applyAlignment="1">
      <alignment horizontal="center" vertical="center" wrapText="1"/>
    </xf>
    <xf numFmtId="172" fontId="31" fillId="4" borderId="17" xfId="1" applyNumberFormat="1" applyFont="1" applyFill="1" applyBorder="1" applyAlignment="1">
      <alignment horizontal="center" vertical="center" wrapText="1"/>
    </xf>
    <xf numFmtId="172" fontId="2" fillId="10" borderId="17" xfId="1" applyNumberFormat="1" applyFont="1" applyFill="1" applyBorder="1" applyAlignment="1">
      <alignment horizontal="center" vertical="center" wrapText="1"/>
    </xf>
    <xf numFmtId="168" fontId="2" fillId="4" borderId="17" xfId="1" applyNumberFormat="1" applyFont="1" applyFill="1" applyBorder="1" applyAlignment="1">
      <alignment horizontal="center" vertical="center" wrapText="1"/>
    </xf>
    <xf numFmtId="9" fontId="2" fillId="0" borderId="18" xfId="2" applyFont="1" applyFill="1" applyBorder="1" applyAlignment="1">
      <alignment horizontal="center" vertical="center" wrapText="1"/>
    </xf>
    <xf numFmtId="0" fontId="0" fillId="3" borderId="0" xfId="0" applyFill="1"/>
    <xf numFmtId="170" fontId="22" fillId="3" borderId="0" xfId="0" applyNumberFormat="1" applyFont="1" applyFill="1" applyBorder="1" applyAlignment="1">
      <alignment horizontal="center" vertical="center" wrapText="1"/>
    </xf>
    <xf numFmtId="175" fontId="0" fillId="0" borderId="7" xfId="0" applyNumberForma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" fontId="15" fillId="0" borderId="27" xfId="0" applyNumberFormat="1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5" fillId="0" borderId="27" xfId="0" applyFont="1" applyBorder="1" applyAlignment="1">
      <alignment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172" fontId="15" fillId="0" borderId="27" xfId="0" applyNumberFormat="1" applyFont="1" applyBorder="1" applyAlignment="1">
      <alignment horizontal="center" vertical="center" wrapText="1"/>
    </xf>
    <xf numFmtId="0" fontId="32" fillId="0" borderId="30" xfId="0" applyFont="1" applyBorder="1" applyAlignment="1" applyProtection="1">
      <alignment horizontal="center" vertical="center" wrapText="1"/>
      <protection locked="0"/>
    </xf>
    <xf numFmtId="0" fontId="32" fillId="0" borderId="0" xfId="0" applyFont="1" applyBorder="1" applyAlignment="1" applyProtection="1">
      <alignment horizontal="center" vertical="center" wrapText="1"/>
      <protection locked="0"/>
    </xf>
    <xf numFmtId="0" fontId="32" fillId="0" borderId="31" xfId="0" applyFont="1" applyBorder="1" applyAlignment="1">
      <alignment horizontal="center" vertical="center" wrapText="1"/>
    </xf>
    <xf numFmtId="1" fontId="15" fillId="0" borderId="24" xfId="0" applyNumberFormat="1" applyFont="1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15" fillId="0" borderId="24" xfId="0" applyFont="1" applyBorder="1" applyAlignment="1">
      <alignment horizontal="center" wrapText="1"/>
    </xf>
    <xf numFmtId="0" fontId="32" fillId="0" borderId="34" xfId="0" applyFont="1" applyBorder="1" applyAlignment="1" applyProtection="1">
      <alignment horizontal="center" vertical="center" wrapText="1"/>
      <protection locked="0"/>
    </xf>
    <xf numFmtId="0" fontId="32" fillId="0" borderId="35" xfId="0" applyFont="1" applyBorder="1" applyAlignment="1" applyProtection="1">
      <alignment horizontal="center" vertical="center" wrapText="1"/>
      <protection locked="0"/>
    </xf>
    <xf numFmtId="0" fontId="32" fillId="0" borderId="36" xfId="0" applyFont="1" applyBorder="1" applyAlignment="1">
      <alignment horizontal="center" vertical="center" wrapText="1"/>
    </xf>
    <xf numFmtId="0" fontId="32" fillId="0" borderId="35" xfId="0" applyFont="1" applyBorder="1" applyAlignment="1">
      <alignment horizontal="center" vertical="center" wrapText="1"/>
    </xf>
    <xf numFmtId="9" fontId="16" fillId="3" borderId="27" xfId="0" applyNumberFormat="1" applyFont="1" applyFill="1" applyBorder="1" applyAlignment="1">
      <alignment horizontal="center" wrapText="1"/>
    </xf>
    <xf numFmtId="166" fontId="15" fillId="0" borderId="27" xfId="1" applyFont="1" applyBorder="1" applyAlignment="1">
      <alignment wrapText="1"/>
    </xf>
    <xf numFmtId="166" fontId="15" fillId="0" borderId="29" xfId="1" applyFont="1" applyBorder="1" applyAlignment="1">
      <alignment wrapText="1"/>
    </xf>
    <xf numFmtId="166" fontId="1" fillId="0" borderId="3" xfId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166" fontId="1" fillId="0" borderId="37" xfId="1" applyFont="1" applyBorder="1" applyAlignment="1" applyProtection="1">
      <alignment horizontal="center" vertical="center" wrapText="1"/>
      <protection locked="0"/>
    </xf>
    <xf numFmtId="0" fontId="15" fillId="0" borderId="27" xfId="0" applyFont="1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39" xfId="0" applyBorder="1" applyAlignment="1">
      <alignment vertical="top"/>
    </xf>
    <xf numFmtId="0" fontId="0" fillId="0" borderId="38" xfId="0" applyBorder="1" applyAlignment="1">
      <alignment vertical="top"/>
    </xf>
    <xf numFmtId="0" fontId="0" fillId="0" borderId="38" xfId="0" applyBorder="1" applyAlignment="1">
      <alignment horizontal="left" vertical="top"/>
    </xf>
    <xf numFmtId="4" fontId="0" fillId="0" borderId="38" xfId="0" applyNumberFormat="1" applyBorder="1" applyAlignment="1">
      <alignment horizontal="right" vertical="top"/>
    </xf>
    <xf numFmtId="1" fontId="0" fillId="0" borderId="38" xfId="0" applyNumberFormat="1" applyBorder="1" applyAlignment="1">
      <alignment horizontal="right" vertical="top"/>
    </xf>
    <xf numFmtId="177" fontId="0" fillId="0" borderId="38" xfId="0" applyNumberFormat="1" applyBorder="1" applyAlignment="1">
      <alignment horizontal="right" vertical="top"/>
    </xf>
    <xf numFmtId="0" fontId="0" fillId="0" borderId="38" xfId="0" applyBorder="1" applyAlignment="1">
      <alignment horizontal="right" vertical="top"/>
    </xf>
    <xf numFmtId="178" fontId="0" fillId="0" borderId="38" xfId="0" applyNumberFormat="1" applyBorder="1" applyAlignment="1">
      <alignment horizontal="right" vertical="top"/>
    </xf>
    <xf numFmtId="0" fontId="0" fillId="0" borderId="40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vertical="top"/>
    </xf>
    <xf numFmtId="0" fontId="0" fillId="0" borderId="40" xfId="0" applyBorder="1" applyAlignment="1">
      <alignment vertical="top"/>
    </xf>
    <xf numFmtId="0" fontId="0" fillId="0" borderId="40" xfId="0" applyBorder="1" applyAlignment="1">
      <alignment horizontal="left" vertical="top"/>
    </xf>
    <xf numFmtId="4" fontId="0" fillId="0" borderId="40" xfId="0" applyNumberFormat="1" applyBorder="1" applyAlignment="1">
      <alignment horizontal="right" vertical="top"/>
    </xf>
    <xf numFmtId="1" fontId="0" fillId="0" borderId="40" xfId="0" applyNumberFormat="1" applyBorder="1" applyAlignment="1">
      <alignment horizontal="right" vertical="top"/>
    </xf>
    <xf numFmtId="177" fontId="0" fillId="0" borderId="40" xfId="0" applyNumberFormat="1" applyBorder="1" applyAlignment="1">
      <alignment horizontal="right" vertical="top"/>
    </xf>
    <xf numFmtId="0" fontId="0" fillId="0" borderId="40" xfId="0" applyBorder="1" applyAlignment="1">
      <alignment horizontal="right" vertical="top"/>
    </xf>
    <xf numFmtId="178" fontId="0" fillId="0" borderId="40" xfId="0" applyNumberFormat="1" applyBorder="1" applyAlignment="1">
      <alignment horizontal="right" vertical="top"/>
    </xf>
    <xf numFmtId="174" fontId="0" fillId="0" borderId="4" xfId="0" applyNumberFormat="1" applyBorder="1" applyAlignment="1">
      <alignment horizontal="center"/>
    </xf>
    <xf numFmtId="168" fontId="0" fillId="0" borderId="4" xfId="0" applyNumberFormat="1" applyBorder="1"/>
    <xf numFmtId="0" fontId="33" fillId="12" borderId="43" xfId="0" applyFont="1" applyFill="1" applyBorder="1" applyAlignment="1">
      <alignment horizontal="left" vertical="center"/>
    </xf>
    <xf numFmtId="0" fontId="33" fillId="12" borderId="44" xfId="0" applyFont="1" applyFill="1" applyBorder="1" applyAlignment="1">
      <alignment horizontal="left" vertical="center"/>
    </xf>
    <xf numFmtId="0" fontId="33" fillId="12" borderId="45" xfId="0" applyFont="1" applyFill="1" applyBorder="1" applyAlignment="1">
      <alignment horizontal="left" vertical="center"/>
    </xf>
    <xf numFmtId="0" fontId="0" fillId="0" borderId="29" xfId="0" applyBorder="1"/>
    <xf numFmtId="0" fontId="33" fillId="12" borderId="46" xfId="0" applyFont="1" applyFill="1" applyBorder="1" applyAlignment="1">
      <alignment horizontal="left" vertical="center"/>
    </xf>
    <xf numFmtId="178" fontId="0" fillId="0" borderId="0" xfId="0" applyNumberFormat="1" applyBorder="1" applyAlignment="1">
      <alignment horizontal="right" vertical="top"/>
    </xf>
    <xf numFmtId="0" fontId="33" fillId="12" borderId="44" xfId="0" applyFont="1" applyFill="1" applyBorder="1" applyAlignment="1">
      <alignment vertical="top"/>
    </xf>
    <xf numFmtId="0" fontId="33" fillId="12" borderId="1" xfId="0" applyFont="1" applyFill="1" applyBorder="1" applyAlignment="1">
      <alignment horizontal="left" vertical="center"/>
    </xf>
    <xf numFmtId="0" fontId="0" fillId="13" borderId="1" xfId="0" applyFill="1" applyBorder="1"/>
  </cellXfs>
  <cellStyles count="3">
    <cellStyle name="Денежный" xfId="1" builtinId="4"/>
    <cellStyle name="Обычный" xfId="0" builtinId="0"/>
    <cellStyle name="Процентный" xfId="2" builtinId="5"/>
  </cellStyles>
  <dxfs count="9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BO318"/>
  <sheetViews>
    <sheetView tabSelected="1" zoomScale="70" zoomScaleNormal="70" workbookViewId="0">
      <pane ySplit="3" topLeftCell="A13" activePane="bottomLeft" state="frozen"/>
      <selection pane="bottomLeft" activeCell="Y3" sqref="Y3"/>
    </sheetView>
  </sheetViews>
  <sheetFormatPr defaultRowHeight="15" x14ac:dyDescent="0.25"/>
  <cols>
    <col min="1" max="1" width="4.42578125" style="115" bestFit="1" customWidth="1"/>
    <col min="2" max="2" width="7.42578125" style="115" bestFit="1" customWidth="1"/>
    <col min="3" max="3" width="7.42578125" style="115" customWidth="1"/>
    <col min="4" max="4" width="8.5703125" customWidth="1"/>
    <col min="5" max="5" width="9.28515625" customWidth="1"/>
    <col min="6" max="6" width="6.85546875" customWidth="1"/>
    <col min="7" max="8" width="19.140625" customWidth="1"/>
    <col min="9" max="9" width="7.140625" bestFit="1" customWidth="1"/>
    <col min="10" max="10" width="7.7109375" customWidth="1"/>
    <col min="11" max="11" width="9.7109375" customWidth="1"/>
    <col min="12" max="12" width="9.7109375" hidden="1" customWidth="1"/>
    <col min="13" max="13" width="9.5703125" bestFit="1" customWidth="1"/>
    <col min="14" max="14" width="9.5703125" customWidth="1"/>
    <col min="15" max="15" width="9.42578125" customWidth="1"/>
    <col min="16" max="16" width="8.5703125" bestFit="1" customWidth="1"/>
    <col min="17" max="17" width="9.7109375" hidden="1" customWidth="1"/>
    <col min="18" max="18" width="10.42578125" hidden="1" customWidth="1"/>
    <col min="19" max="19" width="6.28515625" hidden="1" customWidth="1"/>
    <col min="20" max="20" width="9.85546875" hidden="1" customWidth="1"/>
    <col min="21" max="22" width="9.28515625" hidden="1" customWidth="1"/>
    <col min="23" max="23" width="8.42578125" hidden="1" customWidth="1"/>
    <col min="24" max="25" width="5.85546875" customWidth="1"/>
    <col min="26" max="26" width="6.28515625" customWidth="1"/>
    <col min="27" max="28" width="5.85546875" customWidth="1"/>
    <col min="29" max="29" width="6.28515625" customWidth="1"/>
    <col min="30" max="30" width="5.42578125" customWidth="1"/>
    <col min="31" max="31" width="7.28515625" customWidth="1"/>
    <col min="32" max="32" width="0.7109375" customWidth="1"/>
    <col min="33" max="39" width="5.42578125" customWidth="1"/>
    <col min="40" max="40" width="1.42578125" style="103" customWidth="1"/>
    <col min="41" max="46" width="2.5703125" customWidth="1"/>
    <col min="47" max="47" width="4.5703125" style="55" customWidth="1"/>
    <col min="48" max="48" width="1.42578125" style="103" customWidth="1"/>
    <col min="49" max="54" width="2.5703125" customWidth="1"/>
    <col min="55" max="55" width="4" style="55" customWidth="1"/>
    <col min="56" max="56" width="1.42578125" style="103" customWidth="1"/>
    <col min="57" max="58" width="2.5703125" style="72" customWidth="1"/>
    <col min="59" max="60" width="3.5703125" style="72" bestFit="1" customWidth="1"/>
    <col min="61" max="61" width="3" style="72" customWidth="1"/>
    <col min="62" max="62" width="2.5703125" style="72" customWidth="1"/>
    <col min="63" max="63" width="4.140625" style="55" bestFit="1" customWidth="1"/>
    <col min="64" max="64" width="5.28515625" bestFit="1" customWidth="1"/>
    <col min="65" max="65" width="16" hidden="1" customWidth="1"/>
    <col min="66" max="66" width="14" hidden="1" customWidth="1"/>
    <col min="67" max="67" width="6" bestFit="1" customWidth="1"/>
  </cols>
  <sheetData>
    <row r="1" spans="1:67" s="12" customFormat="1" ht="27" thickBot="1" x14ac:dyDescent="0.45">
      <c r="A1" s="114"/>
      <c r="B1" s="114"/>
      <c r="C1" s="114"/>
      <c r="L1" s="155">
        <v>90</v>
      </c>
      <c r="M1" s="156"/>
      <c r="N1" s="140"/>
      <c r="O1" s="141"/>
      <c r="X1" s="137">
        <f>SUM(AD6:AD311)</f>
        <v>187</v>
      </c>
      <c r="Y1" s="138"/>
      <c r="Z1" s="142">
        <f>SUM(AE6:AE311)</f>
        <v>0</v>
      </c>
      <c r="AA1" s="140"/>
      <c r="AB1" s="140"/>
      <c r="AC1" s="141"/>
      <c r="AG1" s="137">
        <f>SUM(AM6:AM311)</f>
        <v>993</v>
      </c>
      <c r="AH1" s="138"/>
      <c r="AI1" s="142">
        <f>SUM(AN6:AN311)</f>
        <v>0</v>
      </c>
      <c r="AJ1" s="140"/>
      <c r="AK1" s="140"/>
      <c r="AL1" s="141"/>
      <c r="AN1" s="99"/>
      <c r="AO1" s="146">
        <f>SUM(AO6:AT311)</f>
        <v>208</v>
      </c>
      <c r="AP1" s="147"/>
      <c r="AQ1" s="147"/>
      <c r="AR1" s="147"/>
      <c r="AS1" s="147"/>
      <c r="AT1" s="147"/>
      <c r="AU1" s="148"/>
      <c r="AV1" s="99"/>
      <c r="AW1" s="146">
        <f>SUM(AW6:BB311)</f>
        <v>75</v>
      </c>
      <c r="AX1" s="147"/>
      <c r="AY1" s="147"/>
      <c r="AZ1" s="147"/>
      <c r="BA1" s="147"/>
      <c r="BB1" s="147"/>
      <c r="BC1" s="148"/>
      <c r="BD1" s="99"/>
      <c r="BE1" s="149">
        <f>SUM(BE6:BJ311)</f>
        <v>1089</v>
      </c>
      <c r="BF1" s="147"/>
      <c r="BG1" s="147"/>
      <c r="BH1" s="147"/>
      <c r="BI1" s="147"/>
      <c r="BJ1" s="147"/>
      <c r="BK1" s="148"/>
    </row>
    <row r="2" spans="1:67" s="12" customFormat="1" ht="27" thickBot="1" x14ac:dyDescent="0.45">
      <c r="A2" s="114"/>
      <c r="B2" s="114"/>
      <c r="C2" s="114"/>
      <c r="L2" s="19"/>
      <c r="M2" s="19"/>
      <c r="N2" s="20"/>
      <c r="Q2" s="154" t="e">
        <f>AVERAGE(S6:S289)</f>
        <v>#DIV/0!</v>
      </c>
      <c r="R2" s="140"/>
      <c r="S2" s="141"/>
      <c r="W2" s="18" t="e">
        <f>AVERAGE(W6:W289)</f>
        <v>#DIV/0!</v>
      </c>
      <c r="X2" s="160" t="s">
        <v>434</v>
      </c>
      <c r="Y2" s="161"/>
      <c r="Z2" s="161"/>
      <c r="AA2" s="161"/>
      <c r="AB2" s="161"/>
      <c r="AC2" s="162"/>
      <c r="AG2" s="139" t="s">
        <v>433</v>
      </c>
      <c r="AH2" s="140"/>
      <c r="AI2" s="140"/>
      <c r="AJ2" s="140"/>
      <c r="AK2" s="140"/>
      <c r="AL2" s="141"/>
      <c r="AN2" s="99"/>
      <c r="AO2" s="81" t="s">
        <v>41</v>
      </c>
      <c r="AP2" s="73" t="s">
        <v>42</v>
      </c>
      <c r="AQ2" s="73" t="s">
        <v>43</v>
      </c>
      <c r="AR2" s="73" t="s">
        <v>44</v>
      </c>
      <c r="AS2" s="73" t="s">
        <v>45</v>
      </c>
      <c r="AT2" s="82" t="s">
        <v>435</v>
      </c>
      <c r="AU2" s="80"/>
      <c r="AV2" s="99"/>
      <c r="AW2" s="81" t="s">
        <v>41</v>
      </c>
      <c r="AX2" s="73" t="s">
        <v>42</v>
      </c>
      <c r="AY2" s="73" t="s">
        <v>43</v>
      </c>
      <c r="AZ2" s="73" t="s">
        <v>44</v>
      </c>
      <c r="BA2" s="73" t="s">
        <v>45</v>
      </c>
      <c r="BB2" s="82" t="s">
        <v>435</v>
      </c>
      <c r="BC2" s="80"/>
      <c r="BD2" s="99"/>
      <c r="BE2" s="81" t="s">
        <v>41</v>
      </c>
      <c r="BF2" s="93" t="s">
        <v>42</v>
      </c>
      <c r="BG2" s="93" t="s">
        <v>43</v>
      </c>
      <c r="BH2" s="93" t="s">
        <v>44</v>
      </c>
      <c r="BI2" s="93" t="s">
        <v>45</v>
      </c>
      <c r="BJ2" s="82" t="s">
        <v>435</v>
      </c>
      <c r="BK2" s="80"/>
      <c r="BM2" s="88">
        <f>SUM(BM6:BM841)</f>
        <v>2253240</v>
      </c>
      <c r="BN2" s="88">
        <f>SUM(BN6:BN841)</f>
        <v>491850</v>
      </c>
    </row>
    <row r="3" spans="1:67" s="6" customFormat="1" ht="141" thickBot="1" x14ac:dyDescent="0.3">
      <c r="A3" s="1" t="s">
        <v>958</v>
      </c>
      <c r="B3" s="1" t="s">
        <v>969</v>
      </c>
      <c r="C3" s="1" t="s">
        <v>2498</v>
      </c>
      <c r="D3" s="1" t="s">
        <v>26</v>
      </c>
      <c r="E3" s="1" t="s">
        <v>27</v>
      </c>
      <c r="F3" s="1" t="s">
        <v>28</v>
      </c>
      <c r="G3" s="1" t="s">
        <v>29</v>
      </c>
      <c r="H3" s="13" t="s">
        <v>4277</v>
      </c>
      <c r="I3" s="13" t="s">
        <v>38</v>
      </c>
      <c r="J3" s="13" t="s">
        <v>0</v>
      </c>
      <c r="K3" s="120" t="s">
        <v>259</v>
      </c>
      <c r="L3" s="121" t="s">
        <v>30</v>
      </c>
      <c r="M3" s="121" t="s">
        <v>955</v>
      </c>
      <c r="N3" s="122" t="s">
        <v>32</v>
      </c>
      <c r="O3" s="123" t="s">
        <v>35</v>
      </c>
      <c r="P3" s="124" t="s">
        <v>33</v>
      </c>
      <c r="Q3" s="157" t="s">
        <v>31</v>
      </c>
      <c r="R3" s="158"/>
      <c r="S3" s="2" t="s">
        <v>34</v>
      </c>
      <c r="T3" s="157" t="s">
        <v>36</v>
      </c>
      <c r="U3" s="159"/>
      <c r="V3" s="158"/>
      <c r="W3" s="2" t="s">
        <v>34</v>
      </c>
      <c r="X3" s="4" t="s">
        <v>1</v>
      </c>
      <c r="Y3" s="66" t="s">
        <v>2205</v>
      </c>
      <c r="Z3" s="66" t="s">
        <v>2204</v>
      </c>
      <c r="AA3" s="66" t="s">
        <v>2206</v>
      </c>
      <c r="AB3" s="66" t="s">
        <v>2207</v>
      </c>
      <c r="AC3" s="66" t="s">
        <v>2208</v>
      </c>
      <c r="AD3" s="3" t="s">
        <v>2</v>
      </c>
      <c r="AE3" s="5" t="s">
        <v>3</v>
      </c>
      <c r="AG3" s="4" t="s">
        <v>1</v>
      </c>
      <c r="AH3" s="66" t="s">
        <v>2205</v>
      </c>
      <c r="AI3" s="66" t="s">
        <v>2204</v>
      </c>
      <c r="AJ3" s="66" t="s">
        <v>2206</v>
      </c>
      <c r="AK3" s="66" t="s">
        <v>2207</v>
      </c>
      <c r="AL3" s="66" t="s">
        <v>2208</v>
      </c>
      <c r="AM3" s="3" t="s">
        <v>2</v>
      </c>
      <c r="AN3" s="100" t="s">
        <v>3</v>
      </c>
      <c r="AO3" s="150" t="s">
        <v>40</v>
      </c>
      <c r="AP3" s="151"/>
      <c r="AQ3" s="151"/>
      <c r="AR3" s="151"/>
      <c r="AS3" s="151"/>
      <c r="AT3" s="151"/>
      <c r="AU3" s="152"/>
      <c r="AV3" s="100"/>
      <c r="AW3" s="150" t="s">
        <v>956</v>
      </c>
      <c r="AX3" s="151"/>
      <c r="AY3" s="151"/>
      <c r="AZ3" s="151"/>
      <c r="BA3" s="151"/>
      <c r="BB3" s="151"/>
      <c r="BC3" s="153"/>
      <c r="BD3" s="100"/>
      <c r="BE3" s="143" t="s">
        <v>175</v>
      </c>
      <c r="BF3" s="144"/>
      <c r="BG3" s="144"/>
      <c r="BH3" s="144"/>
      <c r="BI3" s="144"/>
      <c r="BJ3" s="144"/>
      <c r="BK3" s="145"/>
    </row>
    <row r="4" spans="1:67" s="10" customFormat="1" ht="60" x14ac:dyDescent="0.25">
      <c r="A4" s="11">
        <v>1</v>
      </c>
      <c r="B4" s="11" t="str">
        <f>_xlfn.XLOOKUP(D4,наличие!B:B,наличие!D:D,"-",0)</f>
        <v>-</v>
      </c>
      <c r="C4" s="11" t="s">
        <v>2345</v>
      </c>
      <c r="D4" s="109" t="str">
        <f>MID(C4,FIND(" ",C4)+1,99)</f>
        <v>NILSON</v>
      </c>
      <c r="E4" s="110" t="str">
        <f>MID(C4,1,FIND(" ",C4)-1)</f>
        <v>61442BH</v>
      </c>
      <c r="F4" s="111" t="s">
        <v>2436</v>
      </c>
      <c r="G4" s="11" t="str">
        <f>TRIM(E4&amp;"_"&amp;F4)</f>
        <v>61442BH_Copper</v>
      </c>
      <c r="H4" s="30" t="s">
        <v>4278</v>
      </c>
      <c r="I4" s="30"/>
      <c r="J4" s="29" t="s">
        <v>2487</v>
      </c>
      <c r="K4" s="45"/>
      <c r="L4" s="128">
        <f>K4*1.15</f>
        <v>0</v>
      </c>
      <c r="M4" s="129">
        <f>SUMIF(price!A:A,E4,price!D:D)</f>
        <v>0</v>
      </c>
      <c r="N4" s="130">
        <v>440</v>
      </c>
      <c r="O4" s="131">
        <f t="shared" ref="O4:O23" si="0">N4*$L$1</f>
        <v>39600</v>
      </c>
      <c r="P4" s="132" t="e">
        <f>(N4-L4)/L4</f>
        <v>#DIV/0!</v>
      </c>
      <c r="Q4" s="118">
        <f>ROUND(N4*0.55,1)</f>
        <v>242</v>
      </c>
      <c r="R4" s="22">
        <f>Q4*$J$1</f>
        <v>0</v>
      </c>
      <c r="S4" s="16" t="e">
        <f>(Q4-L4)/L4</f>
        <v>#DIV/0!</v>
      </c>
      <c r="T4" s="23">
        <f>ROUND(Q4*0.8,1)</f>
        <v>193.6</v>
      </c>
      <c r="U4" s="28">
        <v>5263</v>
      </c>
      <c r="V4" s="22">
        <f>T4*$J$1</f>
        <v>0</v>
      </c>
      <c r="W4" s="16" t="e">
        <f>(T4-L4)/L4</f>
        <v>#DIV/0!</v>
      </c>
      <c r="X4" s="76" t="s">
        <v>4</v>
      </c>
      <c r="Y4" s="77">
        <v>0</v>
      </c>
      <c r="Z4" s="77">
        <v>0</v>
      </c>
      <c r="AA4" s="77">
        <v>0</v>
      </c>
      <c r="AB4" s="77">
        <v>0</v>
      </c>
      <c r="AC4" s="78" t="s">
        <v>4</v>
      </c>
      <c r="AD4" s="7">
        <f>SUM(X4:AC4)</f>
        <v>0</v>
      </c>
      <c r="AE4" s="75">
        <f t="shared" ref="AE4:AE65" si="1">AD4*K4</f>
        <v>0</v>
      </c>
      <c r="AG4" s="76" t="s">
        <v>4</v>
      </c>
      <c r="AH4" s="77">
        <f t="shared" ref="AH4:AK6" si="2">BF4+Y4-AP4-AX4</f>
        <v>0</v>
      </c>
      <c r="AI4" s="77">
        <f t="shared" si="2"/>
        <v>1</v>
      </c>
      <c r="AJ4" s="77">
        <f t="shared" si="2"/>
        <v>0</v>
      </c>
      <c r="AK4" s="77">
        <f t="shared" si="2"/>
        <v>0</v>
      </c>
      <c r="AL4" s="78" t="s">
        <v>4</v>
      </c>
      <c r="AM4" s="7">
        <f>SUM(AG4:AL4)</f>
        <v>1</v>
      </c>
      <c r="AN4" s="101">
        <f>AM4*L4</f>
        <v>0</v>
      </c>
      <c r="AO4" s="7" t="s">
        <v>4</v>
      </c>
      <c r="AP4" s="8">
        <v>0</v>
      </c>
      <c r="AQ4" s="8">
        <v>0</v>
      </c>
      <c r="AR4" s="8">
        <v>0</v>
      </c>
      <c r="AS4" s="8">
        <v>0</v>
      </c>
      <c r="AT4" s="9" t="s">
        <v>4</v>
      </c>
      <c r="AU4" s="74">
        <f>SUM(AO4:AT4)</f>
        <v>0</v>
      </c>
      <c r="AV4" s="101">
        <f t="shared" ref="AV4:AV65" si="3">AU4*K4</f>
        <v>0</v>
      </c>
      <c r="AW4" s="7" t="s">
        <v>4</v>
      </c>
      <c r="AX4" s="8">
        <v>0</v>
      </c>
      <c r="AY4" s="8">
        <v>0</v>
      </c>
      <c r="AZ4" s="8">
        <v>0</v>
      </c>
      <c r="BA4" s="8">
        <v>0</v>
      </c>
      <c r="BB4" s="9" t="s">
        <v>4</v>
      </c>
      <c r="BC4" s="79">
        <f>SUM(AW4:BB4)</f>
        <v>0</v>
      </c>
      <c r="BD4" s="104">
        <f t="shared" ref="BD4:BD9" si="4">BC4*R4</f>
        <v>0</v>
      </c>
      <c r="BE4" s="94"/>
      <c r="BF4" s="95"/>
      <c r="BG4" s="95">
        <v>1</v>
      </c>
      <c r="BH4" s="95"/>
      <c r="BI4" s="95"/>
      <c r="BJ4" s="105"/>
      <c r="BK4" s="107">
        <f>SUM(BE4:BJ4)</f>
        <v>1</v>
      </c>
      <c r="BL4" s="86">
        <f>SUMIF(наличие!D:D,E4,наличие!F:F)</f>
        <v>0</v>
      </c>
      <c r="BM4" s="87">
        <f>AU4*O4</f>
        <v>0</v>
      </c>
      <c r="BN4" s="87">
        <f>BC4*O4</f>
        <v>0</v>
      </c>
      <c r="BO4" s="113">
        <f t="shared" ref="BO4:BO67" si="5">SUMIF(BQ:BQ,E4,BX:BX)</f>
        <v>0</v>
      </c>
    </row>
    <row r="5" spans="1:67" s="10" customFormat="1" ht="60" x14ac:dyDescent="0.25">
      <c r="A5" s="11">
        <v>2</v>
      </c>
      <c r="B5" s="11" t="str">
        <f>_xlfn.XLOOKUP(D5,наличие!B:B,наличие!D:D,"-",0)</f>
        <v>-</v>
      </c>
      <c r="C5" s="11" t="s">
        <v>2345</v>
      </c>
      <c r="D5" s="109" t="str">
        <f t="shared" ref="D5:D68" si="6">MID(C5,FIND(" ",C5)+1,99)</f>
        <v>NILSON</v>
      </c>
      <c r="E5" s="110" t="str">
        <f t="shared" ref="E5:E68" si="7">MID(C5,1,FIND(" ",C5)-1)</f>
        <v>61442BH</v>
      </c>
      <c r="F5" s="111" t="s">
        <v>2437</v>
      </c>
      <c r="G5" s="11" t="str">
        <f t="shared" ref="G5:G68" si="8">TRIM(E5&amp;"_"&amp;F5)</f>
        <v>61442BH_Slate</v>
      </c>
      <c r="H5" s="30" t="s">
        <v>4278</v>
      </c>
      <c r="I5" s="30"/>
      <c r="J5" s="26" t="s">
        <v>2487</v>
      </c>
      <c r="K5" s="45"/>
      <c r="L5" s="65">
        <f>K5*1.15</f>
        <v>0</v>
      </c>
      <c r="M5" s="125">
        <f>SUMIF(price!A:A,E5,price!D:D)</f>
        <v>0</v>
      </c>
      <c r="N5" s="126">
        <v>440</v>
      </c>
      <c r="O5" s="21">
        <f t="shared" si="0"/>
        <v>39600</v>
      </c>
      <c r="P5" s="16" t="e">
        <f>(N5-L5)/L5</f>
        <v>#DIV/0!</v>
      </c>
      <c r="Q5" s="118">
        <f>ROUND(N5*0.55,1)</f>
        <v>242</v>
      </c>
      <c r="R5" s="22">
        <f>Q5*$J$1</f>
        <v>0</v>
      </c>
      <c r="S5" s="16" t="e">
        <f>(Q5-L5)/L5</f>
        <v>#DIV/0!</v>
      </c>
      <c r="T5" s="23">
        <f>ROUND(Q5*0.8,1)</f>
        <v>193.6</v>
      </c>
      <c r="U5" s="28">
        <v>5263</v>
      </c>
      <c r="V5" s="22">
        <f>T5*$J$1</f>
        <v>0</v>
      </c>
      <c r="W5" s="16" t="e">
        <f>(T5-L5)/L5</f>
        <v>#DIV/0!</v>
      </c>
      <c r="X5" s="7" t="s">
        <v>4</v>
      </c>
      <c r="Y5" s="8">
        <v>0</v>
      </c>
      <c r="Z5" s="8">
        <v>0</v>
      </c>
      <c r="AA5" s="8">
        <v>0</v>
      </c>
      <c r="AB5" s="8">
        <v>0</v>
      </c>
      <c r="AC5" s="9" t="s">
        <v>4</v>
      </c>
      <c r="AD5" s="7">
        <f>SUM(X5:AC5)</f>
        <v>0</v>
      </c>
      <c r="AE5" s="75">
        <f t="shared" si="1"/>
        <v>0</v>
      </c>
      <c r="AG5" s="7" t="s">
        <v>4</v>
      </c>
      <c r="AH5" s="8">
        <f t="shared" si="2"/>
        <v>0</v>
      </c>
      <c r="AI5" s="8">
        <f t="shared" si="2"/>
        <v>0</v>
      </c>
      <c r="AJ5" s="8">
        <f t="shared" si="2"/>
        <v>0</v>
      </c>
      <c r="AK5" s="8">
        <f t="shared" si="2"/>
        <v>0</v>
      </c>
      <c r="AL5" s="9" t="s">
        <v>4</v>
      </c>
      <c r="AM5" s="7">
        <f>SUM(AG5:AL5)</f>
        <v>0</v>
      </c>
      <c r="AN5" s="101">
        <f>AM5*L5</f>
        <v>0</v>
      </c>
      <c r="AO5" s="7" t="s">
        <v>4</v>
      </c>
      <c r="AP5" s="8">
        <v>0</v>
      </c>
      <c r="AQ5" s="8">
        <v>0</v>
      </c>
      <c r="AR5" s="8">
        <v>0</v>
      </c>
      <c r="AS5" s="8">
        <v>0</v>
      </c>
      <c r="AT5" s="9" t="s">
        <v>4</v>
      </c>
      <c r="AU5" s="74">
        <f>SUM(AO5:AT5)</f>
        <v>0</v>
      </c>
      <c r="AV5" s="101">
        <f t="shared" si="3"/>
        <v>0</v>
      </c>
      <c r="AW5" s="7" t="s">
        <v>4</v>
      </c>
      <c r="AX5" s="8">
        <v>0</v>
      </c>
      <c r="AY5" s="8">
        <v>0</v>
      </c>
      <c r="AZ5" s="8">
        <v>0</v>
      </c>
      <c r="BA5" s="8">
        <v>0</v>
      </c>
      <c r="BB5" s="9" t="s">
        <v>4</v>
      </c>
      <c r="BC5" s="74">
        <f>SUM(AW5:BB5)</f>
        <v>0</v>
      </c>
      <c r="BD5" s="104">
        <f t="shared" si="4"/>
        <v>0</v>
      </c>
      <c r="BE5" s="96"/>
      <c r="BF5" s="11"/>
      <c r="BG5" s="11"/>
      <c r="BH5" s="11"/>
      <c r="BI5" s="11"/>
      <c r="BJ5" s="106"/>
      <c r="BK5" s="108">
        <f>SUM(BE5:BJ5)</f>
        <v>0</v>
      </c>
      <c r="BL5" s="86">
        <f>SUMIF(наличие!D:D,E5,наличие!F:F)</f>
        <v>0</v>
      </c>
      <c r="BM5" s="87">
        <f>AU5*O5</f>
        <v>0</v>
      </c>
      <c r="BN5" s="87">
        <f>BC5*O5</f>
        <v>0</v>
      </c>
      <c r="BO5" s="113">
        <f t="shared" si="5"/>
        <v>0</v>
      </c>
    </row>
    <row r="6" spans="1:67" s="10" customFormat="1" ht="60" x14ac:dyDescent="0.25">
      <c r="A6" s="11">
        <v>3</v>
      </c>
      <c r="B6" s="11" t="str">
        <f>_xlfn.XLOOKUP(D6,наличие!B:B,наличие!D:D,"-",0)</f>
        <v>-</v>
      </c>
      <c r="C6" s="11" t="s">
        <v>2345</v>
      </c>
      <c r="D6" s="109" t="str">
        <f t="shared" si="6"/>
        <v>NILSON</v>
      </c>
      <c r="E6" s="110" t="str">
        <f t="shared" si="7"/>
        <v>61442BH</v>
      </c>
      <c r="F6" s="111" t="s">
        <v>2438</v>
      </c>
      <c r="G6" s="11" t="str">
        <f t="shared" si="8"/>
        <v>61442BH_Uniform Green</v>
      </c>
      <c r="H6" s="30" t="s">
        <v>4278</v>
      </c>
      <c r="I6" s="30"/>
      <c r="J6" s="26" t="s">
        <v>2487</v>
      </c>
      <c r="K6" s="45"/>
      <c r="L6" s="65">
        <f>K6*1.15</f>
        <v>0</v>
      </c>
      <c r="M6" s="125">
        <f>SUMIF(price!A:A,E6,price!D:D)</f>
        <v>0</v>
      </c>
      <c r="N6" s="126">
        <v>415</v>
      </c>
      <c r="O6" s="21">
        <f t="shared" si="0"/>
        <v>37350</v>
      </c>
      <c r="P6" s="16" t="e">
        <f t="shared" ref="P6:P48" si="9">(N6-L6)/L6</f>
        <v>#DIV/0!</v>
      </c>
      <c r="Q6" s="118">
        <f t="shared" ref="Q6:Q48" si="10">ROUND(N6*0.55,1)</f>
        <v>228.3</v>
      </c>
      <c r="R6" s="22">
        <f t="shared" ref="R6:R20" si="11">Q6*$J$1</f>
        <v>0</v>
      </c>
      <c r="S6" s="16" t="e">
        <f t="shared" ref="S6:S48" si="12">(Q6-L6)/L6</f>
        <v>#DIV/0!</v>
      </c>
      <c r="T6" s="23">
        <f t="shared" ref="T6:T48" si="13">ROUND(Q6*0.8,1)</f>
        <v>182.6</v>
      </c>
      <c r="U6" s="28">
        <v>5263</v>
      </c>
      <c r="V6" s="22">
        <f t="shared" ref="V6:V20" si="14">T6*$J$1</f>
        <v>0</v>
      </c>
      <c r="W6" s="16" t="e">
        <f t="shared" ref="W6:W48" si="15">(T6-L6)/L6</f>
        <v>#DIV/0!</v>
      </c>
      <c r="X6" s="7" t="s">
        <v>4</v>
      </c>
      <c r="Y6" s="8">
        <v>0</v>
      </c>
      <c r="Z6" s="8">
        <v>0</v>
      </c>
      <c r="AA6" s="8">
        <v>0</v>
      </c>
      <c r="AB6" s="8">
        <v>0</v>
      </c>
      <c r="AC6" s="9" t="s">
        <v>4</v>
      </c>
      <c r="AD6" s="7">
        <f t="shared" ref="AD6:AD20" si="16">SUM(X6:AC6)</f>
        <v>0</v>
      </c>
      <c r="AE6" s="75">
        <f t="shared" si="1"/>
        <v>0</v>
      </c>
      <c r="AG6" s="7" t="s">
        <v>4</v>
      </c>
      <c r="AH6" s="8">
        <f t="shared" si="2"/>
        <v>0</v>
      </c>
      <c r="AI6" s="8">
        <f t="shared" si="2"/>
        <v>0</v>
      </c>
      <c r="AJ6" s="8">
        <f t="shared" si="2"/>
        <v>0</v>
      </c>
      <c r="AK6" s="8">
        <f t="shared" si="2"/>
        <v>0</v>
      </c>
      <c r="AL6" s="9" t="s">
        <v>4</v>
      </c>
      <c r="AM6" s="7">
        <f t="shared" ref="AM6:AM20" si="17">SUM(AG6:AL6)</f>
        <v>0</v>
      </c>
      <c r="AN6" s="101">
        <f t="shared" ref="AN6:AN48" si="18">AM6*L6</f>
        <v>0</v>
      </c>
      <c r="AO6" s="7" t="s">
        <v>4</v>
      </c>
      <c r="AP6" s="8">
        <v>0</v>
      </c>
      <c r="AQ6" s="8">
        <v>0</v>
      </c>
      <c r="AR6" s="8">
        <v>0</v>
      </c>
      <c r="AS6" s="8">
        <v>0</v>
      </c>
      <c r="AT6" s="9" t="s">
        <v>4</v>
      </c>
      <c r="AU6" s="74">
        <f t="shared" ref="AU6:AU87" si="19">SUM(AO6:AT6)</f>
        <v>0</v>
      </c>
      <c r="AV6" s="101">
        <f t="shared" si="3"/>
        <v>0</v>
      </c>
      <c r="AW6" s="7" t="s">
        <v>4</v>
      </c>
      <c r="AX6" s="8">
        <v>0</v>
      </c>
      <c r="AY6" s="8">
        <v>0</v>
      </c>
      <c r="AZ6" s="8">
        <v>0</v>
      </c>
      <c r="BA6" s="8">
        <v>0</v>
      </c>
      <c r="BB6" s="9" t="s">
        <v>4</v>
      </c>
      <c r="BC6" s="74">
        <f t="shared" ref="BC6:BC20" si="20">SUM(AW6:BB6)</f>
        <v>0</v>
      </c>
      <c r="BD6" s="104">
        <f t="shared" si="4"/>
        <v>0</v>
      </c>
      <c r="BE6" s="96"/>
      <c r="BF6" s="11"/>
      <c r="BG6" s="11"/>
      <c r="BH6" s="11"/>
      <c r="BI6" s="11"/>
      <c r="BJ6" s="106"/>
      <c r="BK6" s="108">
        <f t="shared" ref="BK6:BK20" si="21">SUM(BE6:BJ6)</f>
        <v>0</v>
      </c>
      <c r="BL6" s="86">
        <f>SUMIF(наличие!D:D,E6,наличие!F:F)</f>
        <v>0</v>
      </c>
      <c r="BM6" s="87">
        <f t="shared" ref="BM6:BM20" si="22">AU6*O6</f>
        <v>0</v>
      </c>
      <c r="BN6" s="87">
        <f t="shared" ref="BN6:BN20" si="23">BC6*O6</f>
        <v>0</v>
      </c>
      <c r="BO6" s="113">
        <f t="shared" si="5"/>
        <v>0</v>
      </c>
    </row>
    <row r="7" spans="1:67" s="10" customFormat="1" ht="45" x14ac:dyDescent="0.25">
      <c r="A7" s="11">
        <v>4</v>
      </c>
      <c r="B7" s="11" t="str">
        <f>_xlfn.XLOOKUP(D7,наличие!B:B,наличие!D:D,"-",0)</f>
        <v>Шляпы</v>
      </c>
      <c r="C7" s="11" t="s">
        <v>2346</v>
      </c>
      <c r="D7" s="109" t="str">
        <f t="shared" si="6"/>
        <v>RALAT</v>
      </c>
      <c r="E7" s="110" t="str">
        <f t="shared" si="7"/>
        <v>61424BH</v>
      </c>
      <c r="F7" s="111" t="s">
        <v>5</v>
      </c>
      <c r="G7" s="11" t="str">
        <f t="shared" si="8"/>
        <v>61424BH_Black</v>
      </c>
      <c r="H7" s="30" t="s">
        <v>4278</v>
      </c>
      <c r="I7" s="30"/>
      <c r="J7" s="26" t="s">
        <v>2487</v>
      </c>
      <c r="K7" s="45"/>
      <c r="L7" s="65">
        <f t="shared" ref="L7:L87" si="24">K7*1.15</f>
        <v>0</v>
      </c>
      <c r="M7" s="125">
        <f>SUMIF(price!A:A,E7,price!D:D)</f>
        <v>425</v>
      </c>
      <c r="N7" s="126">
        <v>415</v>
      </c>
      <c r="O7" s="21">
        <f t="shared" si="0"/>
        <v>37350</v>
      </c>
      <c r="P7" s="16" t="e">
        <f t="shared" si="9"/>
        <v>#DIV/0!</v>
      </c>
      <c r="Q7" s="118">
        <f t="shared" si="10"/>
        <v>228.3</v>
      </c>
      <c r="R7" s="22">
        <f t="shared" si="11"/>
        <v>0</v>
      </c>
      <c r="S7" s="16" t="e">
        <f t="shared" si="12"/>
        <v>#DIV/0!</v>
      </c>
      <c r="T7" s="23">
        <f t="shared" si="13"/>
        <v>182.6</v>
      </c>
      <c r="U7" s="28">
        <v>5263</v>
      </c>
      <c r="V7" s="22">
        <f t="shared" si="14"/>
        <v>0</v>
      </c>
      <c r="W7" s="16" t="e">
        <f t="shared" si="15"/>
        <v>#DIV/0!</v>
      </c>
      <c r="X7" s="7" t="s">
        <v>4</v>
      </c>
      <c r="Y7" s="8">
        <v>0</v>
      </c>
      <c r="Z7" s="8">
        <v>0</v>
      </c>
      <c r="AA7" s="8">
        <v>0</v>
      </c>
      <c r="AB7" s="8">
        <v>0</v>
      </c>
      <c r="AC7" s="9" t="s">
        <v>4</v>
      </c>
      <c r="AD7" s="7">
        <f t="shared" si="16"/>
        <v>0</v>
      </c>
      <c r="AE7" s="75">
        <f t="shared" si="1"/>
        <v>0</v>
      </c>
      <c r="AG7" s="7" t="s">
        <v>4</v>
      </c>
      <c r="AH7" s="8">
        <f t="shared" ref="AH7:AH15" si="25">BF7+Y7-AP7-AX7</f>
        <v>0</v>
      </c>
      <c r="AI7" s="8">
        <f t="shared" ref="AI7:AI20" si="26">BG7+Z7-AQ7-AY7</f>
        <v>0</v>
      </c>
      <c r="AJ7" s="8">
        <f t="shared" ref="AJ7:AJ20" si="27">BH7+AA7-AR7-AZ7</f>
        <v>0</v>
      </c>
      <c r="AK7" s="8">
        <f t="shared" ref="AK7:AK20" si="28">BI7+AB7-AS7-BA7</f>
        <v>0</v>
      </c>
      <c r="AL7" s="9" t="s">
        <v>4</v>
      </c>
      <c r="AM7" s="7">
        <f t="shared" si="17"/>
        <v>0</v>
      </c>
      <c r="AN7" s="101">
        <f t="shared" si="18"/>
        <v>0</v>
      </c>
      <c r="AO7" s="7" t="s">
        <v>4</v>
      </c>
      <c r="AP7" s="8">
        <v>0</v>
      </c>
      <c r="AQ7" s="8">
        <v>0</v>
      </c>
      <c r="AR7" s="8">
        <v>0</v>
      </c>
      <c r="AS7" s="8">
        <v>0</v>
      </c>
      <c r="AT7" s="9" t="s">
        <v>4</v>
      </c>
      <c r="AU7" s="74">
        <f t="shared" si="19"/>
        <v>0</v>
      </c>
      <c r="AV7" s="101">
        <f t="shared" si="3"/>
        <v>0</v>
      </c>
      <c r="AW7" s="7" t="s">
        <v>4</v>
      </c>
      <c r="AX7" s="8">
        <v>0</v>
      </c>
      <c r="AY7" s="8">
        <v>0</v>
      </c>
      <c r="AZ7" s="8">
        <v>0</v>
      </c>
      <c r="BA7" s="8">
        <v>0</v>
      </c>
      <c r="BB7" s="9" t="s">
        <v>4</v>
      </c>
      <c r="BC7" s="74">
        <f t="shared" si="20"/>
        <v>0</v>
      </c>
      <c r="BD7" s="104">
        <f t="shared" si="4"/>
        <v>0</v>
      </c>
      <c r="BE7" s="96"/>
      <c r="BF7" s="11"/>
      <c r="BG7" s="11"/>
      <c r="BH7" s="11"/>
      <c r="BI7" s="11"/>
      <c r="BJ7" s="106"/>
      <c r="BK7" s="108">
        <f t="shared" si="21"/>
        <v>0</v>
      </c>
      <c r="BL7" s="86">
        <f>SUMIF(наличие!D:D,E7,наличие!F:F)</f>
        <v>0</v>
      </c>
      <c r="BM7" s="87">
        <f t="shared" si="22"/>
        <v>0</v>
      </c>
      <c r="BN7" s="87">
        <f t="shared" si="23"/>
        <v>0</v>
      </c>
      <c r="BO7" s="113">
        <f t="shared" si="5"/>
        <v>0</v>
      </c>
    </row>
    <row r="8" spans="1:67" s="10" customFormat="1" ht="45" x14ac:dyDescent="0.25">
      <c r="A8" s="11">
        <v>5</v>
      </c>
      <c r="B8" s="11" t="str">
        <f>_xlfn.XLOOKUP(D8,наличие!B:B,наличие!D:D,"-",0)</f>
        <v>Шляпы</v>
      </c>
      <c r="C8" s="11" t="s">
        <v>2346</v>
      </c>
      <c r="D8" s="109" t="str">
        <f t="shared" si="6"/>
        <v>RALAT</v>
      </c>
      <c r="E8" s="110" t="str">
        <f t="shared" si="7"/>
        <v>61424BH</v>
      </c>
      <c r="F8" s="111" t="s">
        <v>22</v>
      </c>
      <c r="G8" s="11" t="str">
        <f t="shared" si="8"/>
        <v>61424BH_Charcoal</v>
      </c>
      <c r="H8" s="30" t="s">
        <v>4278</v>
      </c>
      <c r="I8" s="30"/>
      <c r="J8" s="26" t="s">
        <v>2487</v>
      </c>
      <c r="K8" s="45"/>
      <c r="L8" s="65">
        <f t="shared" si="24"/>
        <v>0</v>
      </c>
      <c r="M8" s="125">
        <f>SUMIF(price!A:A,E8,price!D:D)</f>
        <v>425</v>
      </c>
      <c r="N8" s="126">
        <v>425</v>
      </c>
      <c r="O8" s="21">
        <f t="shared" si="0"/>
        <v>38250</v>
      </c>
      <c r="P8" s="16" t="e">
        <f t="shared" si="9"/>
        <v>#DIV/0!</v>
      </c>
      <c r="Q8" s="118">
        <f t="shared" si="10"/>
        <v>233.8</v>
      </c>
      <c r="R8" s="22">
        <f t="shared" si="11"/>
        <v>0</v>
      </c>
      <c r="S8" s="16" t="e">
        <f t="shared" si="12"/>
        <v>#DIV/0!</v>
      </c>
      <c r="T8" s="23">
        <f t="shared" si="13"/>
        <v>187</v>
      </c>
      <c r="U8" s="28">
        <v>5263</v>
      </c>
      <c r="V8" s="22">
        <f t="shared" si="14"/>
        <v>0</v>
      </c>
      <c r="W8" s="16" t="e">
        <f t="shared" si="15"/>
        <v>#DIV/0!</v>
      </c>
      <c r="X8" s="7" t="s">
        <v>4</v>
      </c>
      <c r="Y8" s="8">
        <v>0</v>
      </c>
      <c r="Z8" s="8">
        <v>0</v>
      </c>
      <c r="AA8" s="8">
        <v>0</v>
      </c>
      <c r="AB8" s="8">
        <v>0</v>
      </c>
      <c r="AC8" s="9" t="s">
        <v>4</v>
      </c>
      <c r="AD8" s="7">
        <f t="shared" si="16"/>
        <v>0</v>
      </c>
      <c r="AE8" s="75">
        <f t="shared" si="1"/>
        <v>0</v>
      </c>
      <c r="AG8" s="7" t="s">
        <v>4</v>
      </c>
      <c r="AH8" s="8">
        <f t="shared" si="25"/>
        <v>0</v>
      </c>
      <c r="AI8" s="8">
        <f t="shared" si="26"/>
        <v>0</v>
      </c>
      <c r="AJ8" s="8">
        <f t="shared" si="27"/>
        <v>1</v>
      </c>
      <c r="AK8" s="8">
        <f t="shared" si="28"/>
        <v>0</v>
      </c>
      <c r="AL8" s="9" t="s">
        <v>4</v>
      </c>
      <c r="AM8" s="7">
        <f t="shared" si="17"/>
        <v>1</v>
      </c>
      <c r="AN8" s="101">
        <f t="shared" si="18"/>
        <v>0</v>
      </c>
      <c r="AO8" s="7" t="s">
        <v>4</v>
      </c>
      <c r="AP8" s="8">
        <v>0</v>
      </c>
      <c r="AQ8" s="8">
        <v>0</v>
      </c>
      <c r="AR8" s="8">
        <v>0</v>
      </c>
      <c r="AS8" s="8">
        <v>0</v>
      </c>
      <c r="AT8" s="9" t="s">
        <v>4</v>
      </c>
      <c r="AU8" s="74">
        <f t="shared" si="19"/>
        <v>0</v>
      </c>
      <c r="AV8" s="101">
        <f t="shared" si="3"/>
        <v>0</v>
      </c>
      <c r="AW8" s="7" t="s">
        <v>4</v>
      </c>
      <c r="AX8" s="8">
        <v>0</v>
      </c>
      <c r="AY8" s="8">
        <v>0</v>
      </c>
      <c r="AZ8" s="8">
        <v>0</v>
      </c>
      <c r="BA8" s="8">
        <v>0</v>
      </c>
      <c r="BB8" s="9" t="s">
        <v>4</v>
      </c>
      <c r="BC8" s="74">
        <f t="shared" si="20"/>
        <v>0</v>
      </c>
      <c r="BD8" s="104">
        <f t="shared" si="4"/>
        <v>0</v>
      </c>
      <c r="BE8" s="96"/>
      <c r="BF8" s="11"/>
      <c r="BG8" s="11"/>
      <c r="BH8" s="11">
        <v>1</v>
      </c>
      <c r="BI8" s="11"/>
      <c r="BJ8" s="106"/>
      <c r="BK8" s="108">
        <f t="shared" si="21"/>
        <v>1</v>
      </c>
      <c r="BL8" s="86">
        <f>SUMIF(наличие!D:D,E8,наличие!F:F)</f>
        <v>0</v>
      </c>
      <c r="BM8" s="87">
        <f t="shared" si="22"/>
        <v>0</v>
      </c>
      <c r="BN8" s="87">
        <f t="shared" si="23"/>
        <v>0</v>
      </c>
      <c r="BO8" s="113">
        <f t="shared" si="5"/>
        <v>0</v>
      </c>
    </row>
    <row r="9" spans="1:67" s="10" customFormat="1" ht="60" x14ac:dyDescent="0.25">
      <c r="A9" s="11">
        <v>6</v>
      </c>
      <c r="B9" s="11" t="str">
        <f>_xlfn.XLOOKUP(D9,наличие!B:B,наличие!D:D,"-",0)</f>
        <v>Шляпы</v>
      </c>
      <c r="C9" s="11" t="s">
        <v>2347</v>
      </c>
      <c r="D9" s="109" t="str">
        <f t="shared" si="6"/>
        <v>THE ARCHITECT</v>
      </c>
      <c r="E9" s="110" t="str">
        <f t="shared" si="7"/>
        <v>61432BH</v>
      </c>
      <c r="F9" s="111" t="s">
        <v>5</v>
      </c>
      <c r="G9" s="11" t="str">
        <f t="shared" si="8"/>
        <v>61432BH_Black</v>
      </c>
      <c r="H9" s="30" t="s">
        <v>4278</v>
      </c>
      <c r="I9" s="30"/>
      <c r="J9" s="26" t="s">
        <v>2487</v>
      </c>
      <c r="K9" s="45"/>
      <c r="L9" s="65">
        <f t="shared" si="24"/>
        <v>0</v>
      </c>
      <c r="M9" s="125">
        <f>SUMIF(price!A:A,E9,price!D:D)</f>
        <v>440</v>
      </c>
      <c r="N9" s="126">
        <v>425</v>
      </c>
      <c r="O9" s="21">
        <f t="shared" si="0"/>
        <v>38250</v>
      </c>
      <c r="P9" s="16" t="e">
        <f t="shared" si="9"/>
        <v>#DIV/0!</v>
      </c>
      <c r="Q9" s="118">
        <f t="shared" si="10"/>
        <v>233.8</v>
      </c>
      <c r="R9" s="22">
        <f t="shared" si="11"/>
        <v>0</v>
      </c>
      <c r="S9" s="16" t="e">
        <f t="shared" si="12"/>
        <v>#DIV/0!</v>
      </c>
      <c r="T9" s="23">
        <f t="shared" si="13"/>
        <v>187</v>
      </c>
      <c r="U9" s="28">
        <v>5263</v>
      </c>
      <c r="V9" s="22">
        <f t="shared" si="14"/>
        <v>0</v>
      </c>
      <c r="W9" s="16" t="e">
        <f t="shared" si="15"/>
        <v>#DIV/0!</v>
      </c>
      <c r="X9" s="7" t="s">
        <v>4</v>
      </c>
      <c r="Y9" s="8">
        <v>0</v>
      </c>
      <c r="Z9" s="8">
        <v>0</v>
      </c>
      <c r="AA9" s="8">
        <v>2</v>
      </c>
      <c r="AB9" s="8">
        <v>1</v>
      </c>
      <c r="AC9" s="9" t="s">
        <v>4</v>
      </c>
      <c r="AD9" s="7">
        <f t="shared" si="16"/>
        <v>3</v>
      </c>
      <c r="AE9" s="75">
        <f t="shared" si="1"/>
        <v>0</v>
      </c>
      <c r="AG9" s="7" t="s">
        <v>4</v>
      </c>
      <c r="AH9" s="8">
        <f t="shared" si="25"/>
        <v>0</v>
      </c>
      <c r="AI9" s="8">
        <f t="shared" si="26"/>
        <v>0</v>
      </c>
      <c r="AJ9" s="8">
        <f t="shared" si="27"/>
        <v>2</v>
      </c>
      <c r="AK9" s="8">
        <f t="shared" si="28"/>
        <v>1</v>
      </c>
      <c r="AL9" s="9" t="s">
        <v>4</v>
      </c>
      <c r="AM9" s="7">
        <f t="shared" si="17"/>
        <v>3</v>
      </c>
      <c r="AN9" s="101">
        <f t="shared" si="18"/>
        <v>0</v>
      </c>
      <c r="AO9" s="7" t="s">
        <v>4</v>
      </c>
      <c r="AP9" s="8">
        <v>0</v>
      </c>
      <c r="AQ9" s="8">
        <v>0</v>
      </c>
      <c r="AR9" s="8">
        <v>0</v>
      </c>
      <c r="AS9" s="8">
        <v>0</v>
      </c>
      <c r="AT9" s="9" t="s">
        <v>4</v>
      </c>
      <c r="AU9" s="74">
        <f t="shared" si="19"/>
        <v>0</v>
      </c>
      <c r="AV9" s="101">
        <f t="shared" si="3"/>
        <v>0</v>
      </c>
      <c r="AW9" s="7" t="s">
        <v>4</v>
      </c>
      <c r="AX9" s="8">
        <v>0</v>
      </c>
      <c r="AY9" s="8">
        <v>0</v>
      </c>
      <c r="AZ9" s="8">
        <v>0</v>
      </c>
      <c r="BA9" s="8">
        <v>0</v>
      </c>
      <c r="BB9" s="9" t="s">
        <v>4</v>
      </c>
      <c r="BC9" s="74">
        <f t="shared" si="20"/>
        <v>0</v>
      </c>
      <c r="BD9" s="104">
        <f t="shared" si="4"/>
        <v>0</v>
      </c>
      <c r="BE9" s="96"/>
      <c r="BF9" s="11"/>
      <c r="BG9" s="11"/>
      <c r="BH9" s="11"/>
      <c r="BI9" s="11"/>
      <c r="BJ9" s="106"/>
      <c r="BK9" s="108">
        <f t="shared" si="21"/>
        <v>0</v>
      </c>
      <c r="BL9" s="86">
        <f>SUMIF(наличие!D:D,E9,наличие!F:F)</f>
        <v>0</v>
      </c>
      <c r="BM9" s="87">
        <f t="shared" si="22"/>
        <v>0</v>
      </c>
      <c r="BN9" s="87">
        <f t="shared" si="23"/>
        <v>0</v>
      </c>
      <c r="BO9" s="113">
        <f t="shared" si="5"/>
        <v>0</v>
      </c>
    </row>
    <row r="10" spans="1:67" s="10" customFormat="1" ht="60" x14ac:dyDescent="0.25">
      <c r="A10" s="11">
        <v>7</v>
      </c>
      <c r="B10" s="11" t="str">
        <f>_xlfn.XLOOKUP(D10,наличие!B:B,наличие!D:D,"-",0)</f>
        <v>Шляпы</v>
      </c>
      <c r="C10" s="11" t="s">
        <v>2347</v>
      </c>
      <c r="D10" s="109" t="str">
        <f t="shared" si="6"/>
        <v>THE ARCHITECT</v>
      </c>
      <c r="E10" s="110" t="str">
        <f t="shared" si="7"/>
        <v>61432BH</v>
      </c>
      <c r="F10" s="111" t="s">
        <v>2193</v>
      </c>
      <c r="G10" s="11" t="str">
        <f t="shared" si="8"/>
        <v>61432BH_Buckskin</v>
      </c>
      <c r="H10" s="30" t="s">
        <v>4278</v>
      </c>
      <c r="I10" s="30"/>
      <c r="J10" s="26" t="s">
        <v>2487</v>
      </c>
      <c r="K10" s="45"/>
      <c r="L10" s="65">
        <f>K10*1.15</f>
        <v>0</v>
      </c>
      <c r="M10" s="125">
        <f>SUMIF(price!A:A,E10,price!D:D)</f>
        <v>440</v>
      </c>
      <c r="N10" s="126">
        <v>399</v>
      </c>
      <c r="O10" s="21">
        <f t="shared" si="0"/>
        <v>35910</v>
      </c>
      <c r="P10" s="16" t="e">
        <f>(N10-L10)/L10</f>
        <v>#DIV/0!</v>
      </c>
      <c r="Q10" s="118">
        <f>ROUND(N10*0.55,1)</f>
        <v>219.5</v>
      </c>
      <c r="R10" s="22">
        <f>Q10*$J$1</f>
        <v>0</v>
      </c>
      <c r="S10" s="16" t="e">
        <f>(Q10-L10)/L10</f>
        <v>#DIV/0!</v>
      </c>
      <c r="T10" s="23">
        <f>ROUND(Q10*0.8,1)</f>
        <v>175.6</v>
      </c>
      <c r="U10" s="28">
        <v>5263</v>
      </c>
      <c r="V10" s="22">
        <f>T10*$J$1</f>
        <v>0</v>
      </c>
      <c r="W10" s="16" t="e">
        <f>(T10-L10)/L10</f>
        <v>#DIV/0!</v>
      </c>
      <c r="X10" s="7" t="s">
        <v>4</v>
      </c>
      <c r="Y10" s="8">
        <v>0</v>
      </c>
      <c r="Z10" s="8">
        <v>0</v>
      </c>
      <c r="AA10" s="8">
        <v>0</v>
      </c>
      <c r="AB10" s="8">
        <v>0</v>
      </c>
      <c r="AC10" s="9" t="s">
        <v>4</v>
      </c>
      <c r="AD10" s="7">
        <f>SUM(X10:AC10)</f>
        <v>0</v>
      </c>
      <c r="AE10" s="75">
        <f t="shared" si="1"/>
        <v>0</v>
      </c>
      <c r="AG10" s="7" t="s">
        <v>4</v>
      </c>
      <c r="AH10" s="8">
        <f t="shared" ref="AH10:AK11" si="29">BF10+Y10-AP10-AX10</f>
        <v>0</v>
      </c>
      <c r="AI10" s="8">
        <f t="shared" si="29"/>
        <v>0</v>
      </c>
      <c r="AJ10" s="8">
        <f t="shared" si="29"/>
        <v>0</v>
      </c>
      <c r="AK10" s="8">
        <f t="shared" si="29"/>
        <v>0</v>
      </c>
      <c r="AL10" s="9" t="s">
        <v>4</v>
      </c>
      <c r="AM10" s="7">
        <f>SUM(AG10:AL10)</f>
        <v>0</v>
      </c>
      <c r="AN10" s="101">
        <f>AM10*L10</f>
        <v>0</v>
      </c>
      <c r="AO10" s="7" t="s">
        <v>4</v>
      </c>
      <c r="AP10" s="8">
        <v>0</v>
      </c>
      <c r="AQ10" s="8">
        <v>0</v>
      </c>
      <c r="AR10" s="8">
        <v>0</v>
      </c>
      <c r="AS10" s="8">
        <v>0</v>
      </c>
      <c r="AT10" s="9" t="s">
        <v>4</v>
      </c>
      <c r="AU10" s="74">
        <f>SUM(AO10:AT10)</f>
        <v>0</v>
      </c>
      <c r="AV10" s="101">
        <f t="shared" si="3"/>
        <v>0</v>
      </c>
      <c r="AW10" s="7" t="s">
        <v>4</v>
      </c>
      <c r="AX10" s="8">
        <v>0</v>
      </c>
      <c r="AY10" s="8">
        <v>0</v>
      </c>
      <c r="AZ10" s="8">
        <v>0</v>
      </c>
      <c r="BA10" s="8">
        <v>0</v>
      </c>
      <c r="BB10" s="9" t="s">
        <v>4</v>
      </c>
      <c r="BC10" s="74">
        <f>SUM(AW10:BB10)</f>
        <v>0</v>
      </c>
      <c r="BD10" s="104">
        <f t="shared" ref="BD10:BD71" si="30">BC10*K10</f>
        <v>0</v>
      </c>
      <c r="BE10" s="96"/>
      <c r="BF10" s="11"/>
      <c r="BG10" s="11"/>
      <c r="BH10" s="11"/>
      <c r="BI10" s="11"/>
      <c r="BJ10" s="106"/>
      <c r="BK10" s="108">
        <f>SUM(BE10:BJ10)</f>
        <v>0</v>
      </c>
      <c r="BL10" s="86">
        <f>SUMIF(наличие!D:D,E10,наличие!F:F)</f>
        <v>0</v>
      </c>
      <c r="BM10" s="87">
        <f>AU10*O10</f>
        <v>0</v>
      </c>
      <c r="BN10" s="87">
        <f>BC10*O10</f>
        <v>0</v>
      </c>
      <c r="BO10" s="113">
        <f t="shared" si="5"/>
        <v>0</v>
      </c>
    </row>
    <row r="11" spans="1:67" s="10" customFormat="1" ht="60" x14ac:dyDescent="0.25">
      <c r="A11" s="11">
        <v>8</v>
      </c>
      <c r="B11" s="11" t="str">
        <f>_xlfn.XLOOKUP(D11,наличие!B:B,наличие!D:D,"-",0)</f>
        <v>-</v>
      </c>
      <c r="C11" s="11" t="s">
        <v>2348</v>
      </c>
      <c r="D11" s="109" t="str">
        <f t="shared" si="6"/>
        <v>TRINELL</v>
      </c>
      <c r="E11" s="110" t="str">
        <f t="shared" si="7"/>
        <v>61430BH</v>
      </c>
      <c r="F11" s="111" t="s">
        <v>5</v>
      </c>
      <c r="G11" s="11" t="str">
        <f t="shared" si="8"/>
        <v>61430BH_Black</v>
      </c>
      <c r="H11" s="30" t="s">
        <v>4278</v>
      </c>
      <c r="I11" s="30"/>
      <c r="J11" s="26" t="s">
        <v>2487</v>
      </c>
      <c r="K11" s="45"/>
      <c r="L11" s="65">
        <f>K11*1.15</f>
        <v>0</v>
      </c>
      <c r="M11" s="125">
        <f>SUMIF(price!A:A,E11,price!D:D)</f>
        <v>415</v>
      </c>
      <c r="N11" s="126">
        <v>399</v>
      </c>
      <c r="O11" s="21">
        <f t="shared" si="0"/>
        <v>35910</v>
      </c>
      <c r="P11" s="16" t="e">
        <f>(N11-L11)/L11</f>
        <v>#DIV/0!</v>
      </c>
      <c r="Q11" s="118">
        <f>ROUND(N11*0.55,1)</f>
        <v>219.5</v>
      </c>
      <c r="R11" s="22">
        <f>Q11*$J$1</f>
        <v>0</v>
      </c>
      <c r="S11" s="16" t="e">
        <f>(Q11-L11)/L11</f>
        <v>#DIV/0!</v>
      </c>
      <c r="T11" s="23">
        <f>ROUND(Q11*0.8,1)</f>
        <v>175.6</v>
      </c>
      <c r="U11" s="28">
        <v>5263</v>
      </c>
      <c r="V11" s="22">
        <f>T11*$J$1</f>
        <v>0</v>
      </c>
      <c r="W11" s="16" t="e">
        <f>(T11-L11)/L11</f>
        <v>#DIV/0!</v>
      </c>
      <c r="X11" s="7" t="s">
        <v>4</v>
      </c>
      <c r="Y11" s="8">
        <v>0</v>
      </c>
      <c r="Z11" s="8">
        <v>0</v>
      </c>
      <c r="AA11" s="8">
        <v>0</v>
      </c>
      <c r="AB11" s="8">
        <v>0</v>
      </c>
      <c r="AC11" s="9" t="s">
        <v>4</v>
      </c>
      <c r="AD11" s="7">
        <f>SUM(X11:AC11)</f>
        <v>0</v>
      </c>
      <c r="AE11" s="75">
        <f t="shared" si="1"/>
        <v>0</v>
      </c>
      <c r="AG11" s="7" t="s">
        <v>4</v>
      </c>
      <c r="AH11" s="8">
        <f t="shared" si="29"/>
        <v>0</v>
      </c>
      <c r="AI11" s="8">
        <f t="shared" si="29"/>
        <v>0</v>
      </c>
      <c r="AJ11" s="8">
        <f t="shared" si="29"/>
        <v>0</v>
      </c>
      <c r="AK11" s="8">
        <f t="shared" si="29"/>
        <v>0</v>
      </c>
      <c r="AL11" s="9" t="s">
        <v>4</v>
      </c>
      <c r="AM11" s="7">
        <f>SUM(AG11:AL11)</f>
        <v>0</v>
      </c>
      <c r="AN11" s="101">
        <f>AM11*L11</f>
        <v>0</v>
      </c>
      <c r="AO11" s="7" t="s">
        <v>4</v>
      </c>
      <c r="AP11" s="8">
        <v>0</v>
      </c>
      <c r="AQ11" s="8">
        <v>0</v>
      </c>
      <c r="AR11" s="8">
        <v>0</v>
      </c>
      <c r="AS11" s="8">
        <v>0</v>
      </c>
      <c r="AT11" s="9" t="s">
        <v>4</v>
      </c>
      <c r="AU11" s="74">
        <f>SUM(AO11:AT11)</f>
        <v>0</v>
      </c>
      <c r="AV11" s="101">
        <f t="shared" si="3"/>
        <v>0</v>
      </c>
      <c r="AW11" s="7" t="s">
        <v>4</v>
      </c>
      <c r="AX11" s="8">
        <v>0</v>
      </c>
      <c r="AY11" s="8">
        <v>0</v>
      </c>
      <c r="AZ11" s="8">
        <v>0</v>
      </c>
      <c r="BA11" s="8">
        <v>0</v>
      </c>
      <c r="BB11" s="9" t="s">
        <v>4</v>
      </c>
      <c r="BC11" s="74">
        <f>SUM(AW11:BB11)</f>
        <v>0</v>
      </c>
      <c r="BD11" s="104">
        <f t="shared" si="30"/>
        <v>0</v>
      </c>
      <c r="BE11" s="96"/>
      <c r="BF11" s="11"/>
      <c r="BG11" s="11"/>
      <c r="BH11" s="11"/>
      <c r="BI11" s="11"/>
      <c r="BJ11" s="106"/>
      <c r="BK11" s="108">
        <f>SUM(BE11:BJ11)</f>
        <v>0</v>
      </c>
      <c r="BL11" s="86">
        <f>SUMIF(наличие!D:D,E11,наличие!F:F)</f>
        <v>0</v>
      </c>
      <c r="BM11" s="87">
        <f>AU11*O11</f>
        <v>0</v>
      </c>
      <c r="BN11" s="87">
        <f>BC11*O11</f>
        <v>0</v>
      </c>
      <c r="BO11" s="113">
        <f t="shared" si="5"/>
        <v>0</v>
      </c>
    </row>
    <row r="12" spans="1:67" s="10" customFormat="1" ht="60" x14ac:dyDescent="0.25">
      <c r="A12" s="11">
        <v>9</v>
      </c>
      <c r="B12" s="11" t="str">
        <f>_xlfn.XLOOKUP(D12,наличие!B:B,наличие!D:D,"-",0)</f>
        <v>-</v>
      </c>
      <c r="C12" s="11" t="s">
        <v>2348</v>
      </c>
      <c r="D12" s="109" t="str">
        <f t="shared" si="6"/>
        <v>TRINELL</v>
      </c>
      <c r="E12" s="110" t="str">
        <f t="shared" si="7"/>
        <v>61430BH</v>
      </c>
      <c r="F12" s="111" t="s">
        <v>2439</v>
      </c>
      <c r="G12" s="11" t="str">
        <f t="shared" si="8"/>
        <v>61430BH_Light Mink</v>
      </c>
      <c r="H12" s="30" t="s">
        <v>4278</v>
      </c>
      <c r="I12" s="30"/>
      <c r="J12" s="26" t="s">
        <v>2487</v>
      </c>
      <c r="K12" s="45"/>
      <c r="L12" s="65">
        <f t="shared" si="24"/>
        <v>0</v>
      </c>
      <c r="M12" s="125">
        <f>SUMIF(price!A:A,E12,price!D:D)</f>
        <v>415</v>
      </c>
      <c r="N12" s="126">
        <v>360</v>
      </c>
      <c r="O12" s="21">
        <f t="shared" si="0"/>
        <v>32400</v>
      </c>
      <c r="P12" s="16" t="e">
        <f t="shared" si="9"/>
        <v>#DIV/0!</v>
      </c>
      <c r="Q12" s="118">
        <f t="shared" si="10"/>
        <v>198</v>
      </c>
      <c r="R12" s="22">
        <f t="shared" si="11"/>
        <v>0</v>
      </c>
      <c r="S12" s="16" t="e">
        <f t="shared" si="12"/>
        <v>#DIV/0!</v>
      </c>
      <c r="T12" s="23">
        <f t="shared" si="13"/>
        <v>158.4</v>
      </c>
      <c r="U12" s="28">
        <v>4330</v>
      </c>
      <c r="V12" s="22">
        <f t="shared" si="14"/>
        <v>0</v>
      </c>
      <c r="W12" s="16" t="e">
        <f t="shared" si="15"/>
        <v>#DIV/0!</v>
      </c>
      <c r="X12" s="7" t="s">
        <v>4</v>
      </c>
      <c r="Y12" s="8">
        <v>0</v>
      </c>
      <c r="Z12" s="8">
        <v>0</v>
      </c>
      <c r="AA12" s="8">
        <v>0</v>
      </c>
      <c r="AB12" s="8">
        <v>0</v>
      </c>
      <c r="AC12" s="9" t="s">
        <v>4</v>
      </c>
      <c r="AD12" s="7">
        <f t="shared" si="16"/>
        <v>0</v>
      </c>
      <c r="AE12" s="75">
        <f t="shared" si="1"/>
        <v>0</v>
      </c>
      <c r="AG12" s="7" t="s">
        <v>4</v>
      </c>
      <c r="AH12" s="8">
        <f t="shared" si="25"/>
        <v>0</v>
      </c>
      <c r="AI12" s="8">
        <f t="shared" si="26"/>
        <v>0</v>
      </c>
      <c r="AJ12" s="8">
        <f t="shared" si="27"/>
        <v>0</v>
      </c>
      <c r="AK12" s="8">
        <f t="shared" si="28"/>
        <v>0</v>
      </c>
      <c r="AL12" s="9" t="s">
        <v>4</v>
      </c>
      <c r="AM12" s="7">
        <f t="shared" si="17"/>
        <v>0</v>
      </c>
      <c r="AN12" s="101">
        <f t="shared" si="18"/>
        <v>0</v>
      </c>
      <c r="AO12" s="7" t="s">
        <v>4</v>
      </c>
      <c r="AP12" s="8">
        <v>0</v>
      </c>
      <c r="AQ12" s="8">
        <v>0</v>
      </c>
      <c r="AR12" s="8">
        <v>0</v>
      </c>
      <c r="AS12" s="8">
        <v>0</v>
      </c>
      <c r="AT12" s="9" t="s">
        <v>4</v>
      </c>
      <c r="AU12" s="74">
        <f t="shared" si="19"/>
        <v>0</v>
      </c>
      <c r="AV12" s="101">
        <f t="shared" si="3"/>
        <v>0</v>
      </c>
      <c r="AW12" s="7" t="s">
        <v>4</v>
      </c>
      <c r="AX12" s="8">
        <v>0</v>
      </c>
      <c r="AY12" s="8">
        <v>0</v>
      </c>
      <c r="AZ12" s="8">
        <v>0</v>
      </c>
      <c r="BA12" s="8">
        <v>0</v>
      </c>
      <c r="BB12" s="9" t="s">
        <v>4</v>
      </c>
      <c r="BC12" s="74">
        <f t="shared" si="20"/>
        <v>0</v>
      </c>
      <c r="BD12" s="104">
        <f t="shared" si="30"/>
        <v>0</v>
      </c>
      <c r="BE12" s="96"/>
      <c r="BF12" s="11"/>
      <c r="BG12" s="11"/>
      <c r="BH12" s="11"/>
      <c r="BI12" s="11"/>
      <c r="BJ12" s="106"/>
      <c r="BK12" s="108">
        <f t="shared" si="21"/>
        <v>0</v>
      </c>
      <c r="BL12" s="86">
        <f>SUMIF(наличие!D:D,E12,наличие!F:F)</f>
        <v>0</v>
      </c>
      <c r="BM12" s="87">
        <f t="shared" si="22"/>
        <v>0</v>
      </c>
      <c r="BN12" s="87">
        <f t="shared" si="23"/>
        <v>0</v>
      </c>
      <c r="BO12" s="113">
        <f t="shared" si="5"/>
        <v>0</v>
      </c>
    </row>
    <row r="13" spans="1:67" s="10" customFormat="1" ht="45" x14ac:dyDescent="0.25">
      <c r="A13" s="11">
        <v>10</v>
      </c>
      <c r="B13" s="11" t="str">
        <f>_xlfn.XLOOKUP(D13,наличие!B:B,наличие!D:D,"-",0)</f>
        <v>-</v>
      </c>
      <c r="C13" s="11" t="s">
        <v>2349</v>
      </c>
      <c r="D13" s="109" t="str">
        <f t="shared" si="6"/>
        <v>GIRVIN</v>
      </c>
      <c r="E13" s="110" t="str">
        <f t="shared" si="7"/>
        <v>61428BH</v>
      </c>
      <c r="F13" s="111" t="s">
        <v>5</v>
      </c>
      <c r="G13" s="11" t="str">
        <f t="shared" si="8"/>
        <v>61428BH_Black</v>
      </c>
      <c r="H13" s="30" t="s">
        <v>4278</v>
      </c>
      <c r="I13" s="30"/>
      <c r="J13" s="26" t="s">
        <v>2487</v>
      </c>
      <c r="K13" s="45"/>
      <c r="L13" s="65">
        <f t="shared" si="24"/>
        <v>0</v>
      </c>
      <c r="M13" s="125">
        <f>SUMIF(price!A:A,E13,price!D:D)</f>
        <v>425</v>
      </c>
      <c r="N13" s="126">
        <v>360</v>
      </c>
      <c r="O13" s="21">
        <f t="shared" si="0"/>
        <v>32400</v>
      </c>
      <c r="P13" s="16" t="e">
        <f t="shared" si="9"/>
        <v>#DIV/0!</v>
      </c>
      <c r="Q13" s="118">
        <f t="shared" si="10"/>
        <v>198</v>
      </c>
      <c r="R13" s="22">
        <f t="shared" si="11"/>
        <v>0</v>
      </c>
      <c r="S13" s="16" t="e">
        <f t="shared" si="12"/>
        <v>#DIV/0!</v>
      </c>
      <c r="T13" s="23">
        <f t="shared" si="13"/>
        <v>158.4</v>
      </c>
      <c r="U13" s="28">
        <v>5263</v>
      </c>
      <c r="V13" s="22">
        <f t="shared" si="14"/>
        <v>0</v>
      </c>
      <c r="W13" s="16" t="e">
        <f t="shared" si="15"/>
        <v>#DIV/0!</v>
      </c>
      <c r="X13" s="7" t="s">
        <v>4</v>
      </c>
      <c r="Y13" s="8">
        <v>0</v>
      </c>
      <c r="Z13" s="8">
        <v>0</v>
      </c>
      <c r="AA13" s="8">
        <v>0</v>
      </c>
      <c r="AB13" s="8">
        <v>0</v>
      </c>
      <c r="AC13" s="9" t="s">
        <v>4</v>
      </c>
      <c r="AD13" s="7">
        <f t="shared" si="16"/>
        <v>0</v>
      </c>
      <c r="AE13" s="75">
        <f t="shared" si="1"/>
        <v>0</v>
      </c>
      <c r="AG13" s="7" t="s">
        <v>4</v>
      </c>
      <c r="AH13" s="8">
        <f t="shared" si="25"/>
        <v>0</v>
      </c>
      <c r="AI13" s="8">
        <f t="shared" si="26"/>
        <v>0</v>
      </c>
      <c r="AJ13" s="8">
        <f t="shared" si="27"/>
        <v>0</v>
      </c>
      <c r="AK13" s="8">
        <f t="shared" si="28"/>
        <v>0</v>
      </c>
      <c r="AL13" s="9" t="s">
        <v>4</v>
      </c>
      <c r="AM13" s="7">
        <f t="shared" si="17"/>
        <v>0</v>
      </c>
      <c r="AN13" s="101">
        <f t="shared" si="18"/>
        <v>0</v>
      </c>
      <c r="AO13" s="7" t="s">
        <v>4</v>
      </c>
      <c r="AP13" s="8">
        <v>0</v>
      </c>
      <c r="AQ13" s="8">
        <v>0</v>
      </c>
      <c r="AR13" s="8">
        <v>0</v>
      </c>
      <c r="AS13" s="8">
        <v>0</v>
      </c>
      <c r="AT13" s="9" t="s">
        <v>4</v>
      </c>
      <c r="AU13" s="74">
        <f t="shared" si="19"/>
        <v>0</v>
      </c>
      <c r="AV13" s="101">
        <f t="shared" si="3"/>
        <v>0</v>
      </c>
      <c r="AW13" s="7" t="s">
        <v>4</v>
      </c>
      <c r="AX13" s="8">
        <v>0</v>
      </c>
      <c r="AY13" s="8">
        <v>0</v>
      </c>
      <c r="AZ13" s="8">
        <v>0</v>
      </c>
      <c r="BA13" s="8">
        <v>0</v>
      </c>
      <c r="BB13" s="9" t="s">
        <v>4</v>
      </c>
      <c r="BC13" s="74">
        <f t="shared" si="20"/>
        <v>0</v>
      </c>
      <c r="BD13" s="104">
        <f t="shared" si="30"/>
        <v>0</v>
      </c>
      <c r="BE13" s="96"/>
      <c r="BF13" s="11"/>
      <c r="BG13" s="11"/>
      <c r="BH13" s="11"/>
      <c r="BI13" s="11"/>
      <c r="BJ13" s="106"/>
      <c r="BK13" s="108">
        <f t="shared" si="21"/>
        <v>0</v>
      </c>
      <c r="BL13" s="86">
        <f>SUMIF(наличие!D:D,E13,наличие!F:F)</f>
        <v>0</v>
      </c>
      <c r="BM13" s="87">
        <f t="shared" si="22"/>
        <v>0</v>
      </c>
      <c r="BN13" s="87">
        <f t="shared" si="23"/>
        <v>0</v>
      </c>
      <c r="BO13" s="113">
        <f t="shared" si="5"/>
        <v>0</v>
      </c>
    </row>
    <row r="14" spans="1:67" s="10" customFormat="1" ht="45" x14ac:dyDescent="0.25">
      <c r="A14" s="11">
        <v>11</v>
      </c>
      <c r="B14" s="11" t="str">
        <f>_xlfn.XLOOKUP(D14,наличие!B:B,наличие!D:D,"-",0)</f>
        <v>-</v>
      </c>
      <c r="C14" s="11" t="s">
        <v>2349</v>
      </c>
      <c r="D14" s="109" t="str">
        <f t="shared" si="6"/>
        <v>GIRVIN</v>
      </c>
      <c r="E14" s="110" t="str">
        <f t="shared" si="7"/>
        <v>61428BH</v>
      </c>
      <c r="F14" s="111" t="s">
        <v>11</v>
      </c>
      <c r="G14" s="11" t="str">
        <f t="shared" si="8"/>
        <v>61428BH_Chocolate</v>
      </c>
      <c r="H14" s="30" t="s">
        <v>4278</v>
      </c>
      <c r="I14" s="30"/>
      <c r="J14" s="26" t="s">
        <v>2487</v>
      </c>
      <c r="K14" s="45"/>
      <c r="L14" s="65">
        <f t="shared" si="24"/>
        <v>0</v>
      </c>
      <c r="M14" s="125">
        <f>SUMIF(price!A:A,E14,price!D:D)</f>
        <v>425</v>
      </c>
      <c r="N14" s="126">
        <v>360</v>
      </c>
      <c r="O14" s="21">
        <f t="shared" si="0"/>
        <v>32400</v>
      </c>
      <c r="P14" s="16" t="e">
        <f t="shared" si="9"/>
        <v>#DIV/0!</v>
      </c>
      <c r="Q14" s="118">
        <f t="shared" si="10"/>
        <v>198</v>
      </c>
      <c r="R14" s="22">
        <f t="shared" si="11"/>
        <v>0</v>
      </c>
      <c r="S14" s="16" t="e">
        <f t="shared" si="12"/>
        <v>#DIV/0!</v>
      </c>
      <c r="T14" s="23">
        <f t="shared" si="13"/>
        <v>158.4</v>
      </c>
      <c r="U14" s="28">
        <v>4330</v>
      </c>
      <c r="V14" s="22">
        <f t="shared" si="14"/>
        <v>0</v>
      </c>
      <c r="W14" s="16" t="e">
        <f t="shared" si="15"/>
        <v>#DIV/0!</v>
      </c>
      <c r="X14" s="7" t="s">
        <v>4</v>
      </c>
      <c r="Y14" s="8">
        <v>0</v>
      </c>
      <c r="Z14" s="8">
        <v>0</v>
      </c>
      <c r="AA14" s="8">
        <v>0</v>
      </c>
      <c r="AB14" s="8">
        <v>0</v>
      </c>
      <c r="AC14" s="9" t="s">
        <v>4</v>
      </c>
      <c r="AD14" s="7">
        <f t="shared" si="16"/>
        <v>0</v>
      </c>
      <c r="AE14" s="75">
        <f t="shared" si="1"/>
        <v>0</v>
      </c>
      <c r="AG14" s="7" t="s">
        <v>4</v>
      </c>
      <c r="AH14" s="8">
        <f t="shared" si="25"/>
        <v>0</v>
      </c>
      <c r="AI14" s="8">
        <f t="shared" si="26"/>
        <v>1</v>
      </c>
      <c r="AJ14" s="8">
        <f t="shared" si="27"/>
        <v>0</v>
      </c>
      <c r="AK14" s="8">
        <f t="shared" si="28"/>
        <v>1</v>
      </c>
      <c r="AL14" s="9" t="s">
        <v>4</v>
      </c>
      <c r="AM14" s="7">
        <f t="shared" si="17"/>
        <v>2</v>
      </c>
      <c r="AN14" s="101">
        <f t="shared" si="18"/>
        <v>0</v>
      </c>
      <c r="AO14" s="7" t="s">
        <v>4</v>
      </c>
      <c r="AP14" s="8">
        <v>0</v>
      </c>
      <c r="AQ14" s="8">
        <v>0</v>
      </c>
      <c r="AR14" s="8">
        <v>0</v>
      </c>
      <c r="AS14" s="8">
        <v>0</v>
      </c>
      <c r="AT14" s="9" t="s">
        <v>4</v>
      </c>
      <c r="AU14" s="74">
        <f t="shared" si="19"/>
        <v>0</v>
      </c>
      <c r="AV14" s="101">
        <f t="shared" si="3"/>
        <v>0</v>
      </c>
      <c r="AW14" s="7" t="s">
        <v>4</v>
      </c>
      <c r="AX14" s="8">
        <v>0</v>
      </c>
      <c r="AY14" s="8">
        <v>0</v>
      </c>
      <c r="AZ14" s="8">
        <v>0</v>
      </c>
      <c r="BA14" s="8">
        <v>0</v>
      </c>
      <c r="BB14" s="9" t="s">
        <v>4</v>
      </c>
      <c r="BC14" s="74">
        <f t="shared" si="20"/>
        <v>0</v>
      </c>
      <c r="BD14" s="104">
        <f t="shared" si="30"/>
        <v>0</v>
      </c>
      <c r="BE14" s="96"/>
      <c r="BF14" s="11"/>
      <c r="BG14" s="11">
        <v>1</v>
      </c>
      <c r="BH14" s="11"/>
      <c r="BI14" s="11">
        <v>1</v>
      </c>
      <c r="BJ14" s="106"/>
      <c r="BK14" s="108">
        <f t="shared" si="21"/>
        <v>2</v>
      </c>
      <c r="BL14" s="86">
        <f>SUMIF(наличие!D:D,E14,наличие!F:F)</f>
        <v>0</v>
      </c>
      <c r="BM14" s="87">
        <f t="shared" si="22"/>
        <v>0</v>
      </c>
      <c r="BN14" s="87">
        <f t="shared" si="23"/>
        <v>0</v>
      </c>
      <c r="BO14" s="113">
        <f t="shared" si="5"/>
        <v>0</v>
      </c>
    </row>
    <row r="15" spans="1:67" s="10" customFormat="1" ht="60" x14ac:dyDescent="0.25">
      <c r="A15" s="11">
        <v>12</v>
      </c>
      <c r="B15" s="11" t="str">
        <f>_xlfn.XLOOKUP(D15,наличие!B:B,наличие!D:D,"-",0)</f>
        <v>Шляпы</v>
      </c>
      <c r="C15" s="11" t="s">
        <v>2350</v>
      </c>
      <c r="D15" s="109" t="str">
        <f t="shared" si="6"/>
        <v>CAVALIER</v>
      </c>
      <c r="E15" s="110" t="str">
        <f t="shared" si="7"/>
        <v>61433BH</v>
      </c>
      <c r="F15" s="111" t="s">
        <v>5</v>
      </c>
      <c r="G15" s="11" t="str">
        <f t="shared" si="8"/>
        <v>61433BH_Black</v>
      </c>
      <c r="H15" s="30" t="s">
        <v>4278</v>
      </c>
      <c r="I15" s="30"/>
      <c r="J15" s="26" t="s">
        <v>2487</v>
      </c>
      <c r="K15" s="45"/>
      <c r="L15" s="65">
        <f t="shared" si="24"/>
        <v>0</v>
      </c>
      <c r="M15" s="125">
        <f>SUMIF(price!A:A,E15,price!D:D)</f>
        <v>425</v>
      </c>
      <c r="N15" s="126">
        <v>360</v>
      </c>
      <c r="O15" s="21">
        <f t="shared" si="0"/>
        <v>32400</v>
      </c>
      <c r="P15" s="16" t="e">
        <f t="shared" si="9"/>
        <v>#DIV/0!</v>
      </c>
      <c r="Q15" s="118">
        <f t="shared" si="10"/>
        <v>198</v>
      </c>
      <c r="R15" s="22">
        <f t="shared" si="11"/>
        <v>0</v>
      </c>
      <c r="S15" s="16" t="e">
        <f t="shared" si="12"/>
        <v>#DIV/0!</v>
      </c>
      <c r="T15" s="23">
        <f t="shared" si="13"/>
        <v>158.4</v>
      </c>
      <c r="U15" s="28">
        <v>5263</v>
      </c>
      <c r="V15" s="22">
        <f t="shared" si="14"/>
        <v>0</v>
      </c>
      <c r="W15" s="16" t="e">
        <f t="shared" si="15"/>
        <v>#DIV/0!</v>
      </c>
      <c r="X15" s="7" t="s">
        <v>4</v>
      </c>
      <c r="Y15" s="8">
        <v>0</v>
      </c>
      <c r="Z15" s="8">
        <v>0</v>
      </c>
      <c r="AA15" s="8">
        <v>1</v>
      </c>
      <c r="AB15" s="8">
        <v>1</v>
      </c>
      <c r="AC15" s="9" t="s">
        <v>4</v>
      </c>
      <c r="AD15" s="7">
        <f t="shared" si="16"/>
        <v>2</v>
      </c>
      <c r="AE15" s="75">
        <f t="shared" si="1"/>
        <v>0</v>
      </c>
      <c r="AG15" s="7" t="s">
        <v>4</v>
      </c>
      <c r="AH15" s="8">
        <f t="shared" si="25"/>
        <v>0</v>
      </c>
      <c r="AI15" s="8">
        <f t="shared" si="26"/>
        <v>1</v>
      </c>
      <c r="AJ15" s="8">
        <f t="shared" si="27"/>
        <v>2</v>
      </c>
      <c r="AK15" s="8">
        <f t="shared" si="28"/>
        <v>1</v>
      </c>
      <c r="AL15" s="9" t="s">
        <v>4</v>
      </c>
      <c r="AM15" s="7">
        <f t="shared" si="17"/>
        <v>4</v>
      </c>
      <c r="AN15" s="101">
        <f t="shared" si="18"/>
        <v>0</v>
      </c>
      <c r="AO15" s="7" t="s">
        <v>4</v>
      </c>
      <c r="AP15" s="8">
        <v>0</v>
      </c>
      <c r="AQ15" s="8">
        <v>0</v>
      </c>
      <c r="AR15" s="8">
        <v>0</v>
      </c>
      <c r="AS15" s="8">
        <v>0</v>
      </c>
      <c r="AT15" s="9" t="s">
        <v>4</v>
      </c>
      <c r="AU15" s="74">
        <f t="shared" si="19"/>
        <v>0</v>
      </c>
      <c r="AV15" s="101">
        <f t="shared" si="3"/>
        <v>0</v>
      </c>
      <c r="AW15" s="7" t="s">
        <v>4</v>
      </c>
      <c r="AX15" s="8">
        <v>0</v>
      </c>
      <c r="AY15" s="8">
        <v>0</v>
      </c>
      <c r="AZ15" s="8">
        <v>0</v>
      </c>
      <c r="BA15" s="8">
        <v>0</v>
      </c>
      <c r="BB15" s="9" t="s">
        <v>4</v>
      </c>
      <c r="BC15" s="74">
        <f t="shared" si="20"/>
        <v>0</v>
      </c>
      <c r="BD15" s="104">
        <f t="shared" si="30"/>
        <v>0</v>
      </c>
      <c r="BE15" s="96"/>
      <c r="BF15" s="11"/>
      <c r="BG15" s="11">
        <v>1</v>
      </c>
      <c r="BH15" s="11">
        <v>1</v>
      </c>
      <c r="BI15" s="11"/>
      <c r="BJ15" s="106"/>
      <c r="BK15" s="108">
        <f t="shared" si="21"/>
        <v>2</v>
      </c>
      <c r="BL15" s="86">
        <f>SUMIF(наличие!D:D,E15,наличие!F:F)</f>
        <v>0</v>
      </c>
      <c r="BM15" s="87">
        <f t="shared" si="22"/>
        <v>0</v>
      </c>
      <c r="BN15" s="87">
        <f t="shared" si="23"/>
        <v>0</v>
      </c>
      <c r="BO15" s="113">
        <f t="shared" si="5"/>
        <v>0</v>
      </c>
    </row>
    <row r="16" spans="1:67" s="10" customFormat="1" ht="60" x14ac:dyDescent="0.25">
      <c r="A16" s="11">
        <v>13</v>
      </c>
      <c r="B16" s="11" t="str">
        <f>_xlfn.XLOOKUP(D16,наличие!B:B,наличие!D:D,"-",0)</f>
        <v>Шляпы</v>
      </c>
      <c r="C16" s="11" t="s">
        <v>2350</v>
      </c>
      <c r="D16" s="109" t="str">
        <f t="shared" si="6"/>
        <v>CAVALIER</v>
      </c>
      <c r="E16" s="110" t="str">
        <f t="shared" si="7"/>
        <v>61433BH</v>
      </c>
      <c r="F16" s="111" t="s">
        <v>2194</v>
      </c>
      <c r="G16" s="11" t="str">
        <f t="shared" si="8"/>
        <v>61433BH_Maple</v>
      </c>
      <c r="H16" s="30" t="s">
        <v>4278</v>
      </c>
      <c r="I16" s="30"/>
      <c r="J16" s="26" t="s">
        <v>2487</v>
      </c>
      <c r="K16" s="45"/>
      <c r="L16" s="65">
        <f>K16*1.15</f>
        <v>0</v>
      </c>
      <c r="M16" s="125">
        <f>SUMIF(price!A:A,E16,price!D:D)</f>
        <v>425</v>
      </c>
      <c r="N16" s="126">
        <v>389</v>
      </c>
      <c r="O16" s="21">
        <f t="shared" si="0"/>
        <v>35010</v>
      </c>
      <c r="P16" s="16" t="e">
        <f>(N16-L16)/L16</f>
        <v>#DIV/0!</v>
      </c>
      <c r="Q16" s="118">
        <f>ROUND(N16*0.55,1)</f>
        <v>214</v>
      </c>
      <c r="R16" s="22">
        <f>Q16*$J$1</f>
        <v>0</v>
      </c>
      <c r="S16" s="16" t="e">
        <f>(Q16-L16)/L16</f>
        <v>#DIV/0!</v>
      </c>
      <c r="T16" s="23">
        <f>ROUND(Q16*0.8,1)</f>
        <v>171.2</v>
      </c>
      <c r="U16" s="28"/>
      <c r="V16" s="22">
        <f>T16*$J$1</f>
        <v>0</v>
      </c>
      <c r="W16" s="16" t="e">
        <f>(T16-L16)/L16</f>
        <v>#DIV/0!</v>
      </c>
      <c r="X16" s="7" t="s">
        <v>4</v>
      </c>
      <c r="Y16" s="8">
        <v>0</v>
      </c>
      <c r="Z16" s="8">
        <v>0</v>
      </c>
      <c r="AA16" s="8">
        <v>0</v>
      </c>
      <c r="AB16" s="8">
        <v>0</v>
      </c>
      <c r="AC16" s="9" t="s">
        <v>4</v>
      </c>
      <c r="AD16" s="7">
        <f>SUM(X16:AC16)</f>
        <v>0</v>
      </c>
      <c r="AE16" s="75">
        <f t="shared" si="1"/>
        <v>0</v>
      </c>
      <c r="AG16" s="7" t="s">
        <v>4</v>
      </c>
      <c r="AH16" s="8">
        <f t="shared" ref="AH16:AK18" si="31">BF16+Y16-AP16-AX16</f>
        <v>0</v>
      </c>
      <c r="AI16" s="8">
        <f t="shared" si="31"/>
        <v>0</v>
      </c>
      <c r="AJ16" s="8">
        <f t="shared" si="31"/>
        <v>0</v>
      </c>
      <c r="AK16" s="8">
        <f t="shared" si="31"/>
        <v>0</v>
      </c>
      <c r="AL16" s="9" t="s">
        <v>4</v>
      </c>
      <c r="AM16" s="7">
        <f>SUM(AG16:AL16)</f>
        <v>0</v>
      </c>
      <c r="AN16" s="101">
        <f>AM16*L16</f>
        <v>0</v>
      </c>
      <c r="AO16" s="7" t="s">
        <v>4</v>
      </c>
      <c r="AP16" s="8">
        <v>0</v>
      </c>
      <c r="AQ16" s="8">
        <v>0</v>
      </c>
      <c r="AR16" s="8">
        <v>0</v>
      </c>
      <c r="AS16" s="8">
        <v>0</v>
      </c>
      <c r="AT16" s="9" t="s">
        <v>4</v>
      </c>
      <c r="AU16" s="74">
        <f>SUM(AO16:AT16)</f>
        <v>0</v>
      </c>
      <c r="AV16" s="101">
        <f t="shared" si="3"/>
        <v>0</v>
      </c>
      <c r="AW16" s="7" t="s">
        <v>4</v>
      </c>
      <c r="AX16" s="8">
        <v>0</v>
      </c>
      <c r="AY16" s="8">
        <v>0</v>
      </c>
      <c r="AZ16" s="8">
        <v>0</v>
      </c>
      <c r="BA16" s="8">
        <v>0</v>
      </c>
      <c r="BB16" s="9" t="s">
        <v>4</v>
      </c>
      <c r="BC16" s="74">
        <f>SUM(AW16:BB16)</f>
        <v>0</v>
      </c>
      <c r="BD16" s="104">
        <f t="shared" si="30"/>
        <v>0</v>
      </c>
      <c r="BE16" s="96"/>
      <c r="BF16" s="11"/>
      <c r="BG16" s="11"/>
      <c r="BH16" s="11"/>
      <c r="BI16" s="11"/>
      <c r="BJ16" s="106"/>
      <c r="BK16" s="108">
        <f>SUM(BE16:BJ16)</f>
        <v>0</v>
      </c>
      <c r="BL16" s="86">
        <f>SUMIF(наличие!D:D,E16,наличие!F:F)</f>
        <v>0</v>
      </c>
      <c r="BM16" s="87">
        <f>AU16*O16</f>
        <v>0</v>
      </c>
      <c r="BN16" s="87">
        <f>BC16*O16</f>
        <v>0</v>
      </c>
      <c r="BO16" s="113">
        <f t="shared" si="5"/>
        <v>0</v>
      </c>
    </row>
    <row r="17" spans="1:67" s="10" customFormat="1" ht="45" x14ac:dyDescent="0.25">
      <c r="A17" s="11">
        <v>14</v>
      </c>
      <c r="B17" s="11" t="str">
        <f>_xlfn.XLOOKUP(D17,наличие!B:B,наличие!D:D,"-",0)</f>
        <v>-</v>
      </c>
      <c r="C17" s="11" t="s">
        <v>2351</v>
      </c>
      <c r="D17" s="109" t="str">
        <f t="shared" si="6"/>
        <v>DRAPER III</v>
      </c>
      <c r="E17" s="110" t="str">
        <f t="shared" si="7"/>
        <v>6140</v>
      </c>
      <c r="F17" s="111" t="s">
        <v>5</v>
      </c>
      <c r="G17" s="11" t="str">
        <f t="shared" si="8"/>
        <v>6140_Black</v>
      </c>
      <c r="H17" s="30" t="s">
        <v>4279</v>
      </c>
      <c r="I17" s="30"/>
      <c r="J17" s="26" t="s">
        <v>2487</v>
      </c>
      <c r="K17" s="45"/>
      <c r="L17" s="65">
        <f>K17*1.15</f>
        <v>0</v>
      </c>
      <c r="M17" s="125">
        <f>SUMIF(price!A:A,E17,price!D:D)</f>
        <v>360</v>
      </c>
      <c r="N17" s="126">
        <v>389</v>
      </c>
      <c r="O17" s="21">
        <f t="shared" si="0"/>
        <v>35010</v>
      </c>
      <c r="P17" s="16" t="e">
        <f>(N17-L17)/L17</f>
        <v>#DIV/0!</v>
      </c>
      <c r="Q17" s="118">
        <f>ROUND(N17*0.55,1)</f>
        <v>214</v>
      </c>
      <c r="R17" s="22">
        <f>Q17*$J$1</f>
        <v>0</v>
      </c>
      <c r="S17" s="16" t="e">
        <f>(Q17-L17)/L17</f>
        <v>#DIV/0!</v>
      </c>
      <c r="T17" s="23">
        <f>ROUND(Q17*0.8,1)</f>
        <v>171.2</v>
      </c>
      <c r="U17" s="28"/>
      <c r="V17" s="22">
        <f>T17*$J$1</f>
        <v>0</v>
      </c>
      <c r="W17" s="16" t="e">
        <f>(T17-L17)/L17</f>
        <v>#DIV/0!</v>
      </c>
      <c r="X17" s="7" t="s">
        <v>4</v>
      </c>
      <c r="Y17" s="8">
        <v>0</v>
      </c>
      <c r="Z17" s="8">
        <v>0</v>
      </c>
      <c r="AA17" s="8">
        <v>0</v>
      </c>
      <c r="AB17" s="8">
        <v>0</v>
      </c>
      <c r="AC17" s="9" t="s">
        <v>4</v>
      </c>
      <c r="AD17" s="7">
        <f>SUM(X17:AC17)</f>
        <v>0</v>
      </c>
      <c r="AE17" s="75">
        <f t="shared" si="1"/>
        <v>0</v>
      </c>
      <c r="AG17" s="7" t="s">
        <v>4</v>
      </c>
      <c r="AH17" s="8">
        <f t="shared" si="31"/>
        <v>0</v>
      </c>
      <c r="AI17" s="8">
        <f t="shared" si="31"/>
        <v>0</v>
      </c>
      <c r="AJ17" s="8">
        <f t="shared" si="31"/>
        <v>0</v>
      </c>
      <c r="AK17" s="8">
        <f t="shared" si="31"/>
        <v>0</v>
      </c>
      <c r="AL17" s="9" t="s">
        <v>4</v>
      </c>
      <c r="AM17" s="7">
        <f>SUM(AG17:AL17)</f>
        <v>0</v>
      </c>
      <c r="AN17" s="101">
        <f>AM17*L17</f>
        <v>0</v>
      </c>
      <c r="AO17" s="7" t="s">
        <v>4</v>
      </c>
      <c r="AP17" s="8">
        <v>0</v>
      </c>
      <c r="AQ17" s="8">
        <v>0</v>
      </c>
      <c r="AR17" s="8">
        <v>0</v>
      </c>
      <c r="AS17" s="8">
        <v>0</v>
      </c>
      <c r="AT17" s="9" t="s">
        <v>4</v>
      </c>
      <c r="AU17" s="74">
        <f>SUM(AO17:AT17)</f>
        <v>0</v>
      </c>
      <c r="AV17" s="101">
        <f t="shared" si="3"/>
        <v>0</v>
      </c>
      <c r="AW17" s="7" t="s">
        <v>4</v>
      </c>
      <c r="AX17" s="8">
        <v>0</v>
      </c>
      <c r="AY17" s="8">
        <v>0</v>
      </c>
      <c r="AZ17" s="8">
        <v>0</v>
      </c>
      <c r="BA17" s="8">
        <v>0</v>
      </c>
      <c r="BB17" s="9" t="s">
        <v>4</v>
      </c>
      <c r="BC17" s="74">
        <f>SUM(AW17:BB17)</f>
        <v>0</v>
      </c>
      <c r="BD17" s="104">
        <f t="shared" si="30"/>
        <v>0</v>
      </c>
      <c r="BE17" s="96"/>
      <c r="BF17" s="11"/>
      <c r="BG17" s="11"/>
      <c r="BH17" s="11"/>
      <c r="BI17" s="11"/>
      <c r="BJ17" s="106"/>
      <c r="BK17" s="108">
        <f>SUM(BE17:BJ17)</f>
        <v>0</v>
      </c>
      <c r="BL17" s="86">
        <f>SUMIF(наличие!D:D,E17,наличие!F:F)</f>
        <v>0</v>
      </c>
      <c r="BM17" s="87">
        <f>AU17*O17</f>
        <v>0</v>
      </c>
      <c r="BN17" s="87">
        <f>BC17*O17</f>
        <v>0</v>
      </c>
      <c r="BO17" s="113">
        <f t="shared" si="5"/>
        <v>0</v>
      </c>
    </row>
    <row r="18" spans="1:67" s="10" customFormat="1" ht="45" x14ac:dyDescent="0.25">
      <c r="A18" s="11">
        <v>15</v>
      </c>
      <c r="B18" s="11" t="str">
        <f>_xlfn.XLOOKUP(D18,наличие!B:B,наличие!D:D,"-",0)</f>
        <v>-</v>
      </c>
      <c r="C18" s="11" t="s">
        <v>2351</v>
      </c>
      <c r="D18" s="109" t="str">
        <f t="shared" si="6"/>
        <v>DRAPER III</v>
      </c>
      <c r="E18" s="110" t="str">
        <f t="shared" si="7"/>
        <v>6140</v>
      </c>
      <c r="F18" s="111" t="s">
        <v>22</v>
      </c>
      <c r="G18" s="11" t="str">
        <f t="shared" si="8"/>
        <v>6140_Charcoal</v>
      </c>
      <c r="H18" s="30" t="s">
        <v>4279</v>
      </c>
      <c r="I18" s="30"/>
      <c r="J18" s="26" t="s">
        <v>2487</v>
      </c>
      <c r="K18" s="45"/>
      <c r="L18" s="65">
        <f>K18*1.15</f>
        <v>0</v>
      </c>
      <c r="M18" s="125">
        <f>SUMIF(price!A:A,E18,price!D:D)</f>
        <v>360</v>
      </c>
      <c r="N18" s="126">
        <v>389</v>
      </c>
      <c r="O18" s="21">
        <f t="shared" si="0"/>
        <v>35010</v>
      </c>
      <c r="P18" s="16" t="e">
        <f>(N18-L18)/L18</f>
        <v>#DIV/0!</v>
      </c>
      <c r="Q18" s="118">
        <f>ROUND(N18*0.55,1)</f>
        <v>214</v>
      </c>
      <c r="R18" s="22">
        <f>Q18*$J$1</f>
        <v>0</v>
      </c>
      <c r="S18" s="16" t="e">
        <f>(Q18-L18)/L18</f>
        <v>#DIV/0!</v>
      </c>
      <c r="T18" s="23">
        <f>ROUND(Q18*0.8,1)</f>
        <v>171.2</v>
      </c>
      <c r="U18" s="28"/>
      <c r="V18" s="22">
        <f>T18*$J$1</f>
        <v>0</v>
      </c>
      <c r="W18" s="16" t="e">
        <f>(T18-L18)/L18</f>
        <v>#DIV/0!</v>
      </c>
      <c r="X18" s="7" t="s">
        <v>4</v>
      </c>
      <c r="Y18" s="8">
        <v>0</v>
      </c>
      <c r="Z18" s="8">
        <v>0</v>
      </c>
      <c r="AA18" s="8">
        <v>0</v>
      </c>
      <c r="AB18" s="8">
        <v>0</v>
      </c>
      <c r="AC18" s="9" t="s">
        <v>4</v>
      </c>
      <c r="AD18" s="7">
        <f>SUM(X18:AC18)</f>
        <v>0</v>
      </c>
      <c r="AE18" s="75">
        <f t="shared" si="1"/>
        <v>0</v>
      </c>
      <c r="AG18" s="7" t="s">
        <v>4</v>
      </c>
      <c r="AH18" s="8">
        <f t="shared" si="31"/>
        <v>0</v>
      </c>
      <c r="AI18" s="8">
        <f t="shared" si="31"/>
        <v>0</v>
      </c>
      <c r="AJ18" s="8">
        <f t="shared" si="31"/>
        <v>0</v>
      </c>
      <c r="AK18" s="8">
        <f t="shared" si="31"/>
        <v>0</v>
      </c>
      <c r="AL18" s="9" t="s">
        <v>4</v>
      </c>
      <c r="AM18" s="7">
        <f>SUM(AG18:AL18)</f>
        <v>0</v>
      </c>
      <c r="AN18" s="101">
        <f>AM18*L18</f>
        <v>0</v>
      </c>
      <c r="AO18" s="7" t="s">
        <v>4</v>
      </c>
      <c r="AP18" s="8">
        <v>0</v>
      </c>
      <c r="AQ18" s="8">
        <v>0</v>
      </c>
      <c r="AR18" s="8">
        <v>0</v>
      </c>
      <c r="AS18" s="8">
        <v>0</v>
      </c>
      <c r="AT18" s="9" t="s">
        <v>4</v>
      </c>
      <c r="AU18" s="74">
        <f>SUM(AO18:AT18)</f>
        <v>0</v>
      </c>
      <c r="AV18" s="101">
        <f t="shared" si="3"/>
        <v>0</v>
      </c>
      <c r="AW18" s="7" t="s">
        <v>4</v>
      </c>
      <c r="AX18" s="8">
        <v>0</v>
      </c>
      <c r="AY18" s="8">
        <v>0</v>
      </c>
      <c r="AZ18" s="8">
        <v>0</v>
      </c>
      <c r="BA18" s="8">
        <v>0</v>
      </c>
      <c r="BB18" s="9" t="s">
        <v>4</v>
      </c>
      <c r="BC18" s="74">
        <f>SUM(AW18:BB18)</f>
        <v>0</v>
      </c>
      <c r="BD18" s="104">
        <f t="shared" si="30"/>
        <v>0</v>
      </c>
      <c r="BE18" s="96"/>
      <c r="BF18" s="11"/>
      <c r="BG18" s="11"/>
      <c r="BH18" s="11"/>
      <c r="BI18" s="11"/>
      <c r="BJ18" s="106"/>
      <c r="BK18" s="108">
        <f>SUM(BE18:BJ18)</f>
        <v>0</v>
      </c>
      <c r="BL18" s="86">
        <f>SUMIF(наличие!D:D,E18,наличие!F:F)</f>
        <v>0</v>
      </c>
      <c r="BM18" s="87">
        <f>AU18*O18</f>
        <v>0</v>
      </c>
      <c r="BN18" s="87">
        <f>BC18*O18</f>
        <v>0</v>
      </c>
      <c r="BO18" s="113">
        <f t="shared" si="5"/>
        <v>0</v>
      </c>
    </row>
    <row r="19" spans="1:67" s="10" customFormat="1" ht="45" x14ac:dyDescent="0.25">
      <c r="A19" s="11">
        <v>16</v>
      </c>
      <c r="B19" s="11" t="str">
        <f>_xlfn.XLOOKUP(D19,наличие!B:B,наличие!D:D,"-",0)</f>
        <v>-</v>
      </c>
      <c r="C19" s="11" t="s">
        <v>2351</v>
      </c>
      <c r="D19" s="109" t="str">
        <f t="shared" si="6"/>
        <v>DRAPER III</v>
      </c>
      <c r="E19" s="110" t="str">
        <f t="shared" si="7"/>
        <v>6140</v>
      </c>
      <c r="F19" s="111" t="s">
        <v>9</v>
      </c>
      <c r="G19" s="11" t="str">
        <f t="shared" si="8"/>
        <v>6140_Cognac</v>
      </c>
      <c r="H19" s="30" t="s">
        <v>4279</v>
      </c>
      <c r="I19" s="30"/>
      <c r="J19" s="26" t="s">
        <v>2487</v>
      </c>
      <c r="K19" s="45"/>
      <c r="L19" s="65">
        <f t="shared" si="24"/>
        <v>0</v>
      </c>
      <c r="M19" s="125">
        <f>SUMIF(price!A:A,E19,price!D:D)</f>
        <v>360</v>
      </c>
      <c r="N19" s="126">
        <v>399</v>
      </c>
      <c r="O19" s="21">
        <f t="shared" si="0"/>
        <v>35910</v>
      </c>
      <c r="P19" s="16" t="e">
        <f t="shared" si="9"/>
        <v>#DIV/0!</v>
      </c>
      <c r="Q19" s="118">
        <f t="shared" si="10"/>
        <v>219.5</v>
      </c>
      <c r="R19" s="22">
        <f t="shared" si="11"/>
        <v>0</v>
      </c>
      <c r="S19" s="16" t="e">
        <f t="shared" si="12"/>
        <v>#DIV/0!</v>
      </c>
      <c r="T19" s="23">
        <f t="shared" si="13"/>
        <v>175.6</v>
      </c>
      <c r="U19" s="28">
        <v>5263</v>
      </c>
      <c r="V19" s="22">
        <f t="shared" si="14"/>
        <v>0</v>
      </c>
      <c r="W19" s="16" t="e">
        <f t="shared" si="15"/>
        <v>#DIV/0!</v>
      </c>
      <c r="X19" s="7" t="s">
        <v>4</v>
      </c>
      <c r="Y19" s="8">
        <v>0</v>
      </c>
      <c r="Z19" s="8">
        <v>0</v>
      </c>
      <c r="AA19" s="8">
        <v>0</v>
      </c>
      <c r="AB19" s="8">
        <v>0</v>
      </c>
      <c r="AC19" s="9" t="s">
        <v>4</v>
      </c>
      <c r="AD19" s="7">
        <f t="shared" si="16"/>
        <v>0</v>
      </c>
      <c r="AE19" s="75">
        <f t="shared" si="1"/>
        <v>0</v>
      </c>
      <c r="AG19" s="7" t="s">
        <v>4</v>
      </c>
      <c r="AH19" s="8">
        <f>BF19+Y19-AP19-AX19</f>
        <v>0</v>
      </c>
      <c r="AI19" s="8">
        <f t="shared" si="26"/>
        <v>1</v>
      </c>
      <c r="AJ19" s="8">
        <f t="shared" si="27"/>
        <v>0</v>
      </c>
      <c r="AK19" s="8">
        <f t="shared" si="28"/>
        <v>0</v>
      </c>
      <c r="AL19" s="9" t="s">
        <v>4</v>
      </c>
      <c r="AM19" s="7">
        <f t="shared" si="17"/>
        <v>1</v>
      </c>
      <c r="AN19" s="101">
        <f t="shared" si="18"/>
        <v>0</v>
      </c>
      <c r="AO19" s="7" t="s">
        <v>4</v>
      </c>
      <c r="AP19" s="8">
        <v>0</v>
      </c>
      <c r="AQ19" s="8">
        <v>0</v>
      </c>
      <c r="AR19" s="8">
        <v>0</v>
      </c>
      <c r="AS19" s="8">
        <v>0</v>
      </c>
      <c r="AT19" s="9" t="s">
        <v>4</v>
      </c>
      <c r="AU19" s="74">
        <f t="shared" si="19"/>
        <v>0</v>
      </c>
      <c r="AV19" s="101">
        <f t="shared" si="3"/>
        <v>0</v>
      </c>
      <c r="AW19" s="7" t="s">
        <v>4</v>
      </c>
      <c r="AX19" s="8">
        <v>0</v>
      </c>
      <c r="AY19" s="8">
        <v>0</v>
      </c>
      <c r="AZ19" s="8">
        <v>0</v>
      </c>
      <c r="BA19" s="8">
        <v>0</v>
      </c>
      <c r="BB19" s="9" t="s">
        <v>4</v>
      </c>
      <c r="BC19" s="74">
        <f t="shared" si="20"/>
        <v>0</v>
      </c>
      <c r="BD19" s="104">
        <f t="shared" si="30"/>
        <v>0</v>
      </c>
      <c r="BE19" s="96"/>
      <c r="BF19" s="11"/>
      <c r="BG19" s="11">
        <v>1</v>
      </c>
      <c r="BH19" s="11"/>
      <c r="BI19" s="11"/>
      <c r="BJ19" s="106"/>
      <c r="BK19" s="108">
        <f t="shared" si="21"/>
        <v>1</v>
      </c>
      <c r="BL19" s="86">
        <f>SUMIF(наличие!D:D,E19,наличие!F:F)</f>
        <v>0</v>
      </c>
      <c r="BM19" s="87">
        <f t="shared" si="22"/>
        <v>0</v>
      </c>
      <c r="BN19" s="87">
        <f t="shared" si="23"/>
        <v>0</v>
      </c>
      <c r="BO19" s="113">
        <f t="shared" si="5"/>
        <v>0</v>
      </c>
    </row>
    <row r="20" spans="1:67" s="10" customFormat="1" ht="45" x14ac:dyDescent="0.25">
      <c r="A20" s="11">
        <v>17</v>
      </c>
      <c r="B20" s="11" t="str">
        <f>_xlfn.XLOOKUP(D20,наличие!B:B,наличие!D:D,"-",0)</f>
        <v>-</v>
      </c>
      <c r="C20" s="11" t="s">
        <v>2351</v>
      </c>
      <c r="D20" s="109" t="str">
        <f t="shared" si="6"/>
        <v>DRAPER III</v>
      </c>
      <c r="E20" s="110" t="str">
        <f t="shared" si="7"/>
        <v>6140</v>
      </c>
      <c r="F20" s="111" t="s">
        <v>25</v>
      </c>
      <c r="G20" s="11" t="str">
        <f t="shared" si="8"/>
        <v>6140_Olive</v>
      </c>
      <c r="H20" s="30" t="s">
        <v>4279</v>
      </c>
      <c r="I20" s="30"/>
      <c r="J20" s="26" t="s">
        <v>2487</v>
      </c>
      <c r="K20" s="45"/>
      <c r="L20" s="65">
        <f t="shared" si="24"/>
        <v>0</v>
      </c>
      <c r="M20" s="125">
        <f>SUMIF(price!A:A,E20,price!D:D)</f>
        <v>360</v>
      </c>
      <c r="N20" s="126">
        <v>399</v>
      </c>
      <c r="O20" s="21">
        <f t="shared" si="0"/>
        <v>35910</v>
      </c>
      <c r="P20" s="16" t="e">
        <f t="shared" si="9"/>
        <v>#DIV/0!</v>
      </c>
      <c r="Q20" s="118">
        <f t="shared" si="10"/>
        <v>219.5</v>
      </c>
      <c r="R20" s="22">
        <f t="shared" si="11"/>
        <v>0</v>
      </c>
      <c r="S20" s="16" t="e">
        <f t="shared" si="12"/>
        <v>#DIV/0!</v>
      </c>
      <c r="T20" s="23">
        <f t="shared" si="13"/>
        <v>175.6</v>
      </c>
      <c r="U20" s="28">
        <v>5263</v>
      </c>
      <c r="V20" s="22">
        <f t="shared" si="14"/>
        <v>0</v>
      </c>
      <c r="W20" s="16" t="e">
        <f t="shared" si="15"/>
        <v>#DIV/0!</v>
      </c>
      <c r="X20" s="7" t="s">
        <v>4</v>
      </c>
      <c r="Y20" s="8">
        <v>0</v>
      </c>
      <c r="Z20" s="8">
        <v>0</v>
      </c>
      <c r="AA20" s="8">
        <v>0</v>
      </c>
      <c r="AB20" s="8">
        <v>0</v>
      </c>
      <c r="AC20" s="9" t="s">
        <v>4</v>
      </c>
      <c r="AD20" s="7">
        <f t="shared" si="16"/>
        <v>0</v>
      </c>
      <c r="AE20" s="75">
        <f t="shared" si="1"/>
        <v>0</v>
      </c>
      <c r="AG20" s="7" t="s">
        <v>4</v>
      </c>
      <c r="AH20" s="8">
        <f>BF20+Y20-AP20-AX20</f>
        <v>0</v>
      </c>
      <c r="AI20" s="8">
        <f t="shared" si="26"/>
        <v>0</v>
      </c>
      <c r="AJ20" s="8">
        <f t="shared" si="27"/>
        <v>0</v>
      </c>
      <c r="AK20" s="8">
        <f t="shared" si="28"/>
        <v>0</v>
      </c>
      <c r="AL20" s="9" t="s">
        <v>4</v>
      </c>
      <c r="AM20" s="7">
        <f t="shared" si="17"/>
        <v>0</v>
      </c>
      <c r="AN20" s="101">
        <f t="shared" si="18"/>
        <v>0</v>
      </c>
      <c r="AO20" s="7" t="s">
        <v>4</v>
      </c>
      <c r="AP20" s="8">
        <v>0</v>
      </c>
      <c r="AQ20" s="8">
        <v>0</v>
      </c>
      <c r="AR20" s="8">
        <v>0</v>
      </c>
      <c r="AS20" s="8">
        <v>0</v>
      </c>
      <c r="AT20" s="9" t="s">
        <v>4</v>
      </c>
      <c r="AU20" s="74">
        <f t="shared" si="19"/>
        <v>0</v>
      </c>
      <c r="AV20" s="101">
        <f t="shared" si="3"/>
        <v>0</v>
      </c>
      <c r="AW20" s="7" t="s">
        <v>4</v>
      </c>
      <c r="AX20" s="8">
        <v>0</v>
      </c>
      <c r="AY20" s="8">
        <v>0</v>
      </c>
      <c r="AZ20" s="8">
        <v>0</v>
      </c>
      <c r="BA20" s="8">
        <v>0</v>
      </c>
      <c r="BB20" s="9" t="s">
        <v>4</v>
      </c>
      <c r="BC20" s="74">
        <f t="shared" si="20"/>
        <v>0</v>
      </c>
      <c r="BD20" s="104">
        <f t="shared" si="30"/>
        <v>0</v>
      </c>
      <c r="BE20" s="96"/>
      <c r="BF20" s="11"/>
      <c r="BG20" s="11"/>
      <c r="BH20" s="11"/>
      <c r="BI20" s="11"/>
      <c r="BJ20" s="106"/>
      <c r="BK20" s="108">
        <f t="shared" si="21"/>
        <v>0</v>
      </c>
      <c r="BL20" s="86">
        <f>SUMIF(наличие!D:D,E20,наличие!F:F)</f>
        <v>0</v>
      </c>
      <c r="BM20" s="87">
        <f t="shared" si="22"/>
        <v>0</v>
      </c>
      <c r="BN20" s="87">
        <f t="shared" si="23"/>
        <v>0</v>
      </c>
      <c r="BO20" s="113">
        <f t="shared" si="5"/>
        <v>0</v>
      </c>
    </row>
    <row r="21" spans="1:67" s="10" customFormat="1" ht="45" x14ac:dyDescent="0.25">
      <c r="A21" s="11">
        <v>18</v>
      </c>
      <c r="B21" s="11" t="str">
        <f>_xlfn.XLOOKUP(D21,наличие!B:B,наличие!D:D,"-",0)</f>
        <v>Шляпы</v>
      </c>
      <c r="C21" s="11" t="s">
        <v>2352</v>
      </c>
      <c r="D21" s="109" t="str">
        <f t="shared" si="6"/>
        <v>FLUME</v>
      </c>
      <c r="E21" s="110" t="str">
        <f t="shared" si="7"/>
        <v>47009BH</v>
      </c>
      <c r="F21" s="111" t="s">
        <v>649</v>
      </c>
      <c r="G21" s="11" t="str">
        <f t="shared" si="8"/>
        <v>47009BH_Aubergine</v>
      </c>
      <c r="H21" s="30" t="s">
        <v>4278</v>
      </c>
      <c r="I21" s="30"/>
      <c r="J21" s="26" t="s">
        <v>2487</v>
      </c>
      <c r="K21" s="45"/>
      <c r="L21" s="65">
        <f t="shared" si="24"/>
        <v>0</v>
      </c>
      <c r="M21" s="125">
        <f>SUMIF(price!A:A,E21,price!D:D)</f>
        <v>415</v>
      </c>
      <c r="N21" s="126">
        <v>415</v>
      </c>
      <c r="O21" s="21">
        <f t="shared" si="0"/>
        <v>37350</v>
      </c>
      <c r="P21" s="16" t="e">
        <f t="shared" si="9"/>
        <v>#DIV/0!</v>
      </c>
      <c r="Q21" s="118">
        <f t="shared" si="10"/>
        <v>228.3</v>
      </c>
      <c r="R21" s="22">
        <f t="shared" ref="R21:R33" si="32">Q21*$J$1</f>
        <v>0</v>
      </c>
      <c r="S21" s="16" t="e">
        <f t="shared" si="12"/>
        <v>#DIV/0!</v>
      </c>
      <c r="T21" s="23">
        <f t="shared" si="13"/>
        <v>182.6</v>
      </c>
      <c r="U21" s="28"/>
      <c r="V21" s="22">
        <f t="shared" ref="V21:V33" si="33">T21*$J$1</f>
        <v>0</v>
      </c>
      <c r="W21" s="16" t="e">
        <f t="shared" si="15"/>
        <v>#DIV/0!</v>
      </c>
      <c r="X21" s="7" t="s">
        <v>4</v>
      </c>
      <c r="Y21" s="8">
        <v>0</v>
      </c>
      <c r="Z21" s="8">
        <v>0</v>
      </c>
      <c r="AA21" s="8">
        <v>0</v>
      </c>
      <c r="AB21" s="8">
        <v>0</v>
      </c>
      <c r="AC21" s="9" t="s">
        <v>4</v>
      </c>
      <c r="AD21" s="7">
        <f t="shared" ref="AD21:AD33" si="34">SUM(X21:AC21)</f>
        <v>0</v>
      </c>
      <c r="AE21" s="75">
        <f t="shared" si="1"/>
        <v>0</v>
      </c>
      <c r="AG21" s="7" t="s">
        <v>4</v>
      </c>
      <c r="AH21" s="8">
        <f t="shared" ref="AH21:AK33" si="35">BF21+Y21-AP21-AX21</f>
        <v>0</v>
      </c>
      <c r="AI21" s="8">
        <f t="shared" si="35"/>
        <v>0</v>
      </c>
      <c r="AJ21" s="8">
        <f t="shared" si="35"/>
        <v>0</v>
      </c>
      <c r="AK21" s="8">
        <f t="shared" si="35"/>
        <v>0</v>
      </c>
      <c r="AL21" s="9" t="s">
        <v>4</v>
      </c>
      <c r="AM21" s="7">
        <f t="shared" ref="AM21:AM33" si="36">SUM(AG21:AL21)</f>
        <v>0</v>
      </c>
      <c r="AN21" s="101">
        <f t="shared" si="18"/>
        <v>0</v>
      </c>
      <c r="AO21" s="7" t="s">
        <v>4</v>
      </c>
      <c r="AP21" s="8">
        <v>0</v>
      </c>
      <c r="AQ21" s="8">
        <v>0</v>
      </c>
      <c r="AR21" s="8">
        <v>0</v>
      </c>
      <c r="AS21" s="8">
        <v>0</v>
      </c>
      <c r="AT21" s="9" t="s">
        <v>4</v>
      </c>
      <c r="AU21" s="74">
        <f t="shared" si="19"/>
        <v>0</v>
      </c>
      <c r="AV21" s="101">
        <f t="shared" si="3"/>
        <v>0</v>
      </c>
      <c r="AW21" s="7" t="s">
        <v>4</v>
      </c>
      <c r="AX21" s="8">
        <v>0</v>
      </c>
      <c r="AY21" s="8">
        <v>0</v>
      </c>
      <c r="AZ21" s="8">
        <v>0</v>
      </c>
      <c r="BA21" s="8">
        <v>0</v>
      </c>
      <c r="BB21" s="9" t="s">
        <v>4</v>
      </c>
      <c r="BC21" s="74">
        <f t="shared" ref="BC21:BC33" si="37">SUM(AW21:BB21)</f>
        <v>0</v>
      </c>
      <c r="BD21" s="104">
        <f t="shared" si="30"/>
        <v>0</v>
      </c>
      <c r="BE21" s="96"/>
      <c r="BF21" s="11"/>
      <c r="BG21" s="11"/>
      <c r="BH21" s="11"/>
      <c r="BI21" s="11"/>
      <c r="BJ21" s="106"/>
      <c r="BK21" s="108">
        <f t="shared" ref="BK21:BK33" si="38">SUM(BE21:BJ21)</f>
        <v>0</v>
      </c>
      <c r="BL21" s="86">
        <f>SUMIF(наличие!D:D,E21,наличие!F:F)</f>
        <v>0</v>
      </c>
      <c r="BM21" s="87">
        <f t="shared" ref="BM21:BM33" si="39">AU21*O21</f>
        <v>0</v>
      </c>
      <c r="BN21" s="87">
        <f t="shared" ref="BN21:BN33" si="40">BC21*O21</f>
        <v>0</v>
      </c>
      <c r="BO21" s="113">
        <f t="shared" si="5"/>
        <v>0</v>
      </c>
    </row>
    <row r="22" spans="1:67" s="10" customFormat="1" ht="45" x14ac:dyDescent="0.25">
      <c r="A22" s="11">
        <v>19</v>
      </c>
      <c r="B22" s="11" t="str">
        <f>_xlfn.XLOOKUP(D22,наличие!B:B,наличие!D:D,"-",0)</f>
        <v>Шляпы</v>
      </c>
      <c r="C22" s="11" t="s">
        <v>2352</v>
      </c>
      <c r="D22" s="109" t="str">
        <f t="shared" si="6"/>
        <v>FLUME</v>
      </c>
      <c r="E22" s="110" t="str">
        <f t="shared" si="7"/>
        <v>47009BH</v>
      </c>
      <c r="F22" s="111" t="s">
        <v>5</v>
      </c>
      <c r="G22" s="11" t="str">
        <f t="shared" si="8"/>
        <v>47009BH_Black</v>
      </c>
      <c r="H22" s="30" t="s">
        <v>4278</v>
      </c>
      <c r="I22" s="30"/>
      <c r="J22" s="26" t="s">
        <v>2487</v>
      </c>
      <c r="K22" s="45"/>
      <c r="L22" s="65">
        <f t="shared" si="24"/>
        <v>0</v>
      </c>
      <c r="M22" s="125">
        <f>SUMIF(price!A:A,E22,price!D:D)</f>
        <v>415</v>
      </c>
      <c r="N22" s="126">
        <v>399</v>
      </c>
      <c r="O22" s="21">
        <f t="shared" si="0"/>
        <v>35910</v>
      </c>
      <c r="P22" s="16" t="e">
        <f t="shared" si="9"/>
        <v>#DIV/0!</v>
      </c>
      <c r="Q22" s="118">
        <f t="shared" si="10"/>
        <v>219.5</v>
      </c>
      <c r="R22" s="22">
        <f t="shared" si="32"/>
        <v>0</v>
      </c>
      <c r="S22" s="16" t="e">
        <f t="shared" si="12"/>
        <v>#DIV/0!</v>
      </c>
      <c r="T22" s="23">
        <f t="shared" si="13"/>
        <v>175.6</v>
      </c>
      <c r="U22" s="28"/>
      <c r="V22" s="22">
        <f t="shared" si="33"/>
        <v>0</v>
      </c>
      <c r="W22" s="16" t="e">
        <f t="shared" si="15"/>
        <v>#DIV/0!</v>
      </c>
      <c r="X22" s="7" t="s">
        <v>4</v>
      </c>
      <c r="Y22" s="8">
        <v>0</v>
      </c>
      <c r="Z22" s="8">
        <v>0</v>
      </c>
      <c r="AA22" s="8">
        <v>0</v>
      </c>
      <c r="AB22" s="8">
        <v>0</v>
      </c>
      <c r="AC22" s="9" t="s">
        <v>4</v>
      </c>
      <c r="AD22" s="7">
        <f t="shared" si="34"/>
        <v>0</v>
      </c>
      <c r="AE22" s="75">
        <f t="shared" si="1"/>
        <v>0</v>
      </c>
      <c r="AG22" s="7" t="s">
        <v>4</v>
      </c>
      <c r="AH22" s="8">
        <f t="shared" si="35"/>
        <v>0</v>
      </c>
      <c r="AI22" s="8">
        <f t="shared" si="35"/>
        <v>0</v>
      </c>
      <c r="AJ22" s="8">
        <f t="shared" si="35"/>
        <v>1</v>
      </c>
      <c r="AK22" s="8">
        <f t="shared" si="35"/>
        <v>0</v>
      </c>
      <c r="AL22" s="9" t="s">
        <v>4</v>
      </c>
      <c r="AM22" s="7">
        <f t="shared" si="36"/>
        <v>1</v>
      </c>
      <c r="AN22" s="101">
        <f t="shared" si="18"/>
        <v>0</v>
      </c>
      <c r="AO22" s="7" t="s">
        <v>4</v>
      </c>
      <c r="AP22" s="8">
        <v>0</v>
      </c>
      <c r="AQ22" s="8">
        <v>0</v>
      </c>
      <c r="AR22" s="8">
        <v>0</v>
      </c>
      <c r="AS22" s="8">
        <v>0</v>
      </c>
      <c r="AT22" s="9" t="s">
        <v>4</v>
      </c>
      <c r="AU22" s="74">
        <f t="shared" si="19"/>
        <v>0</v>
      </c>
      <c r="AV22" s="101">
        <f t="shared" si="3"/>
        <v>0</v>
      </c>
      <c r="AW22" s="7" t="s">
        <v>4</v>
      </c>
      <c r="AX22" s="8">
        <v>0</v>
      </c>
      <c r="AY22" s="8">
        <v>0</v>
      </c>
      <c r="AZ22" s="8">
        <v>0</v>
      </c>
      <c r="BA22" s="8">
        <v>0</v>
      </c>
      <c r="BB22" s="9" t="s">
        <v>4</v>
      </c>
      <c r="BC22" s="74">
        <f t="shared" si="37"/>
        <v>0</v>
      </c>
      <c r="BD22" s="104">
        <f t="shared" si="30"/>
        <v>0</v>
      </c>
      <c r="BE22" s="96"/>
      <c r="BF22" s="11"/>
      <c r="BG22" s="11"/>
      <c r="BH22" s="11">
        <v>1</v>
      </c>
      <c r="BI22" s="11"/>
      <c r="BJ22" s="106"/>
      <c r="BK22" s="108">
        <f t="shared" si="38"/>
        <v>1</v>
      </c>
      <c r="BL22" s="86">
        <f>SUMIF(наличие!D:D,E22,наличие!F:F)</f>
        <v>0</v>
      </c>
      <c r="BM22" s="87">
        <f t="shared" si="39"/>
        <v>0</v>
      </c>
      <c r="BN22" s="87">
        <f t="shared" si="40"/>
        <v>0</v>
      </c>
      <c r="BO22" s="113">
        <f t="shared" si="5"/>
        <v>0</v>
      </c>
    </row>
    <row r="23" spans="1:67" s="10" customFormat="1" ht="45" x14ac:dyDescent="0.25">
      <c r="A23" s="11">
        <v>20</v>
      </c>
      <c r="B23" s="11" t="str">
        <f>_xlfn.XLOOKUP(D23,наличие!B:B,наличие!D:D,"-",0)</f>
        <v>Шляпы</v>
      </c>
      <c r="C23" s="11" t="s">
        <v>2352</v>
      </c>
      <c r="D23" s="109" t="str">
        <f t="shared" si="6"/>
        <v>FLUME</v>
      </c>
      <c r="E23" s="110" t="str">
        <f t="shared" si="7"/>
        <v>47009BH</v>
      </c>
      <c r="F23" s="111" t="s">
        <v>284</v>
      </c>
      <c r="G23" s="11" t="str">
        <f t="shared" si="8"/>
        <v>47009BH_Mink</v>
      </c>
      <c r="H23" s="30" t="s">
        <v>4278</v>
      </c>
      <c r="I23" s="30"/>
      <c r="J23" s="26" t="s">
        <v>2487</v>
      </c>
      <c r="K23" s="45"/>
      <c r="L23" s="65">
        <f t="shared" si="24"/>
        <v>0</v>
      </c>
      <c r="M23" s="125">
        <f>SUMIF(price!A:A,E23,price!D:D)</f>
        <v>415</v>
      </c>
      <c r="N23" s="126">
        <v>399</v>
      </c>
      <c r="O23" s="21">
        <f t="shared" si="0"/>
        <v>35910</v>
      </c>
      <c r="P23" s="16" t="e">
        <f t="shared" si="9"/>
        <v>#DIV/0!</v>
      </c>
      <c r="Q23" s="118">
        <f t="shared" si="10"/>
        <v>219.5</v>
      </c>
      <c r="R23" s="22">
        <f t="shared" si="32"/>
        <v>0</v>
      </c>
      <c r="S23" s="16" t="e">
        <f t="shared" si="12"/>
        <v>#DIV/0!</v>
      </c>
      <c r="T23" s="23">
        <f t="shared" si="13"/>
        <v>175.6</v>
      </c>
      <c r="U23" s="28"/>
      <c r="V23" s="22">
        <f t="shared" si="33"/>
        <v>0</v>
      </c>
      <c r="W23" s="16" t="e">
        <f t="shared" si="15"/>
        <v>#DIV/0!</v>
      </c>
      <c r="X23" s="7" t="s">
        <v>4</v>
      </c>
      <c r="Y23" s="8">
        <v>0</v>
      </c>
      <c r="Z23" s="8">
        <v>0</v>
      </c>
      <c r="AA23" s="8">
        <v>0</v>
      </c>
      <c r="AB23" s="8">
        <v>0</v>
      </c>
      <c r="AC23" s="9" t="s">
        <v>4</v>
      </c>
      <c r="AD23" s="7">
        <f t="shared" si="34"/>
        <v>0</v>
      </c>
      <c r="AE23" s="75">
        <f t="shared" si="1"/>
        <v>0</v>
      </c>
      <c r="AG23" s="7" t="s">
        <v>4</v>
      </c>
      <c r="AH23" s="8">
        <f t="shared" si="35"/>
        <v>0</v>
      </c>
      <c r="AI23" s="8">
        <f t="shared" si="35"/>
        <v>1</v>
      </c>
      <c r="AJ23" s="8">
        <f t="shared" si="35"/>
        <v>0</v>
      </c>
      <c r="AK23" s="8">
        <f t="shared" si="35"/>
        <v>0</v>
      </c>
      <c r="AL23" s="9" t="s">
        <v>4</v>
      </c>
      <c r="AM23" s="7">
        <f t="shared" si="36"/>
        <v>1</v>
      </c>
      <c r="AN23" s="101">
        <f t="shared" si="18"/>
        <v>0</v>
      </c>
      <c r="AO23" s="7" t="s">
        <v>4</v>
      </c>
      <c r="AP23" s="8">
        <v>0</v>
      </c>
      <c r="AQ23" s="8">
        <v>0</v>
      </c>
      <c r="AR23" s="8">
        <v>0</v>
      </c>
      <c r="AS23" s="8">
        <v>0</v>
      </c>
      <c r="AT23" s="9" t="s">
        <v>4</v>
      </c>
      <c r="AU23" s="74">
        <f t="shared" si="19"/>
        <v>0</v>
      </c>
      <c r="AV23" s="101">
        <f t="shared" si="3"/>
        <v>0</v>
      </c>
      <c r="AW23" s="7" t="s">
        <v>4</v>
      </c>
      <c r="AX23" s="8">
        <v>0</v>
      </c>
      <c r="AY23" s="8">
        <v>0</v>
      </c>
      <c r="AZ23" s="8">
        <v>0</v>
      </c>
      <c r="BA23" s="8">
        <v>0</v>
      </c>
      <c r="BB23" s="9" t="s">
        <v>4</v>
      </c>
      <c r="BC23" s="74">
        <f t="shared" si="37"/>
        <v>0</v>
      </c>
      <c r="BD23" s="104">
        <f t="shared" si="30"/>
        <v>0</v>
      </c>
      <c r="BE23" s="96"/>
      <c r="BF23" s="11"/>
      <c r="BG23" s="11">
        <v>1</v>
      </c>
      <c r="BH23" s="11"/>
      <c r="BI23" s="11"/>
      <c r="BJ23" s="106"/>
      <c r="BK23" s="108">
        <f t="shared" si="38"/>
        <v>1</v>
      </c>
      <c r="BL23" s="86">
        <f>SUMIF(наличие!D:D,E23,наличие!F:F)</f>
        <v>0</v>
      </c>
      <c r="BM23" s="87">
        <f t="shared" si="39"/>
        <v>0</v>
      </c>
      <c r="BN23" s="87">
        <f t="shared" si="40"/>
        <v>0</v>
      </c>
      <c r="BO23" s="113">
        <f t="shared" si="5"/>
        <v>0</v>
      </c>
    </row>
    <row r="24" spans="1:67" s="10" customFormat="1" ht="60" x14ac:dyDescent="0.25">
      <c r="A24" s="11">
        <v>21</v>
      </c>
      <c r="B24" s="11" t="str">
        <f>_xlfn.XLOOKUP(D24,наличие!B:B,наличие!D:D,"-",0)</f>
        <v>-</v>
      </c>
      <c r="C24" s="11" t="s">
        <v>2353</v>
      </c>
      <c r="D24" s="109" t="str">
        <f t="shared" si="6"/>
        <v>AUMAN</v>
      </c>
      <c r="E24" s="110" t="str">
        <f t="shared" si="7"/>
        <v>61426BH</v>
      </c>
      <c r="F24" s="111" t="s">
        <v>5</v>
      </c>
      <c r="G24" s="11" t="str">
        <f t="shared" si="8"/>
        <v>61426BH_Black</v>
      </c>
      <c r="H24" s="30" t="s">
        <v>4278</v>
      </c>
      <c r="I24" s="30"/>
      <c r="J24" s="26" t="s">
        <v>2487</v>
      </c>
      <c r="K24" s="45"/>
      <c r="L24" s="65">
        <f t="shared" si="24"/>
        <v>0</v>
      </c>
      <c r="M24" s="125">
        <f>SUMIF(price!A:A,E24,price!D:D)</f>
        <v>425</v>
      </c>
      <c r="N24" s="126">
        <v>215</v>
      </c>
      <c r="O24" s="21">
        <f t="shared" ref="O24:O33" si="41">N24*$L$1</f>
        <v>19350</v>
      </c>
      <c r="P24" s="16" t="e">
        <f t="shared" ref="P24:P33" si="42">(N24-L24)/L24</f>
        <v>#DIV/0!</v>
      </c>
      <c r="Q24" s="118">
        <f t="shared" ref="Q24:Q33" si="43">ROUND(N24*0.55,1)</f>
        <v>118.3</v>
      </c>
      <c r="R24" s="22">
        <f t="shared" si="32"/>
        <v>0</v>
      </c>
      <c r="S24" s="16" t="e">
        <f t="shared" ref="S24:S33" si="44">(Q24-L24)/L24</f>
        <v>#DIV/0!</v>
      </c>
      <c r="T24" s="23">
        <f t="shared" ref="T24:T33" si="45">ROUND(Q24*0.8,1)</f>
        <v>94.6</v>
      </c>
      <c r="U24" s="28"/>
      <c r="V24" s="22">
        <f t="shared" si="33"/>
        <v>0</v>
      </c>
      <c r="W24" s="16" t="e">
        <f t="shared" ref="W24:W33" si="46">(T24-L24)/L24</f>
        <v>#DIV/0!</v>
      </c>
      <c r="X24" s="7" t="s">
        <v>4</v>
      </c>
      <c r="Y24" s="8">
        <v>0</v>
      </c>
      <c r="Z24" s="8">
        <v>0</v>
      </c>
      <c r="AA24" s="8">
        <v>0</v>
      </c>
      <c r="AB24" s="8">
        <v>0</v>
      </c>
      <c r="AC24" s="9" t="s">
        <v>4</v>
      </c>
      <c r="AD24" s="7">
        <f t="shared" si="34"/>
        <v>0</v>
      </c>
      <c r="AE24" s="75">
        <f t="shared" si="1"/>
        <v>0</v>
      </c>
      <c r="AG24" s="7" t="s">
        <v>4</v>
      </c>
      <c r="AH24" s="8">
        <f t="shared" si="35"/>
        <v>0</v>
      </c>
      <c r="AI24" s="8">
        <f t="shared" si="35"/>
        <v>0</v>
      </c>
      <c r="AJ24" s="8">
        <f t="shared" si="35"/>
        <v>0</v>
      </c>
      <c r="AK24" s="8">
        <f t="shared" si="35"/>
        <v>0</v>
      </c>
      <c r="AL24" s="9" t="s">
        <v>4</v>
      </c>
      <c r="AM24" s="7">
        <f t="shared" si="36"/>
        <v>0</v>
      </c>
      <c r="AN24" s="101">
        <f t="shared" ref="AN24:AN33" si="47">AM24*L24</f>
        <v>0</v>
      </c>
      <c r="AO24" s="7" t="s">
        <v>4</v>
      </c>
      <c r="AP24" s="8">
        <v>0</v>
      </c>
      <c r="AQ24" s="8">
        <v>0</v>
      </c>
      <c r="AR24" s="8">
        <v>0</v>
      </c>
      <c r="AS24" s="8">
        <v>0</v>
      </c>
      <c r="AT24" s="9" t="s">
        <v>4</v>
      </c>
      <c r="AU24" s="74">
        <f t="shared" ref="AU24:AU33" si="48">SUM(AO24:AT24)</f>
        <v>0</v>
      </c>
      <c r="AV24" s="101">
        <f t="shared" si="3"/>
        <v>0</v>
      </c>
      <c r="AW24" s="7" t="s">
        <v>4</v>
      </c>
      <c r="AX24" s="8">
        <v>0</v>
      </c>
      <c r="AY24" s="8">
        <v>0</v>
      </c>
      <c r="AZ24" s="8">
        <v>0</v>
      </c>
      <c r="BA24" s="8">
        <v>0</v>
      </c>
      <c r="BB24" s="9" t="s">
        <v>4</v>
      </c>
      <c r="BC24" s="74">
        <f t="shared" si="37"/>
        <v>0</v>
      </c>
      <c r="BD24" s="104">
        <f t="shared" si="30"/>
        <v>0</v>
      </c>
      <c r="BE24" s="96"/>
      <c r="BF24" s="11"/>
      <c r="BG24" s="11"/>
      <c r="BH24" s="11"/>
      <c r="BI24" s="11"/>
      <c r="BJ24" s="106"/>
      <c r="BK24" s="108">
        <f t="shared" si="38"/>
        <v>0</v>
      </c>
      <c r="BL24" s="86">
        <f>SUMIF(наличие!D:D,E24,наличие!F:F)</f>
        <v>0</v>
      </c>
      <c r="BM24" s="87">
        <f t="shared" si="39"/>
        <v>0</v>
      </c>
      <c r="BN24" s="87">
        <f t="shared" si="40"/>
        <v>0</v>
      </c>
      <c r="BO24" s="113">
        <f t="shared" si="5"/>
        <v>0</v>
      </c>
    </row>
    <row r="25" spans="1:67" s="10" customFormat="1" ht="45" x14ac:dyDescent="0.25">
      <c r="A25" s="11">
        <v>22</v>
      </c>
      <c r="B25" s="11" t="str">
        <f>_xlfn.XLOOKUP(D25,наличие!B:B,наличие!D:D,"-",0)</f>
        <v>Шляпы</v>
      </c>
      <c r="C25" s="11" t="s">
        <v>2354</v>
      </c>
      <c r="D25" s="109" t="str">
        <f t="shared" si="6"/>
        <v>COLBY</v>
      </c>
      <c r="E25" s="110" t="str">
        <f t="shared" si="7"/>
        <v>37188BH</v>
      </c>
      <c r="F25" s="111" t="s">
        <v>5</v>
      </c>
      <c r="G25" s="11" t="str">
        <f t="shared" si="8"/>
        <v>37188BH_Black</v>
      </c>
      <c r="H25" s="30" t="s">
        <v>4278</v>
      </c>
      <c r="I25" s="30"/>
      <c r="J25" s="26" t="s">
        <v>2488</v>
      </c>
      <c r="K25" s="45"/>
      <c r="L25" s="65">
        <f t="shared" si="24"/>
        <v>0</v>
      </c>
      <c r="M25" s="125">
        <f>SUMIF(price!A:A,E25,price!D:D)</f>
        <v>220</v>
      </c>
      <c r="N25" s="126">
        <v>215</v>
      </c>
      <c r="O25" s="21">
        <f t="shared" si="41"/>
        <v>19350</v>
      </c>
      <c r="P25" s="16" t="e">
        <f t="shared" si="42"/>
        <v>#DIV/0!</v>
      </c>
      <c r="Q25" s="118">
        <f t="shared" si="43"/>
        <v>118.3</v>
      </c>
      <c r="R25" s="22">
        <f t="shared" si="32"/>
        <v>0</v>
      </c>
      <c r="S25" s="16" t="e">
        <f t="shared" si="44"/>
        <v>#DIV/0!</v>
      </c>
      <c r="T25" s="23">
        <f t="shared" si="45"/>
        <v>94.6</v>
      </c>
      <c r="U25" s="28"/>
      <c r="V25" s="22">
        <f t="shared" si="33"/>
        <v>0</v>
      </c>
      <c r="W25" s="16" t="e">
        <f t="shared" si="46"/>
        <v>#DIV/0!</v>
      </c>
      <c r="X25" s="7" t="s">
        <v>4</v>
      </c>
      <c r="Y25" s="8">
        <v>0</v>
      </c>
      <c r="Z25" s="8">
        <v>1</v>
      </c>
      <c r="AA25" s="8">
        <v>2</v>
      </c>
      <c r="AB25" s="8">
        <v>1</v>
      </c>
      <c r="AC25" s="9" t="s">
        <v>4</v>
      </c>
      <c r="AD25" s="7">
        <f t="shared" si="34"/>
        <v>4</v>
      </c>
      <c r="AE25" s="75">
        <f t="shared" si="1"/>
        <v>0</v>
      </c>
      <c r="AG25" s="7" t="s">
        <v>4</v>
      </c>
      <c r="AH25" s="8">
        <f t="shared" si="35"/>
        <v>0</v>
      </c>
      <c r="AI25" s="8">
        <f t="shared" si="35"/>
        <v>2</v>
      </c>
      <c r="AJ25" s="8">
        <f t="shared" si="35"/>
        <v>2</v>
      </c>
      <c r="AK25" s="8">
        <f t="shared" si="35"/>
        <v>1</v>
      </c>
      <c r="AL25" s="9" t="s">
        <v>4</v>
      </c>
      <c r="AM25" s="7">
        <f t="shared" si="36"/>
        <v>5</v>
      </c>
      <c r="AN25" s="101">
        <f t="shared" si="47"/>
        <v>0</v>
      </c>
      <c r="AO25" s="7" t="s">
        <v>4</v>
      </c>
      <c r="AP25" s="8">
        <v>0</v>
      </c>
      <c r="AQ25" s="8">
        <v>0</v>
      </c>
      <c r="AR25" s="8">
        <v>0</v>
      </c>
      <c r="AS25" s="8">
        <v>0</v>
      </c>
      <c r="AT25" s="9" t="s">
        <v>4</v>
      </c>
      <c r="AU25" s="74">
        <f t="shared" si="48"/>
        <v>0</v>
      </c>
      <c r="AV25" s="101">
        <f t="shared" si="3"/>
        <v>0</v>
      </c>
      <c r="AW25" s="7" t="s">
        <v>4</v>
      </c>
      <c r="AX25" s="8">
        <v>0</v>
      </c>
      <c r="AY25" s="8">
        <v>0</v>
      </c>
      <c r="AZ25" s="8">
        <v>0</v>
      </c>
      <c r="BA25" s="8">
        <v>0</v>
      </c>
      <c r="BB25" s="9" t="s">
        <v>4</v>
      </c>
      <c r="BC25" s="74">
        <f t="shared" si="37"/>
        <v>0</v>
      </c>
      <c r="BD25" s="104">
        <f t="shared" si="30"/>
        <v>0</v>
      </c>
      <c r="BE25" s="96"/>
      <c r="BF25" s="11"/>
      <c r="BG25" s="11">
        <v>1</v>
      </c>
      <c r="BH25" s="11"/>
      <c r="BI25" s="11"/>
      <c r="BJ25" s="106"/>
      <c r="BK25" s="108">
        <f t="shared" si="38"/>
        <v>1</v>
      </c>
      <c r="BL25" s="86">
        <f>SUMIF(наличие!D:D,E25,наличие!F:F)</f>
        <v>0</v>
      </c>
      <c r="BM25" s="87">
        <f t="shared" si="39"/>
        <v>0</v>
      </c>
      <c r="BN25" s="87">
        <f t="shared" si="40"/>
        <v>0</v>
      </c>
      <c r="BO25" s="113">
        <f t="shared" si="5"/>
        <v>0</v>
      </c>
    </row>
    <row r="26" spans="1:67" s="10" customFormat="1" ht="45" x14ac:dyDescent="0.25">
      <c r="A26" s="11">
        <v>23</v>
      </c>
      <c r="B26" s="11" t="str">
        <f>_xlfn.XLOOKUP(D26,наличие!B:B,наличие!D:D,"-",0)</f>
        <v>Шляпы</v>
      </c>
      <c r="C26" s="11" t="s">
        <v>2354</v>
      </c>
      <c r="D26" s="109" t="str">
        <f t="shared" si="6"/>
        <v>COLBY</v>
      </c>
      <c r="E26" s="110" t="str">
        <f t="shared" si="7"/>
        <v>37188BH</v>
      </c>
      <c r="F26" s="111" t="s">
        <v>2440</v>
      </c>
      <c r="G26" s="11" t="str">
        <f t="shared" si="8"/>
        <v>37188BH_Nickel</v>
      </c>
      <c r="H26" s="30" t="s">
        <v>4278</v>
      </c>
      <c r="I26" s="30"/>
      <c r="J26" s="26" t="s">
        <v>2488</v>
      </c>
      <c r="K26" s="45"/>
      <c r="L26" s="65">
        <f t="shared" si="24"/>
        <v>0</v>
      </c>
      <c r="M26" s="125">
        <f>SUMIF(price!A:A,E26,price!D:D)</f>
        <v>220</v>
      </c>
      <c r="N26" s="126">
        <v>215</v>
      </c>
      <c r="O26" s="21">
        <f t="shared" si="41"/>
        <v>19350</v>
      </c>
      <c r="P26" s="16" t="e">
        <f t="shared" si="42"/>
        <v>#DIV/0!</v>
      </c>
      <c r="Q26" s="118">
        <f t="shared" si="43"/>
        <v>118.3</v>
      </c>
      <c r="R26" s="22">
        <f t="shared" si="32"/>
        <v>0</v>
      </c>
      <c r="S26" s="16" t="e">
        <f t="shared" si="44"/>
        <v>#DIV/0!</v>
      </c>
      <c r="T26" s="23">
        <f t="shared" si="45"/>
        <v>94.6</v>
      </c>
      <c r="U26" s="28"/>
      <c r="V26" s="22">
        <f t="shared" si="33"/>
        <v>0</v>
      </c>
      <c r="W26" s="16" t="e">
        <f t="shared" si="46"/>
        <v>#DIV/0!</v>
      </c>
      <c r="X26" s="7" t="s">
        <v>4</v>
      </c>
      <c r="Y26" s="8">
        <v>0</v>
      </c>
      <c r="Z26" s="8">
        <v>2</v>
      </c>
      <c r="AA26" s="8">
        <v>3</v>
      </c>
      <c r="AB26" s="8">
        <v>2</v>
      </c>
      <c r="AC26" s="9" t="s">
        <v>4</v>
      </c>
      <c r="AD26" s="7">
        <f t="shared" si="34"/>
        <v>7</v>
      </c>
      <c r="AE26" s="75">
        <f t="shared" si="1"/>
        <v>0</v>
      </c>
      <c r="AG26" s="7" t="s">
        <v>4</v>
      </c>
      <c r="AH26" s="8">
        <f t="shared" si="35"/>
        <v>0</v>
      </c>
      <c r="AI26" s="8">
        <f t="shared" si="35"/>
        <v>2</v>
      </c>
      <c r="AJ26" s="8">
        <f t="shared" si="35"/>
        <v>3</v>
      </c>
      <c r="AK26" s="8">
        <f t="shared" si="35"/>
        <v>2</v>
      </c>
      <c r="AL26" s="9" t="s">
        <v>4</v>
      </c>
      <c r="AM26" s="7">
        <f t="shared" si="36"/>
        <v>7</v>
      </c>
      <c r="AN26" s="101">
        <f t="shared" si="47"/>
        <v>0</v>
      </c>
      <c r="AO26" s="7" t="s">
        <v>4</v>
      </c>
      <c r="AP26" s="8">
        <v>0</v>
      </c>
      <c r="AQ26" s="8">
        <v>0</v>
      </c>
      <c r="AR26" s="8">
        <v>0</v>
      </c>
      <c r="AS26" s="8">
        <v>0</v>
      </c>
      <c r="AT26" s="9" t="s">
        <v>4</v>
      </c>
      <c r="AU26" s="74">
        <f t="shared" si="48"/>
        <v>0</v>
      </c>
      <c r="AV26" s="101">
        <f t="shared" si="3"/>
        <v>0</v>
      </c>
      <c r="AW26" s="7" t="s">
        <v>4</v>
      </c>
      <c r="AX26" s="8">
        <v>0</v>
      </c>
      <c r="AY26" s="8">
        <v>0</v>
      </c>
      <c r="AZ26" s="8">
        <v>0</v>
      </c>
      <c r="BA26" s="8">
        <v>0</v>
      </c>
      <c r="BB26" s="9" t="s">
        <v>4</v>
      </c>
      <c r="BC26" s="74">
        <f t="shared" si="37"/>
        <v>0</v>
      </c>
      <c r="BD26" s="104">
        <f t="shared" si="30"/>
        <v>0</v>
      </c>
      <c r="BE26" s="96"/>
      <c r="BF26" s="11"/>
      <c r="BG26" s="11"/>
      <c r="BH26" s="11"/>
      <c r="BI26" s="11"/>
      <c r="BJ26" s="106"/>
      <c r="BK26" s="108">
        <f t="shared" si="38"/>
        <v>0</v>
      </c>
      <c r="BL26" s="86">
        <f>SUMIF(наличие!D:D,E26,наличие!F:F)</f>
        <v>0</v>
      </c>
      <c r="BM26" s="87">
        <f t="shared" si="39"/>
        <v>0</v>
      </c>
      <c r="BN26" s="87">
        <f t="shared" si="40"/>
        <v>0</v>
      </c>
      <c r="BO26" s="113">
        <f t="shared" si="5"/>
        <v>0</v>
      </c>
    </row>
    <row r="27" spans="1:67" s="10" customFormat="1" ht="45" x14ac:dyDescent="0.25">
      <c r="A27" s="11">
        <v>24</v>
      </c>
      <c r="B27" s="11" t="str">
        <f>_xlfn.XLOOKUP(D27,наличие!B:B,наличие!D:D,"-",0)</f>
        <v>Шляпы</v>
      </c>
      <c r="C27" s="11" t="s">
        <v>2354</v>
      </c>
      <c r="D27" s="109" t="str">
        <f t="shared" si="6"/>
        <v>COLBY</v>
      </c>
      <c r="E27" s="110" t="str">
        <f t="shared" si="7"/>
        <v>37188BH</v>
      </c>
      <c r="F27" s="111" t="s">
        <v>2195</v>
      </c>
      <c r="G27" s="11" t="str">
        <f t="shared" si="8"/>
        <v>37188BH_Soft Khaki</v>
      </c>
      <c r="H27" s="30" t="s">
        <v>4278</v>
      </c>
      <c r="I27" s="30"/>
      <c r="J27" s="26" t="s">
        <v>2488</v>
      </c>
      <c r="K27" s="45"/>
      <c r="L27" s="65">
        <f t="shared" si="24"/>
        <v>0</v>
      </c>
      <c r="M27" s="125">
        <f>SUMIF(price!A:A,E27,price!D:D)</f>
        <v>220</v>
      </c>
      <c r="N27" s="126">
        <v>245</v>
      </c>
      <c r="O27" s="21">
        <f t="shared" si="41"/>
        <v>22050</v>
      </c>
      <c r="P27" s="16" t="e">
        <f t="shared" si="42"/>
        <v>#DIV/0!</v>
      </c>
      <c r="Q27" s="118">
        <f t="shared" si="43"/>
        <v>134.80000000000001</v>
      </c>
      <c r="R27" s="22">
        <f t="shared" si="32"/>
        <v>0</v>
      </c>
      <c r="S27" s="16" t="e">
        <f t="shared" si="44"/>
        <v>#DIV/0!</v>
      </c>
      <c r="T27" s="23">
        <f t="shared" si="45"/>
        <v>107.8</v>
      </c>
      <c r="U27" s="28"/>
      <c r="V27" s="22">
        <f t="shared" si="33"/>
        <v>0</v>
      </c>
      <c r="W27" s="16" t="e">
        <f t="shared" si="46"/>
        <v>#DIV/0!</v>
      </c>
      <c r="X27" s="7" t="s">
        <v>4</v>
      </c>
      <c r="Y27" s="8">
        <v>0</v>
      </c>
      <c r="Z27" s="8">
        <v>0</v>
      </c>
      <c r="AA27" s="8">
        <v>0</v>
      </c>
      <c r="AB27" s="8">
        <v>0</v>
      </c>
      <c r="AC27" s="9" t="s">
        <v>4</v>
      </c>
      <c r="AD27" s="7">
        <f t="shared" si="34"/>
        <v>0</v>
      </c>
      <c r="AE27" s="75">
        <f t="shared" si="1"/>
        <v>0</v>
      </c>
      <c r="AG27" s="7" t="s">
        <v>4</v>
      </c>
      <c r="AH27" s="8">
        <f t="shared" si="35"/>
        <v>0</v>
      </c>
      <c r="AI27" s="8">
        <f t="shared" si="35"/>
        <v>0</v>
      </c>
      <c r="AJ27" s="8">
        <f t="shared" si="35"/>
        <v>0</v>
      </c>
      <c r="AK27" s="8">
        <f t="shared" si="35"/>
        <v>0</v>
      </c>
      <c r="AL27" s="9" t="s">
        <v>4</v>
      </c>
      <c r="AM27" s="7">
        <f t="shared" si="36"/>
        <v>0</v>
      </c>
      <c r="AN27" s="101">
        <f t="shared" si="47"/>
        <v>0</v>
      </c>
      <c r="AO27" s="7" t="s">
        <v>4</v>
      </c>
      <c r="AP27" s="8">
        <v>0</v>
      </c>
      <c r="AQ27" s="8">
        <v>0</v>
      </c>
      <c r="AR27" s="8">
        <v>0</v>
      </c>
      <c r="AS27" s="8">
        <v>0</v>
      </c>
      <c r="AT27" s="9" t="s">
        <v>4</v>
      </c>
      <c r="AU27" s="74">
        <f t="shared" si="48"/>
        <v>0</v>
      </c>
      <c r="AV27" s="101">
        <f t="shared" si="3"/>
        <v>0</v>
      </c>
      <c r="AW27" s="7" t="s">
        <v>4</v>
      </c>
      <c r="AX27" s="8">
        <v>0</v>
      </c>
      <c r="AY27" s="8">
        <v>0</v>
      </c>
      <c r="AZ27" s="8">
        <v>0</v>
      </c>
      <c r="BA27" s="8">
        <v>0</v>
      </c>
      <c r="BB27" s="9" t="s">
        <v>4</v>
      </c>
      <c r="BC27" s="74">
        <f t="shared" si="37"/>
        <v>0</v>
      </c>
      <c r="BD27" s="104">
        <f t="shared" si="30"/>
        <v>0</v>
      </c>
      <c r="BE27" s="96"/>
      <c r="BF27" s="11"/>
      <c r="BG27" s="11"/>
      <c r="BH27" s="11"/>
      <c r="BI27" s="11"/>
      <c r="BJ27" s="106"/>
      <c r="BK27" s="108">
        <f t="shared" si="38"/>
        <v>0</v>
      </c>
      <c r="BL27" s="86">
        <f>SUMIF(наличие!D:D,E27,наличие!F:F)</f>
        <v>0</v>
      </c>
      <c r="BM27" s="87">
        <f t="shared" si="39"/>
        <v>0</v>
      </c>
      <c r="BN27" s="87">
        <f t="shared" si="40"/>
        <v>0</v>
      </c>
      <c r="BO27" s="113">
        <f t="shared" si="5"/>
        <v>0</v>
      </c>
    </row>
    <row r="28" spans="1:67" s="10" customFormat="1" ht="45" x14ac:dyDescent="0.25">
      <c r="A28" s="11">
        <v>25</v>
      </c>
      <c r="B28" s="11" t="str">
        <f>_xlfn.XLOOKUP(D28,наличие!B:B,наличие!D:D,"-",0)</f>
        <v>Шляпы</v>
      </c>
      <c r="C28" s="11" t="s">
        <v>2354</v>
      </c>
      <c r="D28" s="109" t="str">
        <f t="shared" si="6"/>
        <v>COLBY</v>
      </c>
      <c r="E28" s="110" t="str">
        <f t="shared" si="7"/>
        <v>37188BH</v>
      </c>
      <c r="F28" s="111" t="s">
        <v>2196</v>
      </c>
      <c r="G28" s="11" t="str">
        <f t="shared" si="8"/>
        <v>37188BH_Stucco</v>
      </c>
      <c r="H28" s="30" t="s">
        <v>4278</v>
      </c>
      <c r="I28" s="30"/>
      <c r="J28" s="26" t="s">
        <v>2488</v>
      </c>
      <c r="K28" s="45"/>
      <c r="L28" s="65">
        <f t="shared" si="24"/>
        <v>0</v>
      </c>
      <c r="M28" s="125">
        <f>SUMIF(price!A:A,E28,price!D:D)</f>
        <v>220</v>
      </c>
      <c r="N28" s="126">
        <v>245</v>
      </c>
      <c r="O28" s="21">
        <f t="shared" si="41"/>
        <v>22050</v>
      </c>
      <c r="P28" s="16" t="e">
        <f t="shared" si="42"/>
        <v>#DIV/0!</v>
      </c>
      <c r="Q28" s="118">
        <f t="shared" si="43"/>
        <v>134.80000000000001</v>
      </c>
      <c r="R28" s="22">
        <f t="shared" si="32"/>
        <v>0</v>
      </c>
      <c r="S28" s="16" t="e">
        <f t="shared" si="44"/>
        <v>#DIV/0!</v>
      </c>
      <c r="T28" s="23">
        <f t="shared" si="45"/>
        <v>107.8</v>
      </c>
      <c r="U28" s="28"/>
      <c r="V28" s="22">
        <f t="shared" si="33"/>
        <v>0</v>
      </c>
      <c r="W28" s="16" t="e">
        <f t="shared" si="46"/>
        <v>#DIV/0!</v>
      </c>
      <c r="X28" s="7" t="s">
        <v>4</v>
      </c>
      <c r="Y28" s="8">
        <v>0</v>
      </c>
      <c r="Z28" s="8">
        <v>0</v>
      </c>
      <c r="AA28" s="8">
        <v>0</v>
      </c>
      <c r="AB28" s="8">
        <v>0</v>
      </c>
      <c r="AC28" s="9" t="s">
        <v>4</v>
      </c>
      <c r="AD28" s="7">
        <f t="shared" si="34"/>
        <v>0</v>
      </c>
      <c r="AE28" s="75">
        <f t="shared" si="1"/>
        <v>0</v>
      </c>
      <c r="AG28" s="7" t="s">
        <v>4</v>
      </c>
      <c r="AH28" s="8">
        <f t="shared" si="35"/>
        <v>0</v>
      </c>
      <c r="AI28" s="8">
        <f t="shared" si="35"/>
        <v>0</v>
      </c>
      <c r="AJ28" s="8">
        <f t="shared" si="35"/>
        <v>1</v>
      </c>
      <c r="AK28" s="8">
        <f t="shared" si="35"/>
        <v>0</v>
      </c>
      <c r="AL28" s="9" t="s">
        <v>4</v>
      </c>
      <c r="AM28" s="7">
        <f t="shared" si="36"/>
        <v>1</v>
      </c>
      <c r="AN28" s="101">
        <f t="shared" si="47"/>
        <v>0</v>
      </c>
      <c r="AO28" s="7" t="s">
        <v>4</v>
      </c>
      <c r="AP28" s="8">
        <v>0</v>
      </c>
      <c r="AQ28" s="8">
        <v>0</v>
      </c>
      <c r="AR28" s="8">
        <v>0</v>
      </c>
      <c r="AS28" s="8">
        <v>0</v>
      </c>
      <c r="AT28" s="9" t="s">
        <v>4</v>
      </c>
      <c r="AU28" s="74">
        <f t="shared" si="48"/>
        <v>0</v>
      </c>
      <c r="AV28" s="101">
        <f t="shared" si="3"/>
        <v>0</v>
      </c>
      <c r="AW28" s="7" t="s">
        <v>4</v>
      </c>
      <c r="AX28" s="8">
        <v>0</v>
      </c>
      <c r="AY28" s="8">
        <v>0</v>
      </c>
      <c r="AZ28" s="8">
        <v>0</v>
      </c>
      <c r="BA28" s="8">
        <v>0</v>
      </c>
      <c r="BB28" s="9" t="s">
        <v>4</v>
      </c>
      <c r="BC28" s="74">
        <f t="shared" si="37"/>
        <v>0</v>
      </c>
      <c r="BD28" s="104">
        <f t="shared" si="30"/>
        <v>0</v>
      </c>
      <c r="BE28" s="96"/>
      <c r="BF28" s="11"/>
      <c r="BG28" s="11"/>
      <c r="BH28" s="11">
        <v>1</v>
      </c>
      <c r="BI28" s="11"/>
      <c r="BJ28" s="106"/>
      <c r="BK28" s="108">
        <f t="shared" si="38"/>
        <v>1</v>
      </c>
      <c r="BL28" s="86">
        <f>SUMIF(наличие!D:D,E28,наличие!F:F)</f>
        <v>0</v>
      </c>
      <c r="BM28" s="87">
        <f t="shared" si="39"/>
        <v>0</v>
      </c>
      <c r="BN28" s="87">
        <f t="shared" si="40"/>
        <v>0</v>
      </c>
      <c r="BO28" s="113">
        <f t="shared" si="5"/>
        <v>0</v>
      </c>
    </row>
    <row r="29" spans="1:67" s="10" customFormat="1" ht="60" x14ac:dyDescent="0.25">
      <c r="A29" s="11">
        <v>26</v>
      </c>
      <c r="B29" s="11" t="str">
        <f>_xlfn.XLOOKUP(D29,наличие!B:B,наличие!D:D,"-",0)</f>
        <v>Шляпы</v>
      </c>
      <c r="C29" s="11" t="s">
        <v>2355</v>
      </c>
      <c r="D29" s="109" t="str">
        <f t="shared" si="6"/>
        <v>GODWIN</v>
      </c>
      <c r="E29" s="110" t="str">
        <f t="shared" si="7"/>
        <v>37189BH</v>
      </c>
      <c r="F29" s="111" t="s">
        <v>5</v>
      </c>
      <c r="G29" s="11" t="str">
        <f t="shared" si="8"/>
        <v>37189BH_Black</v>
      </c>
      <c r="H29" s="30" t="s">
        <v>4278</v>
      </c>
      <c r="I29" s="30"/>
      <c r="J29" s="26" t="s">
        <v>2488</v>
      </c>
      <c r="K29" s="45"/>
      <c r="L29" s="65">
        <f t="shared" si="24"/>
        <v>0</v>
      </c>
      <c r="M29" s="125">
        <f>SUMIF(price!A:A,E29,price!D:D)</f>
        <v>240</v>
      </c>
      <c r="N29" s="126">
        <v>245</v>
      </c>
      <c r="O29" s="21">
        <f t="shared" si="41"/>
        <v>22050</v>
      </c>
      <c r="P29" s="16" t="e">
        <f t="shared" si="42"/>
        <v>#DIV/0!</v>
      </c>
      <c r="Q29" s="118">
        <f t="shared" si="43"/>
        <v>134.80000000000001</v>
      </c>
      <c r="R29" s="22">
        <f t="shared" si="32"/>
        <v>0</v>
      </c>
      <c r="S29" s="16" t="e">
        <f t="shared" si="44"/>
        <v>#DIV/0!</v>
      </c>
      <c r="T29" s="23">
        <f t="shared" si="45"/>
        <v>107.8</v>
      </c>
      <c r="U29" s="28"/>
      <c r="V29" s="22">
        <f t="shared" si="33"/>
        <v>0</v>
      </c>
      <c r="W29" s="16" t="e">
        <f t="shared" si="46"/>
        <v>#DIV/0!</v>
      </c>
      <c r="X29" s="7" t="s">
        <v>4</v>
      </c>
      <c r="Y29" s="8">
        <v>0</v>
      </c>
      <c r="Z29" s="8">
        <v>0</v>
      </c>
      <c r="AA29" s="8">
        <v>0</v>
      </c>
      <c r="AB29" s="8">
        <v>0</v>
      </c>
      <c r="AC29" s="9" t="s">
        <v>4</v>
      </c>
      <c r="AD29" s="7">
        <f t="shared" si="34"/>
        <v>0</v>
      </c>
      <c r="AE29" s="75">
        <f t="shared" si="1"/>
        <v>0</v>
      </c>
      <c r="AG29" s="7" t="s">
        <v>4</v>
      </c>
      <c r="AH29" s="8">
        <f t="shared" si="35"/>
        <v>0</v>
      </c>
      <c r="AI29" s="8">
        <f t="shared" si="35"/>
        <v>0</v>
      </c>
      <c r="AJ29" s="8">
        <f t="shared" si="35"/>
        <v>0</v>
      </c>
      <c r="AK29" s="8">
        <f t="shared" si="35"/>
        <v>0</v>
      </c>
      <c r="AL29" s="9" t="s">
        <v>4</v>
      </c>
      <c r="AM29" s="7">
        <f t="shared" si="36"/>
        <v>0</v>
      </c>
      <c r="AN29" s="101">
        <f t="shared" si="47"/>
        <v>0</v>
      </c>
      <c r="AO29" s="7" t="s">
        <v>4</v>
      </c>
      <c r="AP29" s="8">
        <v>0</v>
      </c>
      <c r="AQ29" s="8">
        <v>0</v>
      </c>
      <c r="AR29" s="8">
        <v>0</v>
      </c>
      <c r="AS29" s="8">
        <v>0</v>
      </c>
      <c r="AT29" s="9" t="s">
        <v>4</v>
      </c>
      <c r="AU29" s="74">
        <f t="shared" si="48"/>
        <v>0</v>
      </c>
      <c r="AV29" s="101">
        <f t="shared" si="3"/>
        <v>0</v>
      </c>
      <c r="AW29" s="7" t="s">
        <v>4</v>
      </c>
      <c r="AX29" s="8">
        <v>0</v>
      </c>
      <c r="AY29" s="8">
        <v>0</v>
      </c>
      <c r="AZ29" s="8">
        <v>0</v>
      </c>
      <c r="BA29" s="8">
        <v>0</v>
      </c>
      <c r="BB29" s="9" t="s">
        <v>4</v>
      </c>
      <c r="BC29" s="74">
        <f t="shared" si="37"/>
        <v>0</v>
      </c>
      <c r="BD29" s="104">
        <f t="shared" si="30"/>
        <v>0</v>
      </c>
      <c r="BE29" s="96"/>
      <c r="BF29" s="11"/>
      <c r="BG29" s="11"/>
      <c r="BH29" s="11"/>
      <c r="BI29" s="11"/>
      <c r="BJ29" s="106"/>
      <c r="BK29" s="108">
        <f t="shared" si="38"/>
        <v>0</v>
      </c>
      <c r="BL29" s="86">
        <f>SUMIF(наличие!D:D,E29,наличие!F:F)</f>
        <v>0</v>
      </c>
      <c r="BM29" s="87">
        <f t="shared" si="39"/>
        <v>0</v>
      </c>
      <c r="BN29" s="87">
        <f t="shared" si="40"/>
        <v>0</v>
      </c>
      <c r="BO29" s="113">
        <f t="shared" si="5"/>
        <v>0</v>
      </c>
    </row>
    <row r="30" spans="1:67" s="10" customFormat="1" ht="60" x14ac:dyDescent="0.25">
      <c r="A30" s="11">
        <v>27</v>
      </c>
      <c r="B30" s="11" t="str">
        <f>_xlfn.XLOOKUP(D30,наличие!B:B,наличие!D:D,"-",0)</f>
        <v>Шляпы</v>
      </c>
      <c r="C30" s="11" t="s">
        <v>2355</v>
      </c>
      <c r="D30" s="109" t="str">
        <f t="shared" si="6"/>
        <v>GODWIN</v>
      </c>
      <c r="E30" s="110" t="str">
        <f t="shared" si="7"/>
        <v>37189BH</v>
      </c>
      <c r="F30" s="111" t="s">
        <v>2198</v>
      </c>
      <c r="G30" s="11" t="str">
        <f t="shared" si="8"/>
        <v>37189BH_Eggplant</v>
      </c>
      <c r="H30" s="30" t="s">
        <v>4278</v>
      </c>
      <c r="I30" s="30"/>
      <c r="J30" s="26" t="s">
        <v>2488</v>
      </c>
      <c r="K30" s="45"/>
      <c r="L30" s="65">
        <f t="shared" si="24"/>
        <v>0</v>
      </c>
      <c r="M30" s="125">
        <f>SUMIF(price!A:A,E30,price!D:D)</f>
        <v>240</v>
      </c>
      <c r="N30" s="126">
        <v>245</v>
      </c>
      <c r="O30" s="21">
        <f t="shared" si="41"/>
        <v>22050</v>
      </c>
      <c r="P30" s="16" t="e">
        <f t="shared" si="42"/>
        <v>#DIV/0!</v>
      </c>
      <c r="Q30" s="118">
        <f t="shared" si="43"/>
        <v>134.80000000000001</v>
      </c>
      <c r="R30" s="22">
        <f t="shared" si="32"/>
        <v>0</v>
      </c>
      <c r="S30" s="16" t="e">
        <f t="shared" si="44"/>
        <v>#DIV/0!</v>
      </c>
      <c r="T30" s="23">
        <f t="shared" si="45"/>
        <v>107.8</v>
      </c>
      <c r="U30" s="28"/>
      <c r="V30" s="22">
        <f t="shared" si="33"/>
        <v>0</v>
      </c>
      <c r="W30" s="16" t="e">
        <f t="shared" si="46"/>
        <v>#DIV/0!</v>
      </c>
      <c r="X30" s="7" t="s">
        <v>4</v>
      </c>
      <c r="Y30" s="8">
        <v>0</v>
      </c>
      <c r="Z30" s="8">
        <v>0</v>
      </c>
      <c r="AA30" s="8">
        <v>0</v>
      </c>
      <c r="AB30" s="8">
        <v>0</v>
      </c>
      <c r="AC30" s="9" t="s">
        <v>4</v>
      </c>
      <c r="AD30" s="7">
        <f t="shared" si="34"/>
        <v>0</v>
      </c>
      <c r="AE30" s="75">
        <f t="shared" si="1"/>
        <v>0</v>
      </c>
      <c r="AG30" s="7" t="s">
        <v>4</v>
      </c>
      <c r="AH30" s="8">
        <f t="shared" si="35"/>
        <v>0</v>
      </c>
      <c r="AI30" s="8">
        <f t="shared" si="35"/>
        <v>0</v>
      </c>
      <c r="AJ30" s="8">
        <f t="shared" si="35"/>
        <v>0</v>
      </c>
      <c r="AK30" s="8">
        <f t="shared" si="35"/>
        <v>0</v>
      </c>
      <c r="AL30" s="9" t="s">
        <v>4</v>
      </c>
      <c r="AM30" s="7">
        <f t="shared" si="36"/>
        <v>0</v>
      </c>
      <c r="AN30" s="101">
        <f t="shared" si="47"/>
        <v>0</v>
      </c>
      <c r="AO30" s="7" t="s">
        <v>4</v>
      </c>
      <c r="AP30" s="8">
        <v>0</v>
      </c>
      <c r="AQ30" s="8">
        <v>0</v>
      </c>
      <c r="AR30" s="8">
        <v>0</v>
      </c>
      <c r="AS30" s="8">
        <v>0</v>
      </c>
      <c r="AT30" s="9" t="s">
        <v>4</v>
      </c>
      <c r="AU30" s="74">
        <f t="shared" si="48"/>
        <v>0</v>
      </c>
      <c r="AV30" s="101">
        <f t="shared" si="3"/>
        <v>0</v>
      </c>
      <c r="AW30" s="7" t="s">
        <v>4</v>
      </c>
      <c r="AX30" s="8">
        <v>0</v>
      </c>
      <c r="AY30" s="8">
        <v>0</v>
      </c>
      <c r="AZ30" s="8">
        <v>0</v>
      </c>
      <c r="BA30" s="8">
        <v>0</v>
      </c>
      <c r="BB30" s="9" t="s">
        <v>4</v>
      </c>
      <c r="BC30" s="74">
        <f t="shared" si="37"/>
        <v>0</v>
      </c>
      <c r="BD30" s="104">
        <f t="shared" si="30"/>
        <v>0</v>
      </c>
      <c r="BE30" s="96"/>
      <c r="BF30" s="11"/>
      <c r="BG30" s="11"/>
      <c r="BH30" s="11"/>
      <c r="BI30" s="11"/>
      <c r="BJ30" s="106"/>
      <c r="BK30" s="108">
        <f t="shared" si="38"/>
        <v>0</v>
      </c>
      <c r="BL30" s="86">
        <f>SUMIF(наличие!D:D,E30,наличие!F:F)</f>
        <v>0</v>
      </c>
      <c r="BM30" s="87">
        <f t="shared" si="39"/>
        <v>0</v>
      </c>
      <c r="BN30" s="87">
        <f t="shared" si="40"/>
        <v>0</v>
      </c>
      <c r="BO30" s="113">
        <f t="shared" si="5"/>
        <v>0</v>
      </c>
    </row>
    <row r="31" spans="1:67" s="10" customFormat="1" ht="60" x14ac:dyDescent="0.25">
      <c r="A31" s="11">
        <v>28</v>
      </c>
      <c r="B31" s="11" t="str">
        <f>_xlfn.XLOOKUP(D31,наличие!B:B,наличие!D:D,"-",0)</f>
        <v>Шляпы</v>
      </c>
      <c r="C31" s="11" t="s">
        <v>2355</v>
      </c>
      <c r="D31" s="109" t="str">
        <f t="shared" si="6"/>
        <v>GODWIN</v>
      </c>
      <c r="E31" s="110" t="str">
        <f t="shared" si="7"/>
        <v>37189BH</v>
      </c>
      <c r="F31" s="111" t="s">
        <v>2441</v>
      </c>
      <c r="G31" s="11" t="str">
        <f t="shared" si="8"/>
        <v>37189BH_Lazuli Blue</v>
      </c>
      <c r="H31" s="30" t="s">
        <v>4278</v>
      </c>
      <c r="I31" s="30"/>
      <c r="J31" s="26" t="s">
        <v>2488</v>
      </c>
      <c r="K31" s="45"/>
      <c r="L31" s="65">
        <f t="shared" si="24"/>
        <v>0</v>
      </c>
      <c r="M31" s="125">
        <f>SUMIF(price!A:A,E31,price!D:D)</f>
        <v>240</v>
      </c>
      <c r="N31" s="126">
        <v>199</v>
      </c>
      <c r="O31" s="21">
        <f t="shared" si="41"/>
        <v>17910</v>
      </c>
      <c r="P31" s="16" t="e">
        <f t="shared" si="42"/>
        <v>#DIV/0!</v>
      </c>
      <c r="Q31" s="118">
        <f t="shared" si="43"/>
        <v>109.5</v>
      </c>
      <c r="R31" s="22">
        <f t="shared" si="32"/>
        <v>0</v>
      </c>
      <c r="S31" s="16" t="e">
        <f t="shared" si="44"/>
        <v>#DIV/0!</v>
      </c>
      <c r="T31" s="23">
        <f t="shared" si="45"/>
        <v>87.6</v>
      </c>
      <c r="U31" s="28"/>
      <c r="V31" s="22">
        <f t="shared" si="33"/>
        <v>0</v>
      </c>
      <c r="W31" s="16" t="e">
        <f t="shared" si="46"/>
        <v>#DIV/0!</v>
      </c>
      <c r="X31" s="7" t="s">
        <v>4</v>
      </c>
      <c r="Y31" s="8">
        <v>0</v>
      </c>
      <c r="Z31" s="8">
        <v>1</v>
      </c>
      <c r="AA31" s="8">
        <v>2</v>
      </c>
      <c r="AB31" s="8">
        <v>1</v>
      </c>
      <c r="AC31" s="9" t="s">
        <v>4</v>
      </c>
      <c r="AD31" s="7">
        <f t="shared" si="34"/>
        <v>4</v>
      </c>
      <c r="AE31" s="75">
        <f t="shared" si="1"/>
        <v>0</v>
      </c>
      <c r="AG31" s="7" t="s">
        <v>4</v>
      </c>
      <c r="AH31" s="8">
        <f t="shared" si="35"/>
        <v>0</v>
      </c>
      <c r="AI31" s="8">
        <f t="shared" si="35"/>
        <v>1</v>
      </c>
      <c r="AJ31" s="8">
        <f t="shared" si="35"/>
        <v>2</v>
      </c>
      <c r="AK31" s="8">
        <f t="shared" si="35"/>
        <v>1</v>
      </c>
      <c r="AL31" s="9" t="s">
        <v>4</v>
      </c>
      <c r="AM31" s="7">
        <f t="shared" si="36"/>
        <v>4</v>
      </c>
      <c r="AN31" s="101">
        <f t="shared" si="47"/>
        <v>0</v>
      </c>
      <c r="AO31" s="7" t="s">
        <v>4</v>
      </c>
      <c r="AP31" s="8">
        <v>0</v>
      </c>
      <c r="AQ31" s="8">
        <v>0</v>
      </c>
      <c r="AR31" s="8">
        <v>0</v>
      </c>
      <c r="AS31" s="8">
        <v>0</v>
      </c>
      <c r="AT31" s="9" t="s">
        <v>4</v>
      </c>
      <c r="AU31" s="74">
        <f t="shared" si="48"/>
        <v>0</v>
      </c>
      <c r="AV31" s="101">
        <f t="shared" si="3"/>
        <v>0</v>
      </c>
      <c r="AW31" s="7" t="s">
        <v>4</v>
      </c>
      <c r="AX31" s="8">
        <v>0</v>
      </c>
      <c r="AY31" s="8">
        <v>0</v>
      </c>
      <c r="AZ31" s="8">
        <v>0</v>
      </c>
      <c r="BA31" s="8">
        <v>0</v>
      </c>
      <c r="BB31" s="9" t="s">
        <v>4</v>
      </c>
      <c r="BC31" s="74">
        <f t="shared" si="37"/>
        <v>0</v>
      </c>
      <c r="BD31" s="104">
        <f t="shared" si="30"/>
        <v>0</v>
      </c>
      <c r="BE31" s="96"/>
      <c r="BF31" s="11"/>
      <c r="BG31" s="11"/>
      <c r="BH31" s="11"/>
      <c r="BI31" s="11"/>
      <c r="BJ31" s="106"/>
      <c r="BK31" s="108">
        <f t="shared" si="38"/>
        <v>0</v>
      </c>
      <c r="BL31" s="86">
        <f>SUMIF(наличие!D:D,E31,наличие!F:F)</f>
        <v>0</v>
      </c>
      <c r="BM31" s="87">
        <f t="shared" si="39"/>
        <v>0</v>
      </c>
      <c r="BN31" s="87">
        <f t="shared" si="40"/>
        <v>0</v>
      </c>
      <c r="BO31" s="113">
        <f t="shared" si="5"/>
        <v>0</v>
      </c>
    </row>
    <row r="32" spans="1:67" s="10" customFormat="1" ht="60" x14ac:dyDescent="0.25">
      <c r="A32" s="11">
        <v>29</v>
      </c>
      <c r="B32" s="11" t="str">
        <f>_xlfn.XLOOKUP(D32,наличие!B:B,наличие!D:D,"-",0)</f>
        <v>Шляпы</v>
      </c>
      <c r="C32" s="11" t="s">
        <v>2355</v>
      </c>
      <c r="D32" s="109" t="str">
        <f t="shared" si="6"/>
        <v>GODWIN</v>
      </c>
      <c r="E32" s="110" t="str">
        <f t="shared" si="7"/>
        <v>37189BH</v>
      </c>
      <c r="F32" s="111" t="s">
        <v>2442</v>
      </c>
      <c r="G32" s="11" t="str">
        <f t="shared" si="8"/>
        <v>37189BH_Oak</v>
      </c>
      <c r="H32" s="30" t="s">
        <v>4278</v>
      </c>
      <c r="I32" s="30"/>
      <c r="J32" s="26" t="s">
        <v>2488</v>
      </c>
      <c r="K32" s="45"/>
      <c r="L32" s="65">
        <f t="shared" si="24"/>
        <v>0</v>
      </c>
      <c r="M32" s="125">
        <f>SUMIF(price!A:A,E32,price!D:D)</f>
        <v>240</v>
      </c>
      <c r="N32" s="126">
        <v>199</v>
      </c>
      <c r="O32" s="21">
        <f t="shared" si="41"/>
        <v>17910</v>
      </c>
      <c r="P32" s="16" t="e">
        <f t="shared" si="42"/>
        <v>#DIV/0!</v>
      </c>
      <c r="Q32" s="118">
        <f t="shared" si="43"/>
        <v>109.5</v>
      </c>
      <c r="R32" s="22">
        <f t="shared" si="32"/>
        <v>0</v>
      </c>
      <c r="S32" s="16" t="e">
        <f t="shared" si="44"/>
        <v>#DIV/0!</v>
      </c>
      <c r="T32" s="23">
        <f t="shared" si="45"/>
        <v>87.6</v>
      </c>
      <c r="U32" s="28"/>
      <c r="V32" s="22">
        <f t="shared" si="33"/>
        <v>0</v>
      </c>
      <c r="W32" s="16" t="e">
        <f t="shared" si="46"/>
        <v>#DIV/0!</v>
      </c>
      <c r="X32" s="7" t="s">
        <v>4</v>
      </c>
      <c r="Y32" s="8">
        <v>0</v>
      </c>
      <c r="Z32" s="8">
        <v>0</v>
      </c>
      <c r="AA32" s="8">
        <v>0</v>
      </c>
      <c r="AB32" s="8">
        <v>0</v>
      </c>
      <c r="AC32" s="9" t="s">
        <v>4</v>
      </c>
      <c r="AD32" s="7">
        <f t="shared" si="34"/>
        <v>0</v>
      </c>
      <c r="AE32" s="75">
        <f t="shared" si="1"/>
        <v>0</v>
      </c>
      <c r="AG32" s="7" t="s">
        <v>4</v>
      </c>
      <c r="AH32" s="8">
        <f t="shared" si="35"/>
        <v>0</v>
      </c>
      <c r="AI32" s="8">
        <f t="shared" si="35"/>
        <v>0</v>
      </c>
      <c r="AJ32" s="8">
        <f t="shared" si="35"/>
        <v>1</v>
      </c>
      <c r="AK32" s="8">
        <f t="shared" si="35"/>
        <v>0</v>
      </c>
      <c r="AL32" s="9" t="s">
        <v>4</v>
      </c>
      <c r="AM32" s="7">
        <f t="shared" si="36"/>
        <v>1</v>
      </c>
      <c r="AN32" s="101">
        <f t="shared" si="47"/>
        <v>0</v>
      </c>
      <c r="AO32" s="7" t="s">
        <v>4</v>
      </c>
      <c r="AP32" s="8">
        <v>0</v>
      </c>
      <c r="AQ32" s="8">
        <v>0</v>
      </c>
      <c r="AR32" s="8">
        <v>0</v>
      </c>
      <c r="AS32" s="8">
        <v>0</v>
      </c>
      <c r="AT32" s="9" t="s">
        <v>4</v>
      </c>
      <c r="AU32" s="74">
        <f t="shared" si="48"/>
        <v>0</v>
      </c>
      <c r="AV32" s="101">
        <f t="shared" si="3"/>
        <v>0</v>
      </c>
      <c r="AW32" s="7" t="s">
        <v>4</v>
      </c>
      <c r="AX32" s="8">
        <v>0</v>
      </c>
      <c r="AY32" s="8">
        <v>0</v>
      </c>
      <c r="AZ32" s="8">
        <v>0</v>
      </c>
      <c r="BA32" s="8">
        <v>0</v>
      </c>
      <c r="BB32" s="9" t="s">
        <v>4</v>
      </c>
      <c r="BC32" s="74">
        <f t="shared" si="37"/>
        <v>0</v>
      </c>
      <c r="BD32" s="104">
        <f t="shared" si="30"/>
        <v>0</v>
      </c>
      <c r="BE32" s="96"/>
      <c r="BF32" s="11"/>
      <c r="BG32" s="11"/>
      <c r="BH32" s="11">
        <v>1</v>
      </c>
      <c r="BI32" s="11"/>
      <c r="BJ32" s="106"/>
      <c r="BK32" s="108">
        <f t="shared" si="38"/>
        <v>1</v>
      </c>
      <c r="BL32" s="86">
        <f>SUMIF(наличие!D:D,E32,наличие!F:F)</f>
        <v>0</v>
      </c>
      <c r="BM32" s="87">
        <f t="shared" si="39"/>
        <v>0</v>
      </c>
      <c r="BN32" s="87">
        <f t="shared" si="40"/>
        <v>0</v>
      </c>
      <c r="BO32" s="113">
        <f t="shared" si="5"/>
        <v>0</v>
      </c>
    </row>
    <row r="33" spans="1:67" s="10" customFormat="1" ht="60" x14ac:dyDescent="0.25">
      <c r="A33" s="11">
        <v>30</v>
      </c>
      <c r="B33" s="11" t="str">
        <f>_xlfn.XLOOKUP(D33,наличие!B:B,наличие!D:D,"-",0)</f>
        <v>Шляпы</v>
      </c>
      <c r="C33" s="11" t="s">
        <v>2355</v>
      </c>
      <c r="D33" s="109" t="str">
        <f t="shared" si="6"/>
        <v>GODWIN</v>
      </c>
      <c r="E33" s="110" t="str">
        <f t="shared" si="7"/>
        <v>37189BH</v>
      </c>
      <c r="F33" s="111" t="s">
        <v>2199</v>
      </c>
      <c r="G33" s="11" t="str">
        <f t="shared" si="8"/>
        <v>37189BH_Taupe</v>
      </c>
      <c r="H33" s="30" t="s">
        <v>4278</v>
      </c>
      <c r="I33" s="30"/>
      <c r="J33" s="26" t="s">
        <v>2488</v>
      </c>
      <c r="K33" s="45"/>
      <c r="L33" s="65">
        <f t="shared" si="24"/>
        <v>0</v>
      </c>
      <c r="M33" s="125">
        <f>SUMIF(price!A:A,E33,price!D:D)</f>
        <v>240</v>
      </c>
      <c r="N33" s="126">
        <v>199</v>
      </c>
      <c r="O33" s="21">
        <f t="shared" si="41"/>
        <v>17910</v>
      </c>
      <c r="P33" s="16" t="e">
        <f t="shared" si="42"/>
        <v>#DIV/0!</v>
      </c>
      <c r="Q33" s="118">
        <f t="shared" si="43"/>
        <v>109.5</v>
      </c>
      <c r="R33" s="22">
        <f t="shared" si="32"/>
        <v>0</v>
      </c>
      <c r="S33" s="16" t="e">
        <f t="shared" si="44"/>
        <v>#DIV/0!</v>
      </c>
      <c r="T33" s="23">
        <f t="shared" si="45"/>
        <v>87.6</v>
      </c>
      <c r="U33" s="28"/>
      <c r="V33" s="22">
        <f t="shared" si="33"/>
        <v>0</v>
      </c>
      <c r="W33" s="16" t="e">
        <f t="shared" si="46"/>
        <v>#DIV/0!</v>
      </c>
      <c r="X33" s="7" t="s">
        <v>4</v>
      </c>
      <c r="Y33" s="8">
        <v>0</v>
      </c>
      <c r="Z33" s="8">
        <v>2</v>
      </c>
      <c r="AA33" s="8">
        <v>3</v>
      </c>
      <c r="AB33" s="8">
        <v>2</v>
      </c>
      <c r="AC33" s="9" t="s">
        <v>4</v>
      </c>
      <c r="AD33" s="7">
        <f t="shared" si="34"/>
        <v>7</v>
      </c>
      <c r="AE33" s="75">
        <f t="shared" si="1"/>
        <v>0</v>
      </c>
      <c r="AG33" s="7" t="s">
        <v>4</v>
      </c>
      <c r="AH33" s="8">
        <f t="shared" si="35"/>
        <v>0</v>
      </c>
      <c r="AI33" s="8">
        <f t="shared" si="35"/>
        <v>1</v>
      </c>
      <c r="AJ33" s="8">
        <f t="shared" si="35"/>
        <v>2</v>
      </c>
      <c r="AK33" s="8">
        <f t="shared" si="35"/>
        <v>1</v>
      </c>
      <c r="AL33" s="9" t="s">
        <v>4</v>
      </c>
      <c r="AM33" s="7">
        <f t="shared" si="36"/>
        <v>4</v>
      </c>
      <c r="AN33" s="101">
        <f t="shared" si="47"/>
        <v>0</v>
      </c>
      <c r="AO33" s="7" t="s">
        <v>4</v>
      </c>
      <c r="AP33" s="8">
        <v>0</v>
      </c>
      <c r="AQ33" s="8">
        <v>1</v>
      </c>
      <c r="AR33" s="8">
        <v>1</v>
      </c>
      <c r="AS33" s="8">
        <v>1</v>
      </c>
      <c r="AT33" s="9" t="s">
        <v>4</v>
      </c>
      <c r="AU33" s="74">
        <f t="shared" si="48"/>
        <v>3</v>
      </c>
      <c r="AV33" s="101">
        <f t="shared" si="3"/>
        <v>0</v>
      </c>
      <c r="AW33" s="7" t="s">
        <v>4</v>
      </c>
      <c r="AX33" s="8">
        <v>0</v>
      </c>
      <c r="AY33" s="8">
        <v>0</v>
      </c>
      <c r="AZ33" s="8">
        <v>0</v>
      </c>
      <c r="BA33" s="8">
        <v>0</v>
      </c>
      <c r="BB33" s="9" t="s">
        <v>4</v>
      </c>
      <c r="BC33" s="74">
        <f t="shared" si="37"/>
        <v>0</v>
      </c>
      <c r="BD33" s="104">
        <f t="shared" si="30"/>
        <v>0</v>
      </c>
      <c r="BE33" s="96"/>
      <c r="BF33" s="11"/>
      <c r="BG33" s="11"/>
      <c r="BH33" s="11"/>
      <c r="BI33" s="11"/>
      <c r="BJ33" s="106"/>
      <c r="BK33" s="108">
        <f t="shared" si="38"/>
        <v>0</v>
      </c>
      <c r="BL33" s="86">
        <f>SUMIF(наличие!D:D,E33,наличие!F:F)</f>
        <v>0</v>
      </c>
      <c r="BM33" s="87">
        <f t="shared" si="39"/>
        <v>53730</v>
      </c>
      <c r="BN33" s="87">
        <f t="shared" si="40"/>
        <v>0</v>
      </c>
      <c r="BO33" s="113">
        <f t="shared" si="5"/>
        <v>0</v>
      </c>
    </row>
    <row r="34" spans="1:67" s="10" customFormat="1" ht="45" x14ac:dyDescent="0.25">
      <c r="A34" s="11">
        <v>31</v>
      </c>
      <c r="B34" s="11" t="str">
        <f>_xlfn.XLOOKUP(D34,наличие!B:B,наличие!D:D,"-",0)</f>
        <v>-</v>
      </c>
      <c r="C34" s="11" t="s">
        <v>2356</v>
      </c>
      <c r="D34" s="109" t="str">
        <f t="shared" si="6"/>
        <v>TREVEL</v>
      </c>
      <c r="E34" s="110" t="str">
        <f t="shared" si="7"/>
        <v>37190BH</v>
      </c>
      <c r="F34" s="111" t="s">
        <v>5</v>
      </c>
      <c r="G34" s="11" t="str">
        <f t="shared" si="8"/>
        <v>37190BH_Black</v>
      </c>
      <c r="H34" s="30" t="s">
        <v>4278</v>
      </c>
      <c r="I34" s="30"/>
      <c r="J34" s="14" t="s">
        <v>2488</v>
      </c>
      <c r="K34" s="45"/>
      <c r="L34" s="65">
        <f t="shared" si="24"/>
        <v>0</v>
      </c>
      <c r="M34" s="125">
        <f>SUMIF(price!A:A,E34,price!D:D)</f>
        <v>0</v>
      </c>
      <c r="N34" s="126">
        <v>230</v>
      </c>
      <c r="O34" s="21">
        <f t="shared" ref="O34:O50" si="49">N34*$L$1</f>
        <v>20700</v>
      </c>
      <c r="P34" s="16" t="e">
        <f t="shared" si="9"/>
        <v>#DIV/0!</v>
      </c>
      <c r="Q34" s="118">
        <f t="shared" si="10"/>
        <v>126.5</v>
      </c>
      <c r="R34" s="22">
        <f t="shared" ref="R34:R65" si="50">Q34*$J$1</f>
        <v>0</v>
      </c>
      <c r="S34" s="16" t="e">
        <f t="shared" si="12"/>
        <v>#DIV/0!</v>
      </c>
      <c r="T34" s="23">
        <f t="shared" si="13"/>
        <v>101.2</v>
      </c>
      <c r="U34" s="28"/>
      <c r="V34" s="22">
        <f t="shared" ref="V34:V48" si="51">T34*$J$1</f>
        <v>0</v>
      </c>
      <c r="W34" s="16" t="e">
        <f t="shared" si="15"/>
        <v>#DIV/0!</v>
      </c>
      <c r="X34" s="7" t="s">
        <v>4</v>
      </c>
      <c r="Y34" s="8">
        <v>0</v>
      </c>
      <c r="Z34" s="8">
        <v>0</v>
      </c>
      <c r="AA34" s="8">
        <v>0</v>
      </c>
      <c r="AB34" s="8">
        <v>0</v>
      </c>
      <c r="AC34" s="9" t="s">
        <v>4</v>
      </c>
      <c r="AD34" s="7">
        <f t="shared" ref="AD34:AD48" si="52">SUM(X34:AC34)</f>
        <v>0</v>
      </c>
      <c r="AE34" s="75">
        <f t="shared" si="1"/>
        <v>0</v>
      </c>
      <c r="AG34" s="7" t="s">
        <v>4</v>
      </c>
      <c r="AH34" s="8">
        <f t="shared" ref="AH34:AH48" si="53">BF34+Y34-AP34-AX34</f>
        <v>0</v>
      </c>
      <c r="AI34" s="8">
        <f t="shared" ref="AI34:AI48" si="54">BG34+Z34-AQ34-AY34</f>
        <v>0</v>
      </c>
      <c r="AJ34" s="8">
        <f t="shared" ref="AJ34:AJ48" si="55">BH34+AA34-AR34-AZ34</f>
        <v>0</v>
      </c>
      <c r="AK34" s="8">
        <f t="shared" ref="AK34:AK48" si="56">BI34+AB34-AS34-BA34</f>
        <v>0</v>
      </c>
      <c r="AL34" s="9" t="s">
        <v>4</v>
      </c>
      <c r="AM34" s="7">
        <f t="shared" ref="AM34:AM48" si="57">SUM(AG34:AL34)</f>
        <v>0</v>
      </c>
      <c r="AN34" s="101">
        <f t="shared" si="18"/>
        <v>0</v>
      </c>
      <c r="AO34" s="7" t="s">
        <v>4</v>
      </c>
      <c r="AP34" s="8">
        <v>0</v>
      </c>
      <c r="AQ34" s="8">
        <v>0</v>
      </c>
      <c r="AR34" s="8">
        <v>0</v>
      </c>
      <c r="AS34" s="8">
        <v>0</v>
      </c>
      <c r="AT34" s="9" t="s">
        <v>4</v>
      </c>
      <c r="AU34" s="74">
        <f t="shared" si="19"/>
        <v>0</v>
      </c>
      <c r="AV34" s="101">
        <f t="shared" si="3"/>
        <v>0</v>
      </c>
      <c r="AW34" s="7" t="s">
        <v>4</v>
      </c>
      <c r="AX34" s="8">
        <v>0</v>
      </c>
      <c r="AY34" s="8">
        <v>0</v>
      </c>
      <c r="AZ34" s="8">
        <v>0</v>
      </c>
      <c r="BA34" s="8">
        <v>0</v>
      </c>
      <c r="BB34" s="9" t="s">
        <v>4</v>
      </c>
      <c r="BC34" s="74">
        <f t="shared" ref="BC34:BC48" si="58">SUM(AW34:BB34)</f>
        <v>0</v>
      </c>
      <c r="BD34" s="104">
        <f t="shared" si="30"/>
        <v>0</v>
      </c>
      <c r="BE34" s="96"/>
      <c r="BF34" s="11"/>
      <c r="BG34" s="11"/>
      <c r="BH34" s="11"/>
      <c r="BI34" s="11"/>
      <c r="BJ34" s="106"/>
      <c r="BK34" s="108">
        <f t="shared" ref="BK34:BK48" si="59">SUM(BE34:BJ34)</f>
        <v>0</v>
      </c>
      <c r="BL34" s="86">
        <f>SUMIF(наличие!D:D,E34,наличие!F:F)</f>
        <v>0</v>
      </c>
      <c r="BM34" s="87">
        <f t="shared" ref="BM34:BM48" si="60">AU34*O34</f>
        <v>0</v>
      </c>
      <c r="BN34" s="87">
        <f t="shared" ref="BN34:BN48" si="61">BC34*O34</f>
        <v>0</v>
      </c>
      <c r="BO34" s="113">
        <f t="shared" si="5"/>
        <v>0</v>
      </c>
    </row>
    <row r="35" spans="1:67" s="10" customFormat="1" ht="45" x14ac:dyDescent="0.25">
      <c r="A35" s="11">
        <v>32</v>
      </c>
      <c r="B35" s="11" t="str">
        <f>_xlfn.XLOOKUP(D35,наличие!B:B,наличие!D:D,"-",0)</f>
        <v>-</v>
      </c>
      <c r="C35" s="11" t="s">
        <v>2356</v>
      </c>
      <c r="D35" s="109" t="str">
        <f t="shared" si="6"/>
        <v>TREVEL</v>
      </c>
      <c r="E35" s="110" t="str">
        <f t="shared" si="7"/>
        <v>37190BH</v>
      </c>
      <c r="F35" s="111" t="s">
        <v>2436</v>
      </c>
      <c r="G35" s="11" t="str">
        <f t="shared" si="8"/>
        <v>37190BH_Copper</v>
      </c>
      <c r="H35" s="30" t="s">
        <v>4278</v>
      </c>
      <c r="I35" s="30"/>
      <c r="J35" s="14" t="s">
        <v>2488</v>
      </c>
      <c r="K35" s="45"/>
      <c r="L35" s="65">
        <f t="shared" si="24"/>
        <v>0</v>
      </c>
      <c r="M35" s="125">
        <f>SUMIF(price!A:A,E35,price!D:D)</f>
        <v>0</v>
      </c>
      <c r="N35" s="126">
        <v>230</v>
      </c>
      <c r="O35" s="21">
        <f t="shared" si="49"/>
        <v>20700</v>
      </c>
      <c r="P35" s="16" t="e">
        <f t="shared" si="9"/>
        <v>#DIV/0!</v>
      </c>
      <c r="Q35" s="118">
        <f t="shared" si="10"/>
        <v>126.5</v>
      </c>
      <c r="R35" s="22">
        <f t="shared" si="50"/>
        <v>0</v>
      </c>
      <c r="S35" s="16" t="e">
        <f t="shared" si="12"/>
        <v>#DIV/0!</v>
      </c>
      <c r="T35" s="23">
        <f t="shared" si="13"/>
        <v>101.2</v>
      </c>
      <c r="U35" s="28"/>
      <c r="V35" s="22">
        <f t="shared" si="51"/>
        <v>0</v>
      </c>
      <c r="W35" s="16" t="e">
        <f t="shared" si="15"/>
        <v>#DIV/0!</v>
      </c>
      <c r="X35" s="7" t="s">
        <v>4</v>
      </c>
      <c r="Y35" s="8">
        <v>0</v>
      </c>
      <c r="Z35" s="8">
        <v>0</v>
      </c>
      <c r="AA35" s="8">
        <v>0</v>
      </c>
      <c r="AB35" s="8">
        <v>0</v>
      </c>
      <c r="AC35" s="9" t="s">
        <v>4</v>
      </c>
      <c r="AD35" s="7">
        <f t="shared" si="52"/>
        <v>0</v>
      </c>
      <c r="AE35" s="75">
        <f t="shared" si="1"/>
        <v>0</v>
      </c>
      <c r="AG35" s="7" t="s">
        <v>4</v>
      </c>
      <c r="AH35" s="8">
        <f t="shared" si="53"/>
        <v>0</v>
      </c>
      <c r="AI35" s="8">
        <f t="shared" si="54"/>
        <v>1</v>
      </c>
      <c r="AJ35" s="8">
        <f t="shared" si="55"/>
        <v>0</v>
      </c>
      <c r="AK35" s="8">
        <f t="shared" si="56"/>
        <v>0</v>
      </c>
      <c r="AL35" s="9" t="s">
        <v>4</v>
      </c>
      <c r="AM35" s="7">
        <f t="shared" si="57"/>
        <v>1</v>
      </c>
      <c r="AN35" s="101">
        <f t="shared" si="18"/>
        <v>0</v>
      </c>
      <c r="AO35" s="7" t="s">
        <v>4</v>
      </c>
      <c r="AP35" s="8">
        <v>0</v>
      </c>
      <c r="AQ35" s="8">
        <v>0</v>
      </c>
      <c r="AR35" s="8">
        <v>0</v>
      </c>
      <c r="AS35" s="8">
        <v>0</v>
      </c>
      <c r="AT35" s="9" t="s">
        <v>4</v>
      </c>
      <c r="AU35" s="74">
        <f t="shared" si="19"/>
        <v>0</v>
      </c>
      <c r="AV35" s="101">
        <f t="shared" si="3"/>
        <v>0</v>
      </c>
      <c r="AW35" s="7" t="s">
        <v>4</v>
      </c>
      <c r="AX35" s="8">
        <v>0</v>
      </c>
      <c r="AY35" s="8">
        <v>0</v>
      </c>
      <c r="AZ35" s="8">
        <v>0</v>
      </c>
      <c r="BA35" s="8">
        <v>0</v>
      </c>
      <c r="BB35" s="9" t="s">
        <v>4</v>
      </c>
      <c r="BC35" s="74">
        <f t="shared" si="58"/>
        <v>0</v>
      </c>
      <c r="BD35" s="104">
        <f t="shared" si="30"/>
        <v>0</v>
      </c>
      <c r="BE35" s="96"/>
      <c r="BF35" s="11"/>
      <c r="BG35" s="11">
        <v>1</v>
      </c>
      <c r="BH35" s="11"/>
      <c r="BI35" s="11"/>
      <c r="BJ35" s="106"/>
      <c r="BK35" s="108">
        <f t="shared" si="59"/>
        <v>1</v>
      </c>
      <c r="BL35" s="86">
        <f>SUMIF(наличие!D:D,E35,наличие!F:F)</f>
        <v>0</v>
      </c>
      <c r="BM35" s="87">
        <f t="shared" si="60"/>
        <v>0</v>
      </c>
      <c r="BN35" s="87">
        <f t="shared" si="61"/>
        <v>0</v>
      </c>
      <c r="BO35" s="113">
        <f t="shared" si="5"/>
        <v>0</v>
      </c>
    </row>
    <row r="36" spans="1:67" s="10" customFormat="1" ht="45" x14ac:dyDescent="0.25">
      <c r="A36" s="11">
        <v>33</v>
      </c>
      <c r="B36" s="11" t="str">
        <f>_xlfn.XLOOKUP(D36,наличие!B:B,наличие!D:D,"-",0)</f>
        <v>-</v>
      </c>
      <c r="C36" s="11" t="s">
        <v>2356</v>
      </c>
      <c r="D36" s="109" t="str">
        <f t="shared" si="6"/>
        <v>TREVEL</v>
      </c>
      <c r="E36" s="110" t="str">
        <f t="shared" si="7"/>
        <v>37190BH</v>
      </c>
      <c r="F36" s="111" t="s">
        <v>2440</v>
      </c>
      <c r="G36" s="11" t="str">
        <f t="shared" si="8"/>
        <v>37190BH_Nickel</v>
      </c>
      <c r="H36" s="30" t="s">
        <v>4278</v>
      </c>
      <c r="I36" s="30"/>
      <c r="J36" s="26" t="s">
        <v>2488</v>
      </c>
      <c r="K36" s="45"/>
      <c r="L36" s="65">
        <f t="shared" si="24"/>
        <v>0</v>
      </c>
      <c r="M36" s="125">
        <f>SUMIF(price!A:A,E36,price!D:D)</f>
        <v>0</v>
      </c>
      <c r="N36" s="126">
        <v>220</v>
      </c>
      <c r="O36" s="21">
        <f t="shared" si="49"/>
        <v>19800</v>
      </c>
      <c r="P36" s="16" t="e">
        <f t="shared" si="9"/>
        <v>#DIV/0!</v>
      </c>
      <c r="Q36" s="118">
        <f t="shared" si="10"/>
        <v>121</v>
      </c>
      <c r="R36" s="22">
        <f t="shared" si="50"/>
        <v>0</v>
      </c>
      <c r="S36" s="16" t="e">
        <f t="shared" si="12"/>
        <v>#DIV/0!</v>
      </c>
      <c r="T36" s="23">
        <f t="shared" si="13"/>
        <v>96.8</v>
      </c>
      <c r="U36" s="28"/>
      <c r="V36" s="22">
        <f t="shared" si="51"/>
        <v>0</v>
      </c>
      <c r="W36" s="16" t="e">
        <f t="shared" si="15"/>
        <v>#DIV/0!</v>
      </c>
      <c r="X36" s="7" t="s">
        <v>4</v>
      </c>
      <c r="Y36" s="8">
        <v>0</v>
      </c>
      <c r="Z36" s="8">
        <v>0</v>
      </c>
      <c r="AA36" s="8">
        <v>3</v>
      </c>
      <c r="AB36" s="8">
        <v>2</v>
      </c>
      <c r="AC36" s="9" t="s">
        <v>4</v>
      </c>
      <c r="AD36" s="7">
        <f t="shared" si="52"/>
        <v>5</v>
      </c>
      <c r="AE36" s="75">
        <f t="shared" si="1"/>
        <v>0</v>
      </c>
      <c r="AG36" s="7" t="s">
        <v>4</v>
      </c>
      <c r="AH36" s="8">
        <f t="shared" ref="AH36:AK37" si="62">BF36+Y36-AP36-AX36</f>
        <v>0</v>
      </c>
      <c r="AI36" s="8">
        <f t="shared" si="62"/>
        <v>1</v>
      </c>
      <c r="AJ36" s="8">
        <f t="shared" si="62"/>
        <v>2</v>
      </c>
      <c r="AK36" s="8">
        <f t="shared" si="62"/>
        <v>1</v>
      </c>
      <c r="AL36" s="9" t="s">
        <v>4</v>
      </c>
      <c r="AM36" s="7">
        <f t="shared" si="57"/>
        <v>4</v>
      </c>
      <c r="AN36" s="101">
        <f t="shared" si="18"/>
        <v>0</v>
      </c>
      <c r="AO36" s="7" t="s">
        <v>4</v>
      </c>
      <c r="AP36" s="8">
        <v>0</v>
      </c>
      <c r="AQ36" s="8">
        <v>0</v>
      </c>
      <c r="AR36" s="8">
        <v>1</v>
      </c>
      <c r="AS36" s="8">
        <v>1</v>
      </c>
      <c r="AT36" s="9" t="s">
        <v>4</v>
      </c>
      <c r="AU36" s="74">
        <f t="shared" si="19"/>
        <v>2</v>
      </c>
      <c r="AV36" s="101">
        <f t="shared" si="3"/>
        <v>0</v>
      </c>
      <c r="AW36" s="7" t="s">
        <v>4</v>
      </c>
      <c r="AX36" s="8">
        <v>0</v>
      </c>
      <c r="AY36" s="8">
        <v>0</v>
      </c>
      <c r="AZ36" s="8">
        <v>0</v>
      </c>
      <c r="BA36" s="8">
        <v>0</v>
      </c>
      <c r="BB36" s="9" t="s">
        <v>4</v>
      </c>
      <c r="BC36" s="74">
        <f t="shared" si="58"/>
        <v>0</v>
      </c>
      <c r="BD36" s="104">
        <f t="shared" si="30"/>
        <v>0</v>
      </c>
      <c r="BE36" s="96"/>
      <c r="BF36" s="11"/>
      <c r="BG36" s="11">
        <v>1</v>
      </c>
      <c r="BH36" s="11"/>
      <c r="BI36" s="11"/>
      <c r="BJ36" s="106"/>
      <c r="BK36" s="108">
        <f t="shared" si="59"/>
        <v>1</v>
      </c>
      <c r="BL36" s="86">
        <f>SUMIF(наличие!D:D,E36,наличие!F:F)</f>
        <v>0</v>
      </c>
      <c r="BM36" s="87">
        <f t="shared" si="60"/>
        <v>39600</v>
      </c>
      <c r="BN36" s="87">
        <f t="shared" si="61"/>
        <v>0</v>
      </c>
      <c r="BO36" s="113">
        <f t="shared" si="5"/>
        <v>0</v>
      </c>
    </row>
    <row r="37" spans="1:67" s="10" customFormat="1" ht="60" x14ac:dyDescent="0.25">
      <c r="A37" s="11">
        <v>34</v>
      </c>
      <c r="B37" s="11" t="str">
        <f>_xlfn.XLOOKUP(D37,наличие!B:B,наличие!D:D,"-",0)</f>
        <v>-</v>
      </c>
      <c r="C37" s="11" t="s">
        <v>2357</v>
      </c>
      <c r="D37" s="109" t="str">
        <f t="shared" si="6"/>
        <v>COLTER</v>
      </c>
      <c r="E37" s="110" t="str">
        <f t="shared" si="7"/>
        <v>20009BH</v>
      </c>
      <c r="F37" s="111" t="s">
        <v>5</v>
      </c>
      <c r="G37" s="11" t="str">
        <f t="shared" si="8"/>
        <v>20009BH_Black</v>
      </c>
      <c r="H37" s="30" t="s">
        <v>4278</v>
      </c>
      <c r="I37" s="30"/>
      <c r="J37" s="26" t="s">
        <v>2488</v>
      </c>
      <c r="K37" s="45"/>
      <c r="L37" s="65">
        <f t="shared" si="24"/>
        <v>0</v>
      </c>
      <c r="M37" s="125">
        <f>SUMIF(price!A:A,E37,price!D:D)</f>
        <v>0</v>
      </c>
      <c r="N37" s="126">
        <v>220</v>
      </c>
      <c r="O37" s="21">
        <f t="shared" si="49"/>
        <v>19800</v>
      </c>
      <c r="P37" s="16" t="e">
        <f t="shared" si="9"/>
        <v>#DIV/0!</v>
      </c>
      <c r="Q37" s="118">
        <f t="shared" si="10"/>
        <v>121</v>
      </c>
      <c r="R37" s="22">
        <f t="shared" si="50"/>
        <v>0</v>
      </c>
      <c r="S37" s="16" t="e">
        <f t="shared" si="12"/>
        <v>#DIV/0!</v>
      </c>
      <c r="T37" s="23">
        <f t="shared" si="13"/>
        <v>96.8</v>
      </c>
      <c r="U37" s="28"/>
      <c r="V37" s="22">
        <f t="shared" si="51"/>
        <v>0</v>
      </c>
      <c r="W37" s="16" t="e">
        <f t="shared" si="15"/>
        <v>#DIV/0!</v>
      </c>
      <c r="X37" s="7" t="s">
        <v>4</v>
      </c>
      <c r="Y37" s="8">
        <v>0</v>
      </c>
      <c r="Z37" s="8">
        <v>1</v>
      </c>
      <c r="AA37" s="8">
        <v>3</v>
      </c>
      <c r="AB37" s="8">
        <v>2</v>
      </c>
      <c r="AC37" s="9" t="s">
        <v>4</v>
      </c>
      <c r="AD37" s="7">
        <f t="shared" si="52"/>
        <v>6</v>
      </c>
      <c r="AE37" s="75">
        <f t="shared" si="1"/>
        <v>0</v>
      </c>
      <c r="AG37" s="7" t="s">
        <v>4</v>
      </c>
      <c r="AH37" s="8">
        <f t="shared" si="62"/>
        <v>0</v>
      </c>
      <c r="AI37" s="8">
        <f t="shared" si="62"/>
        <v>1</v>
      </c>
      <c r="AJ37" s="8">
        <f t="shared" si="62"/>
        <v>2</v>
      </c>
      <c r="AK37" s="8">
        <f t="shared" si="62"/>
        <v>1</v>
      </c>
      <c r="AL37" s="9" t="s">
        <v>4</v>
      </c>
      <c r="AM37" s="7">
        <f t="shared" si="57"/>
        <v>4</v>
      </c>
      <c r="AN37" s="101">
        <f t="shared" si="18"/>
        <v>0</v>
      </c>
      <c r="AO37" s="7" t="s">
        <v>4</v>
      </c>
      <c r="AP37" s="8">
        <v>0</v>
      </c>
      <c r="AQ37" s="8">
        <v>0</v>
      </c>
      <c r="AR37" s="8">
        <v>1</v>
      </c>
      <c r="AS37" s="8">
        <v>1</v>
      </c>
      <c r="AT37" s="9" t="s">
        <v>4</v>
      </c>
      <c r="AU37" s="74">
        <f t="shared" si="19"/>
        <v>2</v>
      </c>
      <c r="AV37" s="101">
        <f t="shared" si="3"/>
        <v>0</v>
      </c>
      <c r="AW37" s="7" t="s">
        <v>4</v>
      </c>
      <c r="AX37" s="8">
        <v>0</v>
      </c>
      <c r="AY37" s="8">
        <v>0</v>
      </c>
      <c r="AZ37" s="8">
        <v>0</v>
      </c>
      <c r="BA37" s="8">
        <v>0</v>
      </c>
      <c r="BB37" s="9" t="s">
        <v>4</v>
      </c>
      <c r="BC37" s="74">
        <f t="shared" si="58"/>
        <v>0</v>
      </c>
      <c r="BD37" s="104">
        <f t="shared" si="30"/>
        <v>0</v>
      </c>
      <c r="BE37" s="96"/>
      <c r="BF37" s="11"/>
      <c r="BG37" s="11"/>
      <c r="BH37" s="11"/>
      <c r="BI37" s="11"/>
      <c r="BJ37" s="106"/>
      <c r="BK37" s="108">
        <f t="shared" si="59"/>
        <v>0</v>
      </c>
      <c r="BL37" s="86">
        <f>SUMIF(наличие!D:D,E37,наличие!F:F)</f>
        <v>0</v>
      </c>
      <c r="BM37" s="87">
        <f t="shared" si="60"/>
        <v>39600</v>
      </c>
      <c r="BN37" s="87">
        <f t="shared" si="61"/>
        <v>0</v>
      </c>
      <c r="BO37" s="113">
        <f t="shared" si="5"/>
        <v>0</v>
      </c>
    </row>
    <row r="38" spans="1:67" s="10" customFormat="1" ht="60" x14ac:dyDescent="0.25">
      <c r="A38" s="11">
        <v>35</v>
      </c>
      <c r="B38" s="11" t="str">
        <f>_xlfn.XLOOKUP(D38,наличие!B:B,наличие!D:D,"-",0)</f>
        <v>-</v>
      </c>
      <c r="C38" s="11" t="s">
        <v>2357</v>
      </c>
      <c r="D38" s="109" t="str">
        <f t="shared" si="6"/>
        <v>COLTER</v>
      </c>
      <c r="E38" s="110" t="str">
        <f t="shared" si="7"/>
        <v>20009BH</v>
      </c>
      <c r="F38" s="111" t="s">
        <v>2440</v>
      </c>
      <c r="G38" s="11" t="str">
        <f t="shared" si="8"/>
        <v>20009BH_Nickel</v>
      </c>
      <c r="H38" s="30" t="s">
        <v>4278</v>
      </c>
      <c r="I38" s="30"/>
      <c r="J38" s="14" t="s">
        <v>2488</v>
      </c>
      <c r="K38" s="45"/>
      <c r="L38" s="65">
        <f t="shared" si="24"/>
        <v>0</v>
      </c>
      <c r="M38" s="125">
        <f>SUMIF(price!A:A,E38,price!D:D)</f>
        <v>0</v>
      </c>
      <c r="N38" s="126">
        <v>270</v>
      </c>
      <c r="O38" s="21">
        <f t="shared" si="49"/>
        <v>24300</v>
      </c>
      <c r="P38" s="16" t="e">
        <f t="shared" si="9"/>
        <v>#DIV/0!</v>
      </c>
      <c r="Q38" s="118">
        <f t="shared" si="10"/>
        <v>148.5</v>
      </c>
      <c r="R38" s="22">
        <f t="shared" si="50"/>
        <v>0</v>
      </c>
      <c r="S38" s="16" t="e">
        <f t="shared" si="12"/>
        <v>#DIV/0!</v>
      </c>
      <c r="T38" s="23">
        <f t="shared" si="13"/>
        <v>118.8</v>
      </c>
      <c r="U38" s="28"/>
      <c r="V38" s="22">
        <f t="shared" si="51"/>
        <v>0</v>
      </c>
      <c r="W38" s="16" t="e">
        <f t="shared" si="15"/>
        <v>#DIV/0!</v>
      </c>
      <c r="X38" s="7" t="s">
        <v>4</v>
      </c>
      <c r="Y38" s="8">
        <v>0</v>
      </c>
      <c r="Z38" s="8">
        <v>0</v>
      </c>
      <c r="AA38" s="8">
        <v>0</v>
      </c>
      <c r="AB38" s="8">
        <v>0</v>
      </c>
      <c r="AC38" s="9" t="s">
        <v>4</v>
      </c>
      <c r="AD38" s="7">
        <f t="shared" si="52"/>
        <v>0</v>
      </c>
      <c r="AE38" s="75">
        <f t="shared" si="1"/>
        <v>0</v>
      </c>
      <c r="AG38" s="7" t="s">
        <v>4</v>
      </c>
      <c r="AH38" s="8">
        <f t="shared" si="53"/>
        <v>0</v>
      </c>
      <c r="AI38" s="8">
        <f t="shared" si="54"/>
        <v>0</v>
      </c>
      <c r="AJ38" s="8">
        <f t="shared" si="55"/>
        <v>0</v>
      </c>
      <c r="AK38" s="8">
        <f t="shared" si="56"/>
        <v>0</v>
      </c>
      <c r="AL38" s="9" t="s">
        <v>4</v>
      </c>
      <c r="AM38" s="7">
        <f t="shared" si="57"/>
        <v>0</v>
      </c>
      <c r="AN38" s="101">
        <f t="shared" si="18"/>
        <v>0</v>
      </c>
      <c r="AO38" s="7" t="s">
        <v>4</v>
      </c>
      <c r="AP38" s="8">
        <v>0</v>
      </c>
      <c r="AQ38" s="8">
        <v>0</v>
      </c>
      <c r="AR38" s="8">
        <v>0</v>
      </c>
      <c r="AS38" s="8">
        <v>0</v>
      </c>
      <c r="AT38" s="9" t="s">
        <v>4</v>
      </c>
      <c r="AU38" s="74">
        <f t="shared" si="19"/>
        <v>0</v>
      </c>
      <c r="AV38" s="101">
        <f t="shared" si="3"/>
        <v>0</v>
      </c>
      <c r="AW38" s="7" t="s">
        <v>4</v>
      </c>
      <c r="AX38" s="8">
        <v>0</v>
      </c>
      <c r="AY38" s="8">
        <v>0</v>
      </c>
      <c r="AZ38" s="8">
        <v>0</v>
      </c>
      <c r="BA38" s="8">
        <v>0</v>
      </c>
      <c r="BB38" s="9" t="s">
        <v>4</v>
      </c>
      <c r="BC38" s="74">
        <f t="shared" si="58"/>
        <v>0</v>
      </c>
      <c r="BD38" s="104">
        <f t="shared" si="30"/>
        <v>0</v>
      </c>
      <c r="BE38" s="96"/>
      <c r="BF38" s="11"/>
      <c r="BG38" s="11"/>
      <c r="BH38" s="11"/>
      <c r="BI38" s="11"/>
      <c r="BJ38" s="106"/>
      <c r="BK38" s="108">
        <f t="shared" si="59"/>
        <v>0</v>
      </c>
      <c r="BL38" s="86">
        <f>SUMIF(наличие!D:D,E38,наличие!F:F)</f>
        <v>0</v>
      </c>
      <c r="BM38" s="87">
        <f t="shared" si="60"/>
        <v>0</v>
      </c>
      <c r="BN38" s="87">
        <f t="shared" si="61"/>
        <v>0</v>
      </c>
      <c r="BO38" s="113">
        <f t="shared" si="5"/>
        <v>0</v>
      </c>
    </row>
    <row r="39" spans="1:67" s="10" customFormat="1" ht="60" x14ac:dyDescent="0.25">
      <c r="A39" s="11">
        <v>36</v>
      </c>
      <c r="B39" s="11" t="str">
        <f>_xlfn.XLOOKUP(D39,наличие!B:B,наличие!D:D,"-",0)</f>
        <v>-</v>
      </c>
      <c r="C39" s="11" t="s">
        <v>2357</v>
      </c>
      <c r="D39" s="109" t="str">
        <f t="shared" si="6"/>
        <v>COLTER</v>
      </c>
      <c r="E39" s="110" t="str">
        <f t="shared" si="7"/>
        <v>20009BH</v>
      </c>
      <c r="F39" s="111" t="s">
        <v>2442</v>
      </c>
      <c r="G39" s="11" t="str">
        <f t="shared" si="8"/>
        <v>20009BH_Oak</v>
      </c>
      <c r="H39" s="30" t="s">
        <v>4278</v>
      </c>
      <c r="I39" s="30"/>
      <c r="J39" s="14" t="s">
        <v>2488</v>
      </c>
      <c r="K39" s="45"/>
      <c r="L39" s="65">
        <f t="shared" si="24"/>
        <v>0</v>
      </c>
      <c r="M39" s="125">
        <f>SUMIF(price!A:A,E39,price!D:D)</f>
        <v>0</v>
      </c>
      <c r="N39" s="126">
        <v>270</v>
      </c>
      <c r="O39" s="21">
        <f t="shared" si="49"/>
        <v>24300</v>
      </c>
      <c r="P39" s="16" t="e">
        <f t="shared" si="9"/>
        <v>#DIV/0!</v>
      </c>
      <c r="Q39" s="118">
        <f t="shared" si="10"/>
        <v>148.5</v>
      </c>
      <c r="R39" s="22">
        <f t="shared" si="50"/>
        <v>0</v>
      </c>
      <c r="S39" s="16" t="e">
        <f t="shared" si="12"/>
        <v>#DIV/0!</v>
      </c>
      <c r="T39" s="23">
        <f t="shared" si="13"/>
        <v>118.8</v>
      </c>
      <c r="U39" s="28"/>
      <c r="V39" s="22">
        <f t="shared" si="51"/>
        <v>0</v>
      </c>
      <c r="W39" s="16" t="e">
        <f t="shared" si="15"/>
        <v>#DIV/0!</v>
      </c>
      <c r="X39" s="7" t="s">
        <v>4</v>
      </c>
      <c r="Y39" s="8">
        <v>0</v>
      </c>
      <c r="Z39" s="8">
        <v>0</v>
      </c>
      <c r="AA39" s="8">
        <v>0</v>
      </c>
      <c r="AB39" s="8">
        <v>0</v>
      </c>
      <c r="AC39" s="9" t="s">
        <v>4</v>
      </c>
      <c r="AD39" s="7">
        <f t="shared" si="52"/>
        <v>0</v>
      </c>
      <c r="AE39" s="75">
        <f t="shared" si="1"/>
        <v>0</v>
      </c>
      <c r="AG39" s="7" t="s">
        <v>4</v>
      </c>
      <c r="AH39" s="8">
        <f t="shared" si="53"/>
        <v>0</v>
      </c>
      <c r="AI39" s="8">
        <f t="shared" si="54"/>
        <v>0</v>
      </c>
      <c r="AJ39" s="8">
        <f t="shared" si="55"/>
        <v>1</v>
      </c>
      <c r="AK39" s="8">
        <f t="shared" si="56"/>
        <v>0</v>
      </c>
      <c r="AL39" s="9" t="s">
        <v>4</v>
      </c>
      <c r="AM39" s="7">
        <f t="shared" si="57"/>
        <v>1</v>
      </c>
      <c r="AN39" s="101">
        <f t="shared" si="18"/>
        <v>0</v>
      </c>
      <c r="AO39" s="7" t="s">
        <v>4</v>
      </c>
      <c r="AP39" s="8">
        <v>0</v>
      </c>
      <c r="AQ39" s="8">
        <v>0</v>
      </c>
      <c r="AR39" s="8">
        <v>0</v>
      </c>
      <c r="AS39" s="8">
        <v>0</v>
      </c>
      <c r="AT39" s="9" t="s">
        <v>4</v>
      </c>
      <c r="AU39" s="74">
        <f t="shared" si="19"/>
        <v>0</v>
      </c>
      <c r="AV39" s="101">
        <f t="shared" si="3"/>
        <v>0</v>
      </c>
      <c r="AW39" s="7" t="s">
        <v>4</v>
      </c>
      <c r="AX39" s="8">
        <v>0</v>
      </c>
      <c r="AY39" s="8">
        <v>0</v>
      </c>
      <c r="AZ39" s="8">
        <v>0</v>
      </c>
      <c r="BA39" s="8">
        <v>0</v>
      </c>
      <c r="BB39" s="9" t="s">
        <v>4</v>
      </c>
      <c r="BC39" s="74">
        <f t="shared" si="58"/>
        <v>0</v>
      </c>
      <c r="BD39" s="104">
        <f t="shared" si="30"/>
        <v>0</v>
      </c>
      <c r="BE39" s="96"/>
      <c r="BF39" s="11"/>
      <c r="BG39" s="11"/>
      <c r="BH39" s="11">
        <v>1</v>
      </c>
      <c r="BI39" s="11"/>
      <c r="BJ39" s="106"/>
      <c r="BK39" s="108">
        <f t="shared" si="59"/>
        <v>1</v>
      </c>
      <c r="BL39" s="86">
        <f>SUMIF(наличие!D:D,E39,наличие!F:F)</f>
        <v>0</v>
      </c>
      <c r="BM39" s="87">
        <f t="shared" si="60"/>
        <v>0</v>
      </c>
      <c r="BN39" s="87">
        <f t="shared" si="61"/>
        <v>0</v>
      </c>
      <c r="BO39" s="113">
        <f t="shared" si="5"/>
        <v>0</v>
      </c>
    </row>
    <row r="40" spans="1:67" s="10" customFormat="1" ht="45" x14ac:dyDescent="0.25">
      <c r="A40" s="11">
        <v>37</v>
      </c>
      <c r="B40" s="11" t="str">
        <f>_xlfn.XLOOKUP(D40,наличие!B:B,наличие!D:D,"-",0)</f>
        <v>-</v>
      </c>
      <c r="C40" s="11" t="s">
        <v>2358</v>
      </c>
      <c r="D40" s="109" t="str">
        <f t="shared" si="6"/>
        <v>LANG</v>
      </c>
      <c r="E40" s="110" t="str">
        <f t="shared" si="7"/>
        <v>30003BH</v>
      </c>
      <c r="F40" s="111" t="s">
        <v>2443</v>
      </c>
      <c r="G40" s="11" t="str">
        <f t="shared" si="8"/>
        <v>30003BH_Avion</v>
      </c>
      <c r="H40" s="30" t="s">
        <v>4278</v>
      </c>
      <c r="I40" s="30"/>
      <c r="J40" s="14" t="s">
        <v>2488</v>
      </c>
      <c r="K40" s="45"/>
      <c r="L40" s="65">
        <f t="shared" si="24"/>
        <v>0</v>
      </c>
      <c r="M40" s="125">
        <f>SUMIF(price!A:A,E40,price!D:D)</f>
        <v>0</v>
      </c>
      <c r="N40" s="126">
        <v>195</v>
      </c>
      <c r="O40" s="21">
        <f t="shared" si="49"/>
        <v>17550</v>
      </c>
      <c r="P40" s="16" t="e">
        <f t="shared" si="9"/>
        <v>#DIV/0!</v>
      </c>
      <c r="Q40" s="118">
        <f t="shared" si="10"/>
        <v>107.3</v>
      </c>
      <c r="R40" s="22">
        <f t="shared" si="50"/>
        <v>0</v>
      </c>
      <c r="S40" s="16" t="e">
        <f t="shared" si="12"/>
        <v>#DIV/0!</v>
      </c>
      <c r="T40" s="23">
        <f t="shared" si="13"/>
        <v>85.8</v>
      </c>
      <c r="U40" s="28"/>
      <c r="V40" s="22">
        <f t="shared" si="51"/>
        <v>0</v>
      </c>
      <c r="W40" s="16" t="e">
        <f t="shared" si="15"/>
        <v>#DIV/0!</v>
      </c>
      <c r="X40" s="7" t="s">
        <v>4</v>
      </c>
      <c r="Y40" s="8">
        <v>0</v>
      </c>
      <c r="Z40" s="8">
        <v>0</v>
      </c>
      <c r="AA40" s="8">
        <v>0</v>
      </c>
      <c r="AB40" s="8">
        <v>0</v>
      </c>
      <c r="AC40" s="9" t="s">
        <v>4</v>
      </c>
      <c r="AD40" s="7">
        <f t="shared" si="52"/>
        <v>0</v>
      </c>
      <c r="AE40" s="75">
        <f t="shared" si="1"/>
        <v>0</v>
      </c>
      <c r="AG40" s="7" t="s">
        <v>4</v>
      </c>
      <c r="AH40" s="8">
        <f t="shared" si="53"/>
        <v>0</v>
      </c>
      <c r="AI40" s="8">
        <f t="shared" si="54"/>
        <v>1</v>
      </c>
      <c r="AJ40" s="8">
        <f t="shared" si="55"/>
        <v>0</v>
      </c>
      <c r="AK40" s="8">
        <f t="shared" si="56"/>
        <v>0</v>
      </c>
      <c r="AL40" s="9" t="s">
        <v>4</v>
      </c>
      <c r="AM40" s="7">
        <f t="shared" si="57"/>
        <v>1</v>
      </c>
      <c r="AN40" s="101">
        <f t="shared" si="18"/>
        <v>0</v>
      </c>
      <c r="AO40" s="7" t="s">
        <v>4</v>
      </c>
      <c r="AP40" s="8">
        <v>0</v>
      </c>
      <c r="AQ40" s="8">
        <v>0</v>
      </c>
      <c r="AR40" s="8">
        <v>0</v>
      </c>
      <c r="AS40" s="8">
        <v>0</v>
      </c>
      <c r="AT40" s="9" t="s">
        <v>4</v>
      </c>
      <c r="AU40" s="74">
        <f t="shared" si="19"/>
        <v>0</v>
      </c>
      <c r="AV40" s="101">
        <f t="shared" si="3"/>
        <v>0</v>
      </c>
      <c r="AW40" s="7" t="s">
        <v>4</v>
      </c>
      <c r="AX40" s="8">
        <v>0</v>
      </c>
      <c r="AY40" s="8">
        <v>0</v>
      </c>
      <c r="AZ40" s="8">
        <v>0</v>
      </c>
      <c r="BA40" s="8">
        <v>0</v>
      </c>
      <c r="BB40" s="9" t="s">
        <v>4</v>
      </c>
      <c r="BC40" s="74">
        <f t="shared" si="58"/>
        <v>0</v>
      </c>
      <c r="BD40" s="104">
        <f t="shared" si="30"/>
        <v>0</v>
      </c>
      <c r="BE40" s="96"/>
      <c r="BF40" s="11"/>
      <c r="BG40" s="11">
        <v>1</v>
      </c>
      <c r="BH40" s="11"/>
      <c r="BI40" s="11"/>
      <c r="BJ40" s="106"/>
      <c r="BK40" s="108">
        <f t="shared" si="59"/>
        <v>1</v>
      </c>
      <c r="BL40" s="86">
        <f>SUMIF(наличие!D:D,E40,наличие!F:F)</f>
        <v>0</v>
      </c>
      <c r="BM40" s="87">
        <f t="shared" si="60"/>
        <v>0</v>
      </c>
      <c r="BN40" s="87">
        <f t="shared" si="61"/>
        <v>0</v>
      </c>
      <c r="BO40" s="113">
        <f t="shared" si="5"/>
        <v>0</v>
      </c>
    </row>
    <row r="41" spans="1:67" s="10" customFormat="1" ht="45" x14ac:dyDescent="0.25">
      <c r="A41" s="11">
        <v>38</v>
      </c>
      <c r="B41" s="11" t="str">
        <f>_xlfn.XLOOKUP(D41,наличие!B:B,наличие!D:D,"-",0)</f>
        <v>-</v>
      </c>
      <c r="C41" s="11" t="s">
        <v>2358</v>
      </c>
      <c r="D41" s="109" t="str">
        <f t="shared" si="6"/>
        <v>LANG</v>
      </c>
      <c r="E41" s="110" t="str">
        <f t="shared" si="7"/>
        <v>30003BH</v>
      </c>
      <c r="F41" s="111" t="s">
        <v>5</v>
      </c>
      <c r="G41" s="11" t="str">
        <f t="shared" si="8"/>
        <v>30003BH_Black</v>
      </c>
      <c r="H41" s="30" t="s">
        <v>4278</v>
      </c>
      <c r="I41" s="30"/>
      <c r="J41" s="14" t="s">
        <v>2488</v>
      </c>
      <c r="K41" s="45"/>
      <c r="L41" s="65">
        <f t="shared" si="24"/>
        <v>0</v>
      </c>
      <c r="M41" s="125">
        <f>SUMIF(price!A:A,E41,price!D:D)</f>
        <v>0</v>
      </c>
      <c r="N41" s="126">
        <v>195</v>
      </c>
      <c r="O41" s="21">
        <f t="shared" si="49"/>
        <v>17550</v>
      </c>
      <c r="P41" s="16" t="e">
        <f t="shared" si="9"/>
        <v>#DIV/0!</v>
      </c>
      <c r="Q41" s="118">
        <f t="shared" si="10"/>
        <v>107.3</v>
      </c>
      <c r="R41" s="22">
        <f t="shared" si="50"/>
        <v>0</v>
      </c>
      <c r="S41" s="16" t="e">
        <f t="shared" si="12"/>
        <v>#DIV/0!</v>
      </c>
      <c r="T41" s="23">
        <f t="shared" si="13"/>
        <v>85.8</v>
      </c>
      <c r="U41" s="28"/>
      <c r="V41" s="22">
        <f t="shared" si="51"/>
        <v>0</v>
      </c>
      <c r="W41" s="16" t="e">
        <f t="shared" si="15"/>
        <v>#DIV/0!</v>
      </c>
      <c r="X41" s="7" t="s">
        <v>4</v>
      </c>
      <c r="Y41" s="8">
        <v>0</v>
      </c>
      <c r="Z41" s="8">
        <v>0</v>
      </c>
      <c r="AA41" s="8">
        <v>0</v>
      </c>
      <c r="AB41" s="8">
        <v>0</v>
      </c>
      <c r="AC41" s="9" t="s">
        <v>4</v>
      </c>
      <c r="AD41" s="7">
        <f t="shared" si="52"/>
        <v>0</v>
      </c>
      <c r="AE41" s="75">
        <f t="shared" si="1"/>
        <v>0</v>
      </c>
      <c r="AG41" s="7" t="s">
        <v>4</v>
      </c>
      <c r="AH41" s="8">
        <f t="shared" si="53"/>
        <v>0</v>
      </c>
      <c r="AI41" s="8">
        <f t="shared" si="54"/>
        <v>1</v>
      </c>
      <c r="AJ41" s="8">
        <f t="shared" si="55"/>
        <v>3</v>
      </c>
      <c r="AK41" s="8">
        <f t="shared" si="56"/>
        <v>2</v>
      </c>
      <c r="AL41" s="9" t="s">
        <v>4</v>
      </c>
      <c r="AM41" s="7">
        <f t="shared" si="57"/>
        <v>6</v>
      </c>
      <c r="AN41" s="101">
        <f t="shared" si="18"/>
        <v>0</v>
      </c>
      <c r="AO41" s="7" t="s">
        <v>4</v>
      </c>
      <c r="AP41" s="8">
        <v>0</v>
      </c>
      <c r="AQ41" s="8">
        <v>0</v>
      </c>
      <c r="AR41" s="8">
        <v>0</v>
      </c>
      <c r="AS41" s="8">
        <v>0</v>
      </c>
      <c r="AT41" s="9" t="s">
        <v>4</v>
      </c>
      <c r="AU41" s="74">
        <f t="shared" si="19"/>
        <v>0</v>
      </c>
      <c r="AV41" s="101">
        <f t="shared" si="3"/>
        <v>0</v>
      </c>
      <c r="AW41" s="7" t="s">
        <v>4</v>
      </c>
      <c r="AX41" s="8">
        <v>0</v>
      </c>
      <c r="AY41" s="8">
        <v>0</v>
      </c>
      <c r="AZ41" s="8">
        <v>0</v>
      </c>
      <c r="BA41" s="8">
        <v>0</v>
      </c>
      <c r="BB41" s="9" t="s">
        <v>4</v>
      </c>
      <c r="BC41" s="74">
        <f t="shared" si="58"/>
        <v>0</v>
      </c>
      <c r="BD41" s="104">
        <f t="shared" si="30"/>
        <v>0</v>
      </c>
      <c r="BE41" s="96"/>
      <c r="BF41" s="11"/>
      <c r="BG41" s="11">
        <v>1</v>
      </c>
      <c r="BH41" s="11">
        <v>3</v>
      </c>
      <c r="BI41" s="11">
        <v>2</v>
      </c>
      <c r="BJ41" s="106"/>
      <c r="BK41" s="108">
        <f t="shared" si="59"/>
        <v>6</v>
      </c>
      <c r="BL41" s="86">
        <f>SUMIF(наличие!D:D,E41,наличие!F:F)</f>
        <v>0</v>
      </c>
      <c r="BM41" s="87">
        <f t="shared" si="60"/>
        <v>0</v>
      </c>
      <c r="BN41" s="87">
        <f t="shared" si="61"/>
        <v>0</v>
      </c>
      <c r="BO41" s="113">
        <f t="shared" si="5"/>
        <v>0</v>
      </c>
    </row>
    <row r="42" spans="1:67" s="10" customFormat="1" ht="45" x14ac:dyDescent="0.25">
      <c r="A42" s="11">
        <v>39</v>
      </c>
      <c r="B42" s="11" t="str">
        <f>_xlfn.XLOOKUP(D42,наличие!B:B,наличие!D:D,"-",0)</f>
        <v>-</v>
      </c>
      <c r="C42" s="11" t="s">
        <v>2358</v>
      </c>
      <c r="D42" s="109" t="str">
        <f t="shared" si="6"/>
        <v>LANG</v>
      </c>
      <c r="E42" s="110" t="str">
        <f t="shared" si="7"/>
        <v>30003BH</v>
      </c>
      <c r="F42" s="111" t="s">
        <v>2438</v>
      </c>
      <c r="G42" s="11" t="str">
        <f t="shared" si="8"/>
        <v>30003BH_Uniform Green</v>
      </c>
      <c r="H42" s="30" t="s">
        <v>4278</v>
      </c>
      <c r="I42" s="30"/>
      <c r="J42" s="14" t="s">
        <v>2488</v>
      </c>
      <c r="K42" s="45"/>
      <c r="L42" s="65">
        <f t="shared" si="24"/>
        <v>0</v>
      </c>
      <c r="M42" s="125">
        <f>SUMIF(price!A:A,E42,price!D:D)</f>
        <v>0</v>
      </c>
      <c r="N42" s="126">
        <v>195</v>
      </c>
      <c r="O42" s="21">
        <f t="shared" si="49"/>
        <v>17550</v>
      </c>
      <c r="P42" s="16" t="e">
        <f t="shared" si="9"/>
        <v>#DIV/0!</v>
      </c>
      <c r="Q42" s="118">
        <f t="shared" si="10"/>
        <v>107.3</v>
      </c>
      <c r="R42" s="22">
        <f t="shared" si="50"/>
        <v>0</v>
      </c>
      <c r="S42" s="16" t="e">
        <f t="shared" si="12"/>
        <v>#DIV/0!</v>
      </c>
      <c r="T42" s="23">
        <f t="shared" si="13"/>
        <v>85.8</v>
      </c>
      <c r="U42" s="28">
        <v>4330</v>
      </c>
      <c r="V42" s="22">
        <f t="shared" si="51"/>
        <v>0</v>
      </c>
      <c r="W42" s="16" t="e">
        <f t="shared" si="15"/>
        <v>#DIV/0!</v>
      </c>
      <c r="X42" s="7" t="s">
        <v>4</v>
      </c>
      <c r="Y42" s="8">
        <v>0</v>
      </c>
      <c r="Z42" s="8">
        <v>1</v>
      </c>
      <c r="AA42" s="8">
        <v>0</v>
      </c>
      <c r="AB42" s="8">
        <v>0</v>
      </c>
      <c r="AC42" s="9" t="s">
        <v>4</v>
      </c>
      <c r="AD42" s="7">
        <f t="shared" si="52"/>
        <v>1</v>
      </c>
      <c r="AE42" s="75">
        <f t="shared" si="1"/>
        <v>0</v>
      </c>
      <c r="AG42" s="7" t="s">
        <v>4</v>
      </c>
      <c r="AH42" s="8">
        <f t="shared" si="53"/>
        <v>0</v>
      </c>
      <c r="AI42" s="8">
        <f t="shared" si="54"/>
        <v>2</v>
      </c>
      <c r="AJ42" s="8">
        <f t="shared" si="55"/>
        <v>5</v>
      </c>
      <c r="AK42" s="8">
        <f t="shared" si="56"/>
        <v>2</v>
      </c>
      <c r="AL42" s="9" t="s">
        <v>4</v>
      </c>
      <c r="AM42" s="7">
        <f t="shared" si="57"/>
        <v>9</v>
      </c>
      <c r="AN42" s="101">
        <f t="shared" si="18"/>
        <v>0</v>
      </c>
      <c r="AO42" s="7" t="s">
        <v>4</v>
      </c>
      <c r="AP42" s="8">
        <v>0</v>
      </c>
      <c r="AQ42" s="8">
        <v>0</v>
      </c>
      <c r="AR42" s="8">
        <v>0</v>
      </c>
      <c r="AS42" s="8">
        <v>0</v>
      </c>
      <c r="AT42" s="9" t="s">
        <v>4</v>
      </c>
      <c r="AU42" s="74">
        <f t="shared" si="19"/>
        <v>0</v>
      </c>
      <c r="AV42" s="101">
        <f t="shared" si="3"/>
        <v>0</v>
      </c>
      <c r="AW42" s="7" t="s">
        <v>4</v>
      </c>
      <c r="AX42" s="8">
        <v>0</v>
      </c>
      <c r="AY42" s="8">
        <v>0</v>
      </c>
      <c r="AZ42" s="8">
        <v>0</v>
      </c>
      <c r="BA42" s="8">
        <v>0</v>
      </c>
      <c r="BB42" s="9" t="s">
        <v>4</v>
      </c>
      <c r="BC42" s="74">
        <f t="shared" si="58"/>
        <v>0</v>
      </c>
      <c r="BD42" s="104">
        <f t="shared" si="30"/>
        <v>0</v>
      </c>
      <c r="BE42" s="96"/>
      <c r="BF42" s="11"/>
      <c r="BG42" s="11">
        <v>1</v>
      </c>
      <c r="BH42" s="11">
        <v>5</v>
      </c>
      <c r="BI42" s="11">
        <v>2</v>
      </c>
      <c r="BJ42" s="106"/>
      <c r="BK42" s="108">
        <f t="shared" si="59"/>
        <v>8</v>
      </c>
      <c r="BL42" s="86">
        <f>SUMIF(наличие!D:D,E42,наличие!F:F)</f>
        <v>0</v>
      </c>
      <c r="BM42" s="87">
        <f t="shared" si="60"/>
        <v>0</v>
      </c>
      <c r="BN42" s="87">
        <f t="shared" si="61"/>
        <v>0</v>
      </c>
      <c r="BO42" s="113">
        <f t="shared" si="5"/>
        <v>0</v>
      </c>
    </row>
    <row r="43" spans="1:67" s="10" customFormat="1" ht="45" x14ac:dyDescent="0.25">
      <c r="A43" s="11">
        <v>40</v>
      </c>
      <c r="B43" s="11" t="str">
        <f>_xlfn.XLOOKUP(D43,наличие!B:B,наличие!D:D,"-",0)</f>
        <v>-</v>
      </c>
      <c r="C43" s="11" t="s">
        <v>2359</v>
      </c>
      <c r="D43" s="109" t="str">
        <f t="shared" si="6"/>
        <v>CROFT</v>
      </c>
      <c r="E43" s="110" t="str">
        <f t="shared" si="7"/>
        <v>37192BH</v>
      </c>
      <c r="F43" s="111" t="s">
        <v>5</v>
      </c>
      <c r="G43" s="11" t="str">
        <f t="shared" si="8"/>
        <v>37192BH_Black</v>
      </c>
      <c r="H43" s="30" t="s">
        <v>4278</v>
      </c>
      <c r="I43" s="30"/>
      <c r="J43" s="14" t="s">
        <v>2487</v>
      </c>
      <c r="K43" s="45"/>
      <c r="L43" s="65">
        <f t="shared" si="24"/>
        <v>0</v>
      </c>
      <c r="M43" s="125">
        <f>SUMIF(price!A:A,E43,price!D:D)</f>
        <v>0</v>
      </c>
      <c r="N43" s="126">
        <v>195</v>
      </c>
      <c r="O43" s="21">
        <f t="shared" si="49"/>
        <v>17550</v>
      </c>
      <c r="P43" s="16" t="e">
        <f t="shared" si="9"/>
        <v>#DIV/0!</v>
      </c>
      <c r="Q43" s="118">
        <f t="shared" si="10"/>
        <v>107.3</v>
      </c>
      <c r="R43" s="22">
        <f t="shared" si="50"/>
        <v>0</v>
      </c>
      <c r="S43" s="16" t="e">
        <f t="shared" si="12"/>
        <v>#DIV/0!</v>
      </c>
      <c r="T43" s="23">
        <f t="shared" si="13"/>
        <v>85.8</v>
      </c>
      <c r="U43" s="28">
        <v>4330</v>
      </c>
      <c r="V43" s="22">
        <f t="shared" si="51"/>
        <v>0</v>
      </c>
      <c r="W43" s="16" t="e">
        <f t="shared" si="15"/>
        <v>#DIV/0!</v>
      </c>
      <c r="X43" s="7" t="s">
        <v>4</v>
      </c>
      <c r="Y43" s="8">
        <v>0</v>
      </c>
      <c r="Z43" s="8">
        <v>0</v>
      </c>
      <c r="AA43" s="8">
        <v>0</v>
      </c>
      <c r="AB43" s="8">
        <v>0</v>
      </c>
      <c r="AC43" s="9" t="s">
        <v>4</v>
      </c>
      <c r="AD43" s="7">
        <f t="shared" si="52"/>
        <v>0</v>
      </c>
      <c r="AE43" s="75">
        <f t="shared" si="1"/>
        <v>0</v>
      </c>
      <c r="AG43" s="7" t="s">
        <v>4</v>
      </c>
      <c r="AH43" s="8">
        <f t="shared" si="53"/>
        <v>0</v>
      </c>
      <c r="AI43" s="8">
        <f t="shared" si="54"/>
        <v>0</v>
      </c>
      <c r="AJ43" s="8">
        <f t="shared" si="55"/>
        <v>0</v>
      </c>
      <c r="AK43" s="8">
        <f t="shared" si="56"/>
        <v>0</v>
      </c>
      <c r="AL43" s="9" t="s">
        <v>4</v>
      </c>
      <c r="AM43" s="7">
        <f t="shared" si="57"/>
        <v>0</v>
      </c>
      <c r="AN43" s="101">
        <f t="shared" si="18"/>
        <v>0</v>
      </c>
      <c r="AO43" s="7" t="s">
        <v>4</v>
      </c>
      <c r="AP43" s="8">
        <v>0</v>
      </c>
      <c r="AQ43" s="8">
        <v>0</v>
      </c>
      <c r="AR43" s="8">
        <v>0</v>
      </c>
      <c r="AS43" s="8">
        <v>0</v>
      </c>
      <c r="AT43" s="9" t="s">
        <v>4</v>
      </c>
      <c r="AU43" s="74">
        <f t="shared" si="19"/>
        <v>0</v>
      </c>
      <c r="AV43" s="101">
        <f t="shared" si="3"/>
        <v>0</v>
      </c>
      <c r="AW43" s="7" t="s">
        <v>4</v>
      </c>
      <c r="AX43" s="8">
        <v>0</v>
      </c>
      <c r="AY43" s="8">
        <v>0</v>
      </c>
      <c r="AZ43" s="8">
        <v>0</v>
      </c>
      <c r="BA43" s="8">
        <v>0</v>
      </c>
      <c r="BB43" s="9" t="s">
        <v>4</v>
      </c>
      <c r="BC43" s="74">
        <f t="shared" si="58"/>
        <v>0</v>
      </c>
      <c r="BD43" s="104">
        <f t="shared" si="30"/>
        <v>0</v>
      </c>
      <c r="BE43" s="96"/>
      <c r="BF43" s="11"/>
      <c r="BG43" s="11"/>
      <c r="BH43" s="11"/>
      <c r="BI43" s="11"/>
      <c r="BJ43" s="106"/>
      <c r="BK43" s="108">
        <f t="shared" si="59"/>
        <v>0</v>
      </c>
      <c r="BL43" s="86">
        <f>SUMIF(наличие!D:D,E43,наличие!F:F)</f>
        <v>0</v>
      </c>
      <c r="BM43" s="87">
        <f t="shared" si="60"/>
        <v>0</v>
      </c>
      <c r="BN43" s="87">
        <f t="shared" si="61"/>
        <v>0</v>
      </c>
      <c r="BO43" s="113">
        <f t="shared" si="5"/>
        <v>0</v>
      </c>
    </row>
    <row r="44" spans="1:67" s="10" customFormat="1" ht="45" x14ac:dyDescent="0.25">
      <c r="A44" s="11">
        <v>41</v>
      </c>
      <c r="B44" s="11" t="str">
        <f>_xlfn.XLOOKUP(D44,наличие!B:B,наличие!D:D,"-",0)</f>
        <v>-</v>
      </c>
      <c r="C44" s="11" t="s">
        <v>2359</v>
      </c>
      <c r="D44" s="109" t="str">
        <f t="shared" si="6"/>
        <v>CROFT</v>
      </c>
      <c r="E44" s="110" t="str">
        <f t="shared" si="7"/>
        <v>37192BH</v>
      </c>
      <c r="F44" s="111" t="s">
        <v>2436</v>
      </c>
      <c r="G44" s="11" t="str">
        <f t="shared" si="8"/>
        <v>37192BH_Copper</v>
      </c>
      <c r="H44" s="30" t="s">
        <v>4278</v>
      </c>
      <c r="I44" s="30"/>
      <c r="J44" s="14" t="s">
        <v>2487</v>
      </c>
      <c r="K44" s="45"/>
      <c r="L44" s="65">
        <f>K44*1.15</f>
        <v>0</v>
      </c>
      <c r="M44" s="125">
        <f>SUMIF(price!A:A,E44,price!D:D)</f>
        <v>0</v>
      </c>
      <c r="N44" s="126">
        <v>206</v>
      </c>
      <c r="O44" s="21">
        <f>N44*$L$1</f>
        <v>18540</v>
      </c>
      <c r="P44" s="16" t="e">
        <f>(N44-L44)/L44</f>
        <v>#DIV/0!</v>
      </c>
      <c r="Q44" s="118">
        <f>ROUND(N44*0.55,1)</f>
        <v>113.3</v>
      </c>
      <c r="R44" s="22">
        <f>Q44*$J$1</f>
        <v>0</v>
      </c>
      <c r="S44" s="16" t="e">
        <f>(Q44-L44)/L44</f>
        <v>#DIV/0!</v>
      </c>
      <c r="T44" s="23">
        <f>ROUND(Q44*0.8,1)</f>
        <v>90.6</v>
      </c>
      <c r="U44" s="28">
        <v>4330</v>
      </c>
      <c r="V44" s="22">
        <f>T44*$J$1</f>
        <v>0</v>
      </c>
      <c r="W44" s="16" t="e">
        <f>(T44-L44)/L44</f>
        <v>#DIV/0!</v>
      </c>
      <c r="X44" s="7" t="s">
        <v>4</v>
      </c>
      <c r="Y44" s="8">
        <v>0</v>
      </c>
      <c r="Z44" s="8">
        <v>0</v>
      </c>
      <c r="AA44" s="8">
        <v>0</v>
      </c>
      <c r="AB44" s="8">
        <v>0</v>
      </c>
      <c r="AC44" s="9" t="s">
        <v>4</v>
      </c>
      <c r="AD44" s="7">
        <f>SUM(X44:AC44)</f>
        <v>0</v>
      </c>
      <c r="AE44" s="75">
        <f>AD44*K44</f>
        <v>0</v>
      </c>
      <c r="AG44" s="7" t="s">
        <v>4</v>
      </c>
      <c r="AH44" s="8">
        <f t="shared" ref="AH44:AK45" si="63">BF44+Y44-AP44-AX44</f>
        <v>0</v>
      </c>
      <c r="AI44" s="8">
        <f t="shared" si="63"/>
        <v>0</v>
      </c>
      <c r="AJ44" s="8">
        <f t="shared" si="63"/>
        <v>0</v>
      </c>
      <c r="AK44" s="8">
        <f t="shared" si="63"/>
        <v>0</v>
      </c>
      <c r="AL44" s="9" t="s">
        <v>4</v>
      </c>
      <c r="AM44" s="7">
        <f>SUM(AG44:AL44)</f>
        <v>0</v>
      </c>
      <c r="AN44" s="101">
        <f>AM44*L44</f>
        <v>0</v>
      </c>
      <c r="AO44" s="7" t="s">
        <v>4</v>
      </c>
      <c r="AP44" s="8">
        <v>0</v>
      </c>
      <c r="AQ44" s="8">
        <v>0</v>
      </c>
      <c r="AR44" s="8">
        <v>0</v>
      </c>
      <c r="AS44" s="8">
        <v>0</v>
      </c>
      <c r="AT44" s="9" t="s">
        <v>4</v>
      </c>
      <c r="AU44" s="74">
        <f>SUM(AO44:AT44)</f>
        <v>0</v>
      </c>
      <c r="AV44" s="101">
        <f>AU44*K44</f>
        <v>0</v>
      </c>
      <c r="AW44" s="7" t="s">
        <v>4</v>
      </c>
      <c r="AX44" s="8">
        <v>0</v>
      </c>
      <c r="AY44" s="8">
        <v>0</v>
      </c>
      <c r="AZ44" s="8">
        <v>0</v>
      </c>
      <c r="BA44" s="8">
        <v>0</v>
      </c>
      <c r="BB44" s="9" t="s">
        <v>4</v>
      </c>
      <c r="BC44" s="74">
        <f>SUM(AW44:BB44)</f>
        <v>0</v>
      </c>
      <c r="BD44" s="104">
        <f>BC44*K44</f>
        <v>0</v>
      </c>
      <c r="BE44" s="96"/>
      <c r="BF44" s="11"/>
      <c r="BG44" s="11"/>
      <c r="BH44" s="11"/>
      <c r="BI44" s="11"/>
      <c r="BJ44" s="106"/>
      <c r="BK44" s="108">
        <f>SUM(BE44:BJ44)</f>
        <v>0</v>
      </c>
      <c r="BL44" s="86">
        <f>SUMIF(наличие!D:D,E44,наличие!F:F)</f>
        <v>0</v>
      </c>
      <c r="BM44" s="87">
        <f>AU44*O44</f>
        <v>0</v>
      </c>
      <c r="BN44" s="87">
        <f>BC44*O44</f>
        <v>0</v>
      </c>
      <c r="BO44" s="113">
        <f t="shared" si="5"/>
        <v>0</v>
      </c>
    </row>
    <row r="45" spans="1:67" s="10" customFormat="1" ht="45" x14ac:dyDescent="0.25">
      <c r="A45" s="11">
        <v>42</v>
      </c>
      <c r="B45" s="11" t="str">
        <f>_xlfn.XLOOKUP(D45,наличие!B:B,наличие!D:D,"-",0)</f>
        <v>-</v>
      </c>
      <c r="C45" s="11" t="s">
        <v>2359</v>
      </c>
      <c r="D45" s="109" t="str">
        <f t="shared" si="6"/>
        <v>CROFT</v>
      </c>
      <c r="E45" s="110" t="str">
        <f t="shared" si="7"/>
        <v>37192BH</v>
      </c>
      <c r="F45" s="111" t="s">
        <v>2199</v>
      </c>
      <c r="G45" s="11" t="str">
        <f t="shared" si="8"/>
        <v>37192BH_Taupe</v>
      </c>
      <c r="H45" s="30" t="s">
        <v>4278</v>
      </c>
      <c r="I45" s="30"/>
      <c r="J45" s="14" t="s">
        <v>2487</v>
      </c>
      <c r="K45" s="45"/>
      <c r="L45" s="65">
        <f>K45*1.15</f>
        <v>0</v>
      </c>
      <c r="M45" s="125">
        <f>SUMIF(price!A:A,E45,price!D:D)</f>
        <v>0</v>
      </c>
      <c r="N45" s="126">
        <v>206</v>
      </c>
      <c r="O45" s="21">
        <f>N45*$L$1</f>
        <v>18540</v>
      </c>
      <c r="P45" s="16" t="e">
        <f>(N45-L45)/L45</f>
        <v>#DIV/0!</v>
      </c>
      <c r="Q45" s="118">
        <f>ROUND(N45*0.55,1)</f>
        <v>113.3</v>
      </c>
      <c r="R45" s="22">
        <f>Q45*$J$1</f>
        <v>0</v>
      </c>
      <c r="S45" s="16" t="e">
        <f>(Q45-L45)/L45</f>
        <v>#DIV/0!</v>
      </c>
      <c r="T45" s="23">
        <f>ROUND(Q45*0.8,1)</f>
        <v>90.6</v>
      </c>
      <c r="U45" s="28">
        <v>4330</v>
      </c>
      <c r="V45" s="22">
        <f>T45*$J$1</f>
        <v>0</v>
      </c>
      <c r="W45" s="16" t="e">
        <f>(T45-L45)/L45</f>
        <v>#DIV/0!</v>
      </c>
      <c r="X45" s="7" t="s">
        <v>4</v>
      </c>
      <c r="Y45" s="8">
        <v>0</v>
      </c>
      <c r="Z45" s="8">
        <v>0</v>
      </c>
      <c r="AA45" s="8">
        <v>0</v>
      </c>
      <c r="AB45" s="8">
        <v>0</v>
      </c>
      <c r="AC45" s="9" t="s">
        <v>4</v>
      </c>
      <c r="AD45" s="7">
        <f>SUM(X45:AC45)</f>
        <v>0</v>
      </c>
      <c r="AE45" s="75">
        <f>AD45*K45</f>
        <v>0</v>
      </c>
      <c r="AG45" s="7" t="s">
        <v>4</v>
      </c>
      <c r="AH45" s="8">
        <f t="shared" si="63"/>
        <v>0</v>
      </c>
      <c r="AI45" s="8">
        <f t="shared" si="63"/>
        <v>0</v>
      </c>
      <c r="AJ45" s="8">
        <f t="shared" si="63"/>
        <v>0</v>
      </c>
      <c r="AK45" s="8">
        <f t="shared" si="63"/>
        <v>0</v>
      </c>
      <c r="AL45" s="9" t="s">
        <v>4</v>
      </c>
      <c r="AM45" s="7">
        <f>SUM(AG45:AL45)</f>
        <v>0</v>
      </c>
      <c r="AN45" s="101">
        <f>AM45*L45</f>
        <v>0</v>
      </c>
      <c r="AO45" s="7" t="s">
        <v>4</v>
      </c>
      <c r="AP45" s="8">
        <v>0</v>
      </c>
      <c r="AQ45" s="8">
        <v>0</v>
      </c>
      <c r="AR45" s="8">
        <v>0</v>
      </c>
      <c r="AS45" s="8">
        <v>0</v>
      </c>
      <c r="AT45" s="9" t="s">
        <v>4</v>
      </c>
      <c r="AU45" s="74">
        <f>SUM(AO45:AT45)</f>
        <v>0</v>
      </c>
      <c r="AV45" s="101">
        <f>AU45*K45</f>
        <v>0</v>
      </c>
      <c r="AW45" s="7" t="s">
        <v>4</v>
      </c>
      <c r="AX45" s="8">
        <v>0</v>
      </c>
      <c r="AY45" s="8">
        <v>0</v>
      </c>
      <c r="AZ45" s="8">
        <v>0</v>
      </c>
      <c r="BA45" s="8">
        <v>0</v>
      </c>
      <c r="BB45" s="9" t="s">
        <v>4</v>
      </c>
      <c r="BC45" s="74">
        <f>SUM(AW45:BB45)</f>
        <v>0</v>
      </c>
      <c r="BD45" s="104">
        <f>BC45*K45</f>
        <v>0</v>
      </c>
      <c r="BE45" s="96"/>
      <c r="BF45" s="11"/>
      <c r="BG45" s="11"/>
      <c r="BH45" s="11"/>
      <c r="BI45" s="11"/>
      <c r="BJ45" s="106"/>
      <c r="BK45" s="108">
        <f>SUM(BE45:BJ45)</f>
        <v>0</v>
      </c>
      <c r="BL45" s="86">
        <f>SUMIF(наличие!D:D,E45,наличие!F:F)</f>
        <v>0</v>
      </c>
      <c r="BM45" s="87">
        <f>AU45*O45</f>
        <v>0</v>
      </c>
      <c r="BN45" s="87">
        <f>BC45*O45</f>
        <v>0</v>
      </c>
      <c r="BO45" s="113">
        <f t="shared" si="5"/>
        <v>0</v>
      </c>
    </row>
    <row r="46" spans="1:67" s="10" customFormat="1" ht="45" x14ac:dyDescent="0.25">
      <c r="A46" s="11">
        <v>43</v>
      </c>
      <c r="B46" s="11" t="str">
        <f>_xlfn.XLOOKUP(D46,наличие!B:B,наличие!D:D,"-",0)</f>
        <v>-</v>
      </c>
      <c r="C46" s="11" t="s">
        <v>2360</v>
      </c>
      <c r="D46" s="109" t="str">
        <f t="shared" si="6"/>
        <v>LEVON</v>
      </c>
      <c r="E46" s="110" t="str">
        <f t="shared" si="7"/>
        <v>37191BH</v>
      </c>
      <c r="F46" s="111" t="s">
        <v>5</v>
      </c>
      <c r="G46" s="11" t="str">
        <f t="shared" si="8"/>
        <v>37191BH_Black</v>
      </c>
      <c r="H46" s="30" t="s">
        <v>4278</v>
      </c>
      <c r="I46" s="30"/>
      <c r="J46" s="14" t="s">
        <v>2487</v>
      </c>
      <c r="K46" s="45"/>
      <c r="L46" s="65">
        <f t="shared" si="24"/>
        <v>0</v>
      </c>
      <c r="M46" s="125">
        <f>SUMIF(price!A:A,E46,price!D:D)</f>
        <v>0</v>
      </c>
      <c r="N46" s="126">
        <v>197</v>
      </c>
      <c r="O46" s="21">
        <f t="shared" si="49"/>
        <v>17730</v>
      </c>
      <c r="P46" s="16" t="e">
        <f t="shared" si="9"/>
        <v>#DIV/0!</v>
      </c>
      <c r="Q46" s="118">
        <f t="shared" si="10"/>
        <v>108.4</v>
      </c>
      <c r="R46" s="22">
        <f t="shared" si="50"/>
        <v>0</v>
      </c>
      <c r="S46" s="16" t="e">
        <f t="shared" si="12"/>
        <v>#DIV/0!</v>
      </c>
      <c r="T46" s="23">
        <f t="shared" si="13"/>
        <v>86.7</v>
      </c>
      <c r="U46" s="28"/>
      <c r="V46" s="22">
        <f t="shared" si="51"/>
        <v>0</v>
      </c>
      <c r="W46" s="16" t="e">
        <f t="shared" si="15"/>
        <v>#DIV/0!</v>
      </c>
      <c r="X46" s="7" t="s">
        <v>4</v>
      </c>
      <c r="Y46" s="8">
        <v>0</v>
      </c>
      <c r="Z46" s="8">
        <v>0</v>
      </c>
      <c r="AA46" s="8">
        <v>0</v>
      </c>
      <c r="AB46" s="8">
        <v>0</v>
      </c>
      <c r="AC46" s="9" t="s">
        <v>4</v>
      </c>
      <c r="AD46" s="7">
        <f t="shared" si="52"/>
        <v>0</v>
      </c>
      <c r="AE46" s="75">
        <f t="shared" si="1"/>
        <v>0</v>
      </c>
      <c r="AG46" s="7" t="s">
        <v>4</v>
      </c>
      <c r="AH46" s="8">
        <f t="shared" si="53"/>
        <v>0</v>
      </c>
      <c r="AI46" s="8">
        <f t="shared" si="54"/>
        <v>1</v>
      </c>
      <c r="AJ46" s="8">
        <f t="shared" si="55"/>
        <v>2</v>
      </c>
      <c r="AK46" s="8">
        <f t="shared" si="56"/>
        <v>1</v>
      </c>
      <c r="AL46" s="9" t="s">
        <v>4</v>
      </c>
      <c r="AM46" s="7">
        <f t="shared" si="57"/>
        <v>4</v>
      </c>
      <c r="AN46" s="101">
        <f t="shared" si="18"/>
        <v>0</v>
      </c>
      <c r="AO46" s="7" t="s">
        <v>4</v>
      </c>
      <c r="AP46" s="8">
        <v>0</v>
      </c>
      <c r="AQ46" s="8">
        <v>0</v>
      </c>
      <c r="AR46" s="8">
        <v>0</v>
      </c>
      <c r="AS46" s="8">
        <v>0</v>
      </c>
      <c r="AT46" s="9" t="s">
        <v>4</v>
      </c>
      <c r="AU46" s="74">
        <f t="shared" si="19"/>
        <v>0</v>
      </c>
      <c r="AV46" s="101">
        <f t="shared" si="3"/>
        <v>0</v>
      </c>
      <c r="AW46" s="7" t="s">
        <v>4</v>
      </c>
      <c r="AX46" s="8">
        <v>0</v>
      </c>
      <c r="AY46" s="8">
        <v>0</v>
      </c>
      <c r="AZ46" s="8">
        <v>0</v>
      </c>
      <c r="BA46" s="8">
        <v>0</v>
      </c>
      <c r="BB46" s="9" t="s">
        <v>4</v>
      </c>
      <c r="BC46" s="74">
        <f t="shared" si="58"/>
        <v>0</v>
      </c>
      <c r="BD46" s="104">
        <f t="shared" si="30"/>
        <v>0</v>
      </c>
      <c r="BE46" s="96"/>
      <c r="BF46" s="11"/>
      <c r="BG46" s="11">
        <v>1</v>
      </c>
      <c r="BH46" s="11">
        <v>2</v>
      </c>
      <c r="BI46" s="11">
        <v>1</v>
      </c>
      <c r="BJ46" s="106"/>
      <c r="BK46" s="108">
        <f t="shared" si="59"/>
        <v>4</v>
      </c>
      <c r="BL46" s="86">
        <f>SUMIF(наличие!D:D,E46,наличие!F:F)</f>
        <v>0</v>
      </c>
      <c r="BM46" s="87">
        <f t="shared" si="60"/>
        <v>0</v>
      </c>
      <c r="BN46" s="87">
        <f t="shared" si="61"/>
        <v>0</v>
      </c>
      <c r="BO46" s="113">
        <f t="shared" si="5"/>
        <v>0</v>
      </c>
    </row>
    <row r="47" spans="1:67" s="10" customFormat="1" ht="45" x14ac:dyDescent="0.25">
      <c r="A47" s="11">
        <v>44</v>
      </c>
      <c r="B47" s="11" t="str">
        <f>_xlfn.XLOOKUP(D47,наличие!B:B,наличие!D:D,"-",0)</f>
        <v>-</v>
      </c>
      <c r="C47" s="11" t="s">
        <v>2360</v>
      </c>
      <c r="D47" s="109" t="str">
        <f t="shared" si="6"/>
        <v>LEVON</v>
      </c>
      <c r="E47" s="110" t="str">
        <f t="shared" si="7"/>
        <v>37191BH</v>
      </c>
      <c r="F47" s="111" t="s">
        <v>2441</v>
      </c>
      <c r="G47" s="11" t="str">
        <f t="shared" si="8"/>
        <v>37191BH_Lazuli Blue</v>
      </c>
      <c r="H47" s="30" t="s">
        <v>4278</v>
      </c>
      <c r="I47" s="30"/>
      <c r="J47" s="14" t="s">
        <v>2487</v>
      </c>
      <c r="K47" s="45"/>
      <c r="L47" s="65">
        <f t="shared" si="24"/>
        <v>0</v>
      </c>
      <c r="M47" s="125">
        <f>SUMIF(price!A:A,E47,price!D:D)</f>
        <v>0</v>
      </c>
      <c r="N47" s="126">
        <v>197</v>
      </c>
      <c r="O47" s="21">
        <f t="shared" si="49"/>
        <v>17730</v>
      </c>
      <c r="P47" s="16" t="e">
        <f t="shared" si="9"/>
        <v>#DIV/0!</v>
      </c>
      <c r="Q47" s="118">
        <f t="shared" si="10"/>
        <v>108.4</v>
      </c>
      <c r="R47" s="22">
        <f t="shared" si="50"/>
        <v>0</v>
      </c>
      <c r="S47" s="16" t="e">
        <f t="shared" si="12"/>
        <v>#DIV/0!</v>
      </c>
      <c r="T47" s="23">
        <f t="shared" si="13"/>
        <v>86.7</v>
      </c>
      <c r="U47" s="28">
        <v>4330</v>
      </c>
      <c r="V47" s="22">
        <f t="shared" si="51"/>
        <v>0</v>
      </c>
      <c r="W47" s="16" t="e">
        <f t="shared" si="15"/>
        <v>#DIV/0!</v>
      </c>
      <c r="X47" s="7" t="s">
        <v>4</v>
      </c>
      <c r="Y47" s="8">
        <v>0</v>
      </c>
      <c r="Z47" s="8">
        <v>0</v>
      </c>
      <c r="AA47" s="8">
        <v>0</v>
      </c>
      <c r="AB47" s="8">
        <v>0</v>
      </c>
      <c r="AC47" s="9" t="s">
        <v>4</v>
      </c>
      <c r="AD47" s="7">
        <f t="shared" si="52"/>
        <v>0</v>
      </c>
      <c r="AE47" s="75">
        <f t="shared" si="1"/>
        <v>0</v>
      </c>
      <c r="AG47" s="7" t="s">
        <v>4</v>
      </c>
      <c r="AH47" s="8">
        <f t="shared" si="53"/>
        <v>0</v>
      </c>
      <c r="AI47" s="8">
        <f t="shared" si="54"/>
        <v>0</v>
      </c>
      <c r="AJ47" s="8">
        <f t="shared" si="55"/>
        <v>1</v>
      </c>
      <c r="AK47" s="8">
        <f t="shared" si="56"/>
        <v>0</v>
      </c>
      <c r="AL47" s="9" t="s">
        <v>4</v>
      </c>
      <c r="AM47" s="7">
        <f t="shared" si="57"/>
        <v>1</v>
      </c>
      <c r="AN47" s="101">
        <f t="shared" si="18"/>
        <v>0</v>
      </c>
      <c r="AO47" s="7" t="s">
        <v>4</v>
      </c>
      <c r="AP47" s="8">
        <v>0</v>
      </c>
      <c r="AQ47" s="8">
        <v>0</v>
      </c>
      <c r="AR47" s="8">
        <v>0</v>
      </c>
      <c r="AS47" s="8">
        <v>0</v>
      </c>
      <c r="AT47" s="9" t="s">
        <v>4</v>
      </c>
      <c r="AU47" s="74">
        <f t="shared" si="19"/>
        <v>0</v>
      </c>
      <c r="AV47" s="101">
        <f t="shared" si="3"/>
        <v>0</v>
      </c>
      <c r="AW47" s="7" t="s">
        <v>4</v>
      </c>
      <c r="AX47" s="8">
        <v>0</v>
      </c>
      <c r="AY47" s="8">
        <v>0</v>
      </c>
      <c r="AZ47" s="8">
        <v>0</v>
      </c>
      <c r="BA47" s="8">
        <v>0</v>
      </c>
      <c r="BB47" s="9" t="s">
        <v>4</v>
      </c>
      <c r="BC47" s="74">
        <f t="shared" si="58"/>
        <v>0</v>
      </c>
      <c r="BD47" s="104">
        <f t="shared" si="30"/>
        <v>0</v>
      </c>
      <c r="BE47" s="96"/>
      <c r="BF47" s="11"/>
      <c r="BG47" s="11"/>
      <c r="BH47" s="11">
        <v>1</v>
      </c>
      <c r="BI47" s="11"/>
      <c r="BJ47" s="106"/>
      <c r="BK47" s="108">
        <f t="shared" si="59"/>
        <v>1</v>
      </c>
      <c r="BL47" s="86">
        <f>SUMIF(наличие!D:D,E47,наличие!F:F)</f>
        <v>0</v>
      </c>
      <c r="BM47" s="87">
        <f t="shared" si="60"/>
        <v>0</v>
      </c>
      <c r="BN47" s="87">
        <f t="shared" si="61"/>
        <v>0</v>
      </c>
      <c r="BO47" s="113">
        <f t="shared" si="5"/>
        <v>0</v>
      </c>
    </row>
    <row r="48" spans="1:67" s="10" customFormat="1" ht="45" x14ac:dyDescent="0.25">
      <c r="A48" s="11">
        <v>45</v>
      </c>
      <c r="B48" s="11" t="str">
        <f>_xlfn.XLOOKUP(D48,наличие!B:B,наличие!D:D,"-",0)</f>
        <v>-</v>
      </c>
      <c r="C48" s="11" t="s">
        <v>2360</v>
      </c>
      <c r="D48" s="109" t="str">
        <f t="shared" si="6"/>
        <v>LEVON</v>
      </c>
      <c r="E48" s="110" t="str">
        <f t="shared" si="7"/>
        <v>37191BH</v>
      </c>
      <c r="F48" s="111" t="s">
        <v>2442</v>
      </c>
      <c r="G48" s="11" t="str">
        <f t="shared" si="8"/>
        <v>37191BH_Oak</v>
      </c>
      <c r="H48" s="30" t="s">
        <v>4278</v>
      </c>
      <c r="I48" s="30"/>
      <c r="J48" s="14" t="s">
        <v>2487</v>
      </c>
      <c r="K48" s="45"/>
      <c r="L48" s="65">
        <f t="shared" si="24"/>
        <v>0</v>
      </c>
      <c r="M48" s="125">
        <f>SUMIF(price!A:A,E48,price!D:D)</f>
        <v>0</v>
      </c>
      <c r="N48" s="126">
        <v>197</v>
      </c>
      <c r="O48" s="21">
        <f t="shared" si="49"/>
        <v>17730</v>
      </c>
      <c r="P48" s="16" t="e">
        <f t="shared" si="9"/>
        <v>#DIV/0!</v>
      </c>
      <c r="Q48" s="118">
        <f t="shared" si="10"/>
        <v>108.4</v>
      </c>
      <c r="R48" s="22">
        <f t="shared" si="50"/>
        <v>0</v>
      </c>
      <c r="S48" s="16" t="e">
        <f t="shared" si="12"/>
        <v>#DIV/0!</v>
      </c>
      <c r="T48" s="23">
        <f t="shared" si="13"/>
        <v>86.7</v>
      </c>
      <c r="U48" s="28">
        <v>4330</v>
      </c>
      <c r="V48" s="22">
        <f t="shared" si="51"/>
        <v>0</v>
      </c>
      <c r="W48" s="16" t="e">
        <f t="shared" si="15"/>
        <v>#DIV/0!</v>
      </c>
      <c r="X48" s="7" t="s">
        <v>4</v>
      </c>
      <c r="Y48" s="8">
        <v>0</v>
      </c>
      <c r="Z48" s="8">
        <v>0</v>
      </c>
      <c r="AA48" s="8">
        <v>0</v>
      </c>
      <c r="AB48" s="8">
        <v>0</v>
      </c>
      <c r="AC48" s="9" t="s">
        <v>4</v>
      </c>
      <c r="AD48" s="7">
        <f t="shared" si="52"/>
        <v>0</v>
      </c>
      <c r="AE48" s="75">
        <f t="shared" si="1"/>
        <v>0</v>
      </c>
      <c r="AG48" s="7" t="s">
        <v>4</v>
      </c>
      <c r="AH48" s="8">
        <f t="shared" si="53"/>
        <v>0</v>
      </c>
      <c r="AI48" s="8">
        <f t="shared" si="54"/>
        <v>0</v>
      </c>
      <c r="AJ48" s="8">
        <f t="shared" si="55"/>
        <v>0</v>
      </c>
      <c r="AK48" s="8">
        <f t="shared" si="56"/>
        <v>0</v>
      </c>
      <c r="AL48" s="9" t="s">
        <v>4</v>
      </c>
      <c r="AM48" s="7">
        <f t="shared" si="57"/>
        <v>0</v>
      </c>
      <c r="AN48" s="101">
        <f t="shared" si="18"/>
        <v>0</v>
      </c>
      <c r="AO48" s="7" t="s">
        <v>4</v>
      </c>
      <c r="AP48" s="8">
        <v>0</v>
      </c>
      <c r="AQ48" s="8">
        <v>0</v>
      </c>
      <c r="AR48" s="8">
        <v>0</v>
      </c>
      <c r="AS48" s="8">
        <v>0</v>
      </c>
      <c r="AT48" s="9" t="s">
        <v>4</v>
      </c>
      <c r="AU48" s="74">
        <f t="shared" si="19"/>
        <v>0</v>
      </c>
      <c r="AV48" s="101">
        <f t="shared" si="3"/>
        <v>0</v>
      </c>
      <c r="AW48" s="7" t="s">
        <v>4</v>
      </c>
      <c r="AX48" s="8">
        <v>0</v>
      </c>
      <c r="AY48" s="8">
        <v>0</v>
      </c>
      <c r="AZ48" s="8">
        <v>0</v>
      </c>
      <c r="BA48" s="8">
        <v>0</v>
      </c>
      <c r="BB48" s="9" t="s">
        <v>4</v>
      </c>
      <c r="BC48" s="74">
        <f t="shared" si="58"/>
        <v>0</v>
      </c>
      <c r="BD48" s="104">
        <f t="shared" si="30"/>
        <v>0</v>
      </c>
      <c r="BE48" s="96"/>
      <c r="BF48" s="11"/>
      <c r="BG48" s="11"/>
      <c r="BH48" s="11"/>
      <c r="BI48" s="11"/>
      <c r="BJ48" s="106"/>
      <c r="BK48" s="108">
        <f t="shared" si="59"/>
        <v>0</v>
      </c>
      <c r="BL48" s="86">
        <f>SUMIF(наличие!D:D,E48,наличие!F:F)</f>
        <v>0</v>
      </c>
      <c r="BM48" s="87">
        <f t="shared" si="60"/>
        <v>0</v>
      </c>
      <c r="BN48" s="87">
        <f t="shared" si="61"/>
        <v>0</v>
      </c>
      <c r="BO48" s="113">
        <f t="shared" si="5"/>
        <v>0</v>
      </c>
    </row>
    <row r="49" spans="1:67" s="10" customFormat="1" ht="60" x14ac:dyDescent="0.25">
      <c r="A49" s="11">
        <v>46</v>
      </c>
      <c r="B49" s="11" t="str">
        <f>_xlfn.XLOOKUP(D49,наличие!B:B,наличие!D:D,"-",0)</f>
        <v>-</v>
      </c>
      <c r="C49" s="11" t="s">
        <v>2361</v>
      </c>
      <c r="D49" s="109" t="str">
        <f t="shared" si="6"/>
        <v>CONLON</v>
      </c>
      <c r="E49" s="110" t="str">
        <f t="shared" si="7"/>
        <v>37193BH</v>
      </c>
      <c r="F49" s="111" t="s">
        <v>5</v>
      </c>
      <c r="G49" s="11" t="str">
        <f t="shared" si="8"/>
        <v>37193BH_Black</v>
      </c>
      <c r="H49" s="30" t="s">
        <v>4278</v>
      </c>
      <c r="I49" s="30"/>
      <c r="J49" s="14" t="s">
        <v>2487</v>
      </c>
      <c r="K49" s="45"/>
      <c r="L49" s="65">
        <f t="shared" si="24"/>
        <v>0</v>
      </c>
      <c r="M49" s="125">
        <f>SUMIF(price!A:A,E49,price!D:D)</f>
        <v>0</v>
      </c>
      <c r="N49" s="126">
        <v>215</v>
      </c>
      <c r="O49" s="21">
        <f t="shared" si="49"/>
        <v>19350</v>
      </c>
      <c r="P49" s="16" t="e">
        <f>(N49-L49)/L49</f>
        <v>#DIV/0!</v>
      </c>
      <c r="Q49" s="118">
        <f>ROUND(N49*0.55,1)</f>
        <v>118.3</v>
      </c>
      <c r="R49" s="22">
        <f t="shared" si="50"/>
        <v>0</v>
      </c>
      <c r="S49" s="16" t="e">
        <f>(Q49-L49)/L49</f>
        <v>#DIV/0!</v>
      </c>
      <c r="T49" s="23">
        <f>ROUND(Q49*0.8,1)</f>
        <v>94.6</v>
      </c>
      <c r="U49" s="28"/>
      <c r="V49" s="22">
        <f>T49*$J$1</f>
        <v>0</v>
      </c>
      <c r="W49" s="16" t="e">
        <f>(T49-L49)/L49</f>
        <v>#DIV/0!</v>
      </c>
      <c r="X49" s="7" t="s">
        <v>4</v>
      </c>
      <c r="Y49" s="8">
        <v>0</v>
      </c>
      <c r="Z49" s="8">
        <v>0</v>
      </c>
      <c r="AA49" s="8">
        <v>0</v>
      </c>
      <c r="AB49" s="8">
        <v>0</v>
      </c>
      <c r="AC49" s="9" t="s">
        <v>4</v>
      </c>
      <c r="AD49" s="7">
        <f>SUM(X49:AC49)</f>
        <v>0</v>
      </c>
      <c r="AE49" s="75">
        <f t="shared" si="1"/>
        <v>0</v>
      </c>
      <c r="AG49" s="7" t="s">
        <v>4</v>
      </c>
      <c r="AH49" s="8">
        <f t="shared" ref="AH49:AK52" si="64">BF49+Y49-AP49-AX49</f>
        <v>0</v>
      </c>
      <c r="AI49" s="8">
        <f t="shared" si="64"/>
        <v>1</v>
      </c>
      <c r="AJ49" s="8">
        <f t="shared" si="64"/>
        <v>0</v>
      </c>
      <c r="AK49" s="8">
        <f t="shared" si="64"/>
        <v>0</v>
      </c>
      <c r="AL49" s="9" t="s">
        <v>4</v>
      </c>
      <c r="AM49" s="7">
        <f>SUM(AG49:AL49)</f>
        <v>1</v>
      </c>
      <c r="AN49" s="101">
        <f>AM49*L49</f>
        <v>0</v>
      </c>
      <c r="AO49" s="7" t="s">
        <v>4</v>
      </c>
      <c r="AP49" s="8">
        <v>0</v>
      </c>
      <c r="AQ49" s="8">
        <v>0</v>
      </c>
      <c r="AR49" s="8">
        <v>0</v>
      </c>
      <c r="AS49" s="8">
        <v>0</v>
      </c>
      <c r="AT49" s="9" t="s">
        <v>4</v>
      </c>
      <c r="AU49" s="74">
        <f t="shared" si="19"/>
        <v>0</v>
      </c>
      <c r="AV49" s="101">
        <f t="shared" si="3"/>
        <v>0</v>
      </c>
      <c r="AW49" s="7" t="s">
        <v>4</v>
      </c>
      <c r="AX49" s="8">
        <v>0</v>
      </c>
      <c r="AY49" s="8">
        <v>0</v>
      </c>
      <c r="AZ49" s="8">
        <v>0</v>
      </c>
      <c r="BA49" s="8">
        <v>0</v>
      </c>
      <c r="BB49" s="9" t="s">
        <v>4</v>
      </c>
      <c r="BC49" s="74">
        <f>SUM(AW49:BB49)</f>
        <v>0</v>
      </c>
      <c r="BD49" s="104">
        <f t="shared" si="30"/>
        <v>0</v>
      </c>
      <c r="BE49" s="96"/>
      <c r="BF49" s="11"/>
      <c r="BG49" s="11">
        <v>1</v>
      </c>
      <c r="BH49" s="11"/>
      <c r="BI49" s="11"/>
      <c r="BJ49" s="106"/>
      <c r="BK49" s="108">
        <f>SUM(BE49:BJ49)</f>
        <v>1</v>
      </c>
      <c r="BL49" s="86">
        <f>SUMIF(наличие!D:D,E49,наличие!F:F)</f>
        <v>0</v>
      </c>
      <c r="BM49" s="87">
        <f>AU49*O49</f>
        <v>0</v>
      </c>
      <c r="BN49" s="87">
        <f>BC49*O49</f>
        <v>0</v>
      </c>
      <c r="BO49" s="113">
        <f t="shared" si="5"/>
        <v>0</v>
      </c>
    </row>
    <row r="50" spans="1:67" s="10" customFormat="1" ht="60" x14ac:dyDescent="0.25">
      <c r="A50" s="11">
        <v>47</v>
      </c>
      <c r="B50" s="11" t="str">
        <f>_xlfn.XLOOKUP(D50,наличие!B:B,наличие!D:D,"-",0)</f>
        <v>-</v>
      </c>
      <c r="C50" s="11" t="s">
        <v>2361</v>
      </c>
      <c r="D50" s="109" t="str">
        <f t="shared" si="6"/>
        <v>CONLON</v>
      </c>
      <c r="E50" s="110" t="str">
        <f t="shared" si="7"/>
        <v>37193BH</v>
      </c>
      <c r="F50" s="111" t="s">
        <v>2441</v>
      </c>
      <c r="G50" s="11" t="str">
        <f t="shared" si="8"/>
        <v>37193BH_Lazuli Blue</v>
      </c>
      <c r="H50" s="30" t="s">
        <v>4278</v>
      </c>
      <c r="I50" s="30"/>
      <c r="J50" s="14" t="s">
        <v>2487</v>
      </c>
      <c r="K50" s="45"/>
      <c r="L50" s="65">
        <f t="shared" si="24"/>
        <v>0</v>
      </c>
      <c r="M50" s="125">
        <f>SUMIF(price!A:A,E50,price!D:D)</f>
        <v>0</v>
      </c>
      <c r="N50" s="126">
        <v>215</v>
      </c>
      <c r="O50" s="21">
        <f t="shared" si="49"/>
        <v>19350</v>
      </c>
      <c r="P50" s="16" t="e">
        <f>(N50-L50)/L50</f>
        <v>#DIV/0!</v>
      </c>
      <c r="Q50" s="118">
        <f>ROUND(N50*0.55,1)</f>
        <v>118.3</v>
      </c>
      <c r="R50" s="22">
        <f t="shared" si="50"/>
        <v>0</v>
      </c>
      <c r="S50" s="16" t="e">
        <f>(Q50-L50)/L50</f>
        <v>#DIV/0!</v>
      </c>
      <c r="T50" s="23">
        <f>ROUND(Q50*0.8,1)</f>
        <v>94.6</v>
      </c>
      <c r="U50" s="28"/>
      <c r="V50" s="22">
        <f>T50*$J$1</f>
        <v>0</v>
      </c>
      <c r="W50" s="16" t="e">
        <f>(T50-L50)/L50</f>
        <v>#DIV/0!</v>
      </c>
      <c r="X50" s="7" t="s">
        <v>4</v>
      </c>
      <c r="Y50" s="8">
        <v>0</v>
      </c>
      <c r="Z50" s="8">
        <v>0</v>
      </c>
      <c r="AA50" s="8">
        <v>0</v>
      </c>
      <c r="AB50" s="8">
        <v>0</v>
      </c>
      <c r="AC50" s="9" t="s">
        <v>4</v>
      </c>
      <c r="AD50" s="7">
        <f>SUM(X50:AC50)</f>
        <v>0</v>
      </c>
      <c r="AE50" s="75">
        <f t="shared" si="1"/>
        <v>0</v>
      </c>
      <c r="AG50" s="7" t="s">
        <v>4</v>
      </c>
      <c r="AH50" s="8">
        <f t="shared" si="64"/>
        <v>0</v>
      </c>
      <c r="AI50" s="8">
        <f t="shared" si="64"/>
        <v>1</v>
      </c>
      <c r="AJ50" s="8">
        <f t="shared" si="64"/>
        <v>1</v>
      </c>
      <c r="AK50" s="8">
        <f t="shared" si="64"/>
        <v>0</v>
      </c>
      <c r="AL50" s="9" t="s">
        <v>4</v>
      </c>
      <c r="AM50" s="7">
        <f>SUM(AG50:AL50)</f>
        <v>2</v>
      </c>
      <c r="AN50" s="101">
        <f>AM50*L50</f>
        <v>0</v>
      </c>
      <c r="AO50" s="7" t="s">
        <v>4</v>
      </c>
      <c r="AP50" s="8">
        <v>0</v>
      </c>
      <c r="AQ50" s="8">
        <v>0</v>
      </c>
      <c r="AR50" s="8">
        <v>0</v>
      </c>
      <c r="AS50" s="8">
        <v>0</v>
      </c>
      <c r="AT50" s="9" t="s">
        <v>4</v>
      </c>
      <c r="AU50" s="74">
        <f t="shared" si="19"/>
        <v>0</v>
      </c>
      <c r="AV50" s="101">
        <f t="shared" si="3"/>
        <v>0</v>
      </c>
      <c r="AW50" s="7" t="s">
        <v>4</v>
      </c>
      <c r="AX50" s="8">
        <v>0</v>
      </c>
      <c r="AY50" s="8">
        <v>0</v>
      </c>
      <c r="AZ50" s="8">
        <v>0</v>
      </c>
      <c r="BA50" s="8">
        <v>0</v>
      </c>
      <c r="BB50" s="9" t="s">
        <v>4</v>
      </c>
      <c r="BC50" s="74">
        <f>SUM(AW50:BB50)</f>
        <v>0</v>
      </c>
      <c r="BD50" s="104">
        <f t="shared" si="30"/>
        <v>0</v>
      </c>
      <c r="BE50" s="96"/>
      <c r="BF50" s="11"/>
      <c r="BG50" s="11">
        <v>1</v>
      </c>
      <c r="BH50" s="11">
        <v>1</v>
      </c>
      <c r="BI50" s="11"/>
      <c r="BJ50" s="106"/>
      <c r="BK50" s="108">
        <f>SUM(BE50:BJ50)</f>
        <v>2</v>
      </c>
      <c r="BL50" s="86">
        <f>SUMIF(наличие!D:D,E50,наличие!F:F)</f>
        <v>0</v>
      </c>
      <c r="BM50" s="87">
        <f>AU50*O50</f>
        <v>0</v>
      </c>
      <c r="BN50" s="87">
        <f>BC50*O50</f>
        <v>0</v>
      </c>
      <c r="BO50" s="113">
        <f t="shared" si="5"/>
        <v>0</v>
      </c>
    </row>
    <row r="51" spans="1:67" s="10" customFormat="1" ht="60" x14ac:dyDescent="0.25">
      <c r="A51" s="11">
        <v>48</v>
      </c>
      <c r="B51" s="11" t="str">
        <f>_xlfn.XLOOKUP(D51,наличие!B:B,наличие!D:D,"-",0)</f>
        <v>-</v>
      </c>
      <c r="C51" s="11" t="s">
        <v>2361</v>
      </c>
      <c r="D51" s="109" t="str">
        <f t="shared" si="6"/>
        <v>CONLON</v>
      </c>
      <c r="E51" s="110" t="str">
        <f t="shared" si="7"/>
        <v>37193BH</v>
      </c>
      <c r="F51" s="111" t="s">
        <v>2438</v>
      </c>
      <c r="G51" s="11" t="str">
        <f t="shared" si="8"/>
        <v>37193BH_Uniform Green</v>
      </c>
      <c r="H51" s="30" t="s">
        <v>4278</v>
      </c>
      <c r="I51" s="30"/>
      <c r="J51" s="14" t="s">
        <v>2487</v>
      </c>
      <c r="K51" s="45"/>
      <c r="L51" s="65">
        <f t="shared" si="24"/>
        <v>0</v>
      </c>
      <c r="M51" s="125">
        <f>SUMIF(price!A:A,E51,price!D:D)</f>
        <v>0</v>
      </c>
      <c r="N51" s="126">
        <v>215</v>
      </c>
      <c r="O51" s="21">
        <f t="shared" ref="O51:O87" si="65">N51*$L$1</f>
        <v>19350</v>
      </c>
      <c r="P51" s="16" t="e">
        <f>(N51-L51)/L51</f>
        <v>#DIV/0!</v>
      </c>
      <c r="Q51" s="118">
        <f>ROUND(N51*0.55,1)</f>
        <v>118.3</v>
      </c>
      <c r="R51" s="22">
        <f t="shared" si="50"/>
        <v>0</v>
      </c>
      <c r="S51" s="16" t="e">
        <f>(Q51-L51)/L51</f>
        <v>#DIV/0!</v>
      </c>
      <c r="T51" s="23">
        <f>ROUND(Q51*0.8,1)</f>
        <v>94.6</v>
      </c>
      <c r="U51" s="28">
        <v>5263</v>
      </c>
      <c r="V51" s="22">
        <f>T51*$J$1</f>
        <v>0</v>
      </c>
      <c r="W51" s="16" t="e">
        <f>(T51-L51)/L51</f>
        <v>#DIV/0!</v>
      </c>
      <c r="X51" s="7" t="s">
        <v>4</v>
      </c>
      <c r="Y51" s="8">
        <v>0</v>
      </c>
      <c r="Z51" s="8">
        <v>1</v>
      </c>
      <c r="AA51" s="8">
        <v>1</v>
      </c>
      <c r="AB51" s="8">
        <v>0</v>
      </c>
      <c r="AC51" s="9" t="s">
        <v>4</v>
      </c>
      <c r="AD51" s="7">
        <f>SUM(X51:AC51)</f>
        <v>2</v>
      </c>
      <c r="AE51" s="75">
        <f t="shared" si="1"/>
        <v>0</v>
      </c>
      <c r="AG51" s="7" t="s">
        <v>4</v>
      </c>
      <c r="AH51" s="8">
        <f t="shared" si="64"/>
        <v>0</v>
      </c>
      <c r="AI51" s="8">
        <f t="shared" si="64"/>
        <v>1</v>
      </c>
      <c r="AJ51" s="8">
        <f t="shared" si="64"/>
        <v>2</v>
      </c>
      <c r="AK51" s="8">
        <f t="shared" si="64"/>
        <v>1</v>
      </c>
      <c r="AL51" s="9" t="s">
        <v>4</v>
      </c>
      <c r="AM51" s="7">
        <f>SUM(AG51:AL51)</f>
        <v>4</v>
      </c>
      <c r="AN51" s="101">
        <f>AM51*L51</f>
        <v>0</v>
      </c>
      <c r="AO51" s="7" t="s">
        <v>4</v>
      </c>
      <c r="AP51" s="8">
        <v>0</v>
      </c>
      <c r="AQ51" s="8">
        <v>0</v>
      </c>
      <c r="AR51" s="8">
        <v>0</v>
      </c>
      <c r="AS51" s="8">
        <v>0</v>
      </c>
      <c r="AT51" s="9" t="s">
        <v>4</v>
      </c>
      <c r="AU51" s="74">
        <f t="shared" si="19"/>
        <v>0</v>
      </c>
      <c r="AV51" s="101">
        <f t="shared" si="3"/>
        <v>0</v>
      </c>
      <c r="AW51" s="7" t="s">
        <v>4</v>
      </c>
      <c r="AX51" s="8">
        <v>0</v>
      </c>
      <c r="AY51" s="8">
        <v>0</v>
      </c>
      <c r="AZ51" s="8">
        <v>0</v>
      </c>
      <c r="BA51" s="8">
        <v>0</v>
      </c>
      <c r="BB51" s="9" t="s">
        <v>4</v>
      </c>
      <c r="BC51" s="74">
        <f>SUM(AW51:BB51)</f>
        <v>0</v>
      </c>
      <c r="BD51" s="104">
        <f t="shared" si="30"/>
        <v>0</v>
      </c>
      <c r="BE51" s="96"/>
      <c r="BF51" s="11"/>
      <c r="BG51" s="11"/>
      <c r="BH51" s="11">
        <v>1</v>
      </c>
      <c r="BI51" s="11">
        <v>1</v>
      </c>
      <c r="BJ51" s="106"/>
      <c r="BK51" s="108">
        <f>SUM(BE51:BJ51)</f>
        <v>2</v>
      </c>
      <c r="BL51" s="86">
        <f>SUMIF(наличие!D:D,E51,наличие!F:F)</f>
        <v>0</v>
      </c>
      <c r="BM51" s="87">
        <f>AU51*O51</f>
        <v>0</v>
      </c>
      <c r="BN51" s="87">
        <f>BC51*O51</f>
        <v>0</v>
      </c>
      <c r="BO51" s="113">
        <f t="shared" si="5"/>
        <v>0</v>
      </c>
    </row>
    <row r="52" spans="1:67" s="10" customFormat="1" ht="60" x14ac:dyDescent="0.25">
      <c r="A52" s="11">
        <v>49</v>
      </c>
      <c r="B52" s="11" t="str">
        <f>_xlfn.XLOOKUP(D52,наличие!B:B,наличие!D:D,"-",0)</f>
        <v>Шляпы</v>
      </c>
      <c r="C52" s="11" t="s">
        <v>2362</v>
      </c>
      <c r="D52" s="109" t="str">
        <f t="shared" si="6"/>
        <v>COLVER</v>
      </c>
      <c r="E52" s="110" t="str">
        <f t="shared" si="7"/>
        <v>20001BH</v>
      </c>
      <c r="F52" s="111" t="s">
        <v>1218</v>
      </c>
      <c r="G52" s="11" t="str">
        <f t="shared" si="8"/>
        <v>20001BH_Greige</v>
      </c>
      <c r="H52" s="30" t="s">
        <v>4278</v>
      </c>
      <c r="I52" s="30"/>
      <c r="J52" s="14" t="s">
        <v>2488</v>
      </c>
      <c r="K52" s="45"/>
      <c r="L52" s="65">
        <f t="shared" si="24"/>
        <v>0</v>
      </c>
      <c r="M52" s="125">
        <f>SUMIF(price!A:A,E52,price!D:D)</f>
        <v>230</v>
      </c>
      <c r="N52" s="126">
        <v>215</v>
      </c>
      <c r="O52" s="21">
        <f t="shared" si="65"/>
        <v>19350</v>
      </c>
      <c r="P52" s="16" t="e">
        <f>(N52-L52)/L52</f>
        <v>#DIV/0!</v>
      </c>
      <c r="Q52" s="118">
        <f>ROUND(N52*0.55,1)</f>
        <v>118.3</v>
      </c>
      <c r="R52" s="22">
        <f t="shared" si="50"/>
        <v>0</v>
      </c>
      <c r="S52" s="16" t="e">
        <f>(Q52-L52)/L52</f>
        <v>#DIV/0!</v>
      </c>
      <c r="T52" s="23">
        <f>ROUND(Q52*0.8,1)</f>
        <v>94.6</v>
      </c>
      <c r="U52" s="28">
        <v>5263</v>
      </c>
      <c r="V52" s="22">
        <f>T52*$J$1</f>
        <v>0</v>
      </c>
      <c r="W52" s="16" t="e">
        <f>(T52-L52)/L52</f>
        <v>#DIV/0!</v>
      </c>
      <c r="X52" s="7" t="s">
        <v>4</v>
      </c>
      <c r="Y52" s="8">
        <v>0</v>
      </c>
      <c r="Z52" s="8">
        <v>0</v>
      </c>
      <c r="AA52" s="8">
        <v>3</v>
      </c>
      <c r="AB52" s="8">
        <v>2</v>
      </c>
      <c r="AC52" s="9" t="s">
        <v>4</v>
      </c>
      <c r="AD52" s="7">
        <f>SUM(X52:AC52)</f>
        <v>5</v>
      </c>
      <c r="AE52" s="75">
        <f t="shared" si="1"/>
        <v>0</v>
      </c>
      <c r="AG52" s="7" t="s">
        <v>4</v>
      </c>
      <c r="AH52" s="8">
        <f t="shared" si="64"/>
        <v>0</v>
      </c>
      <c r="AI52" s="8">
        <f t="shared" si="64"/>
        <v>0</v>
      </c>
      <c r="AJ52" s="8">
        <f t="shared" si="64"/>
        <v>2</v>
      </c>
      <c r="AK52" s="8">
        <f t="shared" si="64"/>
        <v>1</v>
      </c>
      <c r="AL52" s="9" t="s">
        <v>4</v>
      </c>
      <c r="AM52" s="7">
        <f>SUM(AG52:AL52)</f>
        <v>3</v>
      </c>
      <c r="AN52" s="101">
        <f>AM52*L52</f>
        <v>0</v>
      </c>
      <c r="AO52" s="7" t="s">
        <v>4</v>
      </c>
      <c r="AP52" s="8">
        <v>0</v>
      </c>
      <c r="AQ52" s="8">
        <v>0</v>
      </c>
      <c r="AR52" s="8">
        <v>1</v>
      </c>
      <c r="AS52" s="8">
        <v>1</v>
      </c>
      <c r="AT52" s="9" t="s">
        <v>4</v>
      </c>
      <c r="AU52" s="74">
        <f t="shared" si="19"/>
        <v>2</v>
      </c>
      <c r="AV52" s="101">
        <f t="shared" si="3"/>
        <v>0</v>
      </c>
      <c r="AW52" s="7" t="s">
        <v>4</v>
      </c>
      <c r="AX52" s="8">
        <v>0</v>
      </c>
      <c r="AY52" s="8">
        <v>0</v>
      </c>
      <c r="AZ52" s="8">
        <v>0</v>
      </c>
      <c r="BA52" s="8">
        <v>0</v>
      </c>
      <c r="BB52" s="9" t="s">
        <v>4</v>
      </c>
      <c r="BC52" s="74">
        <f>SUM(AW52:BB52)</f>
        <v>0</v>
      </c>
      <c r="BD52" s="104">
        <f t="shared" si="30"/>
        <v>0</v>
      </c>
      <c r="BE52" s="96"/>
      <c r="BF52" s="11"/>
      <c r="BG52" s="11"/>
      <c r="BH52" s="11"/>
      <c r="BI52" s="11"/>
      <c r="BJ52" s="106"/>
      <c r="BK52" s="108">
        <f>SUM(BE52:BJ52)</f>
        <v>0</v>
      </c>
      <c r="BL52" s="86">
        <f>SUMIF(наличие!D:D,E52,наличие!F:F)</f>
        <v>0</v>
      </c>
      <c r="BM52" s="87">
        <f>AU52*O52</f>
        <v>38700</v>
      </c>
      <c r="BN52" s="87">
        <f>BC52*O52</f>
        <v>0</v>
      </c>
      <c r="BO52" s="113">
        <f t="shared" si="5"/>
        <v>0</v>
      </c>
    </row>
    <row r="53" spans="1:67" s="10" customFormat="1" ht="60" x14ac:dyDescent="0.25">
      <c r="A53" s="11">
        <v>50</v>
      </c>
      <c r="B53" s="11" t="str">
        <f>_xlfn.XLOOKUP(D53,наличие!B:B,наличие!D:D,"-",0)</f>
        <v>Шляпы</v>
      </c>
      <c r="C53" s="11" t="s">
        <v>2362</v>
      </c>
      <c r="D53" s="109" t="str">
        <f t="shared" si="6"/>
        <v>COLVER</v>
      </c>
      <c r="E53" s="110" t="str">
        <f t="shared" si="7"/>
        <v>20001BH</v>
      </c>
      <c r="F53" s="111" t="s">
        <v>2444</v>
      </c>
      <c r="G53" s="11" t="str">
        <f t="shared" si="8"/>
        <v>20001BH_Honey</v>
      </c>
      <c r="H53" s="30" t="s">
        <v>4278</v>
      </c>
      <c r="I53" s="30"/>
      <c r="J53" s="14" t="s">
        <v>2488</v>
      </c>
      <c r="K53" s="45"/>
      <c r="L53" s="65">
        <f>K53*1.15</f>
        <v>0</v>
      </c>
      <c r="M53" s="125">
        <f>SUMIF(price!A:A,E53,price!D:D)</f>
        <v>230</v>
      </c>
      <c r="N53" s="126">
        <v>215</v>
      </c>
      <c r="O53" s="21">
        <f>N53*$L$1</f>
        <v>19350</v>
      </c>
      <c r="P53" s="16" t="e">
        <f>(N53-L53)/L53</f>
        <v>#DIV/0!</v>
      </c>
      <c r="Q53" s="118">
        <f>ROUND(N53*0.55,1)</f>
        <v>118.3</v>
      </c>
      <c r="R53" s="22">
        <f>Q53*$J$1</f>
        <v>0</v>
      </c>
      <c r="S53" s="16" t="e">
        <f>(Q53-L53)/L53</f>
        <v>#DIV/0!</v>
      </c>
      <c r="T53" s="23">
        <f>ROUND(Q53*0.8,1)</f>
        <v>94.6</v>
      </c>
      <c r="U53" s="28">
        <v>5263</v>
      </c>
      <c r="V53" s="22">
        <f>T53*$J$1</f>
        <v>0</v>
      </c>
      <c r="W53" s="16" t="e">
        <f>(T53-L53)/L53</f>
        <v>#DIV/0!</v>
      </c>
      <c r="X53" s="7" t="s">
        <v>4</v>
      </c>
      <c r="Y53" s="8">
        <v>0</v>
      </c>
      <c r="Z53" s="8">
        <v>0</v>
      </c>
      <c r="AA53" s="8">
        <v>1</v>
      </c>
      <c r="AB53" s="8">
        <v>0</v>
      </c>
      <c r="AC53" s="9" t="s">
        <v>4</v>
      </c>
      <c r="AD53" s="7">
        <f>SUM(X53:AC53)</f>
        <v>1</v>
      </c>
      <c r="AE53" s="75">
        <f>AD53*K53</f>
        <v>0</v>
      </c>
      <c r="AG53" s="7" t="s">
        <v>4</v>
      </c>
      <c r="AH53" s="8">
        <f>BF53+Y53-AP53-AX53</f>
        <v>0</v>
      </c>
      <c r="AI53" s="8">
        <f>BG53+Z53-AQ53-AY53</f>
        <v>1</v>
      </c>
      <c r="AJ53" s="8">
        <f>BH53+AA53-AR53-AZ53</f>
        <v>1</v>
      </c>
      <c r="AK53" s="8">
        <f>BI53+AB53-AS53-BA53</f>
        <v>0</v>
      </c>
      <c r="AL53" s="9" t="s">
        <v>4</v>
      </c>
      <c r="AM53" s="7">
        <f>SUM(AG53:AL53)</f>
        <v>2</v>
      </c>
      <c r="AN53" s="101">
        <f>AM53*L53</f>
        <v>0</v>
      </c>
      <c r="AO53" s="7" t="s">
        <v>4</v>
      </c>
      <c r="AP53" s="8">
        <v>0</v>
      </c>
      <c r="AQ53" s="8">
        <v>0</v>
      </c>
      <c r="AR53" s="8">
        <v>0</v>
      </c>
      <c r="AS53" s="8">
        <v>0</v>
      </c>
      <c r="AT53" s="9" t="s">
        <v>4</v>
      </c>
      <c r="AU53" s="74">
        <f>SUM(AO53:AT53)</f>
        <v>0</v>
      </c>
      <c r="AV53" s="101">
        <f>AU53*K53</f>
        <v>0</v>
      </c>
      <c r="AW53" s="7" t="s">
        <v>4</v>
      </c>
      <c r="AX53" s="8">
        <v>0</v>
      </c>
      <c r="AY53" s="8">
        <v>0</v>
      </c>
      <c r="AZ53" s="8">
        <v>0</v>
      </c>
      <c r="BA53" s="8">
        <v>0</v>
      </c>
      <c r="BB53" s="9" t="s">
        <v>4</v>
      </c>
      <c r="BC53" s="74">
        <f>SUM(AW53:BB53)</f>
        <v>0</v>
      </c>
      <c r="BD53" s="104">
        <f>BC53*K53</f>
        <v>0</v>
      </c>
      <c r="BE53" s="96"/>
      <c r="BF53" s="11"/>
      <c r="BG53" s="11">
        <v>1</v>
      </c>
      <c r="BH53" s="11"/>
      <c r="BI53" s="11"/>
      <c r="BJ53" s="106"/>
      <c r="BK53" s="108">
        <f>SUM(BE53:BJ53)</f>
        <v>1</v>
      </c>
      <c r="BL53" s="86">
        <f>SUMIF(наличие!D:D,E53,наличие!F:F)</f>
        <v>0</v>
      </c>
      <c r="BM53" s="87">
        <f>AU53*O53</f>
        <v>0</v>
      </c>
      <c r="BN53" s="87">
        <f>BC53*O53</f>
        <v>0</v>
      </c>
      <c r="BO53" s="113">
        <f t="shared" si="5"/>
        <v>0</v>
      </c>
    </row>
    <row r="54" spans="1:67" s="10" customFormat="1" ht="60" x14ac:dyDescent="0.25">
      <c r="A54" s="11">
        <v>51</v>
      </c>
      <c r="B54" s="11" t="str">
        <f>_xlfn.XLOOKUP(D54,наличие!B:B,наличие!D:D,"-",0)</f>
        <v>Шляпы</v>
      </c>
      <c r="C54" s="11" t="s">
        <v>2362</v>
      </c>
      <c r="D54" s="109" t="str">
        <f t="shared" si="6"/>
        <v>COLVER</v>
      </c>
      <c r="E54" s="110" t="str">
        <f t="shared" si="7"/>
        <v>20001BH</v>
      </c>
      <c r="F54" s="111" t="s">
        <v>2197</v>
      </c>
      <c r="G54" s="11" t="str">
        <f t="shared" si="8"/>
        <v>20001BH_Ochre</v>
      </c>
      <c r="H54" s="30" t="s">
        <v>4278</v>
      </c>
      <c r="I54" s="30"/>
      <c r="J54" s="14" t="s">
        <v>2488</v>
      </c>
      <c r="K54" s="45"/>
      <c r="L54" s="65">
        <f t="shared" si="24"/>
        <v>0</v>
      </c>
      <c r="M54" s="125">
        <f>SUMIF(price!A:A,E54,price!D:D)</f>
        <v>230</v>
      </c>
      <c r="N54" s="126">
        <v>192</v>
      </c>
      <c r="O54" s="21">
        <f t="shared" si="65"/>
        <v>17280</v>
      </c>
      <c r="P54" s="16" t="e">
        <f t="shared" ref="P54:P87" si="66">(N54-L54)/L54</f>
        <v>#DIV/0!</v>
      </c>
      <c r="Q54" s="118">
        <f t="shared" ref="Q54:Q87" si="67">ROUND(N54*0.55,1)</f>
        <v>105.6</v>
      </c>
      <c r="R54" s="22">
        <f t="shared" si="50"/>
        <v>0</v>
      </c>
      <c r="S54" s="16" t="e">
        <f t="shared" ref="S54:S87" si="68">(Q54-L54)/L54</f>
        <v>#DIV/0!</v>
      </c>
      <c r="T54" s="23">
        <f t="shared" ref="T54:T87" si="69">ROUND(Q54*0.8,1)</f>
        <v>84.5</v>
      </c>
      <c r="U54" s="28"/>
      <c r="V54" s="22">
        <f t="shared" ref="V54:V87" si="70">T54*$J$1</f>
        <v>0</v>
      </c>
      <c r="W54" s="16" t="e">
        <f t="shared" ref="W54:W87" si="71">(T54-L54)/L54</f>
        <v>#DIV/0!</v>
      </c>
      <c r="X54" s="7" t="s">
        <v>4</v>
      </c>
      <c r="Y54" s="8">
        <v>0</v>
      </c>
      <c r="Z54" s="8">
        <v>2</v>
      </c>
      <c r="AA54" s="8">
        <v>3</v>
      </c>
      <c r="AB54" s="8">
        <v>2</v>
      </c>
      <c r="AC54" s="9" t="s">
        <v>4</v>
      </c>
      <c r="AD54" s="7">
        <f t="shared" ref="AD54:AD87" si="72">SUM(X54:AC54)</f>
        <v>7</v>
      </c>
      <c r="AE54" s="75">
        <f t="shared" si="1"/>
        <v>0</v>
      </c>
      <c r="AG54" s="7" t="s">
        <v>4</v>
      </c>
      <c r="AH54" s="8">
        <f t="shared" ref="AH54:AH87" si="73">BF54+Y54-AP54-AX54</f>
        <v>0</v>
      </c>
      <c r="AI54" s="8">
        <f t="shared" ref="AI54:AI87" si="74">BG54+Z54-AQ54-AY54</f>
        <v>1</v>
      </c>
      <c r="AJ54" s="8">
        <f t="shared" ref="AJ54:AJ87" si="75">BH54+AA54-AR54-AZ54</f>
        <v>2</v>
      </c>
      <c r="AK54" s="8">
        <f t="shared" ref="AK54:AK87" si="76">BI54+AB54-AS54-BA54</f>
        <v>1</v>
      </c>
      <c r="AL54" s="9" t="s">
        <v>4</v>
      </c>
      <c r="AM54" s="7">
        <f t="shared" ref="AM54:AM87" si="77">SUM(AG54:AL54)</f>
        <v>4</v>
      </c>
      <c r="AN54" s="101">
        <f t="shared" ref="AN54:AN87" si="78">AM54*L54</f>
        <v>0</v>
      </c>
      <c r="AO54" s="7" t="s">
        <v>4</v>
      </c>
      <c r="AP54" s="8">
        <v>0</v>
      </c>
      <c r="AQ54" s="8">
        <v>1</v>
      </c>
      <c r="AR54" s="8">
        <v>1</v>
      </c>
      <c r="AS54" s="8">
        <v>1</v>
      </c>
      <c r="AT54" s="9" t="s">
        <v>4</v>
      </c>
      <c r="AU54" s="74">
        <f t="shared" si="19"/>
        <v>3</v>
      </c>
      <c r="AV54" s="101">
        <f t="shared" si="3"/>
        <v>0</v>
      </c>
      <c r="AW54" s="7" t="s">
        <v>4</v>
      </c>
      <c r="AX54" s="8">
        <v>0</v>
      </c>
      <c r="AY54" s="8">
        <v>0</v>
      </c>
      <c r="AZ54" s="8">
        <v>0</v>
      </c>
      <c r="BA54" s="8">
        <v>0</v>
      </c>
      <c r="BB54" s="9" t="s">
        <v>4</v>
      </c>
      <c r="BC54" s="74">
        <f t="shared" ref="BC54:BC104" si="79">SUM(AW54:BB54)</f>
        <v>0</v>
      </c>
      <c r="BD54" s="104">
        <f t="shared" si="30"/>
        <v>0</v>
      </c>
      <c r="BE54" s="96"/>
      <c r="BF54" s="11"/>
      <c r="BG54" s="11"/>
      <c r="BH54" s="11"/>
      <c r="BI54" s="11"/>
      <c r="BJ54" s="106"/>
      <c r="BK54" s="108">
        <f t="shared" ref="BK54:BK104" si="80">SUM(BE54:BJ54)</f>
        <v>0</v>
      </c>
      <c r="BL54" s="86">
        <f>SUMIF(наличие!D:D,E54,наличие!F:F)</f>
        <v>0</v>
      </c>
      <c r="BM54" s="87">
        <f t="shared" ref="BM54:BM87" si="81">AU54*O54</f>
        <v>51840</v>
      </c>
      <c r="BN54" s="87">
        <f t="shared" ref="BN54:BN87" si="82">BC54*O54</f>
        <v>0</v>
      </c>
      <c r="BO54" s="113">
        <f t="shared" si="5"/>
        <v>0</v>
      </c>
    </row>
    <row r="55" spans="1:67" s="10" customFormat="1" ht="60" x14ac:dyDescent="0.25">
      <c r="A55" s="11">
        <v>52</v>
      </c>
      <c r="B55" s="11" t="str">
        <f>_xlfn.XLOOKUP(D55,наличие!B:B,наличие!D:D,"-",0)</f>
        <v>Шляпы</v>
      </c>
      <c r="C55" s="11" t="s">
        <v>2362</v>
      </c>
      <c r="D55" s="109" t="str">
        <f t="shared" si="6"/>
        <v>COLVER</v>
      </c>
      <c r="E55" s="110" t="str">
        <f t="shared" si="7"/>
        <v>20001BH</v>
      </c>
      <c r="F55" s="111" t="s">
        <v>653</v>
      </c>
      <c r="G55" s="11" t="str">
        <f t="shared" si="8"/>
        <v>20001BH_Silver Lining</v>
      </c>
      <c r="H55" s="30" t="s">
        <v>4278</v>
      </c>
      <c r="I55" s="30"/>
      <c r="J55" s="14" t="s">
        <v>2488</v>
      </c>
      <c r="K55" s="45"/>
      <c r="L55" s="65">
        <f t="shared" si="24"/>
        <v>0</v>
      </c>
      <c r="M55" s="125">
        <f>SUMIF(price!A:A,E55,price!D:D)</f>
        <v>230</v>
      </c>
      <c r="N55" s="126">
        <v>192</v>
      </c>
      <c r="O55" s="21">
        <f t="shared" si="65"/>
        <v>17280</v>
      </c>
      <c r="P55" s="16" t="e">
        <f t="shared" si="66"/>
        <v>#DIV/0!</v>
      </c>
      <c r="Q55" s="118">
        <f t="shared" si="67"/>
        <v>105.6</v>
      </c>
      <c r="R55" s="22">
        <f t="shared" si="50"/>
        <v>0</v>
      </c>
      <c r="S55" s="16" t="e">
        <f t="shared" si="68"/>
        <v>#DIV/0!</v>
      </c>
      <c r="T55" s="23">
        <f t="shared" si="69"/>
        <v>84.5</v>
      </c>
      <c r="U55" s="28"/>
      <c r="V55" s="22">
        <f t="shared" si="70"/>
        <v>0</v>
      </c>
      <c r="W55" s="16" t="e">
        <f t="shared" si="71"/>
        <v>#DIV/0!</v>
      </c>
      <c r="X55" s="7" t="s">
        <v>4</v>
      </c>
      <c r="Y55" s="8">
        <v>0</v>
      </c>
      <c r="Z55" s="8">
        <v>0</v>
      </c>
      <c r="AA55" s="8">
        <v>0</v>
      </c>
      <c r="AB55" s="8">
        <v>0</v>
      </c>
      <c r="AC55" s="9" t="s">
        <v>4</v>
      </c>
      <c r="AD55" s="7">
        <f t="shared" si="72"/>
        <v>0</v>
      </c>
      <c r="AE55" s="75">
        <f t="shared" si="1"/>
        <v>0</v>
      </c>
      <c r="AG55" s="7" t="s">
        <v>4</v>
      </c>
      <c r="AH55" s="8">
        <f t="shared" si="73"/>
        <v>0</v>
      </c>
      <c r="AI55" s="8">
        <f t="shared" si="74"/>
        <v>0</v>
      </c>
      <c r="AJ55" s="8">
        <f t="shared" si="75"/>
        <v>0</v>
      </c>
      <c r="AK55" s="8">
        <f t="shared" si="76"/>
        <v>0</v>
      </c>
      <c r="AL55" s="9" t="s">
        <v>4</v>
      </c>
      <c r="AM55" s="7">
        <f t="shared" si="77"/>
        <v>0</v>
      </c>
      <c r="AN55" s="101">
        <f t="shared" si="78"/>
        <v>0</v>
      </c>
      <c r="AO55" s="7" t="s">
        <v>4</v>
      </c>
      <c r="AP55" s="8">
        <v>0</v>
      </c>
      <c r="AQ55" s="8">
        <v>0</v>
      </c>
      <c r="AR55" s="8">
        <v>0</v>
      </c>
      <c r="AS55" s="8">
        <v>0</v>
      </c>
      <c r="AT55" s="9" t="s">
        <v>4</v>
      </c>
      <c r="AU55" s="74">
        <f t="shared" si="19"/>
        <v>0</v>
      </c>
      <c r="AV55" s="101">
        <f t="shared" si="3"/>
        <v>0</v>
      </c>
      <c r="AW55" s="7" t="s">
        <v>4</v>
      </c>
      <c r="AX55" s="8">
        <v>0</v>
      </c>
      <c r="AY55" s="8">
        <v>0</v>
      </c>
      <c r="AZ55" s="8">
        <v>0</v>
      </c>
      <c r="BA55" s="8">
        <v>0</v>
      </c>
      <c r="BB55" s="9" t="s">
        <v>4</v>
      </c>
      <c r="BC55" s="74">
        <f t="shared" si="79"/>
        <v>0</v>
      </c>
      <c r="BD55" s="104">
        <f t="shared" si="30"/>
        <v>0</v>
      </c>
      <c r="BE55" s="96"/>
      <c r="BF55" s="11"/>
      <c r="BG55" s="11"/>
      <c r="BH55" s="11"/>
      <c r="BI55" s="11"/>
      <c r="BJ55" s="106"/>
      <c r="BK55" s="108">
        <f t="shared" si="80"/>
        <v>0</v>
      </c>
      <c r="BL55" s="86">
        <f>SUMIF(наличие!D:D,E55,наличие!F:F)</f>
        <v>0</v>
      </c>
      <c r="BM55" s="87">
        <f t="shared" si="81"/>
        <v>0</v>
      </c>
      <c r="BN55" s="87">
        <f t="shared" si="82"/>
        <v>0</v>
      </c>
      <c r="BO55" s="113">
        <f t="shared" si="5"/>
        <v>0</v>
      </c>
    </row>
    <row r="56" spans="1:67" s="10" customFormat="1" ht="60" x14ac:dyDescent="0.25">
      <c r="A56" s="11">
        <v>53</v>
      </c>
      <c r="B56" s="11" t="str">
        <f>_xlfn.XLOOKUP(D56,наличие!B:B,наличие!D:D,"-",0)</f>
        <v>Шляпы</v>
      </c>
      <c r="C56" s="11" t="s">
        <v>2362</v>
      </c>
      <c r="D56" s="109" t="str">
        <f t="shared" si="6"/>
        <v>COLVER</v>
      </c>
      <c r="E56" s="110" t="str">
        <f t="shared" si="7"/>
        <v>20001BH</v>
      </c>
      <c r="F56" s="111" t="s">
        <v>2443</v>
      </c>
      <c r="G56" s="11" t="str">
        <f t="shared" si="8"/>
        <v>20001BH_Avion</v>
      </c>
      <c r="H56" s="30" t="s">
        <v>4278</v>
      </c>
      <c r="I56" s="30"/>
      <c r="J56" s="14" t="s">
        <v>2488</v>
      </c>
      <c r="K56" s="45"/>
      <c r="L56" s="65">
        <f t="shared" si="24"/>
        <v>0</v>
      </c>
      <c r="M56" s="125">
        <f>SUMIF(price!A:A,E56,price!D:D)</f>
        <v>230</v>
      </c>
      <c r="N56" s="126">
        <v>192</v>
      </c>
      <c r="O56" s="21">
        <f t="shared" si="65"/>
        <v>17280</v>
      </c>
      <c r="P56" s="16" t="e">
        <f t="shared" si="66"/>
        <v>#DIV/0!</v>
      </c>
      <c r="Q56" s="118">
        <f t="shared" si="67"/>
        <v>105.6</v>
      </c>
      <c r="R56" s="22">
        <f t="shared" si="50"/>
        <v>0</v>
      </c>
      <c r="S56" s="16" t="e">
        <f t="shared" si="68"/>
        <v>#DIV/0!</v>
      </c>
      <c r="T56" s="23">
        <f t="shared" si="69"/>
        <v>84.5</v>
      </c>
      <c r="U56" s="28"/>
      <c r="V56" s="22">
        <f t="shared" si="70"/>
        <v>0</v>
      </c>
      <c r="W56" s="16" t="e">
        <f t="shared" si="71"/>
        <v>#DIV/0!</v>
      </c>
      <c r="X56" s="7" t="s">
        <v>4</v>
      </c>
      <c r="Y56" s="8">
        <v>0</v>
      </c>
      <c r="Z56" s="8">
        <v>0</v>
      </c>
      <c r="AA56" s="8">
        <v>0</v>
      </c>
      <c r="AB56" s="8">
        <v>0</v>
      </c>
      <c r="AC56" s="9" t="s">
        <v>4</v>
      </c>
      <c r="AD56" s="7">
        <f t="shared" si="72"/>
        <v>0</v>
      </c>
      <c r="AE56" s="75">
        <f t="shared" si="1"/>
        <v>0</v>
      </c>
      <c r="AG56" s="7" t="s">
        <v>4</v>
      </c>
      <c r="AH56" s="8">
        <f t="shared" si="73"/>
        <v>0</v>
      </c>
      <c r="AI56" s="8">
        <f t="shared" si="74"/>
        <v>1</v>
      </c>
      <c r="AJ56" s="8">
        <f t="shared" si="75"/>
        <v>0</v>
      </c>
      <c r="AK56" s="8">
        <f t="shared" si="76"/>
        <v>0</v>
      </c>
      <c r="AL56" s="9" t="s">
        <v>4</v>
      </c>
      <c r="AM56" s="7">
        <f t="shared" si="77"/>
        <v>1</v>
      </c>
      <c r="AN56" s="101">
        <f t="shared" si="78"/>
        <v>0</v>
      </c>
      <c r="AO56" s="7" t="s">
        <v>4</v>
      </c>
      <c r="AP56" s="8">
        <v>0</v>
      </c>
      <c r="AQ56" s="8">
        <v>0</v>
      </c>
      <c r="AR56" s="8">
        <v>0</v>
      </c>
      <c r="AS56" s="8">
        <v>0</v>
      </c>
      <c r="AT56" s="9" t="s">
        <v>4</v>
      </c>
      <c r="AU56" s="74">
        <f t="shared" si="19"/>
        <v>0</v>
      </c>
      <c r="AV56" s="101">
        <f t="shared" si="3"/>
        <v>0</v>
      </c>
      <c r="AW56" s="7" t="s">
        <v>4</v>
      </c>
      <c r="AX56" s="8">
        <v>0</v>
      </c>
      <c r="AY56" s="8">
        <v>0</v>
      </c>
      <c r="AZ56" s="8">
        <v>0</v>
      </c>
      <c r="BA56" s="8">
        <v>0</v>
      </c>
      <c r="BB56" s="9" t="s">
        <v>4</v>
      </c>
      <c r="BC56" s="74">
        <f t="shared" si="79"/>
        <v>0</v>
      </c>
      <c r="BD56" s="104">
        <f t="shared" si="30"/>
        <v>0</v>
      </c>
      <c r="BE56" s="96"/>
      <c r="BF56" s="11"/>
      <c r="BG56" s="11">
        <v>1</v>
      </c>
      <c r="BH56" s="11"/>
      <c r="BI56" s="11"/>
      <c r="BJ56" s="106"/>
      <c r="BK56" s="108">
        <f t="shared" si="80"/>
        <v>1</v>
      </c>
      <c r="BL56" s="86">
        <f>SUMIF(наличие!D:D,E56,наличие!F:F)</f>
        <v>0</v>
      </c>
      <c r="BM56" s="87">
        <f t="shared" si="81"/>
        <v>0</v>
      </c>
      <c r="BN56" s="87">
        <f t="shared" si="82"/>
        <v>0</v>
      </c>
      <c r="BO56" s="113">
        <f t="shared" si="5"/>
        <v>0</v>
      </c>
    </row>
    <row r="57" spans="1:67" s="10" customFormat="1" ht="60" x14ac:dyDescent="0.25">
      <c r="A57" s="11">
        <v>54</v>
      </c>
      <c r="B57" s="11" t="str">
        <f>_xlfn.XLOOKUP(D57,наличие!B:B,наличие!D:D,"-",0)</f>
        <v>Шляпы</v>
      </c>
      <c r="C57" s="11" t="s">
        <v>2362</v>
      </c>
      <c r="D57" s="109" t="str">
        <f t="shared" si="6"/>
        <v>COLVER</v>
      </c>
      <c r="E57" s="110" t="str">
        <f t="shared" si="7"/>
        <v>20001BH</v>
      </c>
      <c r="F57" s="111" t="s">
        <v>5</v>
      </c>
      <c r="G57" s="11" t="str">
        <f t="shared" si="8"/>
        <v>20001BH_Black</v>
      </c>
      <c r="H57" s="30" t="s">
        <v>4278</v>
      </c>
      <c r="I57" s="30"/>
      <c r="J57" s="14" t="s">
        <v>2488</v>
      </c>
      <c r="K57" s="45"/>
      <c r="L57" s="65">
        <f t="shared" si="24"/>
        <v>0</v>
      </c>
      <c r="M57" s="125">
        <f>SUMIF(price!A:A,E57,price!D:D)</f>
        <v>230</v>
      </c>
      <c r="N57" s="126">
        <v>192</v>
      </c>
      <c r="O57" s="21">
        <f t="shared" si="65"/>
        <v>17280</v>
      </c>
      <c r="P57" s="16" t="e">
        <f t="shared" si="66"/>
        <v>#DIV/0!</v>
      </c>
      <c r="Q57" s="118">
        <f t="shared" si="67"/>
        <v>105.6</v>
      </c>
      <c r="R57" s="22">
        <f t="shared" si="50"/>
        <v>0</v>
      </c>
      <c r="S57" s="16" t="e">
        <f t="shared" si="68"/>
        <v>#DIV/0!</v>
      </c>
      <c r="T57" s="23">
        <f t="shared" si="69"/>
        <v>84.5</v>
      </c>
      <c r="U57" s="28"/>
      <c r="V57" s="22">
        <f t="shared" si="70"/>
        <v>0</v>
      </c>
      <c r="W57" s="16" t="e">
        <f t="shared" si="71"/>
        <v>#DIV/0!</v>
      </c>
      <c r="X57" s="7" t="s">
        <v>4</v>
      </c>
      <c r="Y57" s="8">
        <v>0</v>
      </c>
      <c r="Z57" s="8">
        <v>0</v>
      </c>
      <c r="AA57" s="8">
        <v>0</v>
      </c>
      <c r="AB57" s="8">
        <v>0</v>
      </c>
      <c r="AC57" s="9" t="s">
        <v>4</v>
      </c>
      <c r="AD57" s="7">
        <f t="shared" si="72"/>
        <v>0</v>
      </c>
      <c r="AE57" s="75">
        <f t="shared" si="1"/>
        <v>0</v>
      </c>
      <c r="AG57" s="7" t="s">
        <v>4</v>
      </c>
      <c r="AH57" s="8">
        <f t="shared" si="73"/>
        <v>0</v>
      </c>
      <c r="AI57" s="8">
        <f t="shared" si="74"/>
        <v>0</v>
      </c>
      <c r="AJ57" s="8">
        <f t="shared" si="75"/>
        <v>0</v>
      </c>
      <c r="AK57" s="8">
        <f t="shared" si="76"/>
        <v>0</v>
      </c>
      <c r="AL57" s="9" t="s">
        <v>4</v>
      </c>
      <c r="AM57" s="7">
        <f t="shared" si="77"/>
        <v>0</v>
      </c>
      <c r="AN57" s="101">
        <f t="shared" si="78"/>
        <v>0</v>
      </c>
      <c r="AO57" s="7" t="s">
        <v>4</v>
      </c>
      <c r="AP57" s="8">
        <v>0</v>
      </c>
      <c r="AQ57" s="8">
        <v>0</v>
      </c>
      <c r="AR57" s="8">
        <v>0</v>
      </c>
      <c r="AS57" s="8">
        <v>0</v>
      </c>
      <c r="AT57" s="9" t="s">
        <v>4</v>
      </c>
      <c r="AU57" s="74">
        <f t="shared" si="19"/>
        <v>0</v>
      </c>
      <c r="AV57" s="101">
        <f t="shared" si="3"/>
        <v>0</v>
      </c>
      <c r="AW57" s="7" t="s">
        <v>4</v>
      </c>
      <c r="AX57" s="8">
        <v>0</v>
      </c>
      <c r="AY57" s="8">
        <v>0</v>
      </c>
      <c r="AZ57" s="8">
        <v>0</v>
      </c>
      <c r="BA57" s="8">
        <v>0</v>
      </c>
      <c r="BB57" s="9" t="s">
        <v>4</v>
      </c>
      <c r="BC57" s="74">
        <f t="shared" si="79"/>
        <v>0</v>
      </c>
      <c r="BD57" s="104">
        <f t="shared" si="30"/>
        <v>0</v>
      </c>
      <c r="BE57" s="96"/>
      <c r="BF57" s="11"/>
      <c r="BG57" s="11"/>
      <c r="BH57" s="11"/>
      <c r="BI57" s="11"/>
      <c r="BJ57" s="106"/>
      <c r="BK57" s="108">
        <f t="shared" si="80"/>
        <v>0</v>
      </c>
      <c r="BL57" s="86">
        <f>SUMIF(наличие!D:D,E57,наличие!F:F)</f>
        <v>0</v>
      </c>
      <c r="BM57" s="87">
        <f t="shared" si="81"/>
        <v>0</v>
      </c>
      <c r="BN57" s="87">
        <f t="shared" si="82"/>
        <v>0</v>
      </c>
      <c r="BO57" s="113">
        <f t="shared" si="5"/>
        <v>0</v>
      </c>
    </row>
    <row r="58" spans="1:67" s="10" customFormat="1" ht="60" x14ac:dyDescent="0.25">
      <c r="A58" s="11">
        <v>55</v>
      </c>
      <c r="B58" s="11" t="str">
        <f>_xlfn.XLOOKUP(D58,наличие!B:B,наличие!D:D,"-",0)</f>
        <v>Шляпы</v>
      </c>
      <c r="C58" s="11" t="s">
        <v>2362</v>
      </c>
      <c r="D58" s="109" t="str">
        <f t="shared" si="6"/>
        <v>COLVER</v>
      </c>
      <c r="E58" s="110" t="str">
        <f t="shared" si="7"/>
        <v>20001BH</v>
      </c>
      <c r="F58" s="111" t="s">
        <v>39</v>
      </c>
      <c r="G58" s="11" t="str">
        <f t="shared" si="8"/>
        <v>20001BH_Chestnut</v>
      </c>
      <c r="H58" s="30" t="s">
        <v>4278</v>
      </c>
      <c r="I58" s="30"/>
      <c r="J58" s="14" t="s">
        <v>2488</v>
      </c>
      <c r="K58" s="45"/>
      <c r="L58" s="65">
        <f t="shared" si="24"/>
        <v>0</v>
      </c>
      <c r="M58" s="125">
        <f>SUMIF(price!A:A,E58,price!D:D)</f>
        <v>230</v>
      </c>
      <c r="N58" s="126">
        <v>192</v>
      </c>
      <c r="O58" s="21">
        <f t="shared" si="65"/>
        <v>17280</v>
      </c>
      <c r="P58" s="16" t="e">
        <f t="shared" si="66"/>
        <v>#DIV/0!</v>
      </c>
      <c r="Q58" s="118">
        <f t="shared" si="67"/>
        <v>105.6</v>
      </c>
      <c r="R58" s="22">
        <f t="shared" si="50"/>
        <v>0</v>
      </c>
      <c r="S58" s="16" t="e">
        <f t="shared" si="68"/>
        <v>#DIV/0!</v>
      </c>
      <c r="T58" s="23">
        <f t="shared" si="69"/>
        <v>84.5</v>
      </c>
      <c r="U58" s="28"/>
      <c r="V58" s="22">
        <f t="shared" si="70"/>
        <v>0</v>
      </c>
      <c r="W58" s="16" t="e">
        <f t="shared" si="71"/>
        <v>#DIV/0!</v>
      </c>
      <c r="X58" s="7" t="s">
        <v>4</v>
      </c>
      <c r="Y58" s="8">
        <v>0</v>
      </c>
      <c r="Z58" s="8">
        <v>0</v>
      </c>
      <c r="AA58" s="8">
        <v>0</v>
      </c>
      <c r="AB58" s="8">
        <v>0</v>
      </c>
      <c r="AC58" s="9" t="s">
        <v>4</v>
      </c>
      <c r="AD58" s="7">
        <f t="shared" si="72"/>
        <v>0</v>
      </c>
      <c r="AE58" s="75">
        <f t="shared" si="1"/>
        <v>0</v>
      </c>
      <c r="AG58" s="7" t="s">
        <v>4</v>
      </c>
      <c r="AH58" s="8">
        <f t="shared" si="73"/>
        <v>0</v>
      </c>
      <c r="AI58" s="8">
        <f t="shared" si="74"/>
        <v>1</v>
      </c>
      <c r="AJ58" s="8">
        <f t="shared" si="75"/>
        <v>2</v>
      </c>
      <c r="AK58" s="8">
        <f t="shared" si="76"/>
        <v>1</v>
      </c>
      <c r="AL58" s="9" t="s">
        <v>4</v>
      </c>
      <c r="AM58" s="7">
        <f t="shared" si="77"/>
        <v>4</v>
      </c>
      <c r="AN58" s="101">
        <f t="shared" si="78"/>
        <v>0</v>
      </c>
      <c r="AO58" s="7" t="s">
        <v>4</v>
      </c>
      <c r="AP58" s="8">
        <v>0</v>
      </c>
      <c r="AQ58" s="8">
        <v>0</v>
      </c>
      <c r="AR58" s="8">
        <v>0</v>
      </c>
      <c r="AS58" s="8">
        <v>0</v>
      </c>
      <c r="AT58" s="9" t="s">
        <v>4</v>
      </c>
      <c r="AU58" s="74">
        <f t="shared" si="19"/>
        <v>0</v>
      </c>
      <c r="AV58" s="101">
        <f t="shared" si="3"/>
        <v>0</v>
      </c>
      <c r="AW58" s="7" t="s">
        <v>4</v>
      </c>
      <c r="AX58" s="8">
        <v>0</v>
      </c>
      <c r="AY58" s="8">
        <v>0</v>
      </c>
      <c r="AZ58" s="8">
        <v>0</v>
      </c>
      <c r="BA58" s="8">
        <v>0</v>
      </c>
      <c r="BB58" s="9" t="s">
        <v>4</v>
      </c>
      <c r="BC58" s="74">
        <f t="shared" si="79"/>
        <v>0</v>
      </c>
      <c r="BD58" s="104">
        <f t="shared" si="30"/>
        <v>0</v>
      </c>
      <c r="BE58" s="96"/>
      <c r="BF58" s="11"/>
      <c r="BG58" s="11">
        <v>1</v>
      </c>
      <c r="BH58" s="11">
        <v>2</v>
      </c>
      <c r="BI58" s="11">
        <v>1</v>
      </c>
      <c r="BJ58" s="106"/>
      <c r="BK58" s="108">
        <f t="shared" si="80"/>
        <v>4</v>
      </c>
      <c r="BL58" s="86">
        <f>SUMIF(наличие!D:D,E58,наличие!F:F)</f>
        <v>0</v>
      </c>
      <c r="BM58" s="87">
        <f t="shared" si="81"/>
        <v>0</v>
      </c>
      <c r="BN58" s="87">
        <f t="shared" si="82"/>
        <v>0</v>
      </c>
      <c r="BO58" s="113">
        <f t="shared" si="5"/>
        <v>0</v>
      </c>
    </row>
    <row r="59" spans="1:67" s="10" customFormat="1" ht="60" x14ac:dyDescent="0.25">
      <c r="A59" s="11">
        <v>56</v>
      </c>
      <c r="B59" s="11" t="str">
        <f>_xlfn.XLOOKUP(D59,наличие!B:B,наличие!D:D,"-",0)</f>
        <v>Шляпы</v>
      </c>
      <c r="C59" s="11" t="s">
        <v>2363</v>
      </c>
      <c r="D59" s="109" t="str">
        <f t="shared" si="6"/>
        <v>BOGAN</v>
      </c>
      <c r="E59" s="110" t="str">
        <f t="shared" si="7"/>
        <v>37172BH</v>
      </c>
      <c r="F59" s="111" t="s">
        <v>2445</v>
      </c>
      <c r="G59" s="11" t="str">
        <f t="shared" si="8"/>
        <v>37172BH_Peacoat</v>
      </c>
      <c r="H59" s="30" t="s">
        <v>4278</v>
      </c>
      <c r="I59" s="30"/>
      <c r="J59" s="14" t="s">
        <v>2488</v>
      </c>
      <c r="K59" s="45"/>
      <c r="L59" s="65">
        <f t="shared" si="24"/>
        <v>0</v>
      </c>
      <c r="M59" s="125">
        <f>SUMIF(price!A:A,E59,price!D:D)</f>
        <v>199</v>
      </c>
      <c r="N59" s="126">
        <v>192</v>
      </c>
      <c r="O59" s="21">
        <f t="shared" si="65"/>
        <v>17280</v>
      </c>
      <c r="P59" s="16" t="e">
        <f t="shared" si="66"/>
        <v>#DIV/0!</v>
      </c>
      <c r="Q59" s="118">
        <f t="shared" si="67"/>
        <v>105.6</v>
      </c>
      <c r="R59" s="22">
        <f t="shared" si="50"/>
        <v>0</v>
      </c>
      <c r="S59" s="16" t="e">
        <f t="shared" si="68"/>
        <v>#DIV/0!</v>
      </c>
      <c r="T59" s="23">
        <f t="shared" si="69"/>
        <v>84.5</v>
      </c>
      <c r="U59" s="28"/>
      <c r="V59" s="22">
        <f t="shared" si="70"/>
        <v>0</v>
      </c>
      <c r="W59" s="16" t="e">
        <f t="shared" si="71"/>
        <v>#DIV/0!</v>
      </c>
      <c r="X59" s="7" t="s">
        <v>4</v>
      </c>
      <c r="Y59" s="8">
        <v>0</v>
      </c>
      <c r="Z59" s="8">
        <v>3</v>
      </c>
      <c r="AA59" s="8">
        <v>3</v>
      </c>
      <c r="AB59" s="8">
        <v>0</v>
      </c>
      <c r="AC59" s="9" t="s">
        <v>4</v>
      </c>
      <c r="AD59" s="7">
        <f t="shared" si="72"/>
        <v>6</v>
      </c>
      <c r="AE59" s="75">
        <f t="shared" si="1"/>
        <v>0</v>
      </c>
      <c r="AG59" s="7" t="s">
        <v>4</v>
      </c>
      <c r="AH59" s="8">
        <f t="shared" si="73"/>
        <v>0</v>
      </c>
      <c r="AI59" s="8">
        <f t="shared" si="74"/>
        <v>3</v>
      </c>
      <c r="AJ59" s="8">
        <f t="shared" si="75"/>
        <v>4</v>
      </c>
      <c r="AK59" s="8">
        <f t="shared" si="76"/>
        <v>2</v>
      </c>
      <c r="AL59" s="9" t="s">
        <v>4</v>
      </c>
      <c r="AM59" s="7">
        <f t="shared" si="77"/>
        <v>9</v>
      </c>
      <c r="AN59" s="101">
        <f t="shared" si="78"/>
        <v>0</v>
      </c>
      <c r="AO59" s="7" t="s">
        <v>4</v>
      </c>
      <c r="AP59" s="8">
        <v>0</v>
      </c>
      <c r="AQ59" s="8">
        <v>0</v>
      </c>
      <c r="AR59" s="8">
        <v>0</v>
      </c>
      <c r="AS59" s="8">
        <v>0</v>
      </c>
      <c r="AT59" s="9" t="s">
        <v>4</v>
      </c>
      <c r="AU59" s="74">
        <f t="shared" si="19"/>
        <v>0</v>
      </c>
      <c r="AV59" s="101">
        <f t="shared" si="3"/>
        <v>0</v>
      </c>
      <c r="AW59" s="7" t="s">
        <v>4</v>
      </c>
      <c r="AX59" s="8">
        <v>0</v>
      </c>
      <c r="AY59" s="8">
        <v>0</v>
      </c>
      <c r="AZ59" s="8">
        <v>0</v>
      </c>
      <c r="BA59" s="8">
        <v>0</v>
      </c>
      <c r="BB59" s="9" t="s">
        <v>4</v>
      </c>
      <c r="BC59" s="74">
        <f t="shared" si="79"/>
        <v>0</v>
      </c>
      <c r="BD59" s="104">
        <f t="shared" si="30"/>
        <v>0</v>
      </c>
      <c r="BE59" s="96"/>
      <c r="BF59" s="11"/>
      <c r="BG59" s="11"/>
      <c r="BH59" s="11">
        <v>1</v>
      </c>
      <c r="BI59" s="11">
        <v>2</v>
      </c>
      <c r="BJ59" s="106"/>
      <c r="BK59" s="108">
        <f t="shared" si="80"/>
        <v>3</v>
      </c>
      <c r="BL59" s="86">
        <f>SUMIF(наличие!D:D,E59,наличие!F:F)</f>
        <v>0</v>
      </c>
      <c r="BM59" s="87">
        <f t="shared" si="81"/>
        <v>0</v>
      </c>
      <c r="BN59" s="87">
        <f t="shared" si="82"/>
        <v>0</v>
      </c>
      <c r="BO59" s="113">
        <f t="shared" si="5"/>
        <v>0</v>
      </c>
    </row>
    <row r="60" spans="1:67" s="10" customFormat="1" ht="60" x14ac:dyDescent="0.25">
      <c r="A60" s="11">
        <v>57</v>
      </c>
      <c r="B60" s="11" t="str">
        <f>_xlfn.XLOOKUP(D60,наличие!B:B,наличие!D:D,"-",0)</f>
        <v>Шляпы</v>
      </c>
      <c r="C60" s="11" t="s">
        <v>2363</v>
      </c>
      <c r="D60" s="109" t="str">
        <f t="shared" si="6"/>
        <v>BOGAN</v>
      </c>
      <c r="E60" s="110" t="str">
        <f t="shared" si="7"/>
        <v>37172BH</v>
      </c>
      <c r="F60" s="111" t="s">
        <v>1716</v>
      </c>
      <c r="G60" s="11" t="str">
        <f t="shared" si="8"/>
        <v>37172BH_Plaza Taupe</v>
      </c>
      <c r="H60" s="30" t="s">
        <v>4278</v>
      </c>
      <c r="I60" s="30"/>
      <c r="J60" s="14" t="s">
        <v>2488</v>
      </c>
      <c r="K60" s="45"/>
      <c r="L60" s="65">
        <f t="shared" si="24"/>
        <v>0</v>
      </c>
      <c r="M60" s="125">
        <f>SUMIF(price!A:A,E60,price!D:D)</f>
        <v>199</v>
      </c>
      <c r="N60" s="126">
        <v>192</v>
      </c>
      <c r="O60" s="21">
        <f t="shared" si="65"/>
        <v>17280</v>
      </c>
      <c r="P60" s="16" t="e">
        <f t="shared" si="66"/>
        <v>#DIV/0!</v>
      </c>
      <c r="Q60" s="118">
        <f t="shared" si="67"/>
        <v>105.6</v>
      </c>
      <c r="R60" s="22">
        <f t="shared" si="50"/>
        <v>0</v>
      </c>
      <c r="S60" s="16" t="e">
        <f t="shared" si="68"/>
        <v>#DIV/0!</v>
      </c>
      <c r="T60" s="23">
        <f t="shared" si="69"/>
        <v>84.5</v>
      </c>
      <c r="U60" s="28"/>
      <c r="V60" s="22">
        <f t="shared" si="70"/>
        <v>0</v>
      </c>
      <c r="W60" s="16" t="e">
        <f t="shared" si="71"/>
        <v>#DIV/0!</v>
      </c>
      <c r="X60" s="7" t="s">
        <v>4</v>
      </c>
      <c r="Y60" s="8">
        <v>0</v>
      </c>
      <c r="Z60" s="8">
        <v>6</v>
      </c>
      <c r="AA60" s="8">
        <v>6</v>
      </c>
      <c r="AB60" s="8">
        <v>0</v>
      </c>
      <c r="AC60" s="9" t="s">
        <v>4</v>
      </c>
      <c r="AD60" s="7">
        <f t="shared" si="72"/>
        <v>12</v>
      </c>
      <c r="AE60" s="75">
        <f t="shared" si="1"/>
        <v>0</v>
      </c>
      <c r="AG60" s="7" t="s">
        <v>4</v>
      </c>
      <c r="AH60" s="8">
        <f t="shared" si="73"/>
        <v>3</v>
      </c>
      <c r="AI60" s="8">
        <f t="shared" si="74"/>
        <v>5</v>
      </c>
      <c r="AJ60" s="8">
        <f t="shared" si="75"/>
        <v>7</v>
      </c>
      <c r="AK60" s="8">
        <f t="shared" si="76"/>
        <v>4</v>
      </c>
      <c r="AL60" s="9" t="s">
        <v>4</v>
      </c>
      <c r="AM60" s="7">
        <f t="shared" si="77"/>
        <v>19</v>
      </c>
      <c r="AN60" s="101">
        <f t="shared" si="78"/>
        <v>0</v>
      </c>
      <c r="AO60" s="7" t="s">
        <v>4</v>
      </c>
      <c r="AP60" s="8">
        <v>0</v>
      </c>
      <c r="AQ60" s="8">
        <v>1</v>
      </c>
      <c r="AR60" s="8">
        <v>1</v>
      </c>
      <c r="AS60" s="8">
        <v>1</v>
      </c>
      <c r="AT60" s="9" t="s">
        <v>4</v>
      </c>
      <c r="AU60" s="74">
        <f t="shared" si="19"/>
        <v>3</v>
      </c>
      <c r="AV60" s="101">
        <f t="shared" si="3"/>
        <v>0</v>
      </c>
      <c r="AW60" s="7" t="s">
        <v>4</v>
      </c>
      <c r="AX60" s="8">
        <v>0</v>
      </c>
      <c r="AY60" s="8">
        <v>0</v>
      </c>
      <c r="AZ60" s="8">
        <v>0</v>
      </c>
      <c r="BA60" s="8">
        <v>0</v>
      </c>
      <c r="BB60" s="9" t="s">
        <v>4</v>
      </c>
      <c r="BC60" s="74">
        <f t="shared" si="79"/>
        <v>0</v>
      </c>
      <c r="BD60" s="104">
        <f t="shared" si="30"/>
        <v>0</v>
      </c>
      <c r="BE60" s="96"/>
      <c r="BF60" s="11">
        <v>3</v>
      </c>
      <c r="BG60" s="11"/>
      <c r="BH60" s="11">
        <v>2</v>
      </c>
      <c r="BI60" s="11">
        <v>5</v>
      </c>
      <c r="BJ60" s="106"/>
      <c r="BK60" s="108">
        <f t="shared" si="80"/>
        <v>10</v>
      </c>
      <c r="BL60" s="86">
        <f>SUMIF(наличие!D:D,E60,наличие!F:F)</f>
        <v>0</v>
      </c>
      <c r="BM60" s="87">
        <f t="shared" si="81"/>
        <v>51840</v>
      </c>
      <c r="BN60" s="87">
        <f t="shared" si="82"/>
        <v>0</v>
      </c>
      <c r="BO60" s="113">
        <f t="shared" si="5"/>
        <v>0</v>
      </c>
    </row>
    <row r="61" spans="1:67" s="10" customFormat="1" ht="60" x14ac:dyDescent="0.25">
      <c r="A61" s="11">
        <v>58</v>
      </c>
      <c r="B61" s="11" t="str">
        <f>_xlfn.XLOOKUP(D61,наличие!B:B,наличие!D:D,"-",0)</f>
        <v>Шляпы</v>
      </c>
      <c r="C61" s="11" t="s">
        <v>2363</v>
      </c>
      <c r="D61" s="109" t="str">
        <f t="shared" si="6"/>
        <v>BOGAN</v>
      </c>
      <c r="E61" s="110" t="str">
        <f t="shared" si="7"/>
        <v>37172BH</v>
      </c>
      <c r="F61" s="111" t="s">
        <v>24</v>
      </c>
      <c r="G61" s="11" t="str">
        <f t="shared" si="8"/>
        <v>37172BH_Saddle</v>
      </c>
      <c r="H61" s="30" t="s">
        <v>4278</v>
      </c>
      <c r="I61" s="30"/>
      <c r="J61" s="14" t="s">
        <v>2488</v>
      </c>
      <c r="K61" s="45"/>
      <c r="L61" s="65">
        <f t="shared" si="24"/>
        <v>0</v>
      </c>
      <c r="M61" s="125">
        <f>SUMIF(price!A:A,E61,price!D:D)</f>
        <v>199</v>
      </c>
      <c r="N61" s="126">
        <v>192</v>
      </c>
      <c r="O61" s="21">
        <f t="shared" si="65"/>
        <v>17280</v>
      </c>
      <c r="P61" s="16" t="e">
        <f t="shared" si="66"/>
        <v>#DIV/0!</v>
      </c>
      <c r="Q61" s="118">
        <f t="shared" si="67"/>
        <v>105.6</v>
      </c>
      <c r="R61" s="22">
        <f t="shared" si="50"/>
        <v>0</v>
      </c>
      <c r="S61" s="16" t="e">
        <f t="shared" si="68"/>
        <v>#DIV/0!</v>
      </c>
      <c r="T61" s="23">
        <f t="shared" si="69"/>
        <v>84.5</v>
      </c>
      <c r="U61" s="28"/>
      <c r="V61" s="22">
        <f t="shared" si="70"/>
        <v>0</v>
      </c>
      <c r="W61" s="16" t="e">
        <f t="shared" si="71"/>
        <v>#DIV/0!</v>
      </c>
      <c r="X61" s="7" t="s">
        <v>4</v>
      </c>
      <c r="Y61" s="8">
        <v>0</v>
      </c>
      <c r="Z61" s="8">
        <v>0</v>
      </c>
      <c r="AA61" s="8">
        <v>0</v>
      </c>
      <c r="AB61" s="8">
        <v>0</v>
      </c>
      <c r="AC61" s="9" t="s">
        <v>4</v>
      </c>
      <c r="AD61" s="7">
        <f t="shared" si="72"/>
        <v>0</v>
      </c>
      <c r="AE61" s="75">
        <f t="shared" si="1"/>
        <v>0</v>
      </c>
      <c r="AG61" s="7" t="s">
        <v>4</v>
      </c>
      <c r="AH61" s="8">
        <f t="shared" si="73"/>
        <v>0</v>
      </c>
      <c r="AI61" s="8">
        <f t="shared" si="74"/>
        <v>0</v>
      </c>
      <c r="AJ61" s="8">
        <f t="shared" si="75"/>
        <v>0</v>
      </c>
      <c r="AK61" s="8">
        <f t="shared" si="76"/>
        <v>0</v>
      </c>
      <c r="AL61" s="9" t="s">
        <v>4</v>
      </c>
      <c r="AM61" s="7">
        <f t="shared" si="77"/>
        <v>0</v>
      </c>
      <c r="AN61" s="101">
        <f t="shared" si="78"/>
        <v>0</v>
      </c>
      <c r="AO61" s="7" t="s">
        <v>4</v>
      </c>
      <c r="AP61" s="8">
        <v>0</v>
      </c>
      <c r="AQ61" s="8">
        <v>0</v>
      </c>
      <c r="AR61" s="8">
        <v>0</v>
      </c>
      <c r="AS61" s="8">
        <v>0</v>
      </c>
      <c r="AT61" s="9" t="s">
        <v>4</v>
      </c>
      <c r="AU61" s="74">
        <f t="shared" si="19"/>
        <v>0</v>
      </c>
      <c r="AV61" s="101">
        <f t="shared" si="3"/>
        <v>0</v>
      </c>
      <c r="AW61" s="7" t="s">
        <v>4</v>
      </c>
      <c r="AX61" s="8">
        <v>0</v>
      </c>
      <c r="AY61" s="8">
        <v>0</v>
      </c>
      <c r="AZ61" s="8">
        <v>0</v>
      </c>
      <c r="BA61" s="8">
        <v>0</v>
      </c>
      <c r="BB61" s="9" t="s">
        <v>4</v>
      </c>
      <c r="BC61" s="74">
        <f t="shared" si="79"/>
        <v>0</v>
      </c>
      <c r="BD61" s="104">
        <f t="shared" si="30"/>
        <v>0</v>
      </c>
      <c r="BE61" s="96"/>
      <c r="BF61" s="11"/>
      <c r="BG61" s="11"/>
      <c r="BH61" s="11"/>
      <c r="BI61" s="11"/>
      <c r="BJ61" s="106"/>
      <c r="BK61" s="108">
        <f t="shared" si="80"/>
        <v>0</v>
      </c>
      <c r="BL61" s="86">
        <f>SUMIF(наличие!D:D,E61,наличие!F:F)</f>
        <v>0</v>
      </c>
      <c r="BM61" s="87">
        <f t="shared" si="81"/>
        <v>0</v>
      </c>
      <c r="BN61" s="87">
        <f t="shared" si="82"/>
        <v>0</v>
      </c>
      <c r="BO61" s="113">
        <f t="shared" si="5"/>
        <v>0</v>
      </c>
    </row>
    <row r="62" spans="1:67" s="10" customFormat="1" ht="60" x14ac:dyDescent="0.25">
      <c r="A62" s="11">
        <v>59</v>
      </c>
      <c r="B62" s="11" t="str">
        <f>_xlfn.XLOOKUP(D62,наличие!B:B,наличие!D:D,"-",0)</f>
        <v>Шляпы</v>
      </c>
      <c r="C62" s="11" t="s">
        <v>2363</v>
      </c>
      <c r="D62" s="109" t="str">
        <f t="shared" si="6"/>
        <v>BOGAN</v>
      </c>
      <c r="E62" s="110" t="str">
        <f t="shared" si="7"/>
        <v>37172BH</v>
      </c>
      <c r="F62" s="111" t="s">
        <v>282</v>
      </c>
      <c r="G62" s="11" t="str">
        <f t="shared" si="8"/>
        <v>37172BH_Steel</v>
      </c>
      <c r="H62" s="30" t="s">
        <v>4278</v>
      </c>
      <c r="I62" s="30"/>
      <c r="J62" s="14" t="s">
        <v>2488</v>
      </c>
      <c r="K62" s="45"/>
      <c r="L62" s="65">
        <f t="shared" si="24"/>
        <v>0</v>
      </c>
      <c r="M62" s="125">
        <f>SUMIF(price!A:A,E62,price!D:D)</f>
        <v>199</v>
      </c>
      <c r="N62" s="126">
        <v>192</v>
      </c>
      <c r="O62" s="21">
        <f t="shared" si="65"/>
        <v>17280</v>
      </c>
      <c r="P62" s="16" t="e">
        <f t="shared" si="66"/>
        <v>#DIV/0!</v>
      </c>
      <c r="Q62" s="118">
        <f t="shared" si="67"/>
        <v>105.6</v>
      </c>
      <c r="R62" s="22">
        <f t="shared" si="50"/>
        <v>0</v>
      </c>
      <c r="S62" s="16" t="e">
        <f t="shared" si="68"/>
        <v>#DIV/0!</v>
      </c>
      <c r="T62" s="23">
        <f t="shared" si="69"/>
        <v>84.5</v>
      </c>
      <c r="U62" s="28"/>
      <c r="V62" s="22">
        <f t="shared" si="70"/>
        <v>0</v>
      </c>
      <c r="W62" s="16" t="e">
        <f t="shared" si="71"/>
        <v>#DIV/0!</v>
      </c>
      <c r="X62" s="7" t="s">
        <v>4</v>
      </c>
      <c r="Y62" s="8">
        <v>0</v>
      </c>
      <c r="Z62" s="8">
        <v>0</v>
      </c>
      <c r="AA62" s="8">
        <v>0</v>
      </c>
      <c r="AB62" s="8">
        <v>0</v>
      </c>
      <c r="AC62" s="9" t="s">
        <v>4</v>
      </c>
      <c r="AD62" s="7">
        <f t="shared" si="72"/>
        <v>0</v>
      </c>
      <c r="AE62" s="75">
        <f t="shared" si="1"/>
        <v>0</v>
      </c>
      <c r="AG62" s="7" t="s">
        <v>4</v>
      </c>
      <c r="AH62" s="8">
        <f t="shared" si="73"/>
        <v>0</v>
      </c>
      <c r="AI62" s="8">
        <f t="shared" si="74"/>
        <v>0</v>
      </c>
      <c r="AJ62" s="8">
        <f t="shared" si="75"/>
        <v>1</v>
      </c>
      <c r="AK62" s="8">
        <f t="shared" si="76"/>
        <v>0</v>
      </c>
      <c r="AL62" s="9" t="s">
        <v>4</v>
      </c>
      <c r="AM62" s="7">
        <f t="shared" si="77"/>
        <v>1</v>
      </c>
      <c r="AN62" s="101">
        <f t="shared" si="78"/>
        <v>0</v>
      </c>
      <c r="AO62" s="7" t="s">
        <v>4</v>
      </c>
      <c r="AP62" s="8">
        <v>0</v>
      </c>
      <c r="AQ62" s="8">
        <v>0</v>
      </c>
      <c r="AR62" s="8">
        <v>0</v>
      </c>
      <c r="AS62" s="8">
        <v>0</v>
      </c>
      <c r="AT62" s="9" t="s">
        <v>4</v>
      </c>
      <c r="AU62" s="74">
        <f t="shared" si="19"/>
        <v>0</v>
      </c>
      <c r="AV62" s="101">
        <f t="shared" si="3"/>
        <v>0</v>
      </c>
      <c r="AW62" s="7" t="s">
        <v>4</v>
      </c>
      <c r="AX62" s="8">
        <v>0</v>
      </c>
      <c r="AY62" s="8">
        <v>0</v>
      </c>
      <c r="AZ62" s="8">
        <v>0</v>
      </c>
      <c r="BA62" s="8">
        <v>0</v>
      </c>
      <c r="BB62" s="9" t="s">
        <v>4</v>
      </c>
      <c r="BC62" s="74">
        <f t="shared" si="79"/>
        <v>0</v>
      </c>
      <c r="BD62" s="104">
        <f t="shared" si="30"/>
        <v>0</v>
      </c>
      <c r="BE62" s="96"/>
      <c r="BF62" s="11"/>
      <c r="BG62" s="11"/>
      <c r="BH62" s="11">
        <v>1</v>
      </c>
      <c r="BI62" s="11"/>
      <c r="BJ62" s="106"/>
      <c r="BK62" s="108">
        <f t="shared" si="80"/>
        <v>1</v>
      </c>
      <c r="BL62" s="86">
        <f>SUMIF(наличие!D:D,E62,наличие!F:F)</f>
        <v>0</v>
      </c>
      <c r="BM62" s="87">
        <f t="shared" si="81"/>
        <v>0</v>
      </c>
      <c r="BN62" s="87">
        <f t="shared" si="82"/>
        <v>0</v>
      </c>
      <c r="BO62" s="113">
        <f t="shared" si="5"/>
        <v>0</v>
      </c>
    </row>
    <row r="63" spans="1:67" s="10" customFormat="1" ht="60" x14ac:dyDescent="0.25">
      <c r="A63" s="11">
        <v>60</v>
      </c>
      <c r="B63" s="11" t="str">
        <f>_xlfn.XLOOKUP(D63,наличие!B:B,наличие!D:D,"-",0)</f>
        <v>Шляпы</v>
      </c>
      <c r="C63" s="11" t="s">
        <v>2363</v>
      </c>
      <c r="D63" s="109" t="str">
        <f t="shared" si="6"/>
        <v>BOGAN</v>
      </c>
      <c r="E63" s="110" t="str">
        <f t="shared" si="7"/>
        <v>37172BH</v>
      </c>
      <c r="F63" s="111" t="s">
        <v>283</v>
      </c>
      <c r="G63" s="11" t="str">
        <f t="shared" si="8"/>
        <v>37172BH_Almond</v>
      </c>
      <c r="H63" s="30" t="s">
        <v>4278</v>
      </c>
      <c r="I63" s="30"/>
      <c r="J63" s="14" t="s">
        <v>2488</v>
      </c>
      <c r="K63" s="45"/>
      <c r="L63" s="65">
        <f t="shared" si="24"/>
        <v>0</v>
      </c>
      <c r="M63" s="125">
        <f>SUMIF(price!A:A,E63,price!D:D)</f>
        <v>199</v>
      </c>
      <c r="N63" s="126">
        <v>192</v>
      </c>
      <c r="O63" s="21">
        <f t="shared" si="65"/>
        <v>17280</v>
      </c>
      <c r="P63" s="16" t="e">
        <f t="shared" si="66"/>
        <v>#DIV/0!</v>
      </c>
      <c r="Q63" s="118">
        <f t="shared" si="67"/>
        <v>105.6</v>
      </c>
      <c r="R63" s="22">
        <f t="shared" si="50"/>
        <v>0</v>
      </c>
      <c r="S63" s="16" t="e">
        <f t="shared" si="68"/>
        <v>#DIV/0!</v>
      </c>
      <c r="T63" s="23">
        <f t="shared" si="69"/>
        <v>84.5</v>
      </c>
      <c r="U63" s="28"/>
      <c r="V63" s="22">
        <f t="shared" si="70"/>
        <v>0</v>
      </c>
      <c r="W63" s="16" t="e">
        <f t="shared" si="71"/>
        <v>#DIV/0!</v>
      </c>
      <c r="X63" s="7" t="s">
        <v>4</v>
      </c>
      <c r="Y63" s="8">
        <v>0</v>
      </c>
      <c r="Z63" s="8">
        <v>0</v>
      </c>
      <c r="AA63" s="8">
        <v>0</v>
      </c>
      <c r="AB63" s="8">
        <v>0</v>
      </c>
      <c r="AC63" s="9" t="s">
        <v>4</v>
      </c>
      <c r="AD63" s="7">
        <f t="shared" si="72"/>
        <v>0</v>
      </c>
      <c r="AE63" s="75">
        <f t="shared" si="1"/>
        <v>0</v>
      </c>
      <c r="AG63" s="7" t="s">
        <v>4</v>
      </c>
      <c r="AH63" s="8">
        <f t="shared" si="73"/>
        <v>0</v>
      </c>
      <c r="AI63" s="8">
        <f t="shared" si="74"/>
        <v>0</v>
      </c>
      <c r="AJ63" s="8">
        <f t="shared" si="75"/>
        <v>0</v>
      </c>
      <c r="AK63" s="8">
        <f t="shared" si="76"/>
        <v>0</v>
      </c>
      <c r="AL63" s="9" t="s">
        <v>4</v>
      </c>
      <c r="AM63" s="7">
        <f t="shared" si="77"/>
        <v>0</v>
      </c>
      <c r="AN63" s="101">
        <f t="shared" si="78"/>
        <v>0</v>
      </c>
      <c r="AO63" s="7" t="s">
        <v>4</v>
      </c>
      <c r="AP63" s="8">
        <v>0</v>
      </c>
      <c r="AQ63" s="8">
        <v>0</v>
      </c>
      <c r="AR63" s="8">
        <v>0</v>
      </c>
      <c r="AS63" s="8">
        <v>0</v>
      </c>
      <c r="AT63" s="9" t="s">
        <v>4</v>
      </c>
      <c r="AU63" s="74">
        <f t="shared" si="19"/>
        <v>0</v>
      </c>
      <c r="AV63" s="101">
        <f t="shared" si="3"/>
        <v>0</v>
      </c>
      <c r="AW63" s="7" t="s">
        <v>4</v>
      </c>
      <c r="AX63" s="8">
        <v>0</v>
      </c>
      <c r="AY63" s="8">
        <v>0</v>
      </c>
      <c r="AZ63" s="8">
        <v>0</v>
      </c>
      <c r="BA63" s="8">
        <v>0</v>
      </c>
      <c r="BB63" s="9" t="s">
        <v>4</v>
      </c>
      <c r="BC63" s="74">
        <f t="shared" si="79"/>
        <v>0</v>
      </c>
      <c r="BD63" s="104">
        <f t="shared" si="30"/>
        <v>0</v>
      </c>
      <c r="BE63" s="96"/>
      <c r="BF63" s="11"/>
      <c r="BG63" s="11"/>
      <c r="BH63" s="11"/>
      <c r="BI63" s="11"/>
      <c r="BJ63" s="106"/>
      <c r="BK63" s="108">
        <f t="shared" si="80"/>
        <v>0</v>
      </c>
      <c r="BL63" s="86">
        <f>SUMIF(наличие!D:D,E63,наличие!F:F)</f>
        <v>0</v>
      </c>
      <c r="BM63" s="87">
        <f t="shared" si="81"/>
        <v>0</v>
      </c>
      <c r="BN63" s="87">
        <f t="shared" si="82"/>
        <v>0</v>
      </c>
      <c r="BO63" s="113">
        <f t="shared" si="5"/>
        <v>0</v>
      </c>
    </row>
    <row r="64" spans="1:67" s="10" customFormat="1" ht="60" x14ac:dyDescent="0.25">
      <c r="A64" s="11">
        <v>61</v>
      </c>
      <c r="B64" s="11" t="str">
        <f>_xlfn.XLOOKUP(D64,наличие!B:B,наличие!D:D,"-",0)</f>
        <v>Шляпы</v>
      </c>
      <c r="C64" s="11" t="s">
        <v>2363</v>
      </c>
      <c r="D64" s="109" t="str">
        <f t="shared" si="6"/>
        <v>BOGAN</v>
      </c>
      <c r="E64" s="110" t="str">
        <f t="shared" si="7"/>
        <v>37172BH</v>
      </c>
      <c r="F64" s="111" t="s">
        <v>5</v>
      </c>
      <c r="G64" s="11" t="str">
        <f t="shared" si="8"/>
        <v>37172BH_Black</v>
      </c>
      <c r="H64" s="30" t="s">
        <v>4278</v>
      </c>
      <c r="I64" s="30"/>
      <c r="J64" s="14" t="s">
        <v>2488</v>
      </c>
      <c r="K64" s="45"/>
      <c r="L64" s="65">
        <f t="shared" si="24"/>
        <v>0</v>
      </c>
      <c r="M64" s="125">
        <f>SUMIF(price!A:A,E64,price!D:D)</f>
        <v>199</v>
      </c>
      <c r="N64" s="126">
        <v>192</v>
      </c>
      <c r="O64" s="21">
        <f t="shared" si="65"/>
        <v>17280</v>
      </c>
      <c r="P64" s="16" t="e">
        <f t="shared" si="66"/>
        <v>#DIV/0!</v>
      </c>
      <c r="Q64" s="118">
        <f t="shared" si="67"/>
        <v>105.6</v>
      </c>
      <c r="R64" s="22">
        <f t="shared" si="50"/>
        <v>0</v>
      </c>
      <c r="S64" s="16" t="e">
        <f t="shared" si="68"/>
        <v>#DIV/0!</v>
      </c>
      <c r="T64" s="23">
        <f t="shared" si="69"/>
        <v>84.5</v>
      </c>
      <c r="U64" s="28"/>
      <c r="V64" s="22">
        <f t="shared" si="70"/>
        <v>0</v>
      </c>
      <c r="W64" s="16" t="e">
        <f t="shared" si="71"/>
        <v>#DIV/0!</v>
      </c>
      <c r="X64" s="7" t="s">
        <v>4</v>
      </c>
      <c r="Y64" s="8">
        <v>0</v>
      </c>
      <c r="Z64" s="8">
        <v>0</v>
      </c>
      <c r="AA64" s="8">
        <v>0</v>
      </c>
      <c r="AB64" s="8">
        <v>0</v>
      </c>
      <c r="AC64" s="9" t="s">
        <v>4</v>
      </c>
      <c r="AD64" s="7">
        <f t="shared" si="72"/>
        <v>0</v>
      </c>
      <c r="AE64" s="75">
        <f t="shared" si="1"/>
        <v>0</v>
      </c>
      <c r="AG64" s="7" t="s">
        <v>4</v>
      </c>
      <c r="AH64" s="8">
        <f t="shared" si="73"/>
        <v>0</v>
      </c>
      <c r="AI64" s="8">
        <f t="shared" si="74"/>
        <v>0</v>
      </c>
      <c r="AJ64" s="8">
        <f t="shared" si="75"/>
        <v>0</v>
      </c>
      <c r="AK64" s="8">
        <f t="shared" si="76"/>
        <v>0</v>
      </c>
      <c r="AL64" s="9" t="s">
        <v>4</v>
      </c>
      <c r="AM64" s="7">
        <f t="shared" si="77"/>
        <v>0</v>
      </c>
      <c r="AN64" s="101">
        <f t="shared" si="78"/>
        <v>0</v>
      </c>
      <c r="AO64" s="7" t="s">
        <v>4</v>
      </c>
      <c r="AP64" s="8">
        <v>0</v>
      </c>
      <c r="AQ64" s="8">
        <v>0</v>
      </c>
      <c r="AR64" s="8">
        <v>0</v>
      </c>
      <c r="AS64" s="8">
        <v>0</v>
      </c>
      <c r="AT64" s="9" t="s">
        <v>4</v>
      </c>
      <c r="AU64" s="74">
        <f t="shared" si="19"/>
        <v>0</v>
      </c>
      <c r="AV64" s="101">
        <f t="shared" si="3"/>
        <v>0</v>
      </c>
      <c r="AW64" s="7" t="s">
        <v>4</v>
      </c>
      <c r="AX64" s="8">
        <v>0</v>
      </c>
      <c r="AY64" s="8">
        <v>0</v>
      </c>
      <c r="AZ64" s="8">
        <v>0</v>
      </c>
      <c r="BA64" s="8">
        <v>0</v>
      </c>
      <c r="BB64" s="9" t="s">
        <v>4</v>
      </c>
      <c r="BC64" s="74">
        <f t="shared" si="79"/>
        <v>0</v>
      </c>
      <c r="BD64" s="104">
        <f t="shared" si="30"/>
        <v>0</v>
      </c>
      <c r="BE64" s="96"/>
      <c r="BF64" s="11"/>
      <c r="BG64" s="11"/>
      <c r="BH64" s="11"/>
      <c r="BI64" s="11"/>
      <c r="BJ64" s="106"/>
      <c r="BK64" s="108">
        <f t="shared" si="80"/>
        <v>0</v>
      </c>
      <c r="BL64" s="86">
        <f>SUMIF(наличие!D:D,E64,наличие!F:F)</f>
        <v>0</v>
      </c>
      <c r="BM64" s="87">
        <f t="shared" si="81"/>
        <v>0</v>
      </c>
      <c r="BN64" s="87">
        <f t="shared" si="82"/>
        <v>0</v>
      </c>
      <c r="BO64" s="113">
        <f t="shared" si="5"/>
        <v>0</v>
      </c>
    </row>
    <row r="65" spans="1:67" s="10" customFormat="1" ht="60" x14ac:dyDescent="0.25">
      <c r="A65" s="11">
        <v>62</v>
      </c>
      <c r="B65" s="11" t="str">
        <f>_xlfn.XLOOKUP(D65,наличие!B:B,наличие!D:D,"-",0)</f>
        <v>Шляпы</v>
      </c>
      <c r="C65" s="11" t="s">
        <v>2363</v>
      </c>
      <c r="D65" s="109" t="str">
        <f t="shared" si="6"/>
        <v>BOGAN</v>
      </c>
      <c r="E65" s="110" t="str">
        <f t="shared" si="7"/>
        <v>37172BH</v>
      </c>
      <c r="F65" s="111" t="s">
        <v>20</v>
      </c>
      <c r="G65" s="11" t="str">
        <f t="shared" si="8"/>
        <v>37172BH_Camel</v>
      </c>
      <c r="H65" s="30" t="s">
        <v>4278</v>
      </c>
      <c r="I65" s="30"/>
      <c r="J65" s="14" t="s">
        <v>2488</v>
      </c>
      <c r="K65" s="45"/>
      <c r="L65" s="65">
        <f t="shared" si="24"/>
        <v>0</v>
      </c>
      <c r="M65" s="125">
        <f>SUMIF(price!A:A,E65,price!D:D)</f>
        <v>199</v>
      </c>
      <c r="N65" s="126">
        <v>192</v>
      </c>
      <c r="O65" s="21">
        <f t="shared" si="65"/>
        <v>17280</v>
      </c>
      <c r="P65" s="16" t="e">
        <f t="shared" si="66"/>
        <v>#DIV/0!</v>
      </c>
      <c r="Q65" s="118">
        <f t="shared" si="67"/>
        <v>105.6</v>
      </c>
      <c r="R65" s="22">
        <f t="shared" si="50"/>
        <v>0</v>
      </c>
      <c r="S65" s="16" t="e">
        <f t="shared" si="68"/>
        <v>#DIV/0!</v>
      </c>
      <c r="T65" s="23">
        <f t="shared" si="69"/>
        <v>84.5</v>
      </c>
      <c r="U65" s="28"/>
      <c r="V65" s="22">
        <f t="shared" si="70"/>
        <v>0</v>
      </c>
      <c r="W65" s="16" t="e">
        <f t="shared" si="71"/>
        <v>#DIV/0!</v>
      </c>
      <c r="X65" s="7" t="s">
        <v>4</v>
      </c>
      <c r="Y65" s="8">
        <v>0</v>
      </c>
      <c r="Z65" s="8">
        <v>0</v>
      </c>
      <c r="AA65" s="8">
        <v>0</v>
      </c>
      <c r="AB65" s="8">
        <v>0</v>
      </c>
      <c r="AC65" s="9" t="s">
        <v>4</v>
      </c>
      <c r="AD65" s="7">
        <f t="shared" si="72"/>
        <v>0</v>
      </c>
      <c r="AE65" s="75">
        <f t="shared" si="1"/>
        <v>0</v>
      </c>
      <c r="AG65" s="7" t="s">
        <v>4</v>
      </c>
      <c r="AH65" s="8">
        <f t="shared" si="73"/>
        <v>0</v>
      </c>
      <c r="AI65" s="8">
        <f t="shared" si="74"/>
        <v>0</v>
      </c>
      <c r="AJ65" s="8">
        <f t="shared" si="75"/>
        <v>0</v>
      </c>
      <c r="AK65" s="8">
        <f t="shared" si="76"/>
        <v>0</v>
      </c>
      <c r="AL65" s="9" t="s">
        <v>4</v>
      </c>
      <c r="AM65" s="7">
        <f t="shared" si="77"/>
        <v>0</v>
      </c>
      <c r="AN65" s="101">
        <f t="shared" si="78"/>
        <v>0</v>
      </c>
      <c r="AO65" s="7" t="s">
        <v>4</v>
      </c>
      <c r="AP65" s="8">
        <v>0</v>
      </c>
      <c r="AQ65" s="8">
        <v>0</v>
      </c>
      <c r="AR65" s="8">
        <v>0</v>
      </c>
      <c r="AS65" s="8">
        <v>0</v>
      </c>
      <c r="AT65" s="9" t="s">
        <v>4</v>
      </c>
      <c r="AU65" s="74">
        <f t="shared" si="19"/>
        <v>0</v>
      </c>
      <c r="AV65" s="101">
        <f t="shared" si="3"/>
        <v>0</v>
      </c>
      <c r="AW65" s="7" t="s">
        <v>4</v>
      </c>
      <c r="AX65" s="8">
        <v>0</v>
      </c>
      <c r="AY65" s="8">
        <v>0</v>
      </c>
      <c r="AZ65" s="8">
        <v>0</v>
      </c>
      <c r="BA65" s="8">
        <v>0</v>
      </c>
      <c r="BB65" s="9" t="s">
        <v>4</v>
      </c>
      <c r="BC65" s="74">
        <f t="shared" si="79"/>
        <v>0</v>
      </c>
      <c r="BD65" s="104">
        <f t="shared" si="30"/>
        <v>0</v>
      </c>
      <c r="BE65" s="96"/>
      <c r="BF65" s="11"/>
      <c r="BG65" s="11"/>
      <c r="BH65" s="11"/>
      <c r="BI65" s="11"/>
      <c r="BJ65" s="106"/>
      <c r="BK65" s="108">
        <f t="shared" si="80"/>
        <v>0</v>
      </c>
      <c r="BL65" s="86">
        <f>SUMIF(наличие!D:D,E65,наличие!F:F)</f>
        <v>0</v>
      </c>
      <c r="BM65" s="87">
        <f t="shared" si="81"/>
        <v>0</v>
      </c>
      <c r="BN65" s="87">
        <f t="shared" si="82"/>
        <v>0</v>
      </c>
      <c r="BO65" s="113">
        <f t="shared" si="5"/>
        <v>0</v>
      </c>
    </row>
    <row r="66" spans="1:67" s="10" customFormat="1" ht="60" x14ac:dyDescent="0.25">
      <c r="A66" s="11">
        <v>63</v>
      </c>
      <c r="B66" s="11" t="str">
        <f>_xlfn.XLOOKUP(D66,наличие!B:B,наличие!D:D,"-",0)</f>
        <v>Шляпы</v>
      </c>
      <c r="C66" s="11" t="s">
        <v>2364</v>
      </c>
      <c r="D66" s="109" t="str">
        <f t="shared" si="6"/>
        <v>CLORINDON</v>
      </c>
      <c r="E66" s="110" t="str">
        <f t="shared" si="7"/>
        <v>20007BH</v>
      </c>
      <c r="F66" s="111" t="s">
        <v>5</v>
      </c>
      <c r="G66" s="11" t="str">
        <f t="shared" si="8"/>
        <v>20007BH_Black</v>
      </c>
      <c r="H66" s="30" t="s">
        <v>4278</v>
      </c>
      <c r="I66" s="30"/>
      <c r="J66" s="14" t="s">
        <v>2488</v>
      </c>
      <c r="K66" s="45"/>
      <c r="L66" s="65">
        <f t="shared" si="24"/>
        <v>0</v>
      </c>
      <c r="M66" s="125">
        <f>SUMIF(price!A:A,E66,price!D:D)</f>
        <v>230</v>
      </c>
      <c r="N66" s="126">
        <v>192</v>
      </c>
      <c r="O66" s="21">
        <f t="shared" si="65"/>
        <v>17280</v>
      </c>
      <c r="P66" s="16" t="e">
        <f t="shared" si="66"/>
        <v>#DIV/0!</v>
      </c>
      <c r="Q66" s="118">
        <f t="shared" si="67"/>
        <v>105.6</v>
      </c>
      <c r="R66" s="22">
        <f t="shared" ref="R66:R106" si="83">Q66*$J$1</f>
        <v>0</v>
      </c>
      <c r="S66" s="16" t="e">
        <f t="shared" si="68"/>
        <v>#DIV/0!</v>
      </c>
      <c r="T66" s="23">
        <f t="shared" si="69"/>
        <v>84.5</v>
      </c>
      <c r="U66" s="28"/>
      <c r="V66" s="22">
        <f t="shared" si="70"/>
        <v>0</v>
      </c>
      <c r="W66" s="16" t="e">
        <f t="shared" si="71"/>
        <v>#DIV/0!</v>
      </c>
      <c r="X66" s="7" t="s">
        <v>4</v>
      </c>
      <c r="Y66" s="8">
        <v>0</v>
      </c>
      <c r="Z66" s="8">
        <v>0</v>
      </c>
      <c r="AA66" s="8">
        <v>0</v>
      </c>
      <c r="AB66" s="8">
        <v>0</v>
      </c>
      <c r="AC66" s="9" t="s">
        <v>4</v>
      </c>
      <c r="AD66" s="7">
        <f t="shared" si="72"/>
        <v>0</v>
      </c>
      <c r="AE66" s="75">
        <f t="shared" ref="AE66:AE133" si="84">AD66*K66</f>
        <v>0</v>
      </c>
      <c r="AG66" s="7" t="s">
        <v>4</v>
      </c>
      <c r="AH66" s="8">
        <f t="shared" si="73"/>
        <v>0</v>
      </c>
      <c r="AI66" s="8">
        <f t="shared" si="74"/>
        <v>0</v>
      </c>
      <c r="AJ66" s="8">
        <f t="shared" si="75"/>
        <v>3</v>
      </c>
      <c r="AK66" s="8">
        <f t="shared" si="76"/>
        <v>0</v>
      </c>
      <c r="AL66" s="9" t="s">
        <v>4</v>
      </c>
      <c r="AM66" s="7">
        <f t="shared" si="77"/>
        <v>3</v>
      </c>
      <c r="AN66" s="101">
        <f t="shared" si="78"/>
        <v>0</v>
      </c>
      <c r="AO66" s="7" t="s">
        <v>4</v>
      </c>
      <c r="AP66" s="8">
        <v>0</v>
      </c>
      <c r="AQ66" s="8">
        <v>0</v>
      </c>
      <c r="AR66" s="8">
        <v>0</v>
      </c>
      <c r="AS66" s="8">
        <v>0</v>
      </c>
      <c r="AT66" s="9" t="s">
        <v>4</v>
      </c>
      <c r="AU66" s="74">
        <f t="shared" si="19"/>
        <v>0</v>
      </c>
      <c r="AV66" s="101">
        <f t="shared" ref="AV66:AV133" si="85">AU66*K66</f>
        <v>0</v>
      </c>
      <c r="AW66" s="7" t="s">
        <v>4</v>
      </c>
      <c r="AX66" s="8">
        <v>0</v>
      </c>
      <c r="AY66" s="8">
        <v>0</v>
      </c>
      <c r="AZ66" s="8">
        <v>0</v>
      </c>
      <c r="BA66" s="8">
        <v>0</v>
      </c>
      <c r="BB66" s="9" t="s">
        <v>4</v>
      </c>
      <c r="BC66" s="74">
        <f t="shared" si="79"/>
        <v>0</v>
      </c>
      <c r="BD66" s="104">
        <f t="shared" si="30"/>
        <v>0</v>
      </c>
      <c r="BE66" s="96"/>
      <c r="BF66" s="11"/>
      <c r="BG66" s="11"/>
      <c r="BH66" s="11">
        <v>3</v>
      </c>
      <c r="BI66" s="11"/>
      <c r="BJ66" s="106"/>
      <c r="BK66" s="108">
        <f t="shared" si="80"/>
        <v>3</v>
      </c>
      <c r="BL66" s="86">
        <f>SUMIF(наличие!D:D,E66,наличие!F:F)</f>
        <v>0</v>
      </c>
      <c r="BM66" s="87">
        <f t="shared" si="81"/>
        <v>0</v>
      </c>
      <c r="BN66" s="87">
        <f t="shared" si="82"/>
        <v>0</v>
      </c>
      <c r="BO66" s="113">
        <f t="shared" si="5"/>
        <v>0</v>
      </c>
    </row>
    <row r="67" spans="1:67" s="10" customFormat="1" ht="60" x14ac:dyDescent="0.25">
      <c r="A67" s="11">
        <v>64</v>
      </c>
      <c r="B67" s="11" t="str">
        <f>_xlfn.XLOOKUP(D67,наличие!B:B,наличие!D:D,"-",0)</f>
        <v>Шляпы</v>
      </c>
      <c r="C67" s="11" t="s">
        <v>2364</v>
      </c>
      <c r="D67" s="109" t="str">
        <f t="shared" si="6"/>
        <v>CLORINDON</v>
      </c>
      <c r="E67" s="110" t="str">
        <f t="shared" si="7"/>
        <v>20007BH</v>
      </c>
      <c r="F67" s="111" t="s">
        <v>2200</v>
      </c>
      <c r="G67" s="11" t="str">
        <f t="shared" si="8"/>
        <v>20007BH_Unbleached</v>
      </c>
      <c r="H67" s="30" t="s">
        <v>4278</v>
      </c>
      <c r="I67" s="30"/>
      <c r="J67" s="14" t="s">
        <v>2488</v>
      </c>
      <c r="K67" s="45"/>
      <c r="L67" s="65">
        <f t="shared" si="24"/>
        <v>0</v>
      </c>
      <c r="M67" s="125">
        <f>SUMIF(price!A:A,E67,price!D:D)</f>
        <v>230</v>
      </c>
      <c r="N67" s="126">
        <v>192</v>
      </c>
      <c r="O67" s="21">
        <f t="shared" si="65"/>
        <v>17280</v>
      </c>
      <c r="P67" s="16" t="e">
        <f t="shared" si="66"/>
        <v>#DIV/0!</v>
      </c>
      <c r="Q67" s="118">
        <f t="shared" si="67"/>
        <v>105.6</v>
      </c>
      <c r="R67" s="22">
        <f t="shared" si="83"/>
        <v>0</v>
      </c>
      <c r="S67" s="16" t="e">
        <f t="shared" si="68"/>
        <v>#DIV/0!</v>
      </c>
      <c r="T67" s="23">
        <f t="shared" si="69"/>
        <v>84.5</v>
      </c>
      <c r="U67" s="28"/>
      <c r="V67" s="22">
        <f t="shared" si="70"/>
        <v>0</v>
      </c>
      <c r="W67" s="16" t="e">
        <f t="shared" si="71"/>
        <v>#DIV/0!</v>
      </c>
      <c r="X67" s="7" t="s">
        <v>4</v>
      </c>
      <c r="Y67" s="8">
        <v>0</v>
      </c>
      <c r="Z67" s="8">
        <v>0</v>
      </c>
      <c r="AA67" s="8">
        <v>0</v>
      </c>
      <c r="AB67" s="8">
        <v>0</v>
      </c>
      <c r="AC67" s="9" t="s">
        <v>4</v>
      </c>
      <c r="AD67" s="7">
        <f t="shared" si="72"/>
        <v>0</v>
      </c>
      <c r="AE67" s="75">
        <f t="shared" si="84"/>
        <v>0</v>
      </c>
      <c r="AG67" s="7" t="s">
        <v>4</v>
      </c>
      <c r="AH67" s="8">
        <f t="shared" si="73"/>
        <v>0</v>
      </c>
      <c r="AI67" s="8">
        <f t="shared" si="74"/>
        <v>1</v>
      </c>
      <c r="AJ67" s="8">
        <f t="shared" si="75"/>
        <v>4</v>
      </c>
      <c r="AK67" s="8">
        <f t="shared" si="76"/>
        <v>3</v>
      </c>
      <c r="AL67" s="9" t="s">
        <v>4</v>
      </c>
      <c r="AM67" s="7">
        <f t="shared" si="77"/>
        <v>8</v>
      </c>
      <c r="AN67" s="101">
        <f t="shared" si="78"/>
        <v>0</v>
      </c>
      <c r="AO67" s="7" t="s">
        <v>4</v>
      </c>
      <c r="AP67" s="8">
        <v>0</v>
      </c>
      <c r="AQ67" s="8">
        <v>1</v>
      </c>
      <c r="AR67" s="8">
        <v>1</v>
      </c>
      <c r="AS67" s="8">
        <v>1</v>
      </c>
      <c r="AT67" s="9" t="s">
        <v>4</v>
      </c>
      <c r="AU67" s="74">
        <f t="shared" si="19"/>
        <v>3</v>
      </c>
      <c r="AV67" s="101">
        <f t="shared" si="85"/>
        <v>0</v>
      </c>
      <c r="AW67" s="7" t="s">
        <v>4</v>
      </c>
      <c r="AX67" s="8">
        <v>0</v>
      </c>
      <c r="AY67" s="8">
        <v>0</v>
      </c>
      <c r="AZ67" s="8">
        <v>0</v>
      </c>
      <c r="BA67" s="8">
        <v>0</v>
      </c>
      <c r="BB67" s="9" t="s">
        <v>4</v>
      </c>
      <c r="BC67" s="74">
        <f t="shared" si="79"/>
        <v>0</v>
      </c>
      <c r="BD67" s="104">
        <f t="shared" si="30"/>
        <v>0</v>
      </c>
      <c r="BE67" s="96"/>
      <c r="BF67" s="11"/>
      <c r="BG67" s="11">
        <v>2</v>
      </c>
      <c r="BH67" s="11">
        <v>5</v>
      </c>
      <c r="BI67" s="11">
        <v>4</v>
      </c>
      <c r="BJ67" s="106"/>
      <c r="BK67" s="108">
        <f t="shared" si="80"/>
        <v>11</v>
      </c>
      <c r="BL67" s="86">
        <f>SUMIF(наличие!D:D,E67,наличие!F:F)</f>
        <v>0</v>
      </c>
      <c r="BM67" s="87">
        <f t="shared" si="81"/>
        <v>51840</v>
      </c>
      <c r="BN67" s="87">
        <f t="shared" si="82"/>
        <v>0</v>
      </c>
      <c r="BO67" s="113">
        <f t="shared" si="5"/>
        <v>0</v>
      </c>
    </row>
    <row r="68" spans="1:67" s="10" customFormat="1" ht="60" x14ac:dyDescent="0.25">
      <c r="A68" s="11">
        <v>65</v>
      </c>
      <c r="B68" s="11" t="str">
        <f>_xlfn.XLOOKUP(D68,наличие!B:B,наличие!D:D,"-",0)</f>
        <v>Шляпы</v>
      </c>
      <c r="C68" s="11" t="s">
        <v>2365</v>
      </c>
      <c r="D68" s="109" t="str">
        <f t="shared" si="6"/>
        <v>STEDMAN</v>
      </c>
      <c r="E68" s="110" t="str">
        <f t="shared" si="7"/>
        <v>37180BH</v>
      </c>
      <c r="F68" s="111" t="s">
        <v>5</v>
      </c>
      <c r="G68" s="11" t="str">
        <f t="shared" si="8"/>
        <v>37180BH_Black</v>
      </c>
      <c r="H68" s="30" t="s">
        <v>4280</v>
      </c>
      <c r="I68" s="30"/>
      <c r="J68" s="14" t="s">
        <v>2487</v>
      </c>
      <c r="K68" s="45"/>
      <c r="L68" s="65">
        <f t="shared" si="24"/>
        <v>0</v>
      </c>
      <c r="M68" s="125">
        <f>SUMIF(price!A:A,E68,price!D:D)</f>
        <v>215</v>
      </c>
      <c r="N68" s="126">
        <v>192</v>
      </c>
      <c r="O68" s="21">
        <f t="shared" si="65"/>
        <v>17280</v>
      </c>
      <c r="P68" s="16" t="e">
        <f t="shared" si="66"/>
        <v>#DIV/0!</v>
      </c>
      <c r="Q68" s="118">
        <f t="shared" si="67"/>
        <v>105.6</v>
      </c>
      <c r="R68" s="22">
        <f t="shared" si="83"/>
        <v>0</v>
      </c>
      <c r="S68" s="16" t="e">
        <f t="shared" si="68"/>
        <v>#DIV/0!</v>
      </c>
      <c r="T68" s="23">
        <f t="shared" si="69"/>
        <v>84.5</v>
      </c>
      <c r="U68" s="28"/>
      <c r="V68" s="22">
        <f t="shared" si="70"/>
        <v>0</v>
      </c>
      <c r="W68" s="16" t="e">
        <f t="shared" si="71"/>
        <v>#DIV/0!</v>
      </c>
      <c r="X68" s="7" t="s">
        <v>4</v>
      </c>
      <c r="Y68" s="8">
        <v>0</v>
      </c>
      <c r="Z68" s="8">
        <v>0</v>
      </c>
      <c r="AA68" s="8">
        <v>0</v>
      </c>
      <c r="AB68" s="8">
        <v>0</v>
      </c>
      <c r="AC68" s="9" t="s">
        <v>4</v>
      </c>
      <c r="AD68" s="7">
        <f t="shared" si="72"/>
        <v>0</v>
      </c>
      <c r="AE68" s="75">
        <f t="shared" si="84"/>
        <v>0</v>
      </c>
      <c r="AG68" s="7" t="s">
        <v>4</v>
      </c>
      <c r="AH68" s="8">
        <f t="shared" si="73"/>
        <v>0</v>
      </c>
      <c r="AI68" s="8">
        <f t="shared" si="74"/>
        <v>0</v>
      </c>
      <c r="AJ68" s="8">
        <f t="shared" si="75"/>
        <v>1</v>
      </c>
      <c r="AK68" s="8">
        <f t="shared" si="76"/>
        <v>0</v>
      </c>
      <c r="AL68" s="9" t="s">
        <v>4</v>
      </c>
      <c r="AM68" s="7">
        <f t="shared" si="77"/>
        <v>1</v>
      </c>
      <c r="AN68" s="101">
        <f t="shared" si="78"/>
        <v>0</v>
      </c>
      <c r="AO68" s="7" t="s">
        <v>4</v>
      </c>
      <c r="AP68" s="8">
        <v>0</v>
      </c>
      <c r="AQ68" s="8">
        <v>0</v>
      </c>
      <c r="AR68" s="8">
        <v>0</v>
      </c>
      <c r="AS68" s="8">
        <v>0</v>
      </c>
      <c r="AT68" s="9" t="s">
        <v>4</v>
      </c>
      <c r="AU68" s="74">
        <f t="shared" si="19"/>
        <v>0</v>
      </c>
      <c r="AV68" s="101">
        <f t="shared" si="85"/>
        <v>0</v>
      </c>
      <c r="AW68" s="7" t="s">
        <v>4</v>
      </c>
      <c r="AX68" s="8">
        <v>0</v>
      </c>
      <c r="AY68" s="8">
        <v>0</v>
      </c>
      <c r="AZ68" s="8">
        <v>0</v>
      </c>
      <c r="BA68" s="8">
        <v>0</v>
      </c>
      <c r="BB68" s="9" t="s">
        <v>4</v>
      </c>
      <c r="BC68" s="74">
        <f t="shared" si="79"/>
        <v>0</v>
      </c>
      <c r="BD68" s="104">
        <f t="shared" si="30"/>
        <v>0</v>
      </c>
      <c r="BE68" s="96"/>
      <c r="BF68" s="11"/>
      <c r="BG68" s="11"/>
      <c r="BH68" s="11">
        <v>1</v>
      </c>
      <c r="BI68" s="11"/>
      <c r="BJ68" s="106"/>
      <c r="BK68" s="108">
        <f t="shared" si="80"/>
        <v>1</v>
      </c>
      <c r="BL68" s="86">
        <f>SUMIF(наличие!D:D,E68,наличие!F:F)</f>
        <v>0</v>
      </c>
      <c r="BM68" s="87">
        <f t="shared" si="81"/>
        <v>0</v>
      </c>
      <c r="BN68" s="87">
        <f t="shared" si="82"/>
        <v>0</v>
      </c>
      <c r="BO68" s="113">
        <f t="shared" ref="BO68:BO131" si="86">SUMIF(BQ:BQ,E68,BX:BX)</f>
        <v>0</v>
      </c>
    </row>
    <row r="69" spans="1:67" s="10" customFormat="1" ht="60" x14ac:dyDescent="0.25">
      <c r="A69" s="11">
        <v>66</v>
      </c>
      <c r="B69" s="11" t="str">
        <f>_xlfn.XLOOKUP(D69,наличие!B:B,наличие!D:D,"-",0)</f>
        <v>Шляпы</v>
      </c>
      <c r="C69" s="11" t="s">
        <v>2365</v>
      </c>
      <c r="D69" s="109" t="str">
        <f t="shared" ref="D69:D132" si="87">MID(C69,FIND(" ",C69)+1,99)</f>
        <v>STEDMAN</v>
      </c>
      <c r="E69" s="110" t="str">
        <f t="shared" ref="E69:E132" si="88">MID(C69,1,FIND(" ",C69)-1)</f>
        <v>37180BH</v>
      </c>
      <c r="F69" s="111" t="s">
        <v>20</v>
      </c>
      <c r="G69" s="11" t="str">
        <f t="shared" ref="G69:G132" si="89">TRIM(E69&amp;"_"&amp;F69)</f>
        <v>37180BH_Camel</v>
      </c>
      <c r="H69" s="30" t="s">
        <v>4280</v>
      </c>
      <c r="I69" s="30"/>
      <c r="J69" s="14" t="s">
        <v>2487</v>
      </c>
      <c r="K69" s="45"/>
      <c r="L69" s="65">
        <f t="shared" si="24"/>
        <v>0</v>
      </c>
      <c r="M69" s="125">
        <f>SUMIF(price!A:A,E69,price!D:D)</f>
        <v>215</v>
      </c>
      <c r="N69" s="126">
        <v>192</v>
      </c>
      <c r="O69" s="21">
        <f t="shared" si="65"/>
        <v>17280</v>
      </c>
      <c r="P69" s="16" t="e">
        <f t="shared" si="66"/>
        <v>#DIV/0!</v>
      </c>
      <c r="Q69" s="118">
        <f t="shared" si="67"/>
        <v>105.6</v>
      </c>
      <c r="R69" s="22">
        <f t="shared" si="83"/>
        <v>0</v>
      </c>
      <c r="S69" s="16" t="e">
        <f t="shared" si="68"/>
        <v>#DIV/0!</v>
      </c>
      <c r="T69" s="23">
        <f t="shared" si="69"/>
        <v>84.5</v>
      </c>
      <c r="U69" s="28"/>
      <c r="V69" s="22">
        <f t="shared" si="70"/>
        <v>0</v>
      </c>
      <c r="W69" s="16" t="e">
        <f t="shared" si="71"/>
        <v>#DIV/0!</v>
      </c>
      <c r="X69" s="7" t="s">
        <v>4</v>
      </c>
      <c r="Y69" s="8">
        <v>0</v>
      </c>
      <c r="Z69" s="8">
        <v>0</v>
      </c>
      <c r="AA69" s="8">
        <v>0</v>
      </c>
      <c r="AB69" s="8">
        <v>0</v>
      </c>
      <c r="AC69" s="9" t="s">
        <v>4</v>
      </c>
      <c r="AD69" s="7">
        <f t="shared" si="72"/>
        <v>0</v>
      </c>
      <c r="AE69" s="75">
        <f t="shared" si="84"/>
        <v>0</v>
      </c>
      <c r="AG69" s="7" t="s">
        <v>4</v>
      </c>
      <c r="AH69" s="8">
        <f t="shared" si="73"/>
        <v>0</v>
      </c>
      <c r="AI69" s="8">
        <f t="shared" si="74"/>
        <v>1</v>
      </c>
      <c r="AJ69" s="8">
        <f t="shared" si="75"/>
        <v>0</v>
      </c>
      <c r="AK69" s="8">
        <f t="shared" si="76"/>
        <v>0</v>
      </c>
      <c r="AL69" s="9" t="s">
        <v>4</v>
      </c>
      <c r="AM69" s="7">
        <f t="shared" si="77"/>
        <v>1</v>
      </c>
      <c r="AN69" s="101">
        <f t="shared" si="78"/>
        <v>0</v>
      </c>
      <c r="AO69" s="7" t="s">
        <v>4</v>
      </c>
      <c r="AP69" s="8">
        <v>0</v>
      </c>
      <c r="AQ69" s="8">
        <v>0</v>
      </c>
      <c r="AR69" s="8">
        <v>0</v>
      </c>
      <c r="AS69" s="8">
        <v>0</v>
      </c>
      <c r="AT69" s="9" t="s">
        <v>4</v>
      </c>
      <c r="AU69" s="74">
        <f t="shared" si="19"/>
        <v>0</v>
      </c>
      <c r="AV69" s="101">
        <f t="shared" si="85"/>
        <v>0</v>
      </c>
      <c r="AW69" s="7" t="s">
        <v>4</v>
      </c>
      <c r="AX69" s="8">
        <v>0</v>
      </c>
      <c r="AY69" s="8">
        <v>0</v>
      </c>
      <c r="AZ69" s="8">
        <v>0</v>
      </c>
      <c r="BA69" s="8">
        <v>0</v>
      </c>
      <c r="BB69" s="9" t="s">
        <v>4</v>
      </c>
      <c r="BC69" s="74">
        <f t="shared" si="79"/>
        <v>0</v>
      </c>
      <c r="BD69" s="104">
        <f t="shared" si="30"/>
        <v>0</v>
      </c>
      <c r="BE69" s="96"/>
      <c r="BF69" s="11"/>
      <c r="BG69" s="11">
        <v>1</v>
      </c>
      <c r="BH69" s="11"/>
      <c r="BI69" s="11"/>
      <c r="BJ69" s="106"/>
      <c r="BK69" s="108">
        <f t="shared" si="80"/>
        <v>1</v>
      </c>
      <c r="BL69" s="86">
        <f>SUMIF(наличие!D:D,E69,наличие!F:F)</f>
        <v>0</v>
      </c>
      <c r="BM69" s="87">
        <f t="shared" si="81"/>
        <v>0</v>
      </c>
      <c r="BN69" s="87">
        <f t="shared" si="82"/>
        <v>0</v>
      </c>
      <c r="BO69" s="113">
        <f t="shared" si="86"/>
        <v>0</v>
      </c>
    </row>
    <row r="70" spans="1:67" s="10" customFormat="1" ht="60" x14ac:dyDescent="0.25">
      <c r="A70" s="11">
        <v>67</v>
      </c>
      <c r="B70" s="11" t="str">
        <f>_xlfn.XLOOKUP(D70,наличие!B:B,наличие!D:D,"-",0)</f>
        <v>Шляпы</v>
      </c>
      <c r="C70" s="11" t="s">
        <v>2365</v>
      </c>
      <c r="D70" s="109" t="str">
        <f t="shared" si="87"/>
        <v>STEDMAN</v>
      </c>
      <c r="E70" s="110" t="str">
        <f t="shared" si="88"/>
        <v>37180BH</v>
      </c>
      <c r="F70" s="111" t="s">
        <v>2442</v>
      </c>
      <c r="G70" s="11" t="str">
        <f t="shared" si="89"/>
        <v>37180BH_Oak</v>
      </c>
      <c r="H70" s="30" t="s">
        <v>4280</v>
      </c>
      <c r="I70" s="30"/>
      <c r="J70" s="14" t="s">
        <v>2487</v>
      </c>
      <c r="K70" s="45"/>
      <c r="L70" s="65">
        <f t="shared" si="24"/>
        <v>0</v>
      </c>
      <c r="M70" s="125">
        <f>SUMIF(price!A:A,E70,price!D:D)</f>
        <v>215</v>
      </c>
      <c r="N70" s="126">
        <v>192</v>
      </c>
      <c r="O70" s="21">
        <f t="shared" si="65"/>
        <v>17280</v>
      </c>
      <c r="P70" s="16" t="e">
        <f t="shared" si="66"/>
        <v>#DIV/0!</v>
      </c>
      <c r="Q70" s="118">
        <f t="shared" si="67"/>
        <v>105.6</v>
      </c>
      <c r="R70" s="22">
        <f t="shared" si="83"/>
        <v>0</v>
      </c>
      <c r="S70" s="16" t="e">
        <f t="shared" si="68"/>
        <v>#DIV/0!</v>
      </c>
      <c r="T70" s="23">
        <f t="shared" si="69"/>
        <v>84.5</v>
      </c>
      <c r="U70" s="28"/>
      <c r="V70" s="22">
        <f t="shared" si="70"/>
        <v>0</v>
      </c>
      <c r="W70" s="16" t="e">
        <f t="shared" si="71"/>
        <v>#DIV/0!</v>
      </c>
      <c r="X70" s="7" t="s">
        <v>4</v>
      </c>
      <c r="Y70" s="8">
        <v>0</v>
      </c>
      <c r="Z70" s="8">
        <v>2</v>
      </c>
      <c r="AA70" s="8">
        <v>3</v>
      </c>
      <c r="AB70" s="8">
        <v>2</v>
      </c>
      <c r="AC70" s="9" t="s">
        <v>4</v>
      </c>
      <c r="AD70" s="7">
        <f t="shared" si="72"/>
        <v>7</v>
      </c>
      <c r="AE70" s="75">
        <f t="shared" si="84"/>
        <v>0</v>
      </c>
      <c r="AG70" s="7" t="s">
        <v>4</v>
      </c>
      <c r="AH70" s="8">
        <f t="shared" si="73"/>
        <v>0</v>
      </c>
      <c r="AI70" s="8">
        <f t="shared" si="74"/>
        <v>1</v>
      </c>
      <c r="AJ70" s="8">
        <f t="shared" si="75"/>
        <v>2</v>
      </c>
      <c r="AK70" s="8">
        <f t="shared" si="76"/>
        <v>1</v>
      </c>
      <c r="AL70" s="9" t="s">
        <v>4</v>
      </c>
      <c r="AM70" s="7">
        <f t="shared" si="77"/>
        <v>4</v>
      </c>
      <c r="AN70" s="101">
        <f t="shared" si="78"/>
        <v>0</v>
      </c>
      <c r="AO70" s="7" t="s">
        <v>4</v>
      </c>
      <c r="AP70" s="8">
        <v>0</v>
      </c>
      <c r="AQ70" s="8">
        <v>1</v>
      </c>
      <c r="AR70" s="8">
        <v>1</v>
      </c>
      <c r="AS70" s="8">
        <v>1</v>
      </c>
      <c r="AT70" s="9" t="s">
        <v>4</v>
      </c>
      <c r="AU70" s="74">
        <f t="shared" si="19"/>
        <v>3</v>
      </c>
      <c r="AV70" s="101">
        <f t="shared" si="85"/>
        <v>0</v>
      </c>
      <c r="AW70" s="7" t="s">
        <v>4</v>
      </c>
      <c r="AX70" s="8">
        <v>0</v>
      </c>
      <c r="AY70" s="8">
        <v>0</v>
      </c>
      <c r="AZ70" s="8">
        <v>0</v>
      </c>
      <c r="BA70" s="8">
        <v>0</v>
      </c>
      <c r="BB70" s="9" t="s">
        <v>4</v>
      </c>
      <c r="BC70" s="74">
        <f t="shared" si="79"/>
        <v>0</v>
      </c>
      <c r="BD70" s="104">
        <f t="shared" si="30"/>
        <v>0</v>
      </c>
      <c r="BE70" s="96"/>
      <c r="BF70" s="11"/>
      <c r="BG70" s="11"/>
      <c r="BH70" s="11"/>
      <c r="BI70" s="11"/>
      <c r="BJ70" s="106"/>
      <c r="BK70" s="108">
        <f t="shared" si="80"/>
        <v>0</v>
      </c>
      <c r="BL70" s="86">
        <f>SUMIF(наличие!D:D,E70,наличие!F:F)</f>
        <v>0</v>
      </c>
      <c r="BM70" s="87">
        <f t="shared" si="81"/>
        <v>51840</v>
      </c>
      <c r="BN70" s="87">
        <f t="shared" si="82"/>
        <v>0</v>
      </c>
      <c r="BO70" s="113">
        <f t="shared" si="86"/>
        <v>0</v>
      </c>
    </row>
    <row r="71" spans="1:67" s="10" customFormat="1" ht="60" x14ac:dyDescent="0.25">
      <c r="A71" s="11">
        <v>68</v>
      </c>
      <c r="B71" s="11" t="str">
        <f>_xlfn.XLOOKUP(D71,наличие!B:B,наличие!D:D,"-",0)</f>
        <v>Шляпы</v>
      </c>
      <c r="C71" s="11" t="s">
        <v>2365</v>
      </c>
      <c r="D71" s="109" t="str">
        <f t="shared" si="87"/>
        <v>STEDMAN</v>
      </c>
      <c r="E71" s="110" t="str">
        <f t="shared" si="88"/>
        <v>37180BH</v>
      </c>
      <c r="F71" s="111" t="s">
        <v>2196</v>
      </c>
      <c r="G71" s="11" t="str">
        <f t="shared" si="89"/>
        <v>37180BH_Stucco</v>
      </c>
      <c r="H71" s="30" t="s">
        <v>4280</v>
      </c>
      <c r="I71" s="30"/>
      <c r="J71" s="14" t="s">
        <v>2487</v>
      </c>
      <c r="K71" s="45"/>
      <c r="L71" s="65">
        <f t="shared" si="24"/>
        <v>0</v>
      </c>
      <c r="M71" s="125">
        <f>SUMIF(price!A:A,E71,price!D:D)</f>
        <v>215</v>
      </c>
      <c r="N71" s="126">
        <v>192</v>
      </c>
      <c r="O71" s="21">
        <f t="shared" si="65"/>
        <v>17280</v>
      </c>
      <c r="P71" s="16" t="e">
        <f t="shared" si="66"/>
        <v>#DIV/0!</v>
      </c>
      <c r="Q71" s="118">
        <f t="shared" si="67"/>
        <v>105.6</v>
      </c>
      <c r="R71" s="22">
        <f t="shared" si="83"/>
        <v>0</v>
      </c>
      <c r="S71" s="16" t="e">
        <f t="shared" si="68"/>
        <v>#DIV/0!</v>
      </c>
      <c r="T71" s="23">
        <f t="shared" si="69"/>
        <v>84.5</v>
      </c>
      <c r="U71" s="28"/>
      <c r="V71" s="22">
        <f t="shared" si="70"/>
        <v>0</v>
      </c>
      <c r="W71" s="16" t="e">
        <f t="shared" si="71"/>
        <v>#DIV/0!</v>
      </c>
      <c r="X71" s="7" t="s">
        <v>4</v>
      </c>
      <c r="Y71" s="8">
        <v>0</v>
      </c>
      <c r="Z71" s="8">
        <v>2</v>
      </c>
      <c r="AA71" s="8">
        <v>3</v>
      </c>
      <c r="AB71" s="8">
        <v>2</v>
      </c>
      <c r="AC71" s="9" t="s">
        <v>4</v>
      </c>
      <c r="AD71" s="7">
        <f t="shared" si="72"/>
        <v>7</v>
      </c>
      <c r="AE71" s="75">
        <f t="shared" si="84"/>
        <v>0</v>
      </c>
      <c r="AG71" s="7" t="s">
        <v>4</v>
      </c>
      <c r="AH71" s="8">
        <f t="shared" si="73"/>
        <v>0</v>
      </c>
      <c r="AI71" s="8">
        <f t="shared" si="74"/>
        <v>1</v>
      </c>
      <c r="AJ71" s="8">
        <f t="shared" si="75"/>
        <v>2</v>
      </c>
      <c r="AK71" s="8">
        <f t="shared" si="76"/>
        <v>1</v>
      </c>
      <c r="AL71" s="9" t="s">
        <v>4</v>
      </c>
      <c r="AM71" s="7">
        <f t="shared" si="77"/>
        <v>4</v>
      </c>
      <c r="AN71" s="101">
        <f t="shared" si="78"/>
        <v>0</v>
      </c>
      <c r="AO71" s="7" t="s">
        <v>4</v>
      </c>
      <c r="AP71" s="8">
        <v>0</v>
      </c>
      <c r="AQ71" s="8">
        <v>1</v>
      </c>
      <c r="AR71" s="8">
        <v>1</v>
      </c>
      <c r="AS71" s="8">
        <v>1</v>
      </c>
      <c r="AT71" s="9" t="s">
        <v>4</v>
      </c>
      <c r="AU71" s="74">
        <f t="shared" si="19"/>
        <v>3</v>
      </c>
      <c r="AV71" s="101">
        <f t="shared" si="85"/>
        <v>0</v>
      </c>
      <c r="AW71" s="7" t="s">
        <v>4</v>
      </c>
      <c r="AX71" s="8">
        <v>0</v>
      </c>
      <c r="AY71" s="8">
        <v>0</v>
      </c>
      <c r="AZ71" s="8">
        <v>0</v>
      </c>
      <c r="BA71" s="8">
        <v>0</v>
      </c>
      <c r="BB71" s="9" t="s">
        <v>4</v>
      </c>
      <c r="BC71" s="74">
        <f t="shared" si="79"/>
        <v>0</v>
      </c>
      <c r="BD71" s="104">
        <f t="shared" si="30"/>
        <v>0</v>
      </c>
      <c r="BE71" s="96"/>
      <c r="BF71" s="11"/>
      <c r="BG71" s="11"/>
      <c r="BH71" s="11"/>
      <c r="BI71" s="11"/>
      <c r="BJ71" s="106"/>
      <c r="BK71" s="108">
        <f t="shared" si="80"/>
        <v>0</v>
      </c>
      <c r="BL71" s="86">
        <f>SUMIF(наличие!D:D,E71,наличие!F:F)</f>
        <v>0</v>
      </c>
      <c r="BM71" s="87">
        <f t="shared" si="81"/>
        <v>51840</v>
      </c>
      <c r="BN71" s="87">
        <f t="shared" si="82"/>
        <v>0</v>
      </c>
      <c r="BO71" s="113">
        <f t="shared" si="86"/>
        <v>0</v>
      </c>
    </row>
    <row r="72" spans="1:67" s="10" customFormat="1" ht="60" x14ac:dyDescent="0.25">
      <c r="A72" s="11">
        <v>69</v>
      </c>
      <c r="B72" s="11" t="str">
        <f>_xlfn.XLOOKUP(D72,наличие!B:B,наличие!D:D,"-",0)</f>
        <v>Шляпы</v>
      </c>
      <c r="C72" s="11" t="s">
        <v>2366</v>
      </c>
      <c r="D72" s="109" t="str">
        <f t="shared" si="87"/>
        <v>BARKSDALE</v>
      </c>
      <c r="E72" s="110" t="str">
        <f t="shared" si="88"/>
        <v>30002BH</v>
      </c>
      <c r="F72" s="111" t="s">
        <v>814</v>
      </c>
      <c r="G72" s="11" t="str">
        <f t="shared" si="89"/>
        <v>30002BH_Beech</v>
      </c>
      <c r="H72" s="30" t="s">
        <v>4278</v>
      </c>
      <c r="I72" s="30"/>
      <c r="J72" s="14" t="s">
        <v>2488</v>
      </c>
      <c r="K72" s="45"/>
      <c r="L72" s="65">
        <f t="shared" si="24"/>
        <v>0</v>
      </c>
      <c r="M72" s="125">
        <f>SUMIF(price!A:A,E72,price!D:D)</f>
        <v>199</v>
      </c>
      <c r="N72" s="126">
        <v>192</v>
      </c>
      <c r="O72" s="21">
        <f t="shared" si="65"/>
        <v>17280</v>
      </c>
      <c r="P72" s="16" t="e">
        <f t="shared" si="66"/>
        <v>#DIV/0!</v>
      </c>
      <c r="Q72" s="118">
        <f t="shared" si="67"/>
        <v>105.6</v>
      </c>
      <c r="R72" s="22">
        <f t="shared" si="83"/>
        <v>0</v>
      </c>
      <c r="S72" s="16" t="e">
        <f t="shared" si="68"/>
        <v>#DIV/0!</v>
      </c>
      <c r="T72" s="23">
        <f t="shared" si="69"/>
        <v>84.5</v>
      </c>
      <c r="U72" s="28"/>
      <c r="V72" s="22">
        <f t="shared" si="70"/>
        <v>0</v>
      </c>
      <c r="W72" s="16" t="e">
        <f t="shared" si="71"/>
        <v>#DIV/0!</v>
      </c>
      <c r="X72" s="7" t="s">
        <v>4</v>
      </c>
      <c r="Y72" s="8">
        <v>0</v>
      </c>
      <c r="Z72" s="8">
        <v>2</v>
      </c>
      <c r="AA72" s="8">
        <v>0</v>
      </c>
      <c r="AB72" s="8">
        <v>0</v>
      </c>
      <c r="AC72" s="9" t="s">
        <v>4</v>
      </c>
      <c r="AD72" s="7">
        <f t="shared" si="72"/>
        <v>2</v>
      </c>
      <c r="AE72" s="75">
        <f t="shared" si="84"/>
        <v>0</v>
      </c>
      <c r="AG72" s="7" t="s">
        <v>4</v>
      </c>
      <c r="AH72" s="8">
        <f t="shared" si="73"/>
        <v>0</v>
      </c>
      <c r="AI72" s="8">
        <f t="shared" si="74"/>
        <v>1</v>
      </c>
      <c r="AJ72" s="8">
        <f t="shared" si="75"/>
        <v>4</v>
      </c>
      <c r="AK72" s="8">
        <f t="shared" si="76"/>
        <v>1</v>
      </c>
      <c r="AL72" s="9" t="s">
        <v>4</v>
      </c>
      <c r="AM72" s="7">
        <f t="shared" si="77"/>
        <v>6</v>
      </c>
      <c r="AN72" s="101">
        <f t="shared" si="78"/>
        <v>0</v>
      </c>
      <c r="AO72" s="7" t="s">
        <v>4</v>
      </c>
      <c r="AP72" s="8">
        <v>0</v>
      </c>
      <c r="AQ72" s="8">
        <v>1</v>
      </c>
      <c r="AR72" s="8">
        <v>1</v>
      </c>
      <c r="AS72" s="8">
        <v>0</v>
      </c>
      <c r="AT72" s="9" t="s">
        <v>4</v>
      </c>
      <c r="AU72" s="74">
        <f t="shared" si="19"/>
        <v>2</v>
      </c>
      <c r="AV72" s="101">
        <f t="shared" si="85"/>
        <v>0</v>
      </c>
      <c r="AW72" s="7" t="s">
        <v>4</v>
      </c>
      <c r="AX72" s="8">
        <v>0</v>
      </c>
      <c r="AY72" s="8">
        <v>0</v>
      </c>
      <c r="AZ72" s="8">
        <v>0</v>
      </c>
      <c r="BA72" s="8">
        <v>0</v>
      </c>
      <c r="BB72" s="9" t="s">
        <v>4</v>
      </c>
      <c r="BC72" s="74">
        <f t="shared" si="79"/>
        <v>0</v>
      </c>
      <c r="BD72" s="104">
        <f t="shared" ref="BD72:BD143" si="90">BC72*K72</f>
        <v>0</v>
      </c>
      <c r="BE72" s="96"/>
      <c r="BF72" s="11"/>
      <c r="BG72" s="11"/>
      <c r="BH72" s="11">
        <v>5</v>
      </c>
      <c r="BI72" s="11">
        <v>1</v>
      </c>
      <c r="BJ72" s="106"/>
      <c r="BK72" s="108">
        <f t="shared" si="80"/>
        <v>6</v>
      </c>
      <c r="BL72" s="86">
        <f>SUMIF(наличие!D:D,E72,наличие!F:F)</f>
        <v>0</v>
      </c>
      <c r="BM72" s="87">
        <f t="shared" si="81"/>
        <v>34560</v>
      </c>
      <c r="BN72" s="87">
        <f t="shared" si="82"/>
        <v>0</v>
      </c>
      <c r="BO72" s="113">
        <f t="shared" si="86"/>
        <v>0</v>
      </c>
    </row>
    <row r="73" spans="1:67" s="10" customFormat="1" ht="60" x14ac:dyDescent="0.25">
      <c r="A73" s="11">
        <v>70</v>
      </c>
      <c r="B73" s="11" t="str">
        <f>_xlfn.XLOOKUP(D73,наличие!B:B,наличие!D:D,"-",0)</f>
        <v>Шляпы</v>
      </c>
      <c r="C73" s="11" t="s">
        <v>2366</v>
      </c>
      <c r="D73" s="109" t="str">
        <f t="shared" si="87"/>
        <v>BARKSDALE</v>
      </c>
      <c r="E73" s="110" t="str">
        <f t="shared" si="88"/>
        <v>30002BH</v>
      </c>
      <c r="F73" s="111" t="s">
        <v>5</v>
      </c>
      <c r="G73" s="11" t="str">
        <f t="shared" si="89"/>
        <v>30002BH_Black</v>
      </c>
      <c r="H73" s="30" t="s">
        <v>4278</v>
      </c>
      <c r="I73" s="30"/>
      <c r="J73" s="14" t="s">
        <v>2488</v>
      </c>
      <c r="K73" s="45"/>
      <c r="L73" s="65">
        <f t="shared" si="24"/>
        <v>0</v>
      </c>
      <c r="M73" s="125">
        <f>SUMIF(price!A:A,E73,price!D:D)</f>
        <v>199</v>
      </c>
      <c r="N73" s="126">
        <v>192</v>
      </c>
      <c r="O73" s="21">
        <f t="shared" si="65"/>
        <v>17280</v>
      </c>
      <c r="P73" s="16" t="e">
        <f t="shared" si="66"/>
        <v>#DIV/0!</v>
      </c>
      <c r="Q73" s="118">
        <f t="shared" si="67"/>
        <v>105.6</v>
      </c>
      <c r="R73" s="22">
        <f t="shared" si="83"/>
        <v>0</v>
      </c>
      <c r="S73" s="16" t="e">
        <f t="shared" si="68"/>
        <v>#DIV/0!</v>
      </c>
      <c r="T73" s="23">
        <f t="shared" si="69"/>
        <v>84.5</v>
      </c>
      <c r="U73" s="28"/>
      <c r="V73" s="22">
        <f t="shared" si="70"/>
        <v>0</v>
      </c>
      <c r="W73" s="16" t="e">
        <f t="shared" si="71"/>
        <v>#DIV/0!</v>
      </c>
      <c r="X73" s="7" t="s">
        <v>4</v>
      </c>
      <c r="Y73" s="8">
        <v>0</v>
      </c>
      <c r="Z73" s="8">
        <v>0</v>
      </c>
      <c r="AA73" s="8">
        <v>0</v>
      </c>
      <c r="AB73" s="8">
        <v>0</v>
      </c>
      <c r="AC73" s="9" t="s">
        <v>4</v>
      </c>
      <c r="AD73" s="7">
        <f t="shared" si="72"/>
        <v>0</v>
      </c>
      <c r="AE73" s="75">
        <f t="shared" si="84"/>
        <v>0</v>
      </c>
      <c r="AG73" s="7" t="s">
        <v>4</v>
      </c>
      <c r="AH73" s="8">
        <f t="shared" si="73"/>
        <v>0</v>
      </c>
      <c r="AI73" s="8">
        <f t="shared" si="74"/>
        <v>1</v>
      </c>
      <c r="AJ73" s="8">
        <f t="shared" si="75"/>
        <v>1</v>
      </c>
      <c r="AK73" s="8">
        <f t="shared" si="76"/>
        <v>1</v>
      </c>
      <c r="AL73" s="9" t="s">
        <v>4</v>
      </c>
      <c r="AM73" s="7">
        <f t="shared" si="77"/>
        <v>3</v>
      </c>
      <c r="AN73" s="101">
        <f t="shared" si="78"/>
        <v>0</v>
      </c>
      <c r="AO73" s="7" t="s">
        <v>4</v>
      </c>
      <c r="AP73" s="8">
        <v>0</v>
      </c>
      <c r="AQ73" s="8">
        <v>0</v>
      </c>
      <c r="AR73" s="8">
        <v>0</v>
      </c>
      <c r="AS73" s="8">
        <v>0</v>
      </c>
      <c r="AT73" s="9" t="s">
        <v>4</v>
      </c>
      <c r="AU73" s="74">
        <f t="shared" si="19"/>
        <v>0</v>
      </c>
      <c r="AV73" s="101">
        <f t="shared" si="85"/>
        <v>0</v>
      </c>
      <c r="AW73" s="7" t="s">
        <v>4</v>
      </c>
      <c r="AX73" s="8">
        <v>0</v>
      </c>
      <c r="AY73" s="8">
        <v>0</v>
      </c>
      <c r="AZ73" s="8">
        <v>0</v>
      </c>
      <c r="BA73" s="8">
        <v>0</v>
      </c>
      <c r="BB73" s="9" t="s">
        <v>4</v>
      </c>
      <c r="BC73" s="74">
        <f t="shared" si="79"/>
        <v>0</v>
      </c>
      <c r="BD73" s="104">
        <f t="shared" si="90"/>
        <v>0</v>
      </c>
      <c r="BE73" s="96"/>
      <c r="BF73" s="11"/>
      <c r="BG73" s="11">
        <v>1</v>
      </c>
      <c r="BH73" s="11">
        <v>1</v>
      </c>
      <c r="BI73" s="11">
        <v>1</v>
      </c>
      <c r="BJ73" s="106"/>
      <c r="BK73" s="108">
        <f t="shared" si="80"/>
        <v>3</v>
      </c>
      <c r="BL73" s="86">
        <f>SUMIF(наличие!D:D,E73,наличие!F:F)</f>
        <v>0</v>
      </c>
      <c r="BM73" s="87">
        <f t="shared" si="81"/>
        <v>0</v>
      </c>
      <c r="BN73" s="87">
        <f t="shared" si="82"/>
        <v>0</v>
      </c>
      <c r="BO73" s="113">
        <f t="shared" si="86"/>
        <v>0</v>
      </c>
    </row>
    <row r="74" spans="1:67" s="10" customFormat="1" ht="60" x14ac:dyDescent="0.25">
      <c r="A74" s="11">
        <v>71</v>
      </c>
      <c r="B74" s="11" t="str">
        <f>_xlfn.XLOOKUP(D74,наличие!B:B,наличие!D:D,"-",0)</f>
        <v>Шляпы</v>
      </c>
      <c r="C74" s="11" t="s">
        <v>2366</v>
      </c>
      <c r="D74" s="109" t="str">
        <f t="shared" si="87"/>
        <v>BARKSDALE</v>
      </c>
      <c r="E74" s="110" t="str">
        <f t="shared" si="88"/>
        <v>30002BH</v>
      </c>
      <c r="F74" s="111" t="s">
        <v>288</v>
      </c>
      <c r="G74" s="11" t="str">
        <f t="shared" si="89"/>
        <v>30002BH_Whiskey</v>
      </c>
      <c r="H74" s="30" t="s">
        <v>4278</v>
      </c>
      <c r="I74" s="30"/>
      <c r="J74" s="14" t="s">
        <v>2488</v>
      </c>
      <c r="K74" s="45"/>
      <c r="L74" s="65">
        <f t="shared" si="24"/>
        <v>0</v>
      </c>
      <c r="M74" s="125">
        <f>SUMIF(price!A:A,E74,price!D:D)</f>
        <v>199</v>
      </c>
      <c r="N74" s="126">
        <v>192</v>
      </c>
      <c r="O74" s="21">
        <f t="shared" si="65"/>
        <v>17280</v>
      </c>
      <c r="P74" s="16" t="e">
        <f t="shared" si="66"/>
        <v>#DIV/0!</v>
      </c>
      <c r="Q74" s="118">
        <f t="shared" si="67"/>
        <v>105.6</v>
      </c>
      <c r="R74" s="22">
        <f t="shared" si="83"/>
        <v>0</v>
      </c>
      <c r="S74" s="16" t="e">
        <f t="shared" si="68"/>
        <v>#DIV/0!</v>
      </c>
      <c r="T74" s="23">
        <f t="shared" si="69"/>
        <v>84.5</v>
      </c>
      <c r="U74" s="28"/>
      <c r="V74" s="22">
        <f t="shared" si="70"/>
        <v>0</v>
      </c>
      <c r="W74" s="16" t="e">
        <f t="shared" si="71"/>
        <v>#DIV/0!</v>
      </c>
      <c r="X74" s="7" t="s">
        <v>4</v>
      </c>
      <c r="Y74" s="8">
        <v>0</v>
      </c>
      <c r="Z74" s="8">
        <v>0</v>
      </c>
      <c r="AA74" s="8">
        <v>0</v>
      </c>
      <c r="AB74" s="8">
        <v>0</v>
      </c>
      <c r="AC74" s="9" t="s">
        <v>4</v>
      </c>
      <c r="AD74" s="7">
        <f t="shared" si="72"/>
        <v>0</v>
      </c>
      <c r="AE74" s="75">
        <f t="shared" si="84"/>
        <v>0</v>
      </c>
      <c r="AG74" s="7" t="s">
        <v>4</v>
      </c>
      <c r="AH74" s="8">
        <f t="shared" si="73"/>
        <v>0</v>
      </c>
      <c r="AI74" s="8">
        <f t="shared" si="74"/>
        <v>1</v>
      </c>
      <c r="AJ74" s="8">
        <f t="shared" si="75"/>
        <v>0</v>
      </c>
      <c r="AK74" s="8">
        <f t="shared" si="76"/>
        <v>0</v>
      </c>
      <c r="AL74" s="9" t="s">
        <v>4</v>
      </c>
      <c r="AM74" s="7">
        <f t="shared" si="77"/>
        <v>1</v>
      </c>
      <c r="AN74" s="101">
        <f t="shared" si="78"/>
        <v>0</v>
      </c>
      <c r="AO74" s="7" t="s">
        <v>4</v>
      </c>
      <c r="AP74" s="8">
        <v>0</v>
      </c>
      <c r="AQ74" s="8">
        <v>0</v>
      </c>
      <c r="AR74" s="8">
        <v>0</v>
      </c>
      <c r="AS74" s="8">
        <v>0</v>
      </c>
      <c r="AT74" s="9" t="s">
        <v>4</v>
      </c>
      <c r="AU74" s="74">
        <f t="shared" si="19"/>
        <v>0</v>
      </c>
      <c r="AV74" s="101">
        <f t="shared" si="85"/>
        <v>0</v>
      </c>
      <c r="AW74" s="7" t="s">
        <v>4</v>
      </c>
      <c r="AX74" s="8">
        <v>0</v>
      </c>
      <c r="AY74" s="8">
        <v>0</v>
      </c>
      <c r="AZ74" s="8">
        <v>0</v>
      </c>
      <c r="BA74" s="8">
        <v>0</v>
      </c>
      <c r="BB74" s="9" t="s">
        <v>4</v>
      </c>
      <c r="BC74" s="74">
        <f t="shared" si="79"/>
        <v>0</v>
      </c>
      <c r="BD74" s="104">
        <f t="shared" si="90"/>
        <v>0</v>
      </c>
      <c r="BE74" s="96"/>
      <c r="BF74" s="11"/>
      <c r="BG74" s="11">
        <v>1</v>
      </c>
      <c r="BH74" s="11"/>
      <c r="BI74" s="11"/>
      <c r="BJ74" s="106"/>
      <c r="BK74" s="108">
        <f t="shared" si="80"/>
        <v>1</v>
      </c>
      <c r="BL74" s="86">
        <f>SUMIF(наличие!D:D,E74,наличие!F:F)</f>
        <v>0</v>
      </c>
      <c r="BM74" s="87">
        <f t="shared" si="81"/>
        <v>0</v>
      </c>
      <c r="BN74" s="87">
        <f t="shared" si="82"/>
        <v>0</v>
      </c>
      <c r="BO74" s="113">
        <f t="shared" si="86"/>
        <v>0</v>
      </c>
    </row>
    <row r="75" spans="1:67" s="10" customFormat="1" ht="45" x14ac:dyDescent="0.25">
      <c r="A75" s="11">
        <v>72</v>
      </c>
      <c r="B75" s="11" t="str">
        <f>_xlfn.XLOOKUP(D75,наличие!B:B,наличие!D:D,"-",0)</f>
        <v>Шляпы</v>
      </c>
      <c r="C75" s="11" t="s">
        <v>2367</v>
      </c>
      <c r="D75" s="109" t="str">
        <f t="shared" si="87"/>
        <v>WALSH</v>
      </c>
      <c r="E75" s="110" t="str">
        <f t="shared" si="88"/>
        <v>30001BH</v>
      </c>
      <c r="F75" s="111" t="s">
        <v>5</v>
      </c>
      <c r="G75" s="11" t="str">
        <f t="shared" si="89"/>
        <v>30001BH_Black</v>
      </c>
      <c r="H75" s="30" t="s">
        <v>4278</v>
      </c>
      <c r="I75" s="30"/>
      <c r="J75" s="14" t="s">
        <v>2488</v>
      </c>
      <c r="K75" s="45"/>
      <c r="L75" s="65">
        <f t="shared" si="24"/>
        <v>0</v>
      </c>
      <c r="M75" s="125">
        <f>SUMIF(price!A:A,E75,price!D:D)</f>
        <v>210</v>
      </c>
      <c r="N75" s="126">
        <v>192</v>
      </c>
      <c r="O75" s="21">
        <f t="shared" si="65"/>
        <v>17280</v>
      </c>
      <c r="P75" s="16" t="e">
        <f t="shared" si="66"/>
        <v>#DIV/0!</v>
      </c>
      <c r="Q75" s="118">
        <f t="shared" si="67"/>
        <v>105.6</v>
      </c>
      <c r="R75" s="22">
        <f t="shared" si="83"/>
        <v>0</v>
      </c>
      <c r="S75" s="16" t="e">
        <f t="shared" si="68"/>
        <v>#DIV/0!</v>
      </c>
      <c r="T75" s="23">
        <f t="shared" si="69"/>
        <v>84.5</v>
      </c>
      <c r="U75" s="28"/>
      <c r="V75" s="22">
        <f t="shared" si="70"/>
        <v>0</v>
      </c>
      <c r="W75" s="16" t="e">
        <f t="shared" si="71"/>
        <v>#DIV/0!</v>
      </c>
      <c r="X75" s="7" t="s">
        <v>4</v>
      </c>
      <c r="Y75" s="8">
        <v>0</v>
      </c>
      <c r="Z75" s="8">
        <v>0</v>
      </c>
      <c r="AA75" s="8">
        <v>0</v>
      </c>
      <c r="AB75" s="8">
        <v>0</v>
      </c>
      <c r="AC75" s="9" t="s">
        <v>4</v>
      </c>
      <c r="AD75" s="7">
        <f t="shared" si="72"/>
        <v>0</v>
      </c>
      <c r="AE75" s="75">
        <f t="shared" si="84"/>
        <v>0</v>
      </c>
      <c r="AG75" s="7" t="s">
        <v>4</v>
      </c>
      <c r="AH75" s="8">
        <f t="shared" si="73"/>
        <v>0</v>
      </c>
      <c r="AI75" s="8">
        <f t="shared" si="74"/>
        <v>0</v>
      </c>
      <c r="AJ75" s="8">
        <f t="shared" si="75"/>
        <v>0</v>
      </c>
      <c r="AK75" s="8">
        <f t="shared" si="76"/>
        <v>0</v>
      </c>
      <c r="AL75" s="9" t="s">
        <v>4</v>
      </c>
      <c r="AM75" s="7">
        <f t="shared" si="77"/>
        <v>0</v>
      </c>
      <c r="AN75" s="101">
        <f t="shared" si="78"/>
        <v>0</v>
      </c>
      <c r="AO75" s="7" t="s">
        <v>4</v>
      </c>
      <c r="AP75" s="8">
        <v>0</v>
      </c>
      <c r="AQ75" s="8">
        <v>0</v>
      </c>
      <c r="AR75" s="8">
        <v>0</v>
      </c>
      <c r="AS75" s="8">
        <v>0</v>
      </c>
      <c r="AT75" s="9" t="s">
        <v>4</v>
      </c>
      <c r="AU75" s="74">
        <f t="shared" si="19"/>
        <v>0</v>
      </c>
      <c r="AV75" s="101">
        <f t="shared" si="85"/>
        <v>0</v>
      </c>
      <c r="AW75" s="7" t="s">
        <v>4</v>
      </c>
      <c r="AX75" s="8">
        <v>0</v>
      </c>
      <c r="AY75" s="8">
        <v>0</v>
      </c>
      <c r="AZ75" s="8">
        <v>0</v>
      </c>
      <c r="BA75" s="8">
        <v>0</v>
      </c>
      <c r="BB75" s="9" t="s">
        <v>4</v>
      </c>
      <c r="BC75" s="74">
        <f t="shared" si="79"/>
        <v>0</v>
      </c>
      <c r="BD75" s="104">
        <f t="shared" si="90"/>
        <v>0</v>
      </c>
      <c r="BE75" s="96"/>
      <c r="BF75" s="11"/>
      <c r="BG75" s="11"/>
      <c r="BH75" s="11"/>
      <c r="BI75" s="11"/>
      <c r="BJ75" s="106"/>
      <c r="BK75" s="108">
        <f t="shared" si="80"/>
        <v>0</v>
      </c>
      <c r="BL75" s="86">
        <f>SUMIF(наличие!D:D,E75,наличие!F:F)</f>
        <v>0</v>
      </c>
      <c r="BM75" s="87">
        <f t="shared" si="81"/>
        <v>0</v>
      </c>
      <c r="BN75" s="87">
        <f t="shared" si="82"/>
        <v>0</v>
      </c>
      <c r="BO75" s="113">
        <f t="shared" si="86"/>
        <v>0</v>
      </c>
    </row>
    <row r="76" spans="1:67" s="10" customFormat="1" ht="45" x14ac:dyDescent="0.25">
      <c r="A76" s="11">
        <v>73</v>
      </c>
      <c r="B76" s="11" t="str">
        <f>_xlfn.XLOOKUP(D76,наличие!B:B,наличие!D:D,"-",0)</f>
        <v>Шляпы</v>
      </c>
      <c r="C76" s="11" t="s">
        <v>2367</v>
      </c>
      <c r="D76" s="109" t="str">
        <f t="shared" si="87"/>
        <v>WALSH</v>
      </c>
      <c r="E76" s="110" t="str">
        <f t="shared" si="88"/>
        <v>30001BH</v>
      </c>
      <c r="F76" s="111" t="s">
        <v>1716</v>
      </c>
      <c r="G76" s="11" t="str">
        <f t="shared" si="89"/>
        <v>30001BH_Plaza Taupe</v>
      </c>
      <c r="H76" s="30" t="s">
        <v>4278</v>
      </c>
      <c r="I76" s="30"/>
      <c r="J76" s="14" t="s">
        <v>2488</v>
      </c>
      <c r="K76" s="45"/>
      <c r="L76" s="65">
        <f t="shared" si="24"/>
        <v>0</v>
      </c>
      <c r="M76" s="125">
        <f>SUMIF(price!A:A,E76,price!D:D)</f>
        <v>210</v>
      </c>
      <c r="N76" s="126">
        <v>192</v>
      </c>
      <c r="O76" s="21">
        <f t="shared" si="65"/>
        <v>17280</v>
      </c>
      <c r="P76" s="16" t="e">
        <f t="shared" si="66"/>
        <v>#DIV/0!</v>
      </c>
      <c r="Q76" s="118">
        <f t="shared" si="67"/>
        <v>105.6</v>
      </c>
      <c r="R76" s="22">
        <f t="shared" si="83"/>
        <v>0</v>
      </c>
      <c r="S76" s="16" t="e">
        <f t="shared" si="68"/>
        <v>#DIV/0!</v>
      </c>
      <c r="T76" s="23">
        <f t="shared" si="69"/>
        <v>84.5</v>
      </c>
      <c r="U76" s="28"/>
      <c r="V76" s="22">
        <f t="shared" si="70"/>
        <v>0</v>
      </c>
      <c r="W76" s="16" t="e">
        <f t="shared" si="71"/>
        <v>#DIV/0!</v>
      </c>
      <c r="X76" s="7" t="s">
        <v>4</v>
      </c>
      <c r="Y76" s="8">
        <v>0</v>
      </c>
      <c r="Z76" s="8">
        <v>0</v>
      </c>
      <c r="AA76" s="8">
        <v>0</v>
      </c>
      <c r="AB76" s="8">
        <v>0</v>
      </c>
      <c r="AC76" s="9" t="s">
        <v>4</v>
      </c>
      <c r="AD76" s="7">
        <f t="shared" si="72"/>
        <v>0</v>
      </c>
      <c r="AE76" s="75">
        <f t="shared" si="84"/>
        <v>0</v>
      </c>
      <c r="AG76" s="7" t="s">
        <v>4</v>
      </c>
      <c r="AH76" s="8">
        <f t="shared" si="73"/>
        <v>0</v>
      </c>
      <c r="AI76" s="8">
        <f t="shared" si="74"/>
        <v>0</v>
      </c>
      <c r="AJ76" s="8">
        <f t="shared" si="75"/>
        <v>0</v>
      </c>
      <c r="AK76" s="8">
        <f t="shared" si="76"/>
        <v>0</v>
      </c>
      <c r="AL76" s="9" t="s">
        <v>4</v>
      </c>
      <c r="AM76" s="7">
        <f t="shared" si="77"/>
        <v>0</v>
      </c>
      <c r="AN76" s="101">
        <f t="shared" si="78"/>
        <v>0</v>
      </c>
      <c r="AO76" s="7" t="s">
        <v>4</v>
      </c>
      <c r="AP76" s="8">
        <v>0</v>
      </c>
      <c r="AQ76" s="8">
        <v>0</v>
      </c>
      <c r="AR76" s="8">
        <v>0</v>
      </c>
      <c r="AS76" s="8">
        <v>0</v>
      </c>
      <c r="AT76" s="9" t="s">
        <v>4</v>
      </c>
      <c r="AU76" s="74">
        <f t="shared" si="19"/>
        <v>0</v>
      </c>
      <c r="AV76" s="101">
        <f t="shared" si="85"/>
        <v>0</v>
      </c>
      <c r="AW76" s="7" t="s">
        <v>4</v>
      </c>
      <c r="AX76" s="8">
        <v>0</v>
      </c>
      <c r="AY76" s="8">
        <v>0</v>
      </c>
      <c r="AZ76" s="8">
        <v>0</v>
      </c>
      <c r="BA76" s="8">
        <v>0</v>
      </c>
      <c r="BB76" s="9" t="s">
        <v>4</v>
      </c>
      <c r="BC76" s="74">
        <f t="shared" si="79"/>
        <v>0</v>
      </c>
      <c r="BD76" s="104">
        <f t="shared" si="90"/>
        <v>0</v>
      </c>
      <c r="BE76" s="96"/>
      <c r="BF76" s="11"/>
      <c r="BG76" s="11"/>
      <c r="BH76" s="11"/>
      <c r="BI76" s="11"/>
      <c r="BJ76" s="106"/>
      <c r="BK76" s="108">
        <f t="shared" si="80"/>
        <v>0</v>
      </c>
      <c r="BL76" s="86">
        <f>SUMIF(наличие!D:D,E76,наличие!F:F)</f>
        <v>0</v>
      </c>
      <c r="BM76" s="87">
        <f t="shared" si="81"/>
        <v>0</v>
      </c>
      <c r="BN76" s="87">
        <f t="shared" si="82"/>
        <v>0</v>
      </c>
      <c r="BO76" s="113">
        <f t="shared" si="86"/>
        <v>0</v>
      </c>
    </row>
    <row r="77" spans="1:67" s="10" customFormat="1" ht="60" x14ac:dyDescent="0.25">
      <c r="A77" s="11">
        <v>74</v>
      </c>
      <c r="B77" s="11" t="str">
        <f>_xlfn.XLOOKUP(D77,наличие!B:B,наличие!D:D,"-",0)</f>
        <v>Шляпы</v>
      </c>
      <c r="C77" s="11" t="s">
        <v>2368</v>
      </c>
      <c r="D77" s="109" t="str">
        <f t="shared" si="87"/>
        <v>ERNEST</v>
      </c>
      <c r="E77" s="110" t="str">
        <f t="shared" si="88"/>
        <v>37186BH</v>
      </c>
      <c r="F77" s="111" t="s">
        <v>5</v>
      </c>
      <c r="G77" s="11" t="str">
        <f t="shared" si="89"/>
        <v>37186BH_Black</v>
      </c>
      <c r="H77" s="30" t="s">
        <v>4278</v>
      </c>
      <c r="I77" s="30"/>
      <c r="J77" s="14" t="s">
        <v>2488</v>
      </c>
      <c r="K77" s="45"/>
      <c r="L77" s="65">
        <f t="shared" si="24"/>
        <v>0</v>
      </c>
      <c r="M77" s="125">
        <f>SUMIF(price!A:A,E77,price!D:D)</f>
        <v>199</v>
      </c>
      <c r="N77" s="126">
        <v>192</v>
      </c>
      <c r="O77" s="21">
        <f t="shared" si="65"/>
        <v>17280</v>
      </c>
      <c r="P77" s="16" t="e">
        <f t="shared" si="66"/>
        <v>#DIV/0!</v>
      </c>
      <c r="Q77" s="118">
        <f t="shared" si="67"/>
        <v>105.6</v>
      </c>
      <c r="R77" s="22">
        <f t="shared" si="83"/>
        <v>0</v>
      </c>
      <c r="S77" s="16" t="e">
        <f t="shared" si="68"/>
        <v>#DIV/0!</v>
      </c>
      <c r="T77" s="23">
        <f t="shared" si="69"/>
        <v>84.5</v>
      </c>
      <c r="U77" s="28"/>
      <c r="V77" s="22">
        <f t="shared" si="70"/>
        <v>0</v>
      </c>
      <c r="W77" s="16" t="e">
        <f t="shared" si="71"/>
        <v>#DIV/0!</v>
      </c>
      <c r="X77" s="7" t="s">
        <v>4</v>
      </c>
      <c r="Y77" s="8">
        <v>0</v>
      </c>
      <c r="Z77" s="8">
        <v>0</v>
      </c>
      <c r="AA77" s="8">
        <v>2</v>
      </c>
      <c r="AB77" s="8">
        <v>1</v>
      </c>
      <c r="AC77" s="9" t="s">
        <v>4</v>
      </c>
      <c r="AD77" s="7">
        <f t="shared" si="72"/>
        <v>3</v>
      </c>
      <c r="AE77" s="75">
        <f t="shared" si="84"/>
        <v>0</v>
      </c>
      <c r="AG77" s="7" t="s">
        <v>4</v>
      </c>
      <c r="AH77" s="8">
        <f t="shared" si="73"/>
        <v>1</v>
      </c>
      <c r="AI77" s="8">
        <f t="shared" si="74"/>
        <v>1</v>
      </c>
      <c r="AJ77" s="8">
        <f t="shared" si="75"/>
        <v>2</v>
      </c>
      <c r="AK77" s="8">
        <f t="shared" si="76"/>
        <v>1</v>
      </c>
      <c r="AL77" s="9" t="s">
        <v>4</v>
      </c>
      <c r="AM77" s="7">
        <f t="shared" si="77"/>
        <v>5</v>
      </c>
      <c r="AN77" s="101">
        <f t="shared" si="78"/>
        <v>0</v>
      </c>
      <c r="AO77" s="7" t="s">
        <v>4</v>
      </c>
      <c r="AP77" s="8">
        <v>0</v>
      </c>
      <c r="AQ77" s="8">
        <v>1</v>
      </c>
      <c r="AR77" s="8">
        <v>1</v>
      </c>
      <c r="AS77" s="8">
        <v>0</v>
      </c>
      <c r="AT77" s="9" t="s">
        <v>4</v>
      </c>
      <c r="AU77" s="74">
        <f t="shared" si="19"/>
        <v>2</v>
      </c>
      <c r="AV77" s="101">
        <f t="shared" si="85"/>
        <v>0</v>
      </c>
      <c r="AW77" s="7" t="s">
        <v>4</v>
      </c>
      <c r="AX77" s="8">
        <v>0</v>
      </c>
      <c r="AY77" s="8">
        <v>0</v>
      </c>
      <c r="AZ77" s="8">
        <v>0</v>
      </c>
      <c r="BA77" s="8">
        <v>0</v>
      </c>
      <c r="BB77" s="9" t="s">
        <v>4</v>
      </c>
      <c r="BC77" s="74">
        <f t="shared" si="79"/>
        <v>0</v>
      </c>
      <c r="BD77" s="104">
        <f t="shared" si="90"/>
        <v>0</v>
      </c>
      <c r="BE77" s="96"/>
      <c r="BF77" s="11">
        <v>1</v>
      </c>
      <c r="BG77" s="11">
        <v>2</v>
      </c>
      <c r="BH77" s="11">
        <v>1</v>
      </c>
      <c r="BI77" s="11"/>
      <c r="BJ77" s="106"/>
      <c r="BK77" s="108">
        <f t="shared" si="80"/>
        <v>4</v>
      </c>
      <c r="BL77" s="86">
        <f>SUMIF(наличие!D:D,E77,наличие!F:F)</f>
        <v>0</v>
      </c>
      <c r="BM77" s="87">
        <f t="shared" si="81"/>
        <v>34560</v>
      </c>
      <c r="BN77" s="87">
        <f t="shared" si="82"/>
        <v>0</v>
      </c>
      <c r="BO77" s="113">
        <f t="shared" si="86"/>
        <v>0</v>
      </c>
    </row>
    <row r="78" spans="1:67" s="10" customFormat="1" ht="60" x14ac:dyDescent="0.25">
      <c r="A78" s="11">
        <v>75</v>
      </c>
      <c r="B78" s="11" t="str">
        <f>_xlfn.XLOOKUP(D78,наличие!B:B,наличие!D:D,"-",0)</f>
        <v>Шляпы</v>
      </c>
      <c r="C78" s="11" t="s">
        <v>2368</v>
      </c>
      <c r="D78" s="109" t="str">
        <f t="shared" si="87"/>
        <v>ERNEST</v>
      </c>
      <c r="E78" s="110" t="str">
        <f t="shared" si="88"/>
        <v>37186BH</v>
      </c>
      <c r="F78" s="111" t="s">
        <v>2201</v>
      </c>
      <c r="G78" s="11" t="str">
        <f t="shared" si="89"/>
        <v>37186BH_Midnight Brown</v>
      </c>
      <c r="H78" s="30" t="s">
        <v>4278</v>
      </c>
      <c r="I78" s="30"/>
      <c r="J78" s="14" t="s">
        <v>2488</v>
      </c>
      <c r="K78" s="45"/>
      <c r="L78" s="65">
        <f t="shared" si="24"/>
        <v>0</v>
      </c>
      <c r="M78" s="125">
        <f>SUMIF(price!A:A,E78,price!D:D)</f>
        <v>199</v>
      </c>
      <c r="N78" s="126">
        <v>192</v>
      </c>
      <c r="O78" s="21">
        <f t="shared" si="65"/>
        <v>17280</v>
      </c>
      <c r="P78" s="16" t="e">
        <f t="shared" si="66"/>
        <v>#DIV/0!</v>
      </c>
      <c r="Q78" s="118">
        <f t="shared" si="67"/>
        <v>105.6</v>
      </c>
      <c r="R78" s="22">
        <f t="shared" si="83"/>
        <v>0</v>
      </c>
      <c r="S78" s="16" t="e">
        <f t="shared" si="68"/>
        <v>#DIV/0!</v>
      </c>
      <c r="T78" s="23">
        <f t="shared" si="69"/>
        <v>84.5</v>
      </c>
      <c r="U78" s="28"/>
      <c r="V78" s="22">
        <f t="shared" si="70"/>
        <v>0</v>
      </c>
      <c r="W78" s="16" t="e">
        <f t="shared" si="71"/>
        <v>#DIV/0!</v>
      </c>
      <c r="X78" s="7" t="s">
        <v>4</v>
      </c>
      <c r="Y78" s="8">
        <v>1</v>
      </c>
      <c r="Z78" s="8">
        <v>2</v>
      </c>
      <c r="AA78" s="8">
        <v>1</v>
      </c>
      <c r="AB78" s="8">
        <v>1</v>
      </c>
      <c r="AC78" s="9" t="s">
        <v>4</v>
      </c>
      <c r="AD78" s="7">
        <f t="shared" si="72"/>
        <v>5</v>
      </c>
      <c r="AE78" s="75">
        <f t="shared" si="84"/>
        <v>0</v>
      </c>
      <c r="AG78" s="7" t="s">
        <v>4</v>
      </c>
      <c r="AH78" s="8">
        <f t="shared" si="73"/>
        <v>1</v>
      </c>
      <c r="AI78" s="8">
        <f t="shared" si="74"/>
        <v>3</v>
      </c>
      <c r="AJ78" s="8">
        <f t="shared" si="75"/>
        <v>4</v>
      </c>
      <c r="AK78" s="8">
        <f t="shared" si="76"/>
        <v>2</v>
      </c>
      <c r="AL78" s="9" t="s">
        <v>4</v>
      </c>
      <c r="AM78" s="7">
        <f t="shared" si="77"/>
        <v>10</v>
      </c>
      <c r="AN78" s="101">
        <f t="shared" si="78"/>
        <v>0</v>
      </c>
      <c r="AO78" s="7" t="s">
        <v>4</v>
      </c>
      <c r="AP78" s="8">
        <v>0</v>
      </c>
      <c r="AQ78" s="8">
        <v>1</v>
      </c>
      <c r="AR78" s="8">
        <v>2</v>
      </c>
      <c r="AS78" s="8">
        <v>1</v>
      </c>
      <c r="AT78" s="9" t="s">
        <v>4</v>
      </c>
      <c r="AU78" s="74">
        <f t="shared" si="19"/>
        <v>4</v>
      </c>
      <c r="AV78" s="101">
        <f t="shared" si="85"/>
        <v>0</v>
      </c>
      <c r="AW78" s="7" t="s">
        <v>4</v>
      </c>
      <c r="AX78" s="8">
        <v>0</v>
      </c>
      <c r="AY78" s="8">
        <v>0</v>
      </c>
      <c r="AZ78" s="8">
        <v>0</v>
      </c>
      <c r="BA78" s="8">
        <v>0</v>
      </c>
      <c r="BB78" s="9" t="s">
        <v>4</v>
      </c>
      <c r="BC78" s="74">
        <f t="shared" si="79"/>
        <v>0</v>
      </c>
      <c r="BD78" s="104">
        <f t="shared" si="90"/>
        <v>0</v>
      </c>
      <c r="BE78" s="96"/>
      <c r="BF78" s="11"/>
      <c r="BG78" s="11">
        <v>2</v>
      </c>
      <c r="BH78" s="11">
        <v>5</v>
      </c>
      <c r="BI78" s="11">
        <v>2</v>
      </c>
      <c r="BJ78" s="106"/>
      <c r="BK78" s="108">
        <f t="shared" si="80"/>
        <v>9</v>
      </c>
      <c r="BL78" s="86">
        <f>SUMIF(наличие!D:D,E78,наличие!F:F)</f>
        <v>0</v>
      </c>
      <c r="BM78" s="87">
        <f t="shared" si="81"/>
        <v>69120</v>
      </c>
      <c r="BN78" s="87">
        <f t="shared" si="82"/>
        <v>0</v>
      </c>
      <c r="BO78" s="113">
        <f t="shared" si="86"/>
        <v>0</v>
      </c>
    </row>
    <row r="79" spans="1:67" s="10" customFormat="1" ht="60" x14ac:dyDescent="0.25">
      <c r="A79" s="11">
        <v>76</v>
      </c>
      <c r="B79" s="11" t="str">
        <f>_xlfn.XLOOKUP(D79,наличие!B:B,наличие!D:D,"-",0)</f>
        <v>Шляпы</v>
      </c>
      <c r="C79" s="11" t="s">
        <v>2368</v>
      </c>
      <c r="D79" s="109" t="str">
        <f t="shared" si="87"/>
        <v>ERNEST</v>
      </c>
      <c r="E79" s="110" t="str">
        <f t="shared" si="88"/>
        <v>37186BH</v>
      </c>
      <c r="F79" s="111" t="s">
        <v>2200</v>
      </c>
      <c r="G79" s="11" t="str">
        <f t="shared" si="89"/>
        <v>37186BH_Unbleached</v>
      </c>
      <c r="H79" s="30" t="s">
        <v>4278</v>
      </c>
      <c r="I79" s="30"/>
      <c r="J79" s="14" t="s">
        <v>2488</v>
      </c>
      <c r="K79" s="45"/>
      <c r="L79" s="65">
        <f t="shared" ref="L79:L84" si="91">K79*1.15</f>
        <v>0</v>
      </c>
      <c r="M79" s="125">
        <f>SUMIF(price!A:A,E79,price!D:D)</f>
        <v>199</v>
      </c>
      <c r="N79" s="126">
        <v>169</v>
      </c>
      <c r="O79" s="21">
        <f t="shared" ref="O79:O84" si="92">N79*$L$1</f>
        <v>15210</v>
      </c>
      <c r="P79" s="16" t="e">
        <f t="shared" ref="P79:P84" si="93">(N79-L79)/L79</f>
        <v>#DIV/0!</v>
      </c>
      <c r="Q79" s="118">
        <f t="shared" ref="Q79:Q84" si="94">ROUND(N79*0.55,1)</f>
        <v>93</v>
      </c>
      <c r="R79" s="22">
        <f t="shared" ref="R79:R84" si="95">Q79*$J$1</f>
        <v>0</v>
      </c>
      <c r="S79" s="16" t="e">
        <f t="shared" ref="S79:S84" si="96">(Q79-L79)/L79</f>
        <v>#DIV/0!</v>
      </c>
      <c r="T79" s="23">
        <f t="shared" ref="T79:T84" si="97">ROUND(Q79*0.8,1)</f>
        <v>74.400000000000006</v>
      </c>
      <c r="U79" s="28">
        <v>2880</v>
      </c>
      <c r="V79" s="22">
        <f t="shared" ref="V79:V84" si="98">T79*$J$1</f>
        <v>0</v>
      </c>
      <c r="W79" s="16" t="e">
        <f t="shared" ref="W79:W84" si="99">(T79-L79)/L79</f>
        <v>#DIV/0!</v>
      </c>
      <c r="X79" s="7" t="s">
        <v>4</v>
      </c>
      <c r="Y79" s="8">
        <v>0</v>
      </c>
      <c r="Z79" s="8">
        <v>0</v>
      </c>
      <c r="AA79" s="8">
        <v>0</v>
      </c>
      <c r="AB79" s="8">
        <v>0</v>
      </c>
      <c r="AC79" s="9" t="s">
        <v>4</v>
      </c>
      <c r="AD79" s="7">
        <f t="shared" ref="AD79:AD84" si="100">SUM(X79:AC79)</f>
        <v>0</v>
      </c>
      <c r="AE79" s="75">
        <f t="shared" ref="AE79:AE84" si="101">AD79*K79</f>
        <v>0</v>
      </c>
      <c r="AG79" s="7" t="s">
        <v>4</v>
      </c>
      <c r="AH79" s="8">
        <f t="shared" ref="AH79:AH84" si="102">BF79+Y79-AP79-AX79</f>
        <v>0</v>
      </c>
      <c r="AI79" s="8">
        <f t="shared" ref="AI79:AK81" si="103">BG79+Z79-AQ79-AY79</f>
        <v>0</v>
      </c>
      <c r="AJ79" s="8">
        <f t="shared" si="103"/>
        <v>0</v>
      </c>
      <c r="AK79" s="8">
        <f t="shared" si="103"/>
        <v>0</v>
      </c>
      <c r="AL79" s="9" t="s">
        <v>4</v>
      </c>
      <c r="AM79" s="7">
        <f t="shared" ref="AM79:AM84" si="104">SUM(AG79:AL79)</f>
        <v>0</v>
      </c>
      <c r="AN79" s="101">
        <f t="shared" ref="AN79:AN84" si="105">AM79*L79</f>
        <v>0</v>
      </c>
      <c r="AO79" s="7" t="s">
        <v>4</v>
      </c>
      <c r="AP79" s="8">
        <v>0</v>
      </c>
      <c r="AQ79" s="8">
        <v>0</v>
      </c>
      <c r="AR79" s="8">
        <v>0</v>
      </c>
      <c r="AS79" s="8">
        <v>0</v>
      </c>
      <c r="AT79" s="9" t="s">
        <v>4</v>
      </c>
      <c r="AU79" s="74">
        <f t="shared" ref="AU79:AU84" si="106">SUM(AO79:AT79)</f>
        <v>0</v>
      </c>
      <c r="AV79" s="101">
        <f t="shared" ref="AV79:AV84" si="107">AU79*K79</f>
        <v>0</v>
      </c>
      <c r="AW79" s="7" t="s">
        <v>4</v>
      </c>
      <c r="AX79" s="8">
        <v>0</v>
      </c>
      <c r="AY79" s="8">
        <v>0</v>
      </c>
      <c r="AZ79" s="8">
        <v>0</v>
      </c>
      <c r="BA79" s="8">
        <v>0</v>
      </c>
      <c r="BB79" s="9" t="s">
        <v>4</v>
      </c>
      <c r="BC79" s="74">
        <f t="shared" ref="BC79:BC84" si="108">SUM(AW79:BB79)</f>
        <v>0</v>
      </c>
      <c r="BD79" s="104">
        <f t="shared" ref="BD79:BD84" si="109">BC79*K79</f>
        <v>0</v>
      </c>
      <c r="BE79" s="96"/>
      <c r="BF79" s="11"/>
      <c r="BG79" s="11"/>
      <c r="BH79" s="11"/>
      <c r="BI79" s="11"/>
      <c r="BJ79" s="106"/>
      <c r="BK79" s="108">
        <f t="shared" ref="BK79:BK84" si="110">SUM(BE79:BJ79)</f>
        <v>0</v>
      </c>
      <c r="BL79" s="86">
        <f>SUMIF(наличие!D:D,E79,наличие!F:F)</f>
        <v>0</v>
      </c>
      <c r="BM79" s="87">
        <f t="shared" ref="BM79:BM84" si="111">AU79*O79</f>
        <v>0</v>
      </c>
      <c r="BN79" s="87">
        <f t="shared" ref="BN79:BN84" si="112">BC79*O79</f>
        <v>0</v>
      </c>
      <c r="BO79" s="113">
        <f t="shared" si="86"/>
        <v>0</v>
      </c>
    </row>
    <row r="80" spans="1:67" s="10" customFormat="1" ht="45" x14ac:dyDescent="0.25">
      <c r="A80" s="11">
        <v>77</v>
      </c>
      <c r="B80" s="11" t="str">
        <f>_xlfn.XLOOKUP(D80,наличие!B:B,наличие!D:D,"-",0)</f>
        <v>Шляпы</v>
      </c>
      <c r="C80" s="11" t="s">
        <v>2369</v>
      </c>
      <c r="D80" s="109" t="str">
        <f t="shared" si="87"/>
        <v>ELLETT</v>
      </c>
      <c r="E80" s="110" t="str">
        <f t="shared" si="88"/>
        <v>37185BH</v>
      </c>
      <c r="F80" s="111" t="s">
        <v>2443</v>
      </c>
      <c r="G80" s="11" t="str">
        <f t="shared" si="89"/>
        <v>37185BH_Avion</v>
      </c>
      <c r="H80" s="30" t="s">
        <v>4278</v>
      </c>
      <c r="I80" s="30"/>
      <c r="J80" s="14" t="s">
        <v>2488</v>
      </c>
      <c r="K80" s="45"/>
      <c r="L80" s="65">
        <f t="shared" si="91"/>
        <v>0</v>
      </c>
      <c r="M80" s="125">
        <f>SUMIF(price!A:A,E80,price!D:D)</f>
        <v>199</v>
      </c>
      <c r="N80" s="126">
        <v>169</v>
      </c>
      <c r="O80" s="21">
        <f t="shared" si="92"/>
        <v>15210</v>
      </c>
      <c r="P80" s="16" t="e">
        <f t="shared" si="93"/>
        <v>#DIV/0!</v>
      </c>
      <c r="Q80" s="118">
        <f t="shared" si="94"/>
        <v>93</v>
      </c>
      <c r="R80" s="22">
        <f t="shared" si="95"/>
        <v>0</v>
      </c>
      <c r="S80" s="16" t="e">
        <f t="shared" si="96"/>
        <v>#DIV/0!</v>
      </c>
      <c r="T80" s="23">
        <f t="shared" si="97"/>
        <v>74.400000000000006</v>
      </c>
      <c r="U80" s="28">
        <v>2880</v>
      </c>
      <c r="V80" s="22">
        <f t="shared" si="98"/>
        <v>0</v>
      </c>
      <c r="W80" s="16" t="e">
        <f t="shared" si="99"/>
        <v>#DIV/0!</v>
      </c>
      <c r="X80" s="7" t="s">
        <v>4</v>
      </c>
      <c r="Y80" s="8">
        <v>0</v>
      </c>
      <c r="Z80" s="8">
        <v>0</v>
      </c>
      <c r="AA80" s="8">
        <v>0</v>
      </c>
      <c r="AB80" s="8">
        <v>0</v>
      </c>
      <c r="AC80" s="9" t="s">
        <v>4</v>
      </c>
      <c r="AD80" s="7">
        <f t="shared" si="100"/>
        <v>0</v>
      </c>
      <c r="AE80" s="75">
        <f t="shared" si="101"/>
        <v>0</v>
      </c>
      <c r="AG80" s="7" t="s">
        <v>4</v>
      </c>
      <c r="AH80" s="8">
        <f t="shared" si="102"/>
        <v>0</v>
      </c>
      <c r="AI80" s="8">
        <f t="shared" si="103"/>
        <v>0</v>
      </c>
      <c r="AJ80" s="8">
        <f t="shared" si="103"/>
        <v>0</v>
      </c>
      <c r="AK80" s="8">
        <f t="shared" si="103"/>
        <v>0</v>
      </c>
      <c r="AL80" s="9" t="s">
        <v>4</v>
      </c>
      <c r="AM80" s="7">
        <f t="shared" si="104"/>
        <v>0</v>
      </c>
      <c r="AN80" s="101">
        <f t="shared" si="105"/>
        <v>0</v>
      </c>
      <c r="AO80" s="7" t="s">
        <v>4</v>
      </c>
      <c r="AP80" s="8">
        <v>0</v>
      </c>
      <c r="AQ80" s="8">
        <v>0</v>
      </c>
      <c r="AR80" s="8">
        <v>0</v>
      </c>
      <c r="AS80" s="8">
        <v>0</v>
      </c>
      <c r="AT80" s="9" t="s">
        <v>4</v>
      </c>
      <c r="AU80" s="74">
        <f t="shared" si="106"/>
        <v>0</v>
      </c>
      <c r="AV80" s="101">
        <f t="shared" si="107"/>
        <v>0</v>
      </c>
      <c r="AW80" s="7" t="s">
        <v>4</v>
      </c>
      <c r="AX80" s="8">
        <v>0</v>
      </c>
      <c r="AY80" s="8">
        <v>0</v>
      </c>
      <c r="AZ80" s="8">
        <v>0</v>
      </c>
      <c r="BA80" s="8">
        <v>0</v>
      </c>
      <c r="BB80" s="9" t="s">
        <v>4</v>
      </c>
      <c r="BC80" s="74">
        <f t="shared" si="108"/>
        <v>0</v>
      </c>
      <c r="BD80" s="104">
        <f t="shared" si="109"/>
        <v>0</v>
      </c>
      <c r="BE80" s="96"/>
      <c r="BF80" s="11"/>
      <c r="BG80" s="11"/>
      <c r="BH80" s="11"/>
      <c r="BI80" s="11"/>
      <c r="BJ80" s="106"/>
      <c r="BK80" s="108">
        <f t="shared" si="110"/>
        <v>0</v>
      </c>
      <c r="BL80" s="86">
        <f>SUMIF(наличие!D:D,E80,наличие!F:F)</f>
        <v>0</v>
      </c>
      <c r="BM80" s="87">
        <f t="shared" si="111"/>
        <v>0</v>
      </c>
      <c r="BN80" s="87">
        <f t="shared" si="112"/>
        <v>0</v>
      </c>
      <c r="BO80" s="113">
        <f t="shared" si="86"/>
        <v>0</v>
      </c>
    </row>
    <row r="81" spans="1:67" s="10" customFormat="1" ht="45" x14ac:dyDescent="0.25">
      <c r="A81" s="11">
        <v>78</v>
      </c>
      <c r="B81" s="11" t="str">
        <f>_xlfn.XLOOKUP(D81,наличие!B:B,наличие!D:D,"-",0)</f>
        <v>Шляпы</v>
      </c>
      <c r="C81" s="11" t="s">
        <v>2369</v>
      </c>
      <c r="D81" s="109" t="str">
        <f t="shared" si="87"/>
        <v>ELLETT</v>
      </c>
      <c r="E81" s="110" t="str">
        <f t="shared" si="88"/>
        <v>37185BH</v>
      </c>
      <c r="F81" s="111" t="s">
        <v>5</v>
      </c>
      <c r="G81" s="11" t="str">
        <f t="shared" si="89"/>
        <v>37185BH_Black</v>
      </c>
      <c r="H81" s="30" t="s">
        <v>4278</v>
      </c>
      <c r="I81" s="30"/>
      <c r="J81" s="14" t="s">
        <v>2488</v>
      </c>
      <c r="K81" s="45"/>
      <c r="L81" s="65">
        <f t="shared" si="91"/>
        <v>0</v>
      </c>
      <c r="M81" s="125">
        <f>SUMIF(price!A:A,E81,price!D:D)</f>
        <v>199</v>
      </c>
      <c r="N81" s="126">
        <v>169</v>
      </c>
      <c r="O81" s="21">
        <f t="shared" si="92"/>
        <v>15210</v>
      </c>
      <c r="P81" s="16" t="e">
        <f t="shared" si="93"/>
        <v>#DIV/0!</v>
      </c>
      <c r="Q81" s="118">
        <f t="shared" si="94"/>
        <v>93</v>
      </c>
      <c r="R81" s="22">
        <f t="shared" si="95"/>
        <v>0</v>
      </c>
      <c r="S81" s="16" t="e">
        <f t="shared" si="96"/>
        <v>#DIV/0!</v>
      </c>
      <c r="T81" s="23">
        <f t="shared" si="97"/>
        <v>74.400000000000006</v>
      </c>
      <c r="U81" s="28">
        <v>2880</v>
      </c>
      <c r="V81" s="22">
        <f t="shared" si="98"/>
        <v>0</v>
      </c>
      <c r="W81" s="16" t="e">
        <f t="shared" si="99"/>
        <v>#DIV/0!</v>
      </c>
      <c r="X81" s="7" t="s">
        <v>4</v>
      </c>
      <c r="Y81" s="8">
        <v>0</v>
      </c>
      <c r="Z81" s="8">
        <v>2</v>
      </c>
      <c r="AA81" s="8">
        <v>2</v>
      </c>
      <c r="AB81" s="8">
        <v>2</v>
      </c>
      <c r="AC81" s="9" t="s">
        <v>4</v>
      </c>
      <c r="AD81" s="7">
        <f t="shared" si="100"/>
        <v>6</v>
      </c>
      <c r="AE81" s="75">
        <f t="shared" si="101"/>
        <v>0</v>
      </c>
      <c r="AG81" s="7" t="s">
        <v>4</v>
      </c>
      <c r="AH81" s="8">
        <f t="shared" si="102"/>
        <v>0</v>
      </c>
      <c r="AI81" s="8">
        <f t="shared" si="103"/>
        <v>2</v>
      </c>
      <c r="AJ81" s="8">
        <f t="shared" si="103"/>
        <v>2</v>
      </c>
      <c r="AK81" s="8">
        <f t="shared" si="103"/>
        <v>1</v>
      </c>
      <c r="AL81" s="9" t="s">
        <v>4</v>
      </c>
      <c r="AM81" s="7">
        <f t="shared" si="104"/>
        <v>5</v>
      </c>
      <c r="AN81" s="101">
        <f t="shared" si="105"/>
        <v>0</v>
      </c>
      <c r="AO81" s="7" t="s">
        <v>4</v>
      </c>
      <c r="AP81" s="8">
        <v>0</v>
      </c>
      <c r="AQ81" s="8">
        <v>0</v>
      </c>
      <c r="AR81" s="8">
        <v>1</v>
      </c>
      <c r="AS81" s="8">
        <v>1</v>
      </c>
      <c r="AT81" s="9" t="s">
        <v>4</v>
      </c>
      <c r="AU81" s="74">
        <f t="shared" si="106"/>
        <v>2</v>
      </c>
      <c r="AV81" s="101">
        <f t="shared" si="107"/>
        <v>0</v>
      </c>
      <c r="AW81" s="7" t="s">
        <v>4</v>
      </c>
      <c r="AX81" s="8">
        <v>0</v>
      </c>
      <c r="AY81" s="8">
        <v>0</v>
      </c>
      <c r="AZ81" s="8">
        <v>0</v>
      </c>
      <c r="BA81" s="8">
        <v>0</v>
      </c>
      <c r="BB81" s="9" t="s">
        <v>4</v>
      </c>
      <c r="BC81" s="74">
        <f t="shared" si="108"/>
        <v>0</v>
      </c>
      <c r="BD81" s="104">
        <f t="shared" si="109"/>
        <v>0</v>
      </c>
      <c r="BE81" s="96"/>
      <c r="BF81" s="11"/>
      <c r="BG81" s="11"/>
      <c r="BH81" s="11">
        <v>1</v>
      </c>
      <c r="BI81" s="11"/>
      <c r="BJ81" s="106"/>
      <c r="BK81" s="108">
        <f t="shared" si="110"/>
        <v>1</v>
      </c>
      <c r="BL81" s="86">
        <f>SUMIF(наличие!D:D,E81,наличие!F:F)</f>
        <v>0</v>
      </c>
      <c r="BM81" s="87">
        <f t="shared" si="111"/>
        <v>30420</v>
      </c>
      <c r="BN81" s="87">
        <f t="shared" si="112"/>
        <v>0</v>
      </c>
      <c r="BO81" s="113">
        <f t="shared" si="86"/>
        <v>0</v>
      </c>
    </row>
    <row r="82" spans="1:67" s="10" customFormat="1" ht="45" x14ac:dyDescent="0.25">
      <c r="A82" s="11">
        <v>79</v>
      </c>
      <c r="B82" s="11" t="str">
        <f>_xlfn.XLOOKUP(D82,наличие!B:B,наличие!D:D,"-",0)</f>
        <v>Шляпы</v>
      </c>
      <c r="C82" s="11" t="s">
        <v>2369</v>
      </c>
      <c r="D82" s="109" t="str">
        <f t="shared" si="87"/>
        <v>ELLETT</v>
      </c>
      <c r="E82" s="110" t="str">
        <f t="shared" si="88"/>
        <v>37185BH</v>
      </c>
      <c r="F82" s="111" t="s">
        <v>2195</v>
      </c>
      <c r="G82" s="11" t="str">
        <f t="shared" si="89"/>
        <v>37185BH_Soft Khaki</v>
      </c>
      <c r="H82" s="30" t="s">
        <v>4278</v>
      </c>
      <c r="I82" s="30"/>
      <c r="J82" s="14" t="s">
        <v>2488</v>
      </c>
      <c r="K82" s="45"/>
      <c r="L82" s="65">
        <f t="shared" si="91"/>
        <v>0</v>
      </c>
      <c r="M82" s="125">
        <f>SUMIF(price!A:A,E82,price!D:D)</f>
        <v>199</v>
      </c>
      <c r="N82" s="126">
        <v>163</v>
      </c>
      <c r="O82" s="21">
        <f t="shared" si="92"/>
        <v>14670</v>
      </c>
      <c r="P82" s="16" t="e">
        <f t="shared" si="93"/>
        <v>#DIV/0!</v>
      </c>
      <c r="Q82" s="118">
        <f t="shared" si="94"/>
        <v>89.7</v>
      </c>
      <c r="R82" s="22">
        <f t="shared" si="95"/>
        <v>0</v>
      </c>
      <c r="S82" s="16" t="e">
        <f t="shared" si="96"/>
        <v>#DIV/0!</v>
      </c>
      <c r="T82" s="23">
        <f t="shared" si="97"/>
        <v>71.8</v>
      </c>
      <c r="U82" s="28"/>
      <c r="V82" s="22">
        <f t="shared" si="98"/>
        <v>0</v>
      </c>
      <c r="W82" s="16" t="e">
        <f t="shared" si="99"/>
        <v>#DIV/0!</v>
      </c>
      <c r="X82" s="7" t="s">
        <v>4</v>
      </c>
      <c r="Y82" s="8">
        <v>0</v>
      </c>
      <c r="Z82" s="8">
        <v>0</v>
      </c>
      <c r="AA82" s="8">
        <v>0</v>
      </c>
      <c r="AB82" s="8">
        <v>0</v>
      </c>
      <c r="AC82" s="9" t="s">
        <v>4</v>
      </c>
      <c r="AD82" s="7">
        <f t="shared" si="100"/>
        <v>0</v>
      </c>
      <c r="AE82" s="75">
        <f t="shared" si="101"/>
        <v>0</v>
      </c>
      <c r="AG82" s="7" t="s">
        <v>4</v>
      </c>
      <c r="AH82" s="8">
        <f t="shared" si="102"/>
        <v>0</v>
      </c>
      <c r="AI82" s="8">
        <f>BG82+Z82-AQ82-AY82</f>
        <v>0</v>
      </c>
      <c r="AJ82" s="8">
        <f>BH82+AA82-AR82-AZ82</f>
        <v>0</v>
      </c>
      <c r="AK82" s="8">
        <f>BI82+AB82-AS82-BA82</f>
        <v>0</v>
      </c>
      <c r="AL82" s="9" t="s">
        <v>4</v>
      </c>
      <c r="AM82" s="7">
        <f t="shared" si="104"/>
        <v>0</v>
      </c>
      <c r="AN82" s="101">
        <f t="shared" si="105"/>
        <v>0</v>
      </c>
      <c r="AO82" s="7" t="s">
        <v>4</v>
      </c>
      <c r="AP82" s="8">
        <v>0</v>
      </c>
      <c r="AQ82" s="8">
        <v>0</v>
      </c>
      <c r="AR82" s="8">
        <v>0</v>
      </c>
      <c r="AS82" s="8">
        <v>0</v>
      </c>
      <c r="AT82" s="9" t="s">
        <v>4</v>
      </c>
      <c r="AU82" s="74">
        <f t="shared" si="106"/>
        <v>0</v>
      </c>
      <c r="AV82" s="101">
        <f t="shared" si="107"/>
        <v>0</v>
      </c>
      <c r="AW82" s="7" t="s">
        <v>4</v>
      </c>
      <c r="AX82" s="8">
        <v>0</v>
      </c>
      <c r="AY82" s="8">
        <v>0</v>
      </c>
      <c r="AZ82" s="8">
        <v>0</v>
      </c>
      <c r="BA82" s="8">
        <v>0</v>
      </c>
      <c r="BB82" s="9" t="s">
        <v>4</v>
      </c>
      <c r="BC82" s="74">
        <f t="shared" si="108"/>
        <v>0</v>
      </c>
      <c r="BD82" s="104">
        <f t="shared" si="109"/>
        <v>0</v>
      </c>
      <c r="BE82" s="96"/>
      <c r="BF82" s="11"/>
      <c r="BG82" s="11"/>
      <c r="BH82" s="11"/>
      <c r="BI82" s="11"/>
      <c r="BJ82" s="106"/>
      <c r="BK82" s="108">
        <f t="shared" si="110"/>
        <v>0</v>
      </c>
      <c r="BL82" s="86">
        <f>SUMIF(наличие!D:D,E82,наличие!F:F)</f>
        <v>0</v>
      </c>
      <c r="BM82" s="87">
        <f t="shared" si="111"/>
        <v>0</v>
      </c>
      <c r="BN82" s="87">
        <f t="shared" si="112"/>
        <v>0</v>
      </c>
      <c r="BO82" s="113">
        <f t="shared" si="86"/>
        <v>0</v>
      </c>
    </row>
    <row r="83" spans="1:67" s="10" customFormat="1" ht="60" x14ac:dyDescent="0.25">
      <c r="A83" s="11">
        <v>80</v>
      </c>
      <c r="B83" s="11" t="str">
        <f>_xlfn.XLOOKUP(D83,наличие!B:B,наличие!D:D,"-",0)</f>
        <v>Шляпы</v>
      </c>
      <c r="C83" s="11" t="s">
        <v>2370</v>
      </c>
      <c r="D83" s="109" t="str">
        <f t="shared" si="87"/>
        <v>DEVERS</v>
      </c>
      <c r="E83" s="110" t="str">
        <f t="shared" si="88"/>
        <v>20006BH</v>
      </c>
      <c r="F83" s="111" t="s">
        <v>1715</v>
      </c>
      <c r="G83" s="11" t="str">
        <f t="shared" si="89"/>
        <v>20006BH_Ink Blue</v>
      </c>
      <c r="H83" s="30" t="s">
        <v>4278</v>
      </c>
      <c r="I83" s="30"/>
      <c r="J83" s="14" t="s">
        <v>2488</v>
      </c>
      <c r="K83" s="45"/>
      <c r="L83" s="65">
        <f t="shared" si="91"/>
        <v>0</v>
      </c>
      <c r="M83" s="125">
        <f>SUMIF(price!A:A,E83,price!D:D)</f>
        <v>275</v>
      </c>
      <c r="N83" s="126">
        <v>163</v>
      </c>
      <c r="O83" s="21">
        <f t="shared" si="92"/>
        <v>14670</v>
      </c>
      <c r="P83" s="16" t="e">
        <f t="shared" si="93"/>
        <v>#DIV/0!</v>
      </c>
      <c r="Q83" s="118">
        <f t="shared" si="94"/>
        <v>89.7</v>
      </c>
      <c r="R83" s="22">
        <f t="shared" si="95"/>
        <v>0</v>
      </c>
      <c r="S83" s="16" t="e">
        <f t="shared" si="96"/>
        <v>#DIV/0!</v>
      </c>
      <c r="T83" s="23">
        <f t="shared" si="97"/>
        <v>71.8</v>
      </c>
      <c r="U83" s="28"/>
      <c r="V83" s="22">
        <f t="shared" si="98"/>
        <v>0</v>
      </c>
      <c r="W83" s="16" t="e">
        <f t="shared" si="99"/>
        <v>#DIV/0!</v>
      </c>
      <c r="X83" s="7" t="s">
        <v>4</v>
      </c>
      <c r="Y83" s="8">
        <v>0</v>
      </c>
      <c r="Z83" s="8">
        <v>0</v>
      </c>
      <c r="AA83" s="8">
        <v>2</v>
      </c>
      <c r="AB83" s="8">
        <v>0</v>
      </c>
      <c r="AC83" s="9" t="s">
        <v>4</v>
      </c>
      <c r="AD83" s="7">
        <f t="shared" si="100"/>
        <v>2</v>
      </c>
      <c r="AE83" s="75">
        <f t="shared" si="101"/>
        <v>0</v>
      </c>
      <c r="AG83" s="7" t="s">
        <v>4</v>
      </c>
      <c r="AH83" s="8">
        <f t="shared" si="102"/>
        <v>1</v>
      </c>
      <c r="AI83" s="8">
        <f t="shared" ref="AI83:AK84" si="113">BG83+Z83-AQ83-AY83</f>
        <v>4</v>
      </c>
      <c r="AJ83" s="8">
        <f t="shared" si="113"/>
        <v>4</v>
      </c>
      <c r="AK83" s="8">
        <f t="shared" si="113"/>
        <v>1</v>
      </c>
      <c r="AL83" s="9" t="s">
        <v>4</v>
      </c>
      <c r="AM83" s="7">
        <f t="shared" si="104"/>
        <v>10</v>
      </c>
      <c r="AN83" s="101">
        <f t="shared" si="105"/>
        <v>0</v>
      </c>
      <c r="AO83" s="7" t="s">
        <v>4</v>
      </c>
      <c r="AP83" s="8">
        <v>0</v>
      </c>
      <c r="AQ83" s="8">
        <v>0</v>
      </c>
      <c r="AR83" s="8">
        <v>0</v>
      </c>
      <c r="AS83" s="8">
        <v>0</v>
      </c>
      <c r="AT83" s="9" t="s">
        <v>4</v>
      </c>
      <c r="AU83" s="74">
        <f t="shared" si="106"/>
        <v>0</v>
      </c>
      <c r="AV83" s="101">
        <f t="shared" si="107"/>
        <v>0</v>
      </c>
      <c r="AW83" s="7" t="s">
        <v>4</v>
      </c>
      <c r="AX83" s="8">
        <v>0</v>
      </c>
      <c r="AY83" s="8">
        <v>0</v>
      </c>
      <c r="AZ83" s="8">
        <v>0</v>
      </c>
      <c r="BA83" s="8">
        <v>0</v>
      </c>
      <c r="BB83" s="9" t="s">
        <v>4</v>
      </c>
      <c r="BC83" s="74">
        <f t="shared" si="108"/>
        <v>0</v>
      </c>
      <c r="BD83" s="104">
        <f t="shared" si="109"/>
        <v>0</v>
      </c>
      <c r="BE83" s="96"/>
      <c r="BF83" s="11">
        <v>1</v>
      </c>
      <c r="BG83" s="11">
        <v>4</v>
      </c>
      <c r="BH83" s="11">
        <v>2</v>
      </c>
      <c r="BI83" s="11">
        <v>1</v>
      </c>
      <c r="BJ83" s="106"/>
      <c r="BK83" s="108">
        <f t="shared" si="110"/>
        <v>8</v>
      </c>
      <c r="BL83" s="86">
        <f>SUMIF(наличие!D:D,E83,наличие!F:F)</f>
        <v>0</v>
      </c>
      <c r="BM83" s="87">
        <f t="shared" si="111"/>
        <v>0</v>
      </c>
      <c r="BN83" s="87">
        <f t="shared" si="112"/>
        <v>0</v>
      </c>
      <c r="BO83" s="113">
        <f t="shared" si="86"/>
        <v>0</v>
      </c>
    </row>
    <row r="84" spans="1:67" s="10" customFormat="1" ht="60" x14ac:dyDescent="0.25">
      <c r="A84" s="11">
        <v>81</v>
      </c>
      <c r="B84" s="11" t="str">
        <f>_xlfn.XLOOKUP(D84,наличие!B:B,наличие!D:D,"-",0)</f>
        <v>Шляпы</v>
      </c>
      <c r="C84" s="11" t="s">
        <v>2370</v>
      </c>
      <c r="D84" s="109" t="str">
        <f t="shared" si="87"/>
        <v>DEVERS</v>
      </c>
      <c r="E84" s="110" t="str">
        <f t="shared" si="88"/>
        <v>20006BH</v>
      </c>
      <c r="F84" s="111" t="s">
        <v>1716</v>
      </c>
      <c r="G84" s="11" t="str">
        <f t="shared" si="89"/>
        <v>20006BH_Plaza Taupe</v>
      </c>
      <c r="H84" s="30" t="s">
        <v>4278</v>
      </c>
      <c r="I84" s="30"/>
      <c r="J84" s="14" t="s">
        <v>2488</v>
      </c>
      <c r="K84" s="45"/>
      <c r="L84" s="65">
        <f t="shared" si="91"/>
        <v>0</v>
      </c>
      <c r="M84" s="125">
        <f>SUMIF(price!A:A,E84,price!D:D)</f>
        <v>275</v>
      </c>
      <c r="N84" s="126">
        <v>163</v>
      </c>
      <c r="O84" s="21">
        <f t="shared" si="92"/>
        <v>14670</v>
      </c>
      <c r="P84" s="16" t="e">
        <f t="shared" si="93"/>
        <v>#DIV/0!</v>
      </c>
      <c r="Q84" s="118">
        <f t="shared" si="94"/>
        <v>89.7</v>
      </c>
      <c r="R84" s="22">
        <f t="shared" si="95"/>
        <v>0</v>
      </c>
      <c r="S84" s="16" t="e">
        <f t="shared" si="96"/>
        <v>#DIV/0!</v>
      </c>
      <c r="T84" s="23">
        <f t="shared" si="97"/>
        <v>71.8</v>
      </c>
      <c r="U84" s="28"/>
      <c r="V84" s="22">
        <f t="shared" si="98"/>
        <v>0</v>
      </c>
      <c r="W84" s="16" t="e">
        <f t="shared" si="99"/>
        <v>#DIV/0!</v>
      </c>
      <c r="X84" s="7" t="s">
        <v>4</v>
      </c>
      <c r="Y84" s="8">
        <v>0</v>
      </c>
      <c r="Z84" s="8">
        <v>0</v>
      </c>
      <c r="AA84" s="8">
        <v>0</v>
      </c>
      <c r="AB84" s="8">
        <v>0</v>
      </c>
      <c r="AC84" s="9" t="s">
        <v>4</v>
      </c>
      <c r="AD84" s="7">
        <f t="shared" si="100"/>
        <v>0</v>
      </c>
      <c r="AE84" s="75">
        <f t="shared" si="101"/>
        <v>0</v>
      </c>
      <c r="AG84" s="7" t="s">
        <v>4</v>
      </c>
      <c r="AH84" s="8">
        <f t="shared" si="102"/>
        <v>0</v>
      </c>
      <c r="AI84" s="8">
        <f t="shared" si="113"/>
        <v>0</v>
      </c>
      <c r="AJ84" s="8">
        <f t="shared" si="113"/>
        <v>0</v>
      </c>
      <c r="AK84" s="8">
        <f t="shared" si="113"/>
        <v>0</v>
      </c>
      <c r="AL84" s="9" t="s">
        <v>4</v>
      </c>
      <c r="AM84" s="7">
        <f t="shared" si="104"/>
        <v>0</v>
      </c>
      <c r="AN84" s="101">
        <f t="shared" si="105"/>
        <v>0</v>
      </c>
      <c r="AO84" s="7" t="s">
        <v>4</v>
      </c>
      <c r="AP84" s="8">
        <v>0</v>
      </c>
      <c r="AQ84" s="8">
        <v>0</v>
      </c>
      <c r="AR84" s="8">
        <v>0</v>
      </c>
      <c r="AS84" s="8">
        <v>0</v>
      </c>
      <c r="AT84" s="9" t="s">
        <v>4</v>
      </c>
      <c r="AU84" s="74">
        <f t="shared" si="106"/>
        <v>0</v>
      </c>
      <c r="AV84" s="101">
        <f t="shared" si="107"/>
        <v>0</v>
      </c>
      <c r="AW84" s="7" t="s">
        <v>4</v>
      </c>
      <c r="AX84" s="8">
        <v>0</v>
      </c>
      <c r="AY84" s="8">
        <v>0</v>
      </c>
      <c r="AZ84" s="8">
        <v>0</v>
      </c>
      <c r="BA84" s="8">
        <v>0</v>
      </c>
      <c r="BB84" s="9" t="s">
        <v>4</v>
      </c>
      <c r="BC84" s="74">
        <f t="shared" si="108"/>
        <v>0</v>
      </c>
      <c r="BD84" s="104">
        <f t="shared" si="109"/>
        <v>0</v>
      </c>
      <c r="BE84" s="96"/>
      <c r="BF84" s="11"/>
      <c r="BG84" s="11"/>
      <c r="BH84" s="11"/>
      <c r="BI84" s="11"/>
      <c r="BJ84" s="106"/>
      <c r="BK84" s="108">
        <f t="shared" si="110"/>
        <v>0</v>
      </c>
      <c r="BL84" s="86">
        <f>SUMIF(наличие!D:D,E84,наличие!F:F)</f>
        <v>0</v>
      </c>
      <c r="BM84" s="87">
        <f t="shared" si="111"/>
        <v>0</v>
      </c>
      <c r="BN84" s="87">
        <f t="shared" si="112"/>
        <v>0</v>
      </c>
      <c r="BO84" s="113">
        <f t="shared" si="86"/>
        <v>0</v>
      </c>
    </row>
    <row r="85" spans="1:67" s="10" customFormat="1" ht="60" x14ac:dyDescent="0.25">
      <c r="A85" s="11">
        <v>82</v>
      </c>
      <c r="B85" s="11" t="str">
        <f>_xlfn.XLOOKUP(D85,наличие!B:B,наличие!D:D,"-",0)</f>
        <v>Шляпы</v>
      </c>
      <c r="C85" s="11" t="s">
        <v>2371</v>
      </c>
      <c r="D85" s="109" t="str">
        <f t="shared" si="87"/>
        <v>AMMON</v>
      </c>
      <c r="E85" s="110" t="str">
        <f t="shared" si="88"/>
        <v>37173BH</v>
      </c>
      <c r="F85" s="112" t="s">
        <v>2445</v>
      </c>
      <c r="G85" s="11" t="str">
        <f t="shared" si="89"/>
        <v>37173BH_Peacoat</v>
      </c>
      <c r="H85" s="30" t="s">
        <v>4278</v>
      </c>
      <c r="I85" s="30"/>
      <c r="J85" s="14" t="s">
        <v>2488</v>
      </c>
      <c r="K85" s="45"/>
      <c r="L85" s="65">
        <f t="shared" si="24"/>
        <v>0</v>
      </c>
      <c r="M85" s="125">
        <f>SUMIF(price!A:A,E85,price!D:D)</f>
        <v>199</v>
      </c>
      <c r="N85" s="126">
        <v>169</v>
      </c>
      <c r="O85" s="21">
        <f t="shared" si="65"/>
        <v>15210</v>
      </c>
      <c r="P85" s="16" t="e">
        <f t="shared" si="66"/>
        <v>#DIV/0!</v>
      </c>
      <c r="Q85" s="118">
        <f t="shared" si="67"/>
        <v>93</v>
      </c>
      <c r="R85" s="22">
        <f t="shared" si="83"/>
        <v>0</v>
      </c>
      <c r="S85" s="16" t="e">
        <f t="shared" si="68"/>
        <v>#DIV/0!</v>
      </c>
      <c r="T85" s="23">
        <f t="shared" si="69"/>
        <v>74.400000000000006</v>
      </c>
      <c r="U85" s="28">
        <v>2880</v>
      </c>
      <c r="V85" s="22">
        <f t="shared" si="70"/>
        <v>0</v>
      </c>
      <c r="W85" s="16" t="e">
        <f t="shared" si="71"/>
        <v>#DIV/0!</v>
      </c>
      <c r="X85" s="7" t="s">
        <v>4</v>
      </c>
      <c r="Y85" s="8">
        <v>0</v>
      </c>
      <c r="Z85" s="8">
        <v>0</v>
      </c>
      <c r="AA85" s="8">
        <v>0</v>
      </c>
      <c r="AB85" s="8">
        <v>0</v>
      </c>
      <c r="AC85" s="9" t="s">
        <v>4</v>
      </c>
      <c r="AD85" s="7">
        <f t="shared" si="72"/>
        <v>0</v>
      </c>
      <c r="AE85" s="75">
        <f t="shared" si="84"/>
        <v>0</v>
      </c>
      <c r="AG85" s="7" t="s">
        <v>4</v>
      </c>
      <c r="AH85" s="8">
        <f t="shared" si="73"/>
        <v>0</v>
      </c>
      <c r="AI85" s="8">
        <f t="shared" si="74"/>
        <v>1</v>
      </c>
      <c r="AJ85" s="8">
        <f t="shared" si="75"/>
        <v>2</v>
      </c>
      <c r="AK85" s="8">
        <f t="shared" si="76"/>
        <v>2</v>
      </c>
      <c r="AL85" s="9" t="s">
        <v>4</v>
      </c>
      <c r="AM85" s="7">
        <f t="shared" si="77"/>
        <v>5</v>
      </c>
      <c r="AN85" s="101">
        <f t="shared" si="78"/>
        <v>0</v>
      </c>
      <c r="AO85" s="7" t="s">
        <v>4</v>
      </c>
      <c r="AP85" s="8">
        <v>0</v>
      </c>
      <c r="AQ85" s="8">
        <v>0</v>
      </c>
      <c r="AR85" s="8">
        <v>0</v>
      </c>
      <c r="AS85" s="8">
        <v>0</v>
      </c>
      <c r="AT85" s="9" t="s">
        <v>4</v>
      </c>
      <c r="AU85" s="74">
        <f t="shared" si="19"/>
        <v>0</v>
      </c>
      <c r="AV85" s="101">
        <f t="shared" si="85"/>
        <v>0</v>
      </c>
      <c r="AW85" s="7" t="s">
        <v>4</v>
      </c>
      <c r="AX85" s="8">
        <v>0</v>
      </c>
      <c r="AY85" s="8">
        <v>0</v>
      </c>
      <c r="AZ85" s="8">
        <v>0</v>
      </c>
      <c r="BA85" s="8">
        <v>0</v>
      </c>
      <c r="BB85" s="9" t="s">
        <v>4</v>
      </c>
      <c r="BC85" s="74">
        <f t="shared" si="79"/>
        <v>0</v>
      </c>
      <c r="BD85" s="104">
        <f t="shared" si="90"/>
        <v>0</v>
      </c>
      <c r="BE85" s="96"/>
      <c r="BF85" s="11"/>
      <c r="BG85" s="11">
        <v>1</v>
      </c>
      <c r="BH85" s="11">
        <v>2</v>
      </c>
      <c r="BI85" s="11">
        <v>2</v>
      </c>
      <c r="BJ85" s="106"/>
      <c r="BK85" s="108">
        <f t="shared" si="80"/>
        <v>5</v>
      </c>
      <c r="BL85" s="86">
        <f>SUMIF(наличие!D:D,E85,наличие!F:F)</f>
        <v>0</v>
      </c>
      <c r="BM85" s="87">
        <f t="shared" si="81"/>
        <v>0</v>
      </c>
      <c r="BN85" s="87">
        <f t="shared" si="82"/>
        <v>0</v>
      </c>
      <c r="BO85" s="113">
        <f t="shared" si="86"/>
        <v>0</v>
      </c>
    </row>
    <row r="86" spans="1:67" s="10" customFormat="1" ht="60" x14ac:dyDescent="0.25">
      <c r="A86" s="11">
        <v>83</v>
      </c>
      <c r="B86" s="11" t="str">
        <f>_xlfn.XLOOKUP(D86,наличие!B:B,наличие!D:D,"-",0)</f>
        <v>Шляпы</v>
      </c>
      <c r="C86" s="11" t="s">
        <v>2371</v>
      </c>
      <c r="D86" s="109" t="str">
        <f t="shared" si="87"/>
        <v>AMMON</v>
      </c>
      <c r="E86" s="110" t="str">
        <f t="shared" si="88"/>
        <v>37173BH</v>
      </c>
      <c r="F86" s="112" t="s">
        <v>1716</v>
      </c>
      <c r="G86" s="11" t="str">
        <f t="shared" si="89"/>
        <v>37173BH_Plaza Taupe</v>
      </c>
      <c r="H86" s="30" t="s">
        <v>4278</v>
      </c>
      <c r="I86" s="30"/>
      <c r="J86" s="14" t="s">
        <v>2488</v>
      </c>
      <c r="K86" s="45"/>
      <c r="L86" s="65">
        <f t="shared" si="24"/>
        <v>0</v>
      </c>
      <c r="M86" s="125">
        <f>SUMIF(price!A:A,E86,price!D:D)</f>
        <v>199</v>
      </c>
      <c r="N86" s="126">
        <v>169</v>
      </c>
      <c r="O86" s="21">
        <f t="shared" si="65"/>
        <v>15210</v>
      </c>
      <c r="P86" s="16" t="e">
        <f t="shared" si="66"/>
        <v>#DIV/0!</v>
      </c>
      <c r="Q86" s="118">
        <f t="shared" si="67"/>
        <v>93</v>
      </c>
      <c r="R86" s="22">
        <f t="shared" si="83"/>
        <v>0</v>
      </c>
      <c r="S86" s="16" t="e">
        <f t="shared" si="68"/>
        <v>#DIV/0!</v>
      </c>
      <c r="T86" s="23">
        <f t="shared" si="69"/>
        <v>74.400000000000006</v>
      </c>
      <c r="U86" s="28">
        <v>2880</v>
      </c>
      <c r="V86" s="22">
        <f t="shared" si="70"/>
        <v>0</v>
      </c>
      <c r="W86" s="16" t="e">
        <f t="shared" si="71"/>
        <v>#DIV/0!</v>
      </c>
      <c r="X86" s="7" t="s">
        <v>4</v>
      </c>
      <c r="Y86" s="8">
        <v>0</v>
      </c>
      <c r="Z86" s="8">
        <v>0</v>
      </c>
      <c r="AA86" s="8">
        <v>0</v>
      </c>
      <c r="AB86" s="8">
        <v>0</v>
      </c>
      <c r="AC86" s="9" t="s">
        <v>4</v>
      </c>
      <c r="AD86" s="7">
        <f t="shared" si="72"/>
        <v>0</v>
      </c>
      <c r="AE86" s="75">
        <f t="shared" si="84"/>
        <v>0</v>
      </c>
      <c r="AG86" s="7" t="s">
        <v>4</v>
      </c>
      <c r="AH86" s="8">
        <f t="shared" si="73"/>
        <v>0</v>
      </c>
      <c r="AI86" s="8">
        <f t="shared" si="74"/>
        <v>1</v>
      </c>
      <c r="AJ86" s="8">
        <f t="shared" si="75"/>
        <v>0</v>
      </c>
      <c r="AK86" s="8">
        <f t="shared" si="76"/>
        <v>0</v>
      </c>
      <c r="AL86" s="9" t="s">
        <v>4</v>
      </c>
      <c r="AM86" s="7">
        <f t="shared" si="77"/>
        <v>1</v>
      </c>
      <c r="AN86" s="101">
        <f t="shared" si="78"/>
        <v>0</v>
      </c>
      <c r="AO86" s="7" t="s">
        <v>4</v>
      </c>
      <c r="AP86" s="8">
        <v>0</v>
      </c>
      <c r="AQ86" s="8">
        <v>0</v>
      </c>
      <c r="AR86" s="8">
        <v>0</v>
      </c>
      <c r="AS86" s="8">
        <v>0</v>
      </c>
      <c r="AT86" s="9" t="s">
        <v>4</v>
      </c>
      <c r="AU86" s="74">
        <f t="shared" si="19"/>
        <v>0</v>
      </c>
      <c r="AV86" s="101">
        <f t="shared" si="85"/>
        <v>0</v>
      </c>
      <c r="AW86" s="7" t="s">
        <v>4</v>
      </c>
      <c r="AX86" s="8">
        <v>0</v>
      </c>
      <c r="AY86" s="8">
        <v>0</v>
      </c>
      <c r="AZ86" s="8">
        <v>0</v>
      </c>
      <c r="BA86" s="8">
        <v>0</v>
      </c>
      <c r="BB86" s="9" t="s">
        <v>4</v>
      </c>
      <c r="BC86" s="74">
        <f t="shared" si="79"/>
        <v>0</v>
      </c>
      <c r="BD86" s="104">
        <f t="shared" si="90"/>
        <v>0</v>
      </c>
      <c r="BE86" s="96"/>
      <c r="BF86" s="11"/>
      <c r="BG86" s="11">
        <v>1</v>
      </c>
      <c r="BH86" s="11"/>
      <c r="BI86" s="11"/>
      <c r="BJ86" s="106"/>
      <c r="BK86" s="108">
        <f t="shared" si="80"/>
        <v>1</v>
      </c>
      <c r="BL86" s="86">
        <f>SUMIF(наличие!D:D,E86,наличие!F:F)</f>
        <v>0</v>
      </c>
      <c r="BM86" s="87">
        <f t="shared" si="81"/>
        <v>0</v>
      </c>
      <c r="BN86" s="87">
        <f t="shared" si="82"/>
        <v>0</v>
      </c>
      <c r="BO86" s="113">
        <f t="shared" si="86"/>
        <v>0</v>
      </c>
    </row>
    <row r="87" spans="1:67" s="10" customFormat="1" ht="60" x14ac:dyDescent="0.25">
      <c r="A87" s="11">
        <v>84</v>
      </c>
      <c r="B87" s="11" t="str">
        <f>_xlfn.XLOOKUP(D87,наличие!B:B,наличие!D:D,"-",0)</f>
        <v>Шляпы</v>
      </c>
      <c r="C87" s="11" t="s">
        <v>2371</v>
      </c>
      <c r="D87" s="109" t="str">
        <f t="shared" si="87"/>
        <v>AMMON</v>
      </c>
      <c r="E87" s="110" t="str">
        <f t="shared" si="88"/>
        <v>37173BH</v>
      </c>
      <c r="F87" s="111" t="s">
        <v>24</v>
      </c>
      <c r="G87" s="11" t="str">
        <f t="shared" si="89"/>
        <v>37173BH_Saddle</v>
      </c>
      <c r="H87" s="30" t="s">
        <v>4278</v>
      </c>
      <c r="I87" s="30"/>
      <c r="J87" s="14" t="s">
        <v>2488</v>
      </c>
      <c r="K87" s="45"/>
      <c r="L87" s="65">
        <f t="shared" si="24"/>
        <v>0</v>
      </c>
      <c r="M87" s="125">
        <f>SUMIF(price!A:A,E87,price!D:D)</f>
        <v>199</v>
      </c>
      <c r="N87" s="126">
        <v>169</v>
      </c>
      <c r="O87" s="21">
        <f t="shared" si="65"/>
        <v>15210</v>
      </c>
      <c r="P87" s="16" t="e">
        <f t="shared" si="66"/>
        <v>#DIV/0!</v>
      </c>
      <c r="Q87" s="118">
        <f t="shared" si="67"/>
        <v>93</v>
      </c>
      <c r="R87" s="22">
        <f t="shared" si="83"/>
        <v>0</v>
      </c>
      <c r="S87" s="16" t="e">
        <f t="shared" si="68"/>
        <v>#DIV/0!</v>
      </c>
      <c r="T87" s="23">
        <f t="shared" si="69"/>
        <v>74.400000000000006</v>
      </c>
      <c r="U87" s="28">
        <v>2880</v>
      </c>
      <c r="V87" s="22">
        <f t="shared" si="70"/>
        <v>0</v>
      </c>
      <c r="W87" s="16" t="e">
        <f t="shared" si="71"/>
        <v>#DIV/0!</v>
      </c>
      <c r="X87" s="7" t="s">
        <v>4</v>
      </c>
      <c r="Y87" s="8">
        <v>0</v>
      </c>
      <c r="Z87" s="8">
        <v>0</v>
      </c>
      <c r="AA87" s="8">
        <v>0</v>
      </c>
      <c r="AB87" s="8">
        <v>0</v>
      </c>
      <c r="AC87" s="9" t="s">
        <v>4</v>
      </c>
      <c r="AD87" s="7">
        <f t="shared" si="72"/>
        <v>0</v>
      </c>
      <c r="AE87" s="75">
        <f t="shared" si="84"/>
        <v>0</v>
      </c>
      <c r="AG87" s="7" t="s">
        <v>4</v>
      </c>
      <c r="AH87" s="8">
        <f t="shared" si="73"/>
        <v>0</v>
      </c>
      <c r="AI87" s="8">
        <f t="shared" si="74"/>
        <v>4</v>
      </c>
      <c r="AJ87" s="8">
        <f t="shared" si="75"/>
        <v>5</v>
      </c>
      <c r="AK87" s="8">
        <f t="shared" si="76"/>
        <v>2</v>
      </c>
      <c r="AL87" s="9" t="s">
        <v>4</v>
      </c>
      <c r="AM87" s="7">
        <f t="shared" si="77"/>
        <v>11</v>
      </c>
      <c r="AN87" s="101">
        <f t="shared" si="78"/>
        <v>0</v>
      </c>
      <c r="AO87" s="7" t="s">
        <v>4</v>
      </c>
      <c r="AP87" s="8">
        <v>0</v>
      </c>
      <c r="AQ87" s="8">
        <v>0</v>
      </c>
      <c r="AR87" s="8">
        <v>0</v>
      </c>
      <c r="AS87" s="8">
        <v>0</v>
      </c>
      <c r="AT87" s="9" t="s">
        <v>4</v>
      </c>
      <c r="AU87" s="74">
        <f t="shared" si="19"/>
        <v>0</v>
      </c>
      <c r="AV87" s="101">
        <f t="shared" si="85"/>
        <v>0</v>
      </c>
      <c r="AW87" s="7" t="s">
        <v>4</v>
      </c>
      <c r="AX87" s="8">
        <v>0</v>
      </c>
      <c r="AY87" s="8">
        <v>0</v>
      </c>
      <c r="AZ87" s="8">
        <v>0</v>
      </c>
      <c r="BA87" s="8">
        <v>0</v>
      </c>
      <c r="BB87" s="9" t="s">
        <v>4</v>
      </c>
      <c r="BC87" s="74">
        <f t="shared" si="79"/>
        <v>0</v>
      </c>
      <c r="BD87" s="104">
        <f t="shared" si="90"/>
        <v>0</v>
      </c>
      <c r="BE87" s="96"/>
      <c r="BF87" s="11"/>
      <c r="BG87" s="11">
        <v>4</v>
      </c>
      <c r="BH87" s="11">
        <v>5</v>
      </c>
      <c r="BI87" s="11">
        <v>2</v>
      </c>
      <c r="BJ87" s="106"/>
      <c r="BK87" s="108">
        <f t="shared" si="80"/>
        <v>11</v>
      </c>
      <c r="BL87" s="86">
        <f>SUMIF(наличие!D:D,E87,наличие!F:F)</f>
        <v>0</v>
      </c>
      <c r="BM87" s="87">
        <f t="shared" si="81"/>
        <v>0</v>
      </c>
      <c r="BN87" s="87">
        <f t="shared" si="82"/>
        <v>0</v>
      </c>
      <c r="BO87" s="113">
        <f t="shared" si="86"/>
        <v>0</v>
      </c>
    </row>
    <row r="88" spans="1:67" s="10" customFormat="1" ht="60" x14ac:dyDescent="0.25">
      <c r="A88" s="11">
        <v>85</v>
      </c>
      <c r="B88" s="11" t="str">
        <f>_xlfn.XLOOKUP(D88,наличие!B:B,наличие!D:D,"-",0)</f>
        <v>Шляпы</v>
      </c>
      <c r="C88" s="11" t="s">
        <v>2371</v>
      </c>
      <c r="D88" s="109" t="str">
        <f t="shared" si="87"/>
        <v>AMMON</v>
      </c>
      <c r="E88" s="110" t="str">
        <f t="shared" si="88"/>
        <v>37173BH</v>
      </c>
      <c r="F88" s="112" t="s">
        <v>282</v>
      </c>
      <c r="G88" s="11" t="str">
        <f t="shared" si="89"/>
        <v>37173BH_Steel</v>
      </c>
      <c r="H88" s="30" t="s">
        <v>4278</v>
      </c>
      <c r="I88" s="30"/>
      <c r="J88" s="14" t="s">
        <v>2488</v>
      </c>
      <c r="K88" s="45"/>
      <c r="L88" s="65">
        <f t="shared" ref="L88:L148" si="114">K88*1.15</f>
        <v>0</v>
      </c>
      <c r="M88" s="125">
        <f>SUMIF(price!A:A,E88,price!D:D)</f>
        <v>199</v>
      </c>
      <c r="N88" s="126">
        <v>165</v>
      </c>
      <c r="O88" s="21">
        <f t="shared" ref="O88:O123" si="115">N88*$L$1</f>
        <v>14850</v>
      </c>
      <c r="P88" s="16" t="e">
        <f t="shared" ref="P88:P123" si="116">(N88-L88)/L88</f>
        <v>#DIV/0!</v>
      </c>
      <c r="Q88" s="118">
        <f t="shared" ref="Q88:Q123" si="117">ROUND(N88*0.55,1)</f>
        <v>90.8</v>
      </c>
      <c r="R88" s="22">
        <f t="shared" si="83"/>
        <v>0</v>
      </c>
      <c r="S88" s="16" t="e">
        <f t="shared" ref="S88:S123" si="118">(Q88-L88)/L88</f>
        <v>#DIV/0!</v>
      </c>
      <c r="T88" s="23">
        <f t="shared" ref="T88:T123" si="119">ROUND(Q88*0.8,1)</f>
        <v>72.599999999999994</v>
      </c>
      <c r="U88" s="28">
        <v>2880</v>
      </c>
      <c r="V88" s="22">
        <f t="shared" ref="V88:V123" si="120">T88*$J$1</f>
        <v>0</v>
      </c>
      <c r="W88" s="16" t="e">
        <f t="shared" ref="W88:W123" si="121">(T88-L88)/L88</f>
        <v>#DIV/0!</v>
      </c>
      <c r="X88" s="7" t="s">
        <v>4</v>
      </c>
      <c r="Y88" s="8">
        <v>0</v>
      </c>
      <c r="Z88" s="8">
        <v>0</v>
      </c>
      <c r="AA88" s="8">
        <v>0</v>
      </c>
      <c r="AB88" s="8">
        <v>0</v>
      </c>
      <c r="AC88" s="9">
        <v>0</v>
      </c>
      <c r="AD88" s="7">
        <f t="shared" ref="AD88:AD123" si="122">SUM(X88:AC88)</f>
        <v>0</v>
      </c>
      <c r="AE88" s="75">
        <f t="shared" si="84"/>
        <v>0</v>
      </c>
      <c r="AG88" s="7" t="s">
        <v>4</v>
      </c>
      <c r="AH88" s="8">
        <f t="shared" ref="AH88:AL91" si="123">BF88+Y88-AP88-AX88</f>
        <v>1</v>
      </c>
      <c r="AI88" s="8">
        <f t="shared" si="123"/>
        <v>5</v>
      </c>
      <c r="AJ88" s="8">
        <f t="shared" si="123"/>
        <v>8</v>
      </c>
      <c r="AK88" s="8">
        <f t="shared" si="123"/>
        <v>5</v>
      </c>
      <c r="AL88" s="9">
        <f t="shared" si="123"/>
        <v>2</v>
      </c>
      <c r="AM88" s="7">
        <f t="shared" ref="AM88:AM123" si="124">SUM(AG88:AL88)</f>
        <v>21</v>
      </c>
      <c r="AN88" s="101">
        <f t="shared" ref="AN88:AN123" si="125">AM88*L88</f>
        <v>0</v>
      </c>
      <c r="AO88" s="7" t="s">
        <v>4</v>
      </c>
      <c r="AP88" s="8">
        <v>0</v>
      </c>
      <c r="AQ88" s="8">
        <v>0</v>
      </c>
      <c r="AR88" s="8">
        <v>0</v>
      </c>
      <c r="AS88" s="8">
        <v>0</v>
      </c>
      <c r="AT88" s="9">
        <v>0</v>
      </c>
      <c r="AU88" s="74">
        <f t="shared" ref="AU88:AU93" si="126">SUM(AO88:AT88)</f>
        <v>0</v>
      </c>
      <c r="AV88" s="101">
        <f t="shared" si="85"/>
        <v>0</v>
      </c>
      <c r="AW88" s="7" t="s">
        <v>4</v>
      </c>
      <c r="AX88" s="8">
        <v>0</v>
      </c>
      <c r="AY88" s="8">
        <v>0</v>
      </c>
      <c r="AZ88" s="8">
        <v>0</v>
      </c>
      <c r="BA88" s="8">
        <v>0</v>
      </c>
      <c r="BB88" s="9">
        <v>0</v>
      </c>
      <c r="BC88" s="74">
        <f t="shared" si="79"/>
        <v>0</v>
      </c>
      <c r="BD88" s="104">
        <f t="shared" si="90"/>
        <v>0</v>
      </c>
      <c r="BE88" s="96"/>
      <c r="BF88" s="11">
        <v>1</v>
      </c>
      <c r="BG88" s="11">
        <v>5</v>
      </c>
      <c r="BH88" s="11">
        <v>8</v>
      </c>
      <c r="BI88" s="11">
        <v>5</v>
      </c>
      <c r="BJ88" s="106">
        <v>2</v>
      </c>
      <c r="BK88" s="108">
        <f t="shared" si="80"/>
        <v>21</v>
      </c>
      <c r="BL88" s="86">
        <f>SUMIF(наличие!D:D,E88,наличие!F:F)</f>
        <v>0</v>
      </c>
      <c r="BM88" s="87">
        <f t="shared" ref="BM88:BM123" si="127">AU88*O88</f>
        <v>0</v>
      </c>
      <c r="BN88" s="87">
        <f t="shared" ref="BN88:BN123" si="128">BC88*O88</f>
        <v>0</v>
      </c>
      <c r="BO88" s="113">
        <f t="shared" si="86"/>
        <v>0</v>
      </c>
    </row>
    <row r="89" spans="1:67" s="10" customFormat="1" ht="60" x14ac:dyDescent="0.25">
      <c r="A89" s="11">
        <v>86</v>
      </c>
      <c r="B89" s="11" t="str">
        <f>_xlfn.XLOOKUP(D89,наличие!B:B,наличие!D:D,"-",0)</f>
        <v>Шляпы</v>
      </c>
      <c r="C89" s="11" t="s">
        <v>2371</v>
      </c>
      <c r="D89" s="109" t="str">
        <f t="shared" si="87"/>
        <v>AMMON</v>
      </c>
      <c r="E89" s="110" t="str">
        <f t="shared" si="88"/>
        <v>37173BH</v>
      </c>
      <c r="F89" s="112" t="s">
        <v>283</v>
      </c>
      <c r="G89" s="11" t="str">
        <f t="shared" si="89"/>
        <v>37173BH_Almond</v>
      </c>
      <c r="H89" s="30" t="s">
        <v>4278</v>
      </c>
      <c r="I89" s="30"/>
      <c r="J89" s="14" t="s">
        <v>2488</v>
      </c>
      <c r="K89" s="45"/>
      <c r="L89" s="65">
        <f t="shared" si="114"/>
        <v>0</v>
      </c>
      <c r="M89" s="125">
        <f>SUMIF(price!A:A,E89,price!D:D)</f>
        <v>199</v>
      </c>
      <c r="N89" s="126">
        <v>165</v>
      </c>
      <c r="O89" s="21">
        <f t="shared" si="115"/>
        <v>14850</v>
      </c>
      <c r="P89" s="16" t="e">
        <f t="shared" si="116"/>
        <v>#DIV/0!</v>
      </c>
      <c r="Q89" s="118">
        <f t="shared" si="117"/>
        <v>90.8</v>
      </c>
      <c r="R89" s="22">
        <f t="shared" si="83"/>
        <v>0</v>
      </c>
      <c r="S89" s="16" t="e">
        <f t="shared" si="118"/>
        <v>#DIV/0!</v>
      </c>
      <c r="T89" s="23">
        <f t="shared" si="119"/>
        <v>72.599999999999994</v>
      </c>
      <c r="U89" s="28">
        <v>2880</v>
      </c>
      <c r="V89" s="22">
        <f t="shared" si="120"/>
        <v>0</v>
      </c>
      <c r="W89" s="16" t="e">
        <f t="shared" si="121"/>
        <v>#DIV/0!</v>
      </c>
      <c r="X89" s="7" t="s">
        <v>4</v>
      </c>
      <c r="Y89" s="8">
        <v>0</v>
      </c>
      <c r="Z89" s="8">
        <v>0</v>
      </c>
      <c r="AA89" s="8">
        <v>0</v>
      </c>
      <c r="AB89" s="8">
        <v>0</v>
      </c>
      <c r="AC89" s="9">
        <v>0</v>
      </c>
      <c r="AD89" s="7">
        <f t="shared" si="122"/>
        <v>0</v>
      </c>
      <c r="AE89" s="75">
        <f t="shared" si="84"/>
        <v>0</v>
      </c>
      <c r="AG89" s="7" t="s">
        <v>4</v>
      </c>
      <c r="AH89" s="8">
        <f t="shared" si="123"/>
        <v>2</v>
      </c>
      <c r="AI89" s="8">
        <f t="shared" si="123"/>
        <v>5</v>
      </c>
      <c r="AJ89" s="8">
        <f t="shared" si="123"/>
        <v>8</v>
      </c>
      <c r="AK89" s="8">
        <f t="shared" si="123"/>
        <v>4</v>
      </c>
      <c r="AL89" s="9">
        <f t="shared" si="123"/>
        <v>3</v>
      </c>
      <c r="AM89" s="7">
        <f t="shared" si="124"/>
        <v>22</v>
      </c>
      <c r="AN89" s="101">
        <f t="shared" si="125"/>
        <v>0</v>
      </c>
      <c r="AO89" s="7" t="s">
        <v>4</v>
      </c>
      <c r="AP89" s="8">
        <v>0</v>
      </c>
      <c r="AQ89" s="8">
        <v>0</v>
      </c>
      <c r="AR89" s="8">
        <v>0</v>
      </c>
      <c r="AS89" s="8">
        <v>0</v>
      </c>
      <c r="AT89" s="9">
        <v>0</v>
      </c>
      <c r="AU89" s="74">
        <f t="shared" si="126"/>
        <v>0</v>
      </c>
      <c r="AV89" s="101">
        <f t="shared" si="85"/>
        <v>0</v>
      </c>
      <c r="AW89" s="7" t="s">
        <v>4</v>
      </c>
      <c r="AX89" s="8">
        <v>0</v>
      </c>
      <c r="AY89" s="8">
        <v>0</v>
      </c>
      <c r="AZ89" s="8">
        <v>0</v>
      </c>
      <c r="BA89" s="8">
        <v>0</v>
      </c>
      <c r="BB89" s="9">
        <v>0</v>
      </c>
      <c r="BC89" s="74">
        <f t="shared" si="79"/>
        <v>0</v>
      </c>
      <c r="BD89" s="104">
        <f t="shared" si="90"/>
        <v>0</v>
      </c>
      <c r="BE89" s="96"/>
      <c r="BF89" s="11">
        <v>2</v>
      </c>
      <c r="BG89" s="11">
        <v>5</v>
      </c>
      <c r="BH89" s="11">
        <v>8</v>
      </c>
      <c r="BI89" s="11">
        <v>4</v>
      </c>
      <c r="BJ89" s="106">
        <v>3</v>
      </c>
      <c r="BK89" s="108">
        <f t="shared" si="80"/>
        <v>22</v>
      </c>
      <c r="BL89" s="86">
        <f>SUMIF(наличие!D:D,E89,наличие!F:F)</f>
        <v>0</v>
      </c>
      <c r="BM89" s="87">
        <f t="shared" si="127"/>
        <v>0</v>
      </c>
      <c r="BN89" s="87">
        <f t="shared" si="128"/>
        <v>0</v>
      </c>
      <c r="BO89" s="113">
        <f t="shared" si="86"/>
        <v>0</v>
      </c>
    </row>
    <row r="90" spans="1:67" s="10" customFormat="1" ht="60" x14ac:dyDescent="0.25">
      <c r="A90" s="11">
        <v>87</v>
      </c>
      <c r="B90" s="11" t="str">
        <f>_xlfn.XLOOKUP(D90,наличие!B:B,наличие!D:D,"-",0)</f>
        <v>Шляпы</v>
      </c>
      <c r="C90" s="11" t="s">
        <v>2371</v>
      </c>
      <c r="D90" s="109" t="str">
        <f t="shared" si="87"/>
        <v>AMMON</v>
      </c>
      <c r="E90" s="110" t="str">
        <f t="shared" si="88"/>
        <v>37173BH</v>
      </c>
      <c r="F90" s="111" t="s">
        <v>5</v>
      </c>
      <c r="G90" s="11" t="str">
        <f t="shared" si="89"/>
        <v>37173BH_Black</v>
      </c>
      <c r="H90" s="30" t="s">
        <v>4278</v>
      </c>
      <c r="I90" s="30"/>
      <c r="J90" s="14" t="s">
        <v>2488</v>
      </c>
      <c r="K90" s="45"/>
      <c r="L90" s="65">
        <f t="shared" si="114"/>
        <v>0</v>
      </c>
      <c r="M90" s="125">
        <f>SUMIF(price!A:A,E90,price!D:D)</f>
        <v>199</v>
      </c>
      <c r="N90" s="126">
        <v>165</v>
      </c>
      <c r="O90" s="21">
        <f t="shared" si="115"/>
        <v>14850</v>
      </c>
      <c r="P90" s="16" t="e">
        <f t="shared" si="116"/>
        <v>#DIV/0!</v>
      </c>
      <c r="Q90" s="118">
        <f t="shared" si="117"/>
        <v>90.8</v>
      </c>
      <c r="R90" s="22">
        <f t="shared" si="83"/>
        <v>0</v>
      </c>
      <c r="S90" s="16" t="e">
        <f t="shared" si="118"/>
        <v>#DIV/0!</v>
      </c>
      <c r="T90" s="23">
        <f t="shared" si="119"/>
        <v>72.599999999999994</v>
      </c>
      <c r="U90" s="28">
        <v>2880</v>
      </c>
      <c r="V90" s="22">
        <f t="shared" si="120"/>
        <v>0</v>
      </c>
      <c r="W90" s="16" t="e">
        <f t="shared" si="121"/>
        <v>#DIV/0!</v>
      </c>
      <c r="X90" s="7" t="s">
        <v>4</v>
      </c>
      <c r="Y90" s="8">
        <v>0</v>
      </c>
      <c r="Z90" s="8">
        <v>0</v>
      </c>
      <c r="AA90" s="8">
        <v>0</v>
      </c>
      <c r="AB90" s="8">
        <v>0</v>
      </c>
      <c r="AC90" s="9">
        <v>0</v>
      </c>
      <c r="AD90" s="7">
        <f t="shared" si="122"/>
        <v>0</v>
      </c>
      <c r="AE90" s="75">
        <f t="shared" si="84"/>
        <v>0</v>
      </c>
      <c r="AG90" s="7" t="s">
        <v>4</v>
      </c>
      <c r="AH90" s="8">
        <f t="shared" si="123"/>
        <v>0</v>
      </c>
      <c r="AI90" s="8">
        <f t="shared" si="123"/>
        <v>5</v>
      </c>
      <c r="AJ90" s="8">
        <f t="shared" si="123"/>
        <v>10</v>
      </c>
      <c r="AK90" s="8">
        <f t="shared" si="123"/>
        <v>8</v>
      </c>
      <c r="AL90" s="9">
        <f t="shared" si="123"/>
        <v>4</v>
      </c>
      <c r="AM90" s="7">
        <f t="shared" si="124"/>
        <v>27</v>
      </c>
      <c r="AN90" s="101">
        <f t="shared" si="125"/>
        <v>0</v>
      </c>
      <c r="AO90" s="7" t="s">
        <v>4</v>
      </c>
      <c r="AP90" s="8">
        <v>0</v>
      </c>
      <c r="AQ90" s="8">
        <v>0</v>
      </c>
      <c r="AR90" s="8">
        <v>0</v>
      </c>
      <c r="AS90" s="8">
        <v>0</v>
      </c>
      <c r="AT90" s="9">
        <v>0</v>
      </c>
      <c r="AU90" s="74">
        <f t="shared" si="126"/>
        <v>0</v>
      </c>
      <c r="AV90" s="101">
        <f t="shared" si="85"/>
        <v>0</v>
      </c>
      <c r="AW90" s="7" t="s">
        <v>4</v>
      </c>
      <c r="AX90" s="8">
        <v>0</v>
      </c>
      <c r="AY90" s="8">
        <v>0</v>
      </c>
      <c r="AZ90" s="8">
        <v>0</v>
      </c>
      <c r="BA90" s="8">
        <v>0</v>
      </c>
      <c r="BB90" s="9">
        <v>0</v>
      </c>
      <c r="BC90" s="74">
        <f t="shared" si="79"/>
        <v>0</v>
      </c>
      <c r="BD90" s="104">
        <f t="shared" si="90"/>
        <v>0</v>
      </c>
      <c r="BE90" s="96"/>
      <c r="BF90" s="11"/>
      <c r="BG90" s="11">
        <v>5</v>
      </c>
      <c r="BH90" s="11">
        <v>10</v>
      </c>
      <c r="BI90" s="11">
        <v>8</v>
      </c>
      <c r="BJ90" s="106">
        <v>4</v>
      </c>
      <c r="BK90" s="108">
        <f t="shared" si="80"/>
        <v>27</v>
      </c>
      <c r="BL90" s="86">
        <f>SUMIF(наличие!D:D,E90,наличие!F:F)</f>
        <v>0</v>
      </c>
      <c r="BM90" s="87">
        <f t="shared" si="127"/>
        <v>0</v>
      </c>
      <c r="BN90" s="87">
        <f t="shared" si="128"/>
        <v>0</v>
      </c>
      <c r="BO90" s="113">
        <f t="shared" si="86"/>
        <v>0</v>
      </c>
    </row>
    <row r="91" spans="1:67" s="10" customFormat="1" ht="60" x14ac:dyDescent="0.25">
      <c r="A91" s="11">
        <v>88</v>
      </c>
      <c r="B91" s="11" t="str">
        <f>_xlfn.XLOOKUP(D91,наличие!B:B,наличие!D:D,"-",0)</f>
        <v>Шляпы</v>
      </c>
      <c r="C91" s="11" t="s">
        <v>2371</v>
      </c>
      <c r="D91" s="109" t="str">
        <f t="shared" si="87"/>
        <v>AMMON</v>
      </c>
      <c r="E91" s="110" t="str">
        <f t="shared" si="88"/>
        <v>37173BH</v>
      </c>
      <c r="F91" s="112" t="s">
        <v>20</v>
      </c>
      <c r="G91" s="11" t="str">
        <f t="shared" si="89"/>
        <v>37173BH_Camel</v>
      </c>
      <c r="H91" s="30" t="s">
        <v>4278</v>
      </c>
      <c r="I91" s="30"/>
      <c r="J91" s="14" t="s">
        <v>2488</v>
      </c>
      <c r="K91" s="45"/>
      <c r="L91" s="65">
        <f t="shared" si="114"/>
        <v>0</v>
      </c>
      <c r="M91" s="125">
        <f>SUMIF(price!A:A,E91,price!D:D)</f>
        <v>199</v>
      </c>
      <c r="N91" s="126">
        <v>165</v>
      </c>
      <c r="O91" s="21">
        <f t="shared" si="115"/>
        <v>14850</v>
      </c>
      <c r="P91" s="16" t="e">
        <f t="shared" si="116"/>
        <v>#DIV/0!</v>
      </c>
      <c r="Q91" s="118">
        <f t="shared" si="117"/>
        <v>90.8</v>
      </c>
      <c r="R91" s="22">
        <f t="shared" si="83"/>
        <v>0</v>
      </c>
      <c r="S91" s="16" t="e">
        <f t="shared" si="118"/>
        <v>#DIV/0!</v>
      </c>
      <c r="T91" s="23">
        <f t="shared" si="119"/>
        <v>72.599999999999994</v>
      </c>
      <c r="U91" s="28">
        <v>2880</v>
      </c>
      <c r="V91" s="22">
        <f t="shared" si="120"/>
        <v>0</v>
      </c>
      <c r="W91" s="16" t="e">
        <f t="shared" si="121"/>
        <v>#DIV/0!</v>
      </c>
      <c r="X91" s="7" t="s">
        <v>4</v>
      </c>
      <c r="Y91" s="8">
        <v>0</v>
      </c>
      <c r="Z91" s="8">
        <v>0</v>
      </c>
      <c r="AA91" s="8">
        <v>0</v>
      </c>
      <c r="AB91" s="8">
        <v>0</v>
      </c>
      <c r="AC91" s="9">
        <v>0</v>
      </c>
      <c r="AD91" s="7">
        <f t="shared" si="122"/>
        <v>0</v>
      </c>
      <c r="AE91" s="75">
        <f t="shared" si="84"/>
        <v>0</v>
      </c>
      <c r="AG91" s="7" t="s">
        <v>4</v>
      </c>
      <c r="AH91" s="8">
        <f t="shared" si="123"/>
        <v>1</v>
      </c>
      <c r="AI91" s="8">
        <f t="shared" si="123"/>
        <v>4</v>
      </c>
      <c r="AJ91" s="8">
        <f t="shared" si="123"/>
        <v>6</v>
      </c>
      <c r="AK91" s="8">
        <f t="shared" si="123"/>
        <v>4</v>
      </c>
      <c r="AL91" s="9">
        <f t="shared" si="123"/>
        <v>2</v>
      </c>
      <c r="AM91" s="7">
        <f t="shared" si="124"/>
        <v>17</v>
      </c>
      <c r="AN91" s="101">
        <f t="shared" si="125"/>
        <v>0</v>
      </c>
      <c r="AO91" s="7" t="s">
        <v>4</v>
      </c>
      <c r="AP91" s="8">
        <v>0</v>
      </c>
      <c r="AQ91" s="8">
        <v>0</v>
      </c>
      <c r="AR91" s="8">
        <v>0</v>
      </c>
      <c r="AS91" s="8">
        <v>0</v>
      </c>
      <c r="AT91" s="9">
        <v>0</v>
      </c>
      <c r="AU91" s="74">
        <f t="shared" si="126"/>
        <v>0</v>
      </c>
      <c r="AV91" s="101">
        <f t="shared" si="85"/>
        <v>0</v>
      </c>
      <c r="AW91" s="7" t="s">
        <v>4</v>
      </c>
      <c r="AX91" s="8">
        <v>0</v>
      </c>
      <c r="AY91" s="8">
        <v>0</v>
      </c>
      <c r="AZ91" s="8">
        <v>0</v>
      </c>
      <c r="BA91" s="8">
        <v>0</v>
      </c>
      <c r="BB91" s="9">
        <v>0</v>
      </c>
      <c r="BC91" s="74">
        <f t="shared" si="79"/>
        <v>0</v>
      </c>
      <c r="BD91" s="104">
        <f t="shared" si="90"/>
        <v>0</v>
      </c>
      <c r="BE91" s="96"/>
      <c r="BF91" s="11">
        <v>1</v>
      </c>
      <c r="BG91" s="11">
        <v>4</v>
      </c>
      <c r="BH91" s="11">
        <v>6</v>
      </c>
      <c r="BI91" s="11">
        <v>4</v>
      </c>
      <c r="BJ91" s="106">
        <v>2</v>
      </c>
      <c r="BK91" s="108">
        <f t="shared" si="80"/>
        <v>17</v>
      </c>
      <c r="BL91" s="86">
        <f>SUMIF(наличие!D:D,E91,наличие!F:F)</f>
        <v>0</v>
      </c>
      <c r="BM91" s="87">
        <f t="shared" si="127"/>
        <v>0</v>
      </c>
      <c r="BN91" s="87">
        <f t="shared" si="128"/>
        <v>0</v>
      </c>
      <c r="BO91" s="113">
        <f t="shared" si="86"/>
        <v>0</v>
      </c>
    </row>
    <row r="92" spans="1:67" s="10" customFormat="1" ht="60" x14ac:dyDescent="0.25">
      <c r="A92" s="11">
        <v>89</v>
      </c>
      <c r="B92" s="11" t="str">
        <f>_xlfn.XLOOKUP(D92,наличие!B:B,наличие!D:D,"-",0)</f>
        <v>Шляпы</v>
      </c>
      <c r="C92" s="11" t="s">
        <v>2371</v>
      </c>
      <c r="D92" s="109" t="str">
        <f t="shared" si="87"/>
        <v>AMMON</v>
      </c>
      <c r="E92" s="110" t="str">
        <f t="shared" si="88"/>
        <v>37173BH</v>
      </c>
      <c r="F92" s="111" t="s">
        <v>1209</v>
      </c>
      <c r="G92" s="11" t="str">
        <f t="shared" si="89"/>
        <v>37173BH_Henna</v>
      </c>
      <c r="H92" s="30" t="s">
        <v>4278</v>
      </c>
      <c r="I92" s="30"/>
      <c r="J92" s="14" t="s">
        <v>2488</v>
      </c>
      <c r="K92" s="45"/>
      <c r="L92" s="65">
        <f>K92*1.15</f>
        <v>0</v>
      </c>
      <c r="M92" s="125">
        <f>SUMIF(price!A:A,E92,price!D:D)</f>
        <v>199</v>
      </c>
      <c r="N92" s="126">
        <v>145</v>
      </c>
      <c r="O92" s="21">
        <f>N92*$L$1</f>
        <v>13050</v>
      </c>
      <c r="P92" s="16" t="e">
        <f>(N92-L92)/L92</f>
        <v>#DIV/0!</v>
      </c>
      <c r="Q92" s="118">
        <f>ROUND(N92*0.55,1)</f>
        <v>79.8</v>
      </c>
      <c r="R92" s="22">
        <f>Q92*$J$1</f>
        <v>0</v>
      </c>
      <c r="S92" s="16" t="e">
        <f>(Q92-L92)/L92</f>
        <v>#DIV/0!</v>
      </c>
      <c r="T92" s="23">
        <f>ROUND(Q92*0.8,1)</f>
        <v>63.8</v>
      </c>
      <c r="U92" s="28">
        <v>2304</v>
      </c>
      <c r="V92" s="22">
        <f>T92*$J$1</f>
        <v>0</v>
      </c>
      <c r="W92" s="16" t="e">
        <f>(T92-L92)/L92</f>
        <v>#DIV/0!</v>
      </c>
      <c r="X92" s="7" t="s">
        <v>4</v>
      </c>
      <c r="Y92" s="8">
        <v>2</v>
      </c>
      <c r="Z92" s="8">
        <v>5</v>
      </c>
      <c r="AA92" s="8">
        <v>6</v>
      </c>
      <c r="AB92" s="8">
        <v>3</v>
      </c>
      <c r="AC92" s="9" t="s">
        <v>4</v>
      </c>
      <c r="AD92" s="7">
        <f>SUM(X92:AC92)</f>
        <v>16</v>
      </c>
      <c r="AE92" s="75">
        <f>AD92*K92</f>
        <v>0</v>
      </c>
      <c r="AG92" s="7" t="s">
        <v>4</v>
      </c>
      <c r="AH92" s="8">
        <f t="shared" ref="AH92:AH105" si="129">BF92+Y92-AP92-AX92</f>
        <v>1</v>
      </c>
      <c r="AI92" s="8">
        <f t="shared" ref="AI92:AI105" si="130">BG92+Z92-AQ92-AY92</f>
        <v>3</v>
      </c>
      <c r="AJ92" s="8">
        <f t="shared" ref="AJ92:AJ105" si="131">BH92+AA92-AR92-AZ92</f>
        <v>4</v>
      </c>
      <c r="AK92" s="8">
        <f t="shared" ref="AK92:AK105" si="132">BI92+AB92-AS92-BA92</f>
        <v>2</v>
      </c>
      <c r="AL92" s="9" t="s">
        <v>4</v>
      </c>
      <c r="AM92" s="7">
        <f t="shared" si="124"/>
        <v>10</v>
      </c>
      <c r="AN92" s="101">
        <f t="shared" si="125"/>
        <v>0</v>
      </c>
      <c r="AO92" s="7" t="s">
        <v>4</v>
      </c>
      <c r="AP92" s="8">
        <v>1</v>
      </c>
      <c r="AQ92" s="8">
        <v>2</v>
      </c>
      <c r="AR92" s="8">
        <v>2</v>
      </c>
      <c r="AS92" s="8">
        <v>1</v>
      </c>
      <c r="AT92" s="9" t="s">
        <v>4</v>
      </c>
      <c r="AU92" s="74">
        <f t="shared" si="126"/>
        <v>6</v>
      </c>
      <c r="AV92" s="101">
        <f>AU92*K92</f>
        <v>0</v>
      </c>
      <c r="AW92" s="7" t="s">
        <v>4</v>
      </c>
      <c r="AX92" s="8">
        <v>0</v>
      </c>
      <c r="AY92" s="8">
        <v>0</v>
      </c>
      <c r="AZ92" s="8">
        <v>0</v>
      </c>
      <c r="BA92" s="8">
        <v>0</v>
      </c>
      <c r="BB92" s="9" t="s">
        <v>4</v>
      </c>
      <c r="BC92" s="74">
        <f>SUM(AW92:BB92)</f>
        <v>0</v>
      </c>
      <c r="BD92" s="104">
        <f>BC92*K92</f>
        <v>0</v>
      </c>
      <c r="BE92" s="96"/>
      <c r="BF92" s="11"/>
      <c r="BG92" s="11"/>
      <c r="BH92" s="11"/>
      <c r="BI92" s="11"/>
      <c r="BJ92" s="106"/>
      <c r="BK92" s="108">
        <f>SUM(BE92:BJ92)</f>
        <v>0</v>
      </c>
      <c r="BL92" s="86">
        <f>SUMIF(наличие!D:D,E92,наличие!F:F)</f>
        <v>0</v>
      </c>
      <c r="BM92" s="87">
        <f>AU92*O92</f>
        <v>78300</v>
      </c>
      <c r="BN92" s="87">
        <f>BC92*O92</f>
        <v>0</v>
      </c>
      <c r="BO92" s="113">
        <f t="shared" si="86"/>
        <v>0</v>
      </c>
    </row>
    <row r="93" spans="1:67" s="10" customFormat="1" ht="60" x14ac:dyDescent="0.25">
      <c r="A93" s="11">
        <v>90</v>
      </c>
      <c r="B93" s="11" t="str">
        <f>_xlfn.XLOOKUP(D93,наличие!B:B,наличие!D:D,"-",0)</f>
        <v>Шляпы</v>
      </c>
      <c r="C93" s="11" t="s">
        <v>2372</v>
      </c>
      <c r="D93" s="109" t="str">
        <f t="shared" si="87"/>
        <v>WINTERS</v>
      </c>
      <c r="E93" s="110" t="str">
        <f t="shared" si="88"/>
        <v>37171BH</v>
      </c>
      <c r="F93" s="111" t="s">
        <v>2445</v>
      </c>
      <c r="G93" s="11" t="str">
        <f t="shared" si="89"/>
        <v>37171BH_Peacoat</v>
      </c>
      <c r="H93" s="30" t="s">
        <v>4278</v>
      </c>
      <c r="I93" s="30"/>
      <c r="J93" s="14" t="s">
        <v>2488</v>
      </c>
      <c r="K93" s="45"/>
      <c r="L93" s="65">
        <f>K93*1.15</f>
        <v>0</v>
      </c>
      <c r="M93" s="125">
        <f>SUMIF(price!A:A,E93,price!D:D)</f>
        <v>199</v>
      </c>
      <c r="N93" s="126">
        <v>145</v>
      </c>
      <c r="O93" s="21">
        <f>N93*$L$1</f>
        <v>13050</v>
      </c>
      <c r="P93" s="16" t="e">
        <f>(N93-L93)/L93</f>
        <v>#DIV/0!</v>
      </c>
      <c r="Q93" s="118">
        <f>ROUND(N93*0.55,1)</f>
        <v>79.8</v>
      </c>
      <c r="R93" s="22">
        <f>Q93*$J$1</f>
        <v>0</v>
      </c>
      <c r="S93" s="16" t="e">
        <f>(Q93-L93)/L93</f>
        <v>#DIV/0!</v>
      </c>
      <c r="T93" s="23">
        <f>ROUND(Q93*0.8,1)</f>
        <v>63.8</v>
      </c>
      <c r="U93" s="28">
        <v>2304</v>
      </c>
      <c r="V93" s="22">
        <f>T93*$J$1</f>
        <v>0</v>
      </c>
      <c r="W93" s="16" t="e">
        <f>(T93-L93)/L93</f>
        <v>#DIV/0!</v>
      </c>
      <c r="X93" s="7" t="s">
        <v>4</v>
      </c>
      <c r="Y93" s="8">
        <v>0</v>
      </c>
      <c r="Z93" s="8">
        <v>3</v>
      </c>
      <c r="AA93" s="8">
        <v>3</v>
      </c>
      <c r="AB93" s="8">
        <v>2</v>
      </c>
      <c r="AC93" s="9" t="s">
        <v>4</v>
      </c>
      <c r="AD93" s="7">
        <f>SUM(X93:AC93)</f>
        <v>8</v>
      </c>
      <c r="AE93" s="75">
        <f>AD93*K93</f>
        <v>0</v>
      </c>
      <c r="AG93" s="7" t="s">
        <v>4</v>
      </c>
      <c r="AH93" s="8">
        <f t="shared" si="129"/>
        <v>0</v>
      </c>
      <c r="AI93" s="8">
        <f t="shared" si="130"/>
        <v>2</v>
      </c>
      <c r="AJ93" s="8">
        <f t="shared" si="131"/>
        <v>3</v>
      </c>
      <c r="AK93" s="8">
        <f t="shared" si="132"/>
        <v>1</v>
      </c>
      <c r="AL93" s="9" t="s">
        <v>4</v>
      </c>
      <c r="AM93" s="7">
        <f t="shared" si="124"/>
        <v>6</v>
      </c>
      <c r="AN93" s="101">
        <f t="shared" si="125"/>
        <v>0</v>
      </c>
      <c r="AO93" s="7" t="s">
        <v>4</v>
      </c>
      <c r="AP93" s="8">
        <v>0</v>
      </c>
      <c r="AQ93" s="8">
        <v>1</v>
      </c>
      <c r="AR93" s="8">
        <v>1</v>
      </c>
      <c r="AS93" s="8">
        <v>1</v>
      </c>
      <c r="AT93" s="9" t="s">
        <v>4</v>
      </c>
      <c r="AU93" s="74">
        <f t="shared" si="126"/>
        <v>3</v>
      </c>
      <c r="AV93" s="101">
        <f>AU93*K93</f>
        <v>0</v>
      </c>
      <c r="AW93" s="7" t="s">
        <v>4</v>
      </c>
      <c r="AX93" s="8">
        <v>0</v>
      </c>
      <c r="AY93" s="8">
        <v>0</v>
      </c>
      <c r="AZ93" s="8">
        <v>0</v>
      </c>
      <c r="BA93" s="8">
        <v>0</v>
      </c>
      <c r="BB93" s="9" t="s">
        <v>4</v>
      </c>
      <c r="BC93" s="74">
        <f>SUM(AW93:BB93)</f>
        <v>0</v>
      </c>
      <c r="BD93" s="104">
        <f>BC93*K93</f>
        <v>0</v>
      </c>
      <c r="BE93" s="96"/>
      <c r="BF93" s="11"/>
      <c r="BG93" s="11"/>
      <c r="BH93" s="11">
        <v>1</v>
      </c>
      <c r="BI93" s="11"/>
      <c r="BJ93" s="106"/>
      <c r="BK93" s="108">
        <f>SUM(BE93:BJ93)</f>
        <v>1</v>
      </c>
      <c r="BL93" s="86">
        <f>SUMIF(наличие!D:D,E93,наличие!F:F)</f>
        <v>0</v>
      </c>
      <c r="BM93" s="87">
        <f>AU93*O93</f>
        <v>39150</v>
      </c>
      <c r="BN93" s="87">
        <f>BC93*O93</f>
        <v>0</v>
      </c>
      <c r="BO93" s="113">
        <f t="shared" si="86"/>
        <v>0</v>
      </c>
    </row>
    <row r="94" spans="1:67" s="10" customFormat="1" ht="60" x14ac:dyDescent="0.25">
      <c r="A94" s="11">
        <v>91</v>
      </c>
      <c r="B94" s="11" t="str">
        <f>_xlfn.XLOOKUP(D94,наличие!B:B,наличие!D:D,"-",0)</f>
        <v>Шляпы</v>
      </c>
      <c r="C94" s="11" t="s">
        <v>2372</v>
      </c>
      <c r="D94" s="109" t="str">
        <f t="shared" si="87"/>
        <v>WINTERS</v>
      </c>
      <c r="E94" s="110" t="str">
        <f t="shared" si="88"/>
        <v>37171BH</v>
      </c>
      <c r="F94" s="111" t="s">
        <v>1716</v>
      </c>
      <c r="G94" s="11" t="str">
        <f t="shared" si="89"/>
        <v>37171BH_Plaza Taupe</v>
      </c>
      <c r="H94" s="30" t="s">
        <v>4278</v>
      </c>
      <c r="I94" s="30"/>
      <c r="J94" s="14" t="s">
        <v>2488</v>
      </c>
      <c r="K94" s="45"/>
      <c r="L94" s="65">
        <f t="shared" si="114"/>
        <v>0</v>
      </c>
      <c r="M94" s="125">
        <f>SUMIF(price!A:A,E94,price!D:D)</f>
        <v>199</v>
      </c>
      <c r="N94" s="126">
        <v>155</v>
      </c>
      <c r="O94" s="21">
        <f t="shared" si="115"/>
        <v>13950</v>
      </c>
      <c r="P94" s="16" t="e">
        <f t="shared" si="116"/>
        <v>#DIV/0!</v>
      </c>
      <c r="Q94" s="118">
        <f t="shared" si="117"/>
        <v>85.3</v>
      </c>
      <c r="R94" s="22">
        <f t="shared" si="83"/>
        <v>0</v>
      </c>
      <c r="S94" s="16" t="e">
        <f t="shared" si="118"/>
        <v>#DIV/0!</v>
      </c>
      <c r="T94" s="23">
        <f t="shared" si="119"/>
        <v>68.2</v>
      </c>
      <c r="U94" s="28">
        <v>2304</v>
      </c>
      <c r="V94" s="22">
        <f t="shared" si="120"/>
        <v>0</v>
      </c>
      <c r="W94" s="16" t="e">
        <f t="shared" si="121"/>
        <v>#DIV/0!</v>
      </c>
      <c r="X94" s="7" t="s">
        <v>4</v>
      </c>
      <c r="Y94" s="8">
        <v>0</v>
      </c>
      <c r="Z94" s="8">
        <v>0</v>
      </c>
      <c r="AA94" s="8">
        <v>1</v>
      </c>
      <c r="AB94" s="8">
        <v>0</v>
      </c>
      <c r="AC94" s="9" t="s">
        <v>4</v>
      </c>
      <c r="AD94" s="7">
        <f t="shared" si="122"/>
        <v>1</v>
      </c>
      <c r="AE94" s="75">
        <f t="shared" si="84"/>
        <v>0</v>
      </c>
      <c r="AG94" s="7" t="s">
        <v>4</v>
      </c>
      <c r="AH94" s="8">
        <f t="shared" si="129"/>
        <v>0</v>
      </c>
      <c r="AI94" s="8">
        <f t="shared" si="130"/>
        <v>1</v>
      </c>
      <c r="AJ94" s="8">
        <f t="shared" si="131"/>
        <v>1</v>
      </c>
      <c r="AK94" s="8">
        <f t="shared" si="132"/>
        <v>0</v>
      </c>
      <c r="AL94" s="9" t="s">
        <v>4</v>
      </c>
      <c r="AM94" s="7">
        <f t="shared" si="124"/>
        <v>2</v>
      </c>
      <c r="AN94" s="101">
        <f t="shared" si="125"/>
        <v>0</v>
      </c>
      <c r="AO94" s="7" t="s">
        <v>4</v>
      </c>
      <c r="AP94" s="8">
        <v>0</v>
      </c>
      <c r="AQ94" s="8">
        <v>0</v>
      </c>
      <c r="AR94" s="8">
        <v>0</v>
      </c>
      <c r="AS94" s="8">
        <v>0</v>
      </c>
      <c r="AT94" s="9" t="s">
        <v>4</v>
      </c>
      <c r="AU94" s="74">
        <f t="shared" ref="AU94:AU110" si="133">SUM(AO94:AT94)</f>
        <v>0</v>
      </c>
      <c r="AV94" s="101">
        <f t="shared" si="85"/>
        <v>0</v>
      </c>
      <c r="AW94" s="7" t="s">
        <v>4</v>
      </c>
      <c r="AX94" s="8">
        <v>0</v>
      </c>
      <c r="AY94" s="8">
        <v>0</v>
      </c>
      <c r="AZ94" s="8">
        <v>0</v>
      </c>
      <c r="BA94" s="8">
        <v>0</v>
      </c>
      <c r="BB94" s="9" t="s">
        <v>4</v>
      </c>
      <c r="BC94" s="74">
        <f t="shared" si="79"/>
        <v>0</v>
      </c>
      <c r="BD94" s="104">
        <f t="shared" si="90"/>
        <v>0</v>
      </c>
      <c r="BE94" s="96"/>
      <c r="BF94" s="11"/>
      <c r="BG94" s="11">
        <v>1</v>
      </c>
      <c r="BH94" s="11"/>
      <c r="BI94" s="11"/>
      <c r="BJ94" s="106"/>
      <c r="BK94" s="108">
        <f t="shared" si="80"/>
        <v>1</v>
      </c>
      <c r="BL94" s="86">
        <f>SUMIF(наличие!D:D,E94,наличие!F:F)</f>
        <v>0</v>
      </c>
      <c r="BM94" s="87">
        <f t="shared" si="127"/>
        <v>0</v>
      </c>
      <c r="BN94" s="87">
        <f t="shared" si="128"/>
        <v>0</v>
      </c>
      <c r="BO94" s="113">
        <f t="shared" si="86"/>
        <v>0</v>
      </c>
    </row>
    <row r="95" spans="1:67" s="10" customFormat="1" ht="60" x14ac:dyDescent="0.25">
      <c r="A95" s="11">
        <v>92</v>
      </c>
      <c r="B95" s="11" t="str">
        <f>_xlfn.XLOOKUP(D95,наличие!B:B,наличие!D:D,"-",0)</f>
        <v>Шляпы</v>
      </c>
      <c r="C95" s="11" t="s">
        <v>2372</v>
      </c>
      <c r="D95" s="109" t="str">
        <f t="shared" si="87"/>
        <v>WINTERS</v>
      </c>
      <c r="E95" s="110" t="str">
        <f t="shared" si="88"/>
        <v>37171BH</v>
      </c>
      <c r="F95" s="111" t="s">
        <v>24</v>
      </c>
      <c r="G95" s="11" t="str">
        <f t="shared" si="89"/>
        <v>37171BH_Saddle</v>
      </c>
      <c r="H95" s="30" t="s">
        <v>4278</v>
      </c>
      <c r="I95" s="30"/>
      <c r="J95" s="14" t="s">
        <v>2488</v>
      </c>
      <c r="K95" s="45"/>
      <c r="L95" s="65">
        <f t="shared" ref="L95:L102" si="134">K95*1.15</f>
        <v>0</v>
      </c>
      <c r="M95" s="125">
        <f>SUMIF(price!A:A,E95,price!D:D)</f>
        <v>199</v>
      </c>
      <c r="N95" s="126">
        <v>155</v>
      </c>
      <c r="O95" s="21">
        <f t="shared" ref="O95:O102" si="135">N95*$L$1</f>
        <v>13950</v>
      </c>
      <c r="P95" s="16" t="e">
        <f t="shared" ref="P95:P102" si="136">(N95-L95)/L95</f>
        <v>#DIV/0!</v>
      </c>
      <c r="Q95" s="118">
        <f t="shared" ref="Q95:Q102" si="137">ROUND(N95*0.55,1)</f>
        <v>85.3</v>
      </c>
      <c r="R95" s="22">
        <f t="shared" ref="R95:R102" si="138">Q95*$J$1</f>
        <v>0</v>
      </c>
      <c r="S95" s="16" t="e">
        <f t="shared" ref="S95:S102" si="139">(Q95-L95)/L95</f>
        <v>#DIV/0!</v>
      </c>
      <c r="T95" s="23">
        <f t="shared" ref="T95:T102" si="140">ROUND(Q95*0.8,1)</f>
        <v>68.2</v>
      </c>
      <c r="U95" s="28">
        <v>2304</v>
      </c>
      <c r="V95" s="22">
        <f t="shared" ref="V95:V102" si="141">T95*$J$1</f>
        <v>0</v>
      </c>
      <c r="W95" s="16" t="e">
        <f t="shared" ref="W95:W102" si="142">(T95-L95)/L95</f>
        <v>#DIV/0!</v>
      </c>
      <c r="X95" s="7" t="s">
        <v>4</v>
      </c>
      <c r="Y95" s="8">
        <v>0</v>
      </c>
      <c r="Z95" s="8">
        <v>0</v>
      </c>
      <c r="AA95" s="8">
        <v>1</v>
      </c>
      <c r="AB95" s="8">
        <v>0</v>
      </c>
      <c r="AC95" s="9" t="s">
        <v>4</v>
      </c>
      <c r="AD95" s="7">
        <f t="shared" ref="AD95:AD102" si="143">SUM(X95:AC95)</f>
        <v>1</v>
      </c>
      <c r="AE95" s="75">
        <f t="shared" ref="AE95:AE102" si="144">AD95*K95</f>
        <v>0</v>
      </c>
      <c r="AG95" s="7" t="s">
        <v>4</v>
      </c>
      <c r="AH95" s="8">
        <f t="shared" si="129"/>
        <v>0</v>
      </c>
      <c r="AI95" s="8">
        <f t="shared" si="130"/>
        <v>1</v>
      </c>
      <c r="AJ95" s="8">
        <f t="shared" si="131"/>
        <v>1</v>
      </c>
      <c r="AK95" s="8">
        <f t="shared" si="132"/>
        <v>0</v>
      </c>
      <c r="AL95" s="9" t="s">
        <v>4</v>
      </c>
      <c r="AM95" s="7">
        <f t="shared" ref="AM95:AM102" si="145">SUM(AG95:AL95)</f>
        <v>2</v>
      </c>
      <c r="AN95" s="101">
        <f t="shared" ref="AN95:AN102" si="146">AM95*L95</f>
        <v>0</v>
      </c>
      <c r="AO95" s="7" t="s">
        <v>4</v>
      </c>
      <c r="AP95" s="8">
        <v>0</v>
      </c>
      <c r="AQ95" s="8">
        <v>0</v>
      </c>
      <c r="AR95" s="8">
        <v>0</v>
      </c>
      <c r="AS95" s="8">
        <v>0</v>
      </c>
      <c r="AT95" s="9" t="s">
        <v>4</v>
      </c>
      <c r="AU95" s="74">
        <f t="shared" ref="AU95:AU102" si="147">SUM(AO95:AT95)</f>
        <v>0</v>
      </c>
      <c r="AV95" s="101">
        <f t="shared" ref="AV95:AV102" si="148">AU95*K95</f>
        <v>0</v>
      </c>
      <c r="AW95" s="7" t="s">
        <v>4</v>
      </c>
      <c r="AX95" s="8">
        <v>0</v>
      </c>
      <c r="AY95" s="8">
        <v>0</v>
      </c>
      <c r="AZ95" s="8">
        <v>0</v>
      </c>
      <c r="BA95" s="8">
        <v>0</v>
      </c>
      <c r="BB95" s="9" t="s">
        <v>4</v>
      </c>
      <c r="BC95" s="74">
        <f t="shared" ref="BC95:BC102" si="149">SUM(AW95:BB95)</f>
        <v>0</v>
      </c>
      <c r="BD95" s="104">
        <f t="shared" ref="BD95:BD102" si="150">BC95*K95</f>
        <v>0</v>
      </c>
      <c r="BE95" s="96"/>
      <c r="BF95" s="11"/>
      <c r="BG95" s="11">
        <v>1</v>
      </c>
      <c r="BH95" s="11"/>
      <c r="BI95" s="11"/>
      <c r="BJ95" s="106"/>
      <c r="BK95" s="108">
        <f t="shared" ref="BK95:BK102" si="151">SUM(BE95:BJ95)</f>
        <v>1</v>
      </c>
      <c r="BL95" s="86">
        <f>SUMIF(наличие!D:D,E95,наличие!F:F)</f>
        <v>0</v>
      </c>
      <c r="BM95" s="87">
        <f t="shared" ref="BM95:BM102" si="152">AU95*O95</f>
        <v>0</v>
      </c>
      <c r="BN95" s="87">
        <f t="shared" ref="BN95:BN102" si="153">BC95*O95</f>
        <v>0</v>
      </c>
      <c r="BO95" s="113">
        <f t="shared" si="86"/>
        <v>0</v>
      </c>
    </row>
    <row r="96" spans="1:67" s="10" customFormat="1" ht="60" x14ac:dyDescent="0.25">
      <c r="A96" s="11">
        <v>93</v>
      </c>
      <c r="B96" s="11" t="str">
        <f>_xlfn.XLOOKUP(D96,наличие!B:B,наличие!D:D,"-",0)</f>
        <v>Шляпы</v>
      </c>
      <c r="C96" s="11" t="s">
        <v>2372</v>
      </c>
      <c r="D96" s="109" t="str">
        <f t="shared" si="87"/>
        <v>WINTERS</v>
      </c>
      <c r="E96" s="110" t="str">
        <f t="shared" si="88"/>
        <v>37171BH</v>
      </c>
      <c r="F96" s="111" t="s">
        <v>282</v>
      </c>
      <c r="G96" s="11" t="str">
        <f t="shared" si="89"/>
        <v>37171BH_Steel</v>
      </c>
      <c r="H96" s="30" t="s">
        <v>4278</v>
      </c>
      <c r="I96" s="30"/>
      <c r="J96" s="14" t="s">
        <v>2488</v>
      </c>
      <c r="K96" s="45"/>
      <c r="L96" s="65">
        <f t="shared" si="134"/>
        <v>0</v>
      </c>
      <c r="M96" s="125">
        <f>SUMIF(price!A:A,E96,price!D:D)</f>
        <v>199</v>
      </c>
      <c r="N96" s="126">
        <v>145</v>
      </c>
      <c r="O96" s="21">
        <f t="shared" si="135"/>
        <v>13050</v>
      </c>
      <c r="P96" s="16" t="e">
        <f t="shared" si="136"/>
        <v>#DIV/0!</v>
      </c>
      <c r="Q96" s="118">
        <f t="shared" si="137"/>
        <v>79.8</v>
      </c>
      <c r="R96" s="22">
        <f t="shared" si="138"/>
        <v>0</v>
      </c>
      <c r="S96" s="16" t="e">
        <f t="shared" si="139"/>
        <v>#DIV/0!</v>
      </c>
      <c r="T96" s="23">
        <f t="shared" si="140"/>
        <v>63.8</v>
      </c>
      <c r="U96" s="28">
        <v>2304</v>
      </c>
      <c r="V96" s="22">
        <f t="shared" si="141"/>
        <v>0</v>
      </c>
      <c r="W96" s="16" t="e">
        <f t="shared" si="142"/>
        <v>#DIV/0!</v>
      </c>
      <c r="X96" s="7" t="s">
        <v>4</v>
      </c>
      <c r="Y96" s="8">
        <v>0</v>
      </c>
      <c r="Z96" s="8">
        <v>0</v>
      </c>
      <c r="AA96" s="8">
        <v>0</v>
      </c>
      <c r="AB96" s="8">
        <v>0</v>
      </c>
      <c r="AC96" s="9" t="s">
        <v>4</v>
      </c>
      <c r="AD96" s="7">
        <f t="shared" si="143"/>
        <v>0</v>
      </c>
      <c r="AE96" s="75">
        <f t="shared" si="144"/>
        <v>0</v>
      </c>
      <c r="AG96" s="7" t="s">
        <v>4</v>
      </c>
      <c r="AH96" s="8">
        <f t="shared" si="129"/>
        <v>0</v>
      </c>
      <c r="AI96" s="8">
        <f t="shared" si="130"/>
        <v>1</v>
      </c>
      <c r="AJ96" s="8">
        <f t="shared" si="131"/>
        <v>0</v>
      </c>
      <c r="AK96" s="8">
        <f t="shared" si="132"/>
        <v>0</v>
      </c>
      <c r="AL96" s="9" t="s">
        <v>4</v>
      </c>
      <c r="AM96" s="7">
        <f t="shared" si="145"/>
        <v>1</v>
      </c>
      <c r="AN96" s="101">
        <f t="shared" si="146"/>
        <v>0</v>
      </c>
      <c r="AO96" s="7" t="s">
        <v>4</v>
      </c>
      <c r="AP96" s="8">
        <v>0</v>
      </c>
      <c r="AQ96" s="8">
        <v>0</v>
      </c>
      <c r="AR96" s="8">
        <v>0</v>
      </c>
      <c r="AS96" s="8">
        <v>0</v>
      </c>
      <c r="AT96" s="9" t="s">
        <v>4</v>
      </c>
      <c r="AU96" s="74">
        <f t="shared" si="147"/>
        <v>0</v>
      </c>
      <c r="AV96" s="101">
        <f t="shared" si="148"/>
        <v>0</v>
      </c>
      <c r="AW96" s="7" t="s">
        <v>4</v>
      </c>
      <c r="AX96" s="8">
        <v>0</v>
      </c>
      <c r="AY96" s="8">
        <v>0</v>
      </c>
      <c r="AZ96" s="8">
        <v>0</v>
      </c>
      <c r="BA96" s="8">
        <v>0</v>
      </c>
      <c r="BB96" s="9" t="s">
        <v>4</v>
      </c>
      <c r="BC96" s="74">
        <f t="shared" si="149"/>
        <v>0</v>
      </c>
      <c r="BD96" s="104">
        <f t="shared" si="150"/>
        <v>0</v>
      </c>
      <c r="BE96" s="96"/>
      <c r="BF96" s="11"/>
      <c r="BG96" s="11">
        <v>1</v>
      </c>
      <c r="BH96" s="11"/>
      <c r="BI96" s="11"/>
      <c r="BJ96" s="106"/>
      <c r="BK96" s="108">
        <f t="shared" si="151"/>
        <v>1</v>
      </c>
      <c r="BL96" s="86">
        <f>SUMIF(наличие!D:D,E96,наличие!F:F)</f>
        <v>0</v>
      </c>
      <c r="BM96" s="87">
        <f t="shared" si="152"/>
        <v>0</v>
      </c>
      <c r="BN96" s="87">
        <f t="shared" si="153"/>
        <v>0</v>
      </c>
      <c r="BO96" s="113">
        <f t="shared" si="86"/>
        <v>0</v>
      </c>
    </row>
    <row r="97" spans="1:67" s="10" customFormat="1" ht="60" x14ac:dyDescent="0.25">
      <c r="A97" s="11">
        <v>94</v>
      </c>
      <c r="B97" s="11" t="str">
        <f>_xlfn.XLOOKUP(D97,наличие!B:B,наличие!D:D,"-",0)</f>
        <v>Шляпы</v>
      </c>
      <c r="C97" s="11" t="s">
        <v>2372</v>
      </c>
      <c r="D97" s="109" t="str">
        <f t="shared" si="87"/>
        <v>WINTERS</v>
      </c>
      <c r="E97" s="110" t="str">
        <f t="shared" si="88"/>
        <v>37171BH</v>
      </c>
      <c r="F97" s="111" t="s">
        <v>283</v>
      </c>
      <c r="G97" s="11" t="str">
        <f t="shared" si="89"/>
        <v>37171BH_Almond</v>
      </c>
      <c r="H97" s="30" t="s">
        <v>4278</v>
      </c>
      <c r="I97" s="30"/>
      <c r="J97" s="14" t="s">
        <v>2488</v>
      </c>
      <c r="K97" s="45"/>
      <c r="L97" s="65">
        <f t="shared" si="134"/>
        <v>0</v>
      </c>
      <c r="M97" s="125">
        <f>SUMIF(price!A:A,E97,price!D:D)</f>
        <v>199</v>
      </c>
      <c r="N97" s="126">
        <v>145</v>
      </c>
      <c r="O97" s="21">
        <f t="shared" si="135"/>
        <v>13050</v>
      </c>
      <c r="P97" s="16" t="e">
        <f t="shared" si="136"/>
        <v>#DIV/0!</v>
      </c>
      <c r="Q97" s="118">
        <f t="shared" si="137"/>
        <v>79.8</v>
      </c>
      <c r="R97" s="22">
        <f t="shared" si="138"/>
        <v>0</v>
      </c>
      <c r="S97" s="16" t="e">
        <f t="shared" si="139"/>
        <v>#DIV/0!</v>
      </c>
      <c r="T97" s="23">
        <f t="shared" si="140"/>
        <v>63.8</v>
      </c>
      <c r="U97" s="28">
        <v>2304</v>
      </c>
      <c r="V97" s="22">
        <f t="shared" si="141"/>
        <v>0</v>
      </c>
      <c r="W97" s="16" t="e">
        <f t="shared" si="142"/>
        <v>#DIV/0!</v>
      </c>
      <c r="X97" s="7" t="s">
        <v>4</v>
      </c>
      <c r="Y97" s="8">
        <v>0</v>
      </c>
      <c r="Z97" s="8">
        <v>0</v>
      </c>
      <c r="AA97" s="8">
        <v>0</v>
      </c>
      <c r="AB97" s="8">
        <v>0</v>
      </c>
      <c r="AC97" s="9" t="s">
        <v>4</v>
      </c>
      <c r="AD97" s="7">
        <f t="shared" si="143"/>
        <v>0</v>
      </c>
      <c r="AE97" s="75">
        <f t="shared" si="144"/>
        <v>0</v>
      </c>
      <c r="AG97" s="7" t="s">
        <v>4</v>
      </c>
      <c r="AH97" s="8">
        <f t="shared" si="129"/>
        <v>0</v>
      </c>
      <c r="AI97" s="8">
        <f t="shared" si="130"/>
        <v>0</v>
      </c>
      <c r="AJ97" s="8">
        <f t="shared" si="131"/>
        <v>0</v>
      </c>
      <c r="AK97" s="8">
        <f t="shared" si="132"/>
        <v>0</v>
      </c>
      <c r="AL97" s="9" t="s">
        <v>4</v>
      </c>
      <c r="AM97" s="7">
        <f t="shared" si="145"/>
        <v>0</v>
      </c>
      <c r="AN97" s="101">
        <f t="shared" si="146"/>
        <v>0</v>
      </c>
      <c r="AO97" s="7" t="s">
        <v>4</v>
      </c>
      <c r="AP97" s="8">
        <v>0</v>
      </c>
      <c r="AQ97" s="8">
        <v>0</v>
      </c>
      <c r="AR97" s="8">
        <v>0</v>
      </c>
      <c r="AS97" s="8">
        <v>0</v>
      </c>
      <c r="AT97" s="9" t="s">
        <v>4</v>
      </c>
      <c r="AU97" s="74">
        <f t="shared" si="147"/>
        <v>0</v>
      </c>
      <c r="AV97" s="101">
        <f t="shared" si="148"/>
        <v>0</v>
      </c>
      <c r="AW97" s="7" t="s">
        <v>4</v>
      </c>
      <c r="AX97" s="8">
        <v>0</v>
      </c>
      <c r="AY97" s="8">
        <v>0</v>
      </c>
      <c r="AZ97" s="8">
        <v>0</v>
      </c>
      <c r="BA97" s="8">
        <v>0</v>
      </c>
      <c r="BB97" s="9" t="s">
        <v>4</v>
      </c>
      <c r="BC97" s="74">
        <f t="shared" si="149"/>
        <v>0</v>
      </c>
      <c r="BD97" s="104">
        <f t="shared" si="150"/>
        <v>0</v>
      </c>
      <c r="BE97" s="96"/>
      <c r="BF97" s="11"/>
      <c r="BG97" s="11"/>
      <c r="BH97" s="11"/>
      <c r="BI97" s="11"/>
      <c r="BJ97" s="106"/>
      <c r="BK97" s="108">
        <f t="shared" si="151"/>
        <v>0</v>
      </c>
      <c r="BL97" s="86">
        <f>SUMIF(наличие!D:D,E97,наличие!F:F)</f>
        <v>0</v>
      </c>
      <c r="BM97" s="87">
        <f t="shared" si="152"/>
        <v>0</v>
      </c>
      <c r="BN97" s="87">
        <f t="shared" si="153"/>
        <v>0</v>
      </c>
      <c r="BO97" s="113">
        <f t="shared" si="86"/>
        <v>0</v>
      </c>
    </row>
    <row r="98" spans="1:67" s="10" customFormat="1" ht="60" x14ac:dyDescent="0.25">
      <c r="A98" s="11">
        <v>95</v>
      </c>
      <c r="B98" s="11" t="str">
        <f>_xlfn.XLOOKUP(D98,наличие!B:B,наличие!D:D,"-",0)</f>
        <v>Шляпы</v>
      </c>
      <c r="C98" s="11" t="s">
        <v>2372</v>
      </c>
      <c r="D98" s="109" t="str">
        <f t="shared" si="87"/>
        <v>WINTERS</v>
      </c>
      <c r="E98" s="110" t="str">
        <f t="shared" si="88"/>
        <v>37171BH</v>
      </c>
      <c r="F98" s="111" t="s">
        <v>5</v>
      </c>
      <c r="G98" s="11" t="str">
        <f t="shared" si="89"/>
        <v>37171BH_Black</v>
      </c>
      <c r="H98" s="30" t="s">
        <v>4278</v>
      </c>
      <c r="I98" s="30"/>
      <c r="J98" s="14" t="s">
        <v>2488</v>
      </c>
      <c r="K98" s="45"/>
      <c r="L98" s="65">
        <f t="shared" si="134"/>
        <v>0</v>
      </c>
      <c r="M98" s="125">
        <f>SUMIF(price!A:A,E98,price!D:D)</f>
        <v>199</v>
      </c>
      <c r="N98" s="126">
        <v>145</v>
      </c>
      <c r="O98" s="21">
        <f t="shared" si="135"/>
        <v>13050</v>
      </c>
      <c r="P98" s="16" t="e">
        <f t="shared" si="136"/>
        <v>#DIV/0!</v>
      </c>
      <c r="Q98" s="118">
        <f t="shared" si="137"/>
        <v>79.8</v>
      </c>
      <c r="R98" s="22">
        <f t="shared" si="138"/>
        <v>0</v>
      </c>
      <c r="S98" s="16" t="e">
        <f t="shared" si="139"/>
        <v>#DIV/0!</v>
      </c>
      <c r="T98" s="23">
        <f t="shared" si="140"/>
        <v>63.8</v>
      </c>
      <c r="U98" s="28">
        <v>2304</v>
      </c>
      <c r="V98" s="22">
        <f t="shared" si="141"/>
        <v>0</v>
      </c>
      <c r="W98" s="16" t="e">
        <f t="shared" si="142"/>
        <v>#DIV/0!</v>
      </c>
      <c r="X98" s="7" t="s">
        <v>4</v>
      </c>
      <c r="Y98" s="8">
        <v>0</v>
      </c>
      <c r="Z98" s="8">
        <v>0</v>
      </c>
      <c r="AA98" s="8">
        <v>0</v>
      </c>
      <c r="AB98" s="8">
        <v>0</v>
      </c>
      <c r="AC98" s="9" t="s">
        <v>4</v>
      </c>
      <c r="AD98" s="7">
        <f t="shared" si="143"/>
        <v>0</v>
      </c>
      <c r="AE98" s="75">
        <f t="shared" si="144"/>
        <v>0</v>
      </c>
      <c r="AG98" s="7" t="s">
        <v>4</v>
      </c>
      <c r="AH98" s="8">
        <f t="shared" si="129"/>
        <v>0</v>
      </c>
      <c r="AI98" s="8">
        <f t="shared" si="130"/>
        <v>0</v>
      </c>
      <c r="AJ98" s="8">
        <f t="shared" si="131"/>
        <v>0</v>
      </c>
      <c r="AK98" s="8">
        <f t="shared" si="132"/>
        <v>0</v>
      </c>
      <c r="AL98" s="9" t="s">
        <v>4</v>
      </c>
      <c r="AM98" s="7">
        <f t="shared" si="145"/>
        <v>0</v>
      </c>
      <c r="AN98" s="101">
        <f t="shared" si="146"/>
        <v>0</v>
      </c>
      <c r="AO98" s="7" t="s">
        <v>4</v>
      </c>
      <c r="AP98" s="8">
        <v>0</v>
      </c>
      <c r="AQ98" s="8">
        <v>0</v>
      </c>
      <c r="AR98" s="8">
        <v>0</v>
      </c>
      <c r="AS98" s="8">
        <v>0</v>
      </c>
      <c r="AT98" s="9" t="s">
        <v>4</v>
      </c>
      <c r="AU98" s="74">
        <f t="shared" si="147"/>
        <v>0</v>
      </c>
      <c r="AV98" s="101">
        <f t="shared" si="148"/>
        <v>0</v>
      </c>
      <c r="AW98" s="7" t="s">
        <v>4</v>
      </c>
      <c r="AX98" s="8">
        <v>0</v>
      </c>
      <c r="AY98" s="8">
        <v>0</v>
      </c>
      <c r="AZ98" s="8">
        <v>0</v>
      </c>
      <c r="BA98" s="8">
        <v>0</v>
      </c>
      <c r="BB98" s="9" t="s">
        <v>4</v>
      </c>
      <c r="BC98" s="74">
        <f t="shared" si="149"/>
        <v>0</v>
      </c>
      <c r="BD98" s="104">
        <f t="shared" si="150"/>
        <v>0</v>
      </c>
      <c r="BE98" s="96"/>
      <c r="BF98" s="11"/>
      <c r="BG98" s="11"/>
      <c r="BH98" s="11"/>
      <c r="BI98" s="11"/>
      <c r="BJ98" s="106"/>
      <c r="BK98" s="108">
        <f t="shared" si="151"/>
        <v>0</v>
      </c>
      <c r="BL98" s="86">
        <f>SUMIF(наличие!D:D,E98,наличие!F:F)</f>
        <v>0</v>
      </c>
      <c r="BM98" s="87">
        <f t="shared" si="152"/>
        <v>0</v>
      </c>
      <c r="BN98" s="87">
        <f t="shared" si="153"/>
        <v>0</v>
      </c>
      <c r="BO98" s="113">
        <f t="shared" si="86"/>
        <v>0</v>
      </c>
    </row>
    <row r="99" spans="1:67" s="10" customFormat="1" ht="60" x14ac:dyDescent="0.25">
      <c r="A99" s="11">
        <v>96</v>
      </c>
      <c r="B99" s="11" t="str">
        <f>_xlfn.XLOOKUP(D99,наличие!B:B,наличие!D:D,"-",0)</f>
        <v>Шляпы</v>
      </c>
      <c r="C99" s="11" t="s">
        <v>2372</v>
      </c>
      <c r="D99" s="109" t="str">
        <f t="shared" si="87"/>
        <v>WINTERS</v>
      </c>
      <c r="E99" s="110" t="str">
        <f t="shared" si="88"/>
        <v>37171BH</v>
      </c>
      <c r="F99" s="111" t="s">
        <v>20</v>
      </c>
      <c r="G99" s="11" t="str">
        <f t="shared" si="89"/>
        <v>37171BH_Camel</v>
      </c>
      <c r="H99" s="30" t="s">
        <v>4278</v>
      </c>
      <c r="I99" s="30"/>
      <c r="J99" s="14" t="s">
        <v>2488</v>
      </c>
      <c r="K99" s="45"/>
      <c r="L99" s="65">
        <f t="shared" si="134"/>
        <v>0</v>
      </c>
      <c r="M99" s="125">
        <f>SUMIF(price!A:A,E99,price!D:D)</f>
        <v>199</v>
      </c>
      <c r="N99" s="126">
        <v>142</v>
      </c>
      <c r="O99" s="21">
        <f t="shared" si="135"/>
        <v>12780</v>
      </c>
      <c r="P99" s="16" t="e">
        <f t="shared" si="136"/>
        <v>#DIV/0!</v>
      </c>
      <c r="Q99" s="118">
        <f t="shared" si="137"/>
        <v>78.099999999999994</v>
      </c>
      <c r="R99" s="22">
        <f t="shared" si="138"/>
        <v>0</v>
      </c>
      <c r="S99" s="16" t="e">
        <f t="shared" si="139"/>
        <v>#DIV/0!</v>
      </c>
      <c r="T99" s="23">
        <f t="shared" si="140"/>
        <v>62.5</v>
      </c>
      <c r="U99" s="28">
        <v>2304</v>
      </c>
      <c r="V99" s="22">
        <f t="shared" si="141"/>
        <v>0</v>
      </c>
      <c r="W99" s="16" t="e">
        <f t="shared" si="142"/>
        <v>#DIV/0!</v>
      </c>
      <c r="X99" s="7" t="s">
        <v>4</v>
      </c>
      <c r="Y99" s="8">
        <v>0</v>
      </c>
      <c r="Z99" s="8">
        <v>0</v>
      </c>
      <c r="AA99" s="8">
        <v>0</v>
      </c>
      <c r="AB99" s="8">
        <v>0</v>
      </c>
      <c r="AC99" s="9" t="s">
        <v>4</v>
      </c>
      <c r="AD99" s="7">
        <f t="shared" si="143"/>
        <v>0</v>
      </c>
      <c r="AE99" s="75">
        <f t="shared" si="144"/>
        <v>0</v>
      </c>
      <c r="AG99" s="7" t="s">
        <v>4</v>
      </c>
      <c r="AH99" s="8">
        <f t="shared" si="129"/>
        <v>0</v>
      </c>
      <c r="AI99" s="8">
        <f t="shared" si="130"/>
        <v>0</v>
      </c>
      <c r="AJ99" s="8">
        <f t="shared" si="131"/>
        <v>0</v>
      </c>
      <c r="AK99" s="8">
        <f t="shared" si="132"/>
        <v>0</v>
      </c>
      <c r="AL99" s="9" t="s">
        <v>4</v>
      </c>
      <c r="AM99" s="7">
        <f t="shared" si="145"/>
        <v>0</v>
      </c>
      <c r="AN99" s="101">
        <f t="shared" si="146"/>
        <v>0</v>
      </c>
      <c r="AO99" s="7" t="s">
        <v>4</v>
      </c>
      <c r="AP99" s="8">
        <v>0</v>
      </c>
      <c r="AQ99" s="8">
        <v>0</v>
      </c>
      <c r="AR99" s="8">
        <v>0</v>
      </c>
      <c r="AS99" s="8">
        <v>0</v>
      </c>
      <c r="AT99" s="9" t="s">
        <v>4</v>
      </c>
      <c r="AU99" s="74">
        <f t="shared" si="147"/>
        <v>0</v>
      </c>
      <c r="AV99" s="101">
        <f t="shared" si="148"/>
        <v>0</v>
      </c>
      <c r="AW99" s="7" t="s">
        <v>4</v>
      </c>
      <c r="AX99" s="8">
        <v>0</v>
      </c>
      <c r="AY99" s="8">
        <v>0</v>
      </c>
      <c r="AZ99" s="8">
        <v>0</v>
      </c>
      <c r="BA99" s="8">
        <v>0</v>
      </c>
      <c r="BB99" s="9" t="s">
        <v>4</v>
      </c>
      <c r="BC99" s="74">
        <f t="shared" si="149"/>
        <v>0</v>
      </c>
      <c r="BD99" s="104">
        <f t="shared" si="150"/>
        <v>0</v>
      </c>
      <c r="BE99" s="96"/>
      <c r="BF99" s="11"/>
      <c r="BG99" s="11"/>
      <c r="BH99" s="11"/>
      <c r="BI99" s="11"/>
      <c r="BJ99" s="106"/>
      <c r="BK99" s="108">
        <f t="shared" si="151"/>
        <v>0</v>
      </c>
      <c r="BL99" s="86">
        <f>SUMIF(наличие!D:D,E99,наличие!F:F)</f>
        <v>0</v>
      </c>
      <c r="BM99" s="87">
        <f t="shared" si="152"/>
        <v>0</v>
      </c>
      <c r="BN99" s="87">
        <f t="shared" si="153"/>
        <v>0</v>
      </c>
      <c r="BO99" s="113">
        <f t="shared" si="86"/>
        <v>0</v>
      </c>
    </row>
    <row r="100" spans="1:67" s="10" customFormat="1" ht="45" x14ac:dyDescent="0.25">
      <c r="A100" s="11">
        <v>97</v>
      </c>
      <c r="B100" s="11" t="str">
        <f>_xlfn.XLOOKUP(D100,наличие!B:B,наличие!D:D,"-",0)</f>
        <v>-</v>
      </c>
      <c r="C100" s="11" t="s">
        <v>2373</v>
      </c>
      <c r="D100" s="109" t="str">
        <f t="shared" si="87"/>
        <v>PERRY</v>
      </c>
      <c r="E100" s="110" t="str">
        <f t="shared" si="88"/>
        <v>37161BH</v>
      </c>
      <c r="F100" s="111" t="s">
        <v>6</v>
      </c>
      <c r="G100" s="11" t="str">
        <f t="shared" si="89"/>
        <v>37161BH_Navy</v>
      </c>
      <c r="H100" s="30" t="s">
        <v>4278</v>
      </c>
      <c r="I100" s="30"/>
      <c r="J100" s="14" t="s">
        <v>2488</v>
      </c>
      <c r="K100" s="45"/>
      <c r="L100" s="65">
        <f t="shared" si="134"/>
        <v>0</v>
      </c>
      <c r="M100" s="125">
        <f>SUMIF(price!A:A,E100,price!D:D)</f>
        <v>0</v>
      </c>
      <c r="N100" s="126">
        <v>142</v>
      </c>
      <c r="O100" s="21">
        <f t="shared" si="135"/>
        <v>12780</v>
      </c>
      <c r="P100" s="16" t="e">
        <f t="shared" si="136"/>
        <v>#DIV/0!</v>
      </c>
      <c r="Q100" s="118">
        <f t="shared" si="137"/>
        <v>78.099999999999994</v>
      </c>
      <c r="R100" s="22">
        <f t="shared" si="138"/>
        <v>0</v>
      </c>
      <c r="S100" s="16" t="e">
        <f t="shared" si="139"/>
        <v>#DIV/0!</v>
      </c>
      <c r="T100" s="23">
        <f t="shared" si="140"/>
        <v>62.5</v>
      </c>
      <c r="U100" s="28">
        <v>2304</v>
      </c>
      <c r="V100" s="22">
        <f t="shared" si="141"/>
        <v>0</v>
      </c>
      <c r="W100" s="16" t="e">
        <f t="shared" si="142"/>
        <v>#DIV/0!</v>
      </c>
      <c r="X100" s="7" t="s">
        <v>4</v>
      </c>
      <c r="Y100" s="8">
        <v>0</v>
      </c>
      <c r="Z100" s="8">
        <v>0</v>
      </c>
      <c r="AA100" s="8">
        <v>0</v>
      </c>
      <c r="AB100" s="8">
        <v>0</v>
      </c>
      <c r="AC100" s="9" t="s">
        <v>4</v>
      </c>
      <c r="AD100" s="7">
        <f t="shared" si="143"/>
        <v>0</v>
      </c>
      <c r="AE100" s="75">
        <f t="shared" si="144"/>
        <v>0</v>
      </c>
      <c r="AG100" s="7" t="s">
        <v>4</v>
      </c>
      <c r="AH100" s="8">
        <f t="shared" si="129"/>
        <v>0</v>
      </c>
      <c r="AI100" s="8">
        <f t="shared" si="130"/>
        <v>0</v>
      </c>
      <c r="AJ100" s="8">
        <f t="shared" si="131"/>
        <v>0</v>
      </c>
      <c r="AK100" s="8">
        <f t="shared" si="132"/>
        <v>0</v>
      </c>
      <c r="AL100" s="9" t="s">
        <v>4</v>
      </c>
      <c r="AM100" s="7">
        <f t="shared" si="145"/>
        <v>0</v>
      </c>
      <c r="AN100" s="101">
        <f t="shared" si="146"/>
        <v>0</v>
      </c>
      <c r="AO100" s="7" t="s">
        <v>4</v>
      </c>
      <c r="AP100" s="8">
        <v>0</v>
      </c>
      <c r="AQ100" s="8">
        <v>0</v>
      </c>
      <c r="AR100" s="8">
        <v>0</v>
      </c>
      <c r="AS100" s="8">
        <v>0</v>
      </c>
      <c r="AT100" s="9" t="s">
        <v>4</v>
      </c>
      <c r="AU100" s="74">
        <f t="shared" si="147"/>
        <v>0</v>
      </c>
      <c r="AV100" s="101">
        <f t="shared" si="148"/>
        <v>0</v>
      </c>
      <c r="AW100" s="7" t="s">
        <v>4</v>
      </c>
      <c r="AX100" s="8">
        <v>0</v>
      </c>
      <c r="AY100" s="8">
        <v>0</v>
      </c>
      <c r="AZ100" s="8">
        <v>0</v>
      </c>
      <c r="BA100" s="8">
        <v>0</v>
      </c>
      <c r="BB100" s="9" t="s">
        <v>4</v>
      </c>
      <c r="BC100" s="74">
        <f t="shared" si="149"/>
        <v>0</v>
      </c>
      <c r="BD100" s="104">
        <f t="shared" si="150"/>
        <v>0</v>
      </c>
      <c r="BE100" s="96"/>
      <c r="BF100" s="11"/>
      <c r="BG100" s="11"/>
      <c r="BH100" s="11"/>
      <c r="BI100" s="11"/>
      <c r="BJ100" s="106"/>
      <c r="BK100" s="108">
        <f t="shared" si="151"/>
        <v>0</v>
      </c>
      <c r="BL100" s="86">
        <f>SUMIF(наличие!D:D,E100,наличие!F:F)</f>
        <v>0</v>
      </c>
      <c r="BM100" s="87">
        <f t="shared" si="152"/>
        <v>0</v>
      </c>
      <c r="BN100" s="87">
        <f t="shared" si="153"/>
        <v>0</v>
      </c>
      <c r="BO100" s="113">
        <f t="shared" si="86"/>
        <v>0</v>
      </c>
    </row>
    <row r="101" spans="1:67" s="10" customFormat="1" ht="45" x14ac:dyDescent="0.25">
      <c r="A101" s="11">
        <v>98</v>
      </c>
      <c r="B101" s="11" t="str">
        <f>_xlfn.XLOOKUP(D101,наличие!B:B,наличие!D:D,"-",0)</f>
        <v>-</v>
      </c>
      <c r="C101" s="11" t="s">
        <v>2373</v>
      </c>
      <c r="D101" s="109" t="str">
        <f t="shared" si="87"/>
        <v>PERRY</v>
      </c>
      <c r="E101" s="110" t="str">
        <f t="shared" si="88"/>
        <v>37161BH</v>
      </c>
      <c r="F101" s="111" t="s">
        <v>17</v>
      </c>
      <c r="G101" s="11" t="str">
        <f t="shared" si="89"/>
        <v>37161BH_Serpent</v>
      </c>
      <c r="H101" s="30" t="s">
        <v>4278</v>
      </c>
      <c r="I101" s="30"/>
      <c r="J101" s="14" t="s">
        <v>2488</v>
      </c>
      <c r="K101" s="45"/>
      <c r="L101" s="65">
        <f t="shared" si="134"/>
        <v>0</v>
      </c>
      <c r="M101" s="125">
        <f>SUMIF(price!A:A,E101,price!D:D)</f>
        <v>0</v>
      </c>
      <c r="N101" s="126">
        <v>142</v>
      </c>
      <c r="O101" s="21">
        <f t="shared" si="135"/>
        <v>12780</v>
      </c>
      <c r="P101" s="16" t="e">
        <f t="shared" si="136"/>
        <v>#DIV/0!</v>
      </c>
      <c r="Q101" s="118">
        <f t="shared" si="137"/>
        <v>78.099999999999994</v>
      </c>
      <c r="R101" s="22">
        <f t="shared" si="138"/>
        <v>0</v>
      </c>
      <c r="S101" s="16" t="e">
        <f t="shared" si="139"/>
        <v>#DIV/0!</v>
      </c>
      <c r="T101" s="23">
        <f t="shared" si="140"/>
        <v>62.5</v>
      </c>
      <c r="U101" s="28">
        <v>2304</v>
      </c>
      <c r="V101" s="22">
        <f t="shared" si="141"/>
        <v>0</v>
      </c>
      <c r="W101" s="16" t="e">
        <f t="shared" si="142"/>
        <v>#DIV/0!</v>
      </c>
      <c r="X101" s="7" t="s">
        <v>4</v>
      </c>
      <c r="Y101" s="8">
        <v>0</v>
      </c>
      <c r="Z101" s="8">
        <v>0</v>
      </c>
      <c r="AA101" s="8">
        <v>0</v>
      </c>
      <c r="AB101" s="8">
        <v>0</v>
      </c>
      <c r="AC101" s="9" t="s">
        <v>4</v>
      </c>
      <c r="AD101" s="7">
        <f t="shared" si="143"/>
        <v>0</v>
      </c>
      <c r="AE101" s="75">
        <f t="shared" si="144"/>
        <v>0</v>
      </c>
      <c r="AG101" s="7" t="s">
        <v>4</v>
      </c>
      <c r="AH101" s="8">
        <f t="shared" si="129"/>
        <v>1</v>
      </c>
      <c r="AI101" s="8">
        <f t="shared" si="130"/>
        <v>3</v>
      </c>
      <c r="AJ101" s="8">
        <f t="shared" si="131"/>
        <v>3</v>
      </c>
      <c r="AK101" s="8">
        <f t="shared" si="132"/>
        <v>2</v>
      </c>
      <c r="AL101" s="9" t="s">
        <v>4</v>
      </c>
      <c r="AM101" s="7">
        <f t="shared" si="145"/>
        <v>9</v>
      </c>
      <c r="AN101" s="101">
        <f t="shared" si="146"/>
        <v>0</v>
      </c>
      <c r="AO101" s="7" t="s">
        <v>4</v>
      </c>
      <c r="AP101" s="8">
        <v>0</v>
      </c>
      <c r="AQ101" s="8">
        <v>0</v>
      </c>
      <c r="AR101" s="8">
        <v>0</v>
      </c>
      <c r="AS101" s="8">
        <v>0</v>
      </c>
      <c r="AT101" s="9" t="s">
        <v>4</v>
      </c>
      <c r="AU101" s="74">
        <f t="shared" si="147"/>
        <v>0</v>
      </c>
      <c r="AV101" s="101">
        <f t="shared" si="148"/>
        <v>0</v>
      </c>
      <c r="AW101" s="7" t="s">
        <v>4</v>
      </c>
      <c r="AX101" s="8">
        <v>0</v>
      </c>
      <c r="AY101" s="8">
        <v>0</v>
      </c>
      <c r="AZ101" s="8">
        <v>0</v>
      </c>
      <c r="BA101" s="8">
        <v>0</v>
      </c>
      <c r="BB101" s="9" t="s">
        <v>4</v>
      </c>
      <c r="BC101" s="74">
        <f t="shared" si="149"/>
        <v>0</v>
      </c>
      <c r="BD101" s="104">
        <f t="shared" si="150"/>
        <v>0</v>
      </c>
      <c r="BE101" s="96"/>
      <c r="BF101" s="11">
        <v>1</v>
      </c>
      <c r="BG101" s="11">
        <v>3</v>
      </c>
      <c r="BH101" s="11">
        <v>3</v>
      </c>
      <c r="BI101" s="11">
        <v>2</v>
      </c>
      <c r="BJ101" s="106"/>
      <c r="BK101" s="108">
        <f t="shared" si="151"/>
        <v>9</v>
      </c>
      <c r="BL101" s="86">
        <f>SUMIF(наличие!D:D,E101,наличие!F:F)</f>
        <v>0</v>
      </c>
      <c r="BM101" s="87">
        <f t="shared" si="152"/>
        <v>0</v>
      </c>
      <c r="BN101" s="87">
        <f t="shared" si="153"/>
        <v>0</v>
      </c>
      <c r="BO101" s="113">
        <f t="shared" si="86"/>
        <v>0</v>
      </c>
    </row>
    <row r="102" spans="1:67" s="10" customFormat="1" ht="45" x14ac:dyDescent="0.25">
      <c r="A102" s="11">
        <v>99</v>
      </c>
      <c r="B102" s="11" t="str">
        <f>_xlfn.XLOOKUP(D102,наличие!B:B,наличие!D:D,"-",0)</f>
        <v>-</v>
      </c>
      <c r="C102" s="11" t="s">
        <v>2373</v>
      </c>
      <c r="D102" s="109" t="str">
        <f t="shared" si="87"/>
        <v>PERRY</v>
      </c>
      <c r="E102" s="110" t="str">
        <f t="shared" si="88"/>
        <v>37161BH</v>
      </c>
      <c r="F102" s="111" t="s">
        <v>47</v>
      </c>
      <c r="G102" s="11" t="str">
        <f t="shared" si="89"/>
        <v>37161BH_Walnut</v>
      </c>
      <c r="H102" s="30" t="s">
        <v>4278</v>
      </c>
      <c r="I102" s="30"/>
      <c r="J102" s="14" t="s">
        <v>2488</v>
      </c>
      <c r="K102" s="45"/>
      <c r="L102" s="65">
        <f t="shared" si="134"/>
        <v>0</v>
      </c>
      <c r="M102" s="125">
        <f>SUMIF(price!A:A,E102,price!D:D)</f>
        <v>0</v>
      </c>
      <c r="N102" s="126">
        <v>142</v>
      </c>
      <c r="O102" s="21">
        <f t="shared" si="135"/>
        <v>12780</v>
      </c>
      <c r="P102" s="16" t="e">
        <f t="shared" si="136"/>
        <v>#DIV/0!</v>
      </c>
      <c r="Q102" s="118">
        <f t="shared" si="137"/>
        <v>78.099999999999994</v>
      </c>
      <c r="R102" s="22">
        <f t="shared" si="138"/>
        <v>0</v>
      </c>
      <c r="S102" s="16" t="e">
        <f t="shared" si="139"/>
        <v>#DIV/0!</v>
      </c>
      <c r="T102" s="23">
        <f t="shared" si="140"/>
        <v>62.5</v>
      </c>
      <c r="U102" s="28">
        <v>2304</v>
      </c>
      <c r="V102" s="22">
        <f t="shared" si="141"/>
        <v>0</v>
      </c>
      <c r="W102" s="16" t="e">
        <f t="shared" si="142"/>
        <v>#DIV/0!</v>
      </c>
      <c r="X102" s="7" t="s">
        <v>4</v>
      </c>
      <c r="Y102" s="8">
        <v>0</v>
      </c>
      <c r="Z102" s="8">
        <v>0</v>
      </c>
      <c r="AA102" s="8">
        <v>0</v>
      </c>
      <c r="AB102" s="8">
        <v>0</v>
      </c>
      <c r="AC102" s="9" t="s">
        <v>4</v>
      </c>
      <c r="AD102" s="7">
        <f t="shared" si="143"/>
        <v>0</v>
      </c>
      <c r="AE102" s="75">
        <f t="shared" si="144"/>
        <v>0</v>
      </c>
      <c r="AG102" s="7" t="s">
        <v>4</v>
      </c>
      <c r="AH102" s="8">
        <f t="shared" si="129"/>
        <v>2</v>
      </c>
      <c r="AI102" s="8">
        <f t="shared" si="130"/>
        <v>5</v>
      </c>
      <c r="AJ102" s="8">
        <f t="shared" si="131"/>
        <v>4</v>
      </c>
      <c r="AK102" s="8">
        <f t="shared" si="132"/>
        <v>0</v>
      </c>
      <c r="AL102" s="9" t="s">
        <v>4</v>
      </c>
      <c r="AM102" s="7">
        <f t="shared" si="145"/>
        <v>11</v>
      </c>
      <c r="AN102" s="101">
        <f t="shared" si="146"/>
        <v>0</v>
      </c>
      <c r="AO102" s="7" t="s">
        <v>4</v>
      </c>
      <c r="AP102" s="8">
        <v>0</v>
      </c>
      <c r="AQ102" s="8">
        <v>0</v>
      </c>
      <c r="AR102" s="8">
        <v>0</v>
      </c>
      <c r="AS102" s="8">
        <v>0</v>
      </c>
      <c r="AT102" s="9" t="s">
        <v>4</v>
      </c>
      <c r="AU102" s="74">
        <f t="shared" si="147"/>
        <v>0</v>
      </c>
      <c r="AV102" s="101">
        <f t="shared" si="148"/>
        <v>0</v>
      </c>
      <c r="AW102" s="7" t="s">
        <v>4</v>
      </c>
      <c r="AX102" s="8">
        <v>0</v>
      </c>
      <c r="AY102" s="8">
        <v>0</v>
      </c>
      <c r="AZ102" s="8">
        <v>0</v>
      </c>
      <c r="BA102" s="8">
        <v>0</v>
      </c>
      <c r="BB102" s="9" t="s">
        <v>4</v>
      </c>
      <c r="BC102" s="74">
        <f t="shared" si="149"/>
        <v>0</v>
      </c>
      <c r="BD102" s="104">
        <f t="shared" si="150"/>
        <v>0</v>
      </c>
      <c r="BE102" s="96"/>
      <c r="BF102" s="11">
        <v>2</v>
      </c>
      <c r="BG102" s="11">
        <v>5</v>
      </c>
      <c r="BH102" s="11">
        <v>4</v>
      </c>
      <c r="BI102" s="11"/>
      <c r="BJ102" s="106"/>
      <c r="BK102" s="108">
        <f t="shared" si="151"/>
        <v>11</v>
      </c>
      <c r="BL102" s="86">
        <f>SUMIF(наличие!D:D,E102,наличие!F:F)</f>
        <v>0</v>
      </c>
      <c r="BM102" s="87">
        <f t="shared" si="152"/>
        <v>0</v>
      </c>
      <c r="BN102" s="87">
        <f t="shared" si="153"/>
        <v>0</v>
      </c>
      <c r="BO102" s="113">
        <f t="shared" si="86"/>
        <v>0</v>
      </c>
    </row>
    <row r="103" spans="1:67" s="10" customFormat="1" ht="60" x14ac:dyDescent="0.25">
      <c r="A103" s="11">
        <v>100</v>
      </c>
      <c r="B103" s="11" t="str">
        <f>_xlfn.XLOOKUP(D103,наличие!B:B,наличие!D:D,"-",0)</f>
        <v>-</v>
      </c>
      <c r="C103" s="11" t="s">
        <v>2374</v>
      </c>
      <c r="D103" s="109" t="str">
        <f t="shared" si="87"/>
        <v>BRANDT</v>
      </c>
      <c r="E103" s="110" t="str">
        <f t="shared" si="88"/>
        <v>37158BH</v>
      </c>
      <c r="F103" s="111" t="s">
        <v>5</v>
      </c>
      <c r="G103" s="11" t="str">
        <f t="shared" si="89"/>
        <v>37158BH_Black</v>
      </c>
      <c r="H103" s="30" t="s">
        <v>4281</v>
      </c>
      <c r="I103" s="30"/>
      <c r="J103" s="14" t="s">
        <v>2488</v>
      </c>
      <c r="K103" s="45"/>
      <c r="L103" s="65">
        <f t="shared" si="114"/>
        <v>0</v>
      </c>
      <c r="M103" s="125">
        <f>SUMIF(price!A:A,E103,price!D:D)</f>
        <v>0</v>
      </c>
      <c r="N103" s="126">
        <v>135</v>
      </c>
      <c r="O103" s="21">
        <f t="shared" si="115"/>
        <v>12150</v>
      </c>
      <c r="P103" s="16" t="e">
        <f t="shared" si="116"/>
        <v>#DIV/0!</v>
      </c>
      <c r="Q103" s="118">
        <f t="shared" si="117"/>
        <v>74.3</v>
      </c>
      <c r="R103" s="22">
        <f t="shared" si="83"/>
        <v>0</v>
      </c>
      <c r="S103" s="16" t="e">
        <f t="shared" si="118"/>
        <v>#DIV/0!</v>
      </c>
      <c r="T103" s="23">
        <f t="shared" si="119"/>
        <v>59.4</v>
      </c>
      <c r="U103" s="28">
        <v>2304</v>
      </c>
      <c r="V103" s="22">
        <f t="shared" si="120"/>
        <v>0</v>
      </c>
      <c r="W103" s="16" t="e">
        <f t="shared" si="121"/>
        <v>#DIV/0!</v>
      </c>
      <c r="X103" s="7" t="s">
        <v>4</v>
      </c>
      <c r="Y103" s="8">
        <v>0</v>
      </c>
      <c r="Z103" s="8">
        <v>1</v>
      </c>
      <c r="AA103" s="8">
        <v>2</v>
      </c>
      <c r="AB103" s="8">
        <v>1</v>
      </c>
      <c r="AC103" s="9">
        <v>0</v>
      </c>
      <c r="AD103" s="7">
        <f t="shared" si="122"/>
        <v>4</v>
      </c>
      <c r="AE103" s="75">
        <f t="shared" si="84"/>
        <v>0</v>
      </c>
      <c r="AG103" s="7" t="s">
        <v>4</v>
      </c>
      <c r="AH103" s="8">
        <f t="shared" si="129"/>
        <v>0</v>
      </c>
      <c r="AI103" s="8">
        <f t="shared" si="130"/>
        <v>1</v>
      </c>
      <c r="AJ103" s="8">
        <f t="shared" si="131"/>
        <v>2</v>
      </c>
      <c r="AK103" s="8">
        <f t="shared" si="132"/>
        <v>1</v>
      </c>
      <c r="AL103" s="9">
        <f>BJ103+AC103-AT103-BB103</f>
        <v>0</v>
      </c>
      <c r="AM103" s="7">
        <f t="shared" si="124"/>
        <v>4</v>
      </c>
      <c r="AN103" s="101">
        <f t="shared" si="125"/>
        <v>0</v>
      </c>
      <c r="AO103" s="7" t="s">
        <v>4</v>
      </c>
      <c r="AP103" s="8">
        <v>0</v>
      </c>
      <c r="AQ103" s="8">
        <v>0</v>
      </c>
      <c r="AR103" s="8">
        <v>0</v>
      </c>
      <c r="AS103" s="8">
        <v>0</v>
      </c>
      <c r="AT103" s="9">
        <v>0</v>
      </c>
      <c r="AU103" s="74">
        <f t="shared" si="133"/>
        <v>0</v>
      </c>
      <c r="AV103" s="101">
        <f t="shared" si="85"/>
        <v>0</v>
      </c>
      <c r="AW103" s="7" t="s">
        <v>4</v>
      </c>
      <c r="AX103" s="8">
        <v>0</v>
      </c>
      <c r="AY103" s="8">
        <v>0</v>
      </c>
      <c r="AZ103" s="8">
        <v>0</v>
      </c>
      <c r="BA103" s="8">
        <v>0</v>
      </c>
      <c r="BB103" s="9">
        <v>0</v>
      </c>
      <c r="BC103" s="74">
        <f t="shared" si="79"/>
        <v>0</v>
      </c>
      <c r="BD103" s="104">
        <f t="shared" si="90"/>
        <v>0</v>
      </c>
      <c r="BE103" s="96"/>
      <c r="BF103" s="11"/>
      <c r="BG103" s="11"/>
      <c r="BH103" s="11"/>
      <c r="BI103" s="11"/>
      <c r="BJ103" s="106"/>
      <c r="BK103" s="108">
        <f t="shared" si="80"/>
        <v>0</v>
      </c>
      <c r="BL103" s="86">
        <f>SUMIF(наличие!D:D,E103,наличие!F:F)</f>
        <v>0</v>
      </c>
      <c r="BM103" s="87">
        <f t="shared" si="127"/>
        <v>0</v>
      </c>
      <c r="BN103" s="87">
        <f t="shared" si="128"/>
        <v>0</v>
      </c>
      <c r="BO103" s="113">
        <f t="shared" si="86"/>
        <v>0</v>
      </c>
    </row>
    <row r="104" spans="1:67" s="10" customFormat="1" ht="60" x14ac:dyDescent="0.25">
      <c r="A104" s="11">
        <v>101</v>
      </c>
      <c r="B104" s="11" t="str">
        <f>_xlfn.XLOOKUP(D104,наличие!B:B,наличие!D:D,"-",0)</f>
        <v>-</v>
      </c>
      <c r="C104" s="11" t="s">
        <v>2374</v>
      </c>
      <c r="D104" s="109" t="str">
        <f t="shared" si="87"/>
        <v>BRANDT</v>
      </c>
      <c r="E104" s="110" t="str">
        <f t="shared" si="88"/>
        <v>37158BH</v>
      </c>
      <c r="F104" s="111" t="s">
        <v>12</v>
      </c>
      <c r="G104" s="11" t="str">
        <f t="shared" si="89"/>
        <v>37158BH_Black Mix</v>
      </c>
      <c r="H104" s="30" t="s">
        <v>4281</v>
      </c>
      <c r="I104" s="30"/>
      <c r="J104" s="14" t="s">
        <v>2488</v>
      </c>
      <c r="K104" s="45"/>
      <c r="L104" s="65">
        <f t="shared" si="114"/>
        <v>0</v>
      </c>
      <c r="M104" s="125">
        <f>SUMIF(price!A:A,E104,price!D:D)</f>
        <v>0</v>
      </c>
      <c r="N104" s="126">
        <v>135</v>
      </c>
      <c r="O104" s="21">
        <f t="shared" si="115"/>
        <v>12150</v>
      </c>
      <c r="P104" s="16" t="e">
        <f t="shared" si="116"/>
        <v>#DIV/0!</v>
      </c>
      <c r="Q104" s="118">
        <f t="shared" si="117"/>
        <v>74.3</v>
      </c>
      <c r="R104" s="22">
        <f t="shared" si="83"/>
        <v>0</v>
      </c>
      <c r="S104" s="16" t="e">
        <f t="shared" si="118"/>
        <v>#DIV/0!</v>
      </c>
      <c r="T104" s="23">
        <f t="shared" si="119"/>
        <v>59.4</v>
      </c>
      <c r="U104" s="28">
        <v>2304</v>
      </c>
      <c r="V104" s="22">
        <f t="shared" si="120"/>
        <v>0</v>
      </c>
      <c r="W104" s="16" t="e">
        <f t="shared" si="121"/>
        <v>#DIV/0!</v>
      </c>
      <c r="X104" s="7" t="s">
        <v>4</v>
      </c>
      <c r="Y104" s="8">
        <v>0</v>
      </c>
      <c r="Z104" s="8">
        <v>3</v>
      </c>
      <c r="AA104" s="8">
        <v>4</v>
      </c>
      <c r="AB104" s="8">
        <v>2</v>
      </c>
      <c r="AC104" s="9">
        <v>0</v>
      </c>
      <c r="AD104" s="7">
        <f t="shared" si="122"/>
        <v>9</v>
      </c>
      <c r="AE104" s="75">
        <f t="shared" si="84"/>
        <v>0</v>
      </c>
      <c r="AG104" s="7" t="s">
        <v>4</v>
      </c>
      <c r="AH104" s="8">
        <f t="shared" si="129"/>
        <v>0</v>
      </c>
      <c r="AI104" s="8">
        <f t="shared" si="130"/>
        <v>3</v>
      </c>
      <c r="AJ104" s="8">
        <f t="shared" si="131"/>
        <v>5</v>
      </c>
      <c r="AK104" s="8">
        <f t="shared" si="132"/>
        <v>2</v>
      </c>
      <c r="AL104" s="9">
        <f t="shared" ref="AL104:AL111" si="154">BJ104+AC104-AT104-BB104</f>
        <v>0</v>
      </c>
      <c r="AM104" s="7">
        <f t="shared" si="124"/>
        <v>10</v>
      </c>
      <c r="AN104" s="101">
        <f t="shared" si="125"/>
        <v>0</v>
      </c>
      <c r="AO104" s="7" t="s">
        <v>4</v>
      </c>
      <c r="AP104" s="8">
        <v>0</v>
      </c>
      <c r="AQ104" s="8">
        <v>0</v>
      </c>
      <c r="AR104" s="8">
        <v>0</v>
      </c>
      <c r="AS104" s="8">
        <v>0</v>
      </c>
      <c r="AT104" s="9">
        <v>0</v>
      </c>
      <c r="AU104" s="74">
        <f t="shared" si="133"/>
        <v>0</v>
      </c>
      <c r="AV104" s="101">
        <f t="shared" si="85"/>
        <v>0</v>
      </c>
      <c r="AW104" s="7" t="s">
        <v>4</v>
      </c>
      <c r="AX104" s="8">
        <v>0</v>
      </c>
      <c r="AY104" s="8">
        <v>0</v>
      </c>
      <c r="AZ104" s="8">
        <v>0</v>
      </c>
      <c r="BA104" s="8">
        <v>0</v>
      </c>
      <c r="BB104" s="9">
        <v>0</v>
      </c>
      <c r="BC104" s="74">
        <f t="shared" si="79"/>
        <v>0</v>
      </c>
      <c r="BD104" s="104">
        <f t="shared" si="90"/>
        <v>0</v>
      </c>
      <c r="BE104" s="96"/>
      <c r="BF104" s="11"/>
      <c r="BG104" s="11"/>
      <c r="BH104" s="11">
        <v>1</v>
      </c>
      <c r="BI104" s="11"/>
      <c r="BJ104" s="106"/>
      <c r="BK104" s="108">
        <f t="shared" si="80"/>
        <v>1</v>
      </c>
      <c r="BL104" s="86">
        <f>SUMIF(наличие!D:D,E104,наличие!F:F)</f>
        <v>0</v>
      </c>
      <c r="BM104" s="87">
        <f t="shared" si="127"/>
        <v>0</v>
      </c>
      <c r="BN104" s="87">
        <f t="shared" si="128"/>
        <v>0</v>
      </c>
      <c r="BO104" s="113">
        <f t="shared" si="86"/>
        <v>0</v>
      </c>
    </row>
    <row r="105" spans="1:67" s="10" customFormat="1" ht="60" x14ac:dyDescent="0.25">
      <c r="A105" s="11">
        <v>102</v>
      </c>
      <c r="B105" s="11" t="str">
        <f>_xlfn.XLOOKUP(D105,наличие!B:B,наличие!D:D,"-",0)</f>
        <v>-</v>
      </c>
      <c r="C105" s="11" t="s">
        <v>2374</v>
      </c>
      <c r="D105" s="109" t="str">
        <f t="shared" si="87"/>
        <v>BRANDT</v>
      </c>
      <c r="E105" s="110" t="str">
        <f t="shared" si="88"/>
        <v>37158BH</v>
      </c>
      <c r="F105" s="111" t="s">
        <v>289</v>
      </c>
      <c r="G105" s="11" t="str">
        <f t="shared" si="89"/>
        <v>37158BH_Bluestone</v>
      </c>
      <c r="H105" s="30" t="s">
        <v>4281</v>
      </c>
      <c r="I105" s="30"/>
      <c r="J105" s="14" t="s">
        <v>2488</v>
      </c>
      <c r="K105" s="45"/>
      <c r="L105" s="65">
        <f t="shared" si="114"/>
        <v>0</v>
      </c>
      <c r="M105" s="125">
        <f>SUMIF(price!A:A,E105,price!D:D)</f>
        <v>0</v>
      </c>
      <c r="N105" s="126">
        <v>135</v>
      </c>
      <c r="O105" s="21">
        <f t="shared" si="115"/>
        <v>12150</v>
      </c>
      <c r="P105" s="16" t="e">
        <f t="shared" si="116"/>
        <v>#DIV/0!</v>
      </c>
      <c r="Q105" s="118">
        <f t="shared" si="117"/>
        <v>74.3</v>
      </c>
      <c r="R105" s="22">
        <f t="shared" si="83"/>
        <v>0</v>
      </c>
      <c r="S105" s="16" t="e">
        <f t="shared" si="118"/>
        <v>#DIV/0!</v>
      </c>
      <c r="T105" s="23">
        <f t="shared" si="119"/>
        <v>59.4</v>
      </c>
      <c r="U105" s="28">
        <v>2304</v>
      </c>
      <c r="V105" s="22">
        <f t="shared" si="120"/>
        <v>0</v>
      </c>
      <c r="W105" s="16" t="e">
        <f t="shared" si="121"/>
        <v>#DIV/0!</v>
      </c>
      <c r="X105" s="7" t="s">
        <v>4</v>
      </c>
      <c r="Y105" s="8">
        <v>0</v>
      </c>
      <c r="Z105" s="8">
        <v>0</v>
      </c>
      <c r="AA105" s="8">
        <v>0</v>
      </c>
      <c r="AB105" s="8">
        <v>0</v>
      </c>
      <c r="AC105" s="9">
        <v>0</v>
      </c>
      <c r="AD105" s="7">
        <f t="shared" si="122"/>
        <v>0</v>
      </c>
      <c r="AE105" s="75">
        <f t="shared" si="84"/>
        <v>0</v>
      </c>
      <c r="AG105" s="7" t="s">
        <v>4</v>
      </c>
      <c r="AH105" s="8">
        <f t="shared" si="129"/>
        <v>2</v>
      </c>
      <c r="AI105" s="8">
        <f t="shared" si="130"/>
        <v>3</v>
      </c>
      <c r="AJ105" s="8">
        <f t="shared" si="131"/>
        <v>3</v>
      </c>
      <c r="AK105" s="8">
        <f t="shared" si="132"/>
        <v>2</v>
      </c>
      <c r="AL105" s="9">
        <f t="shared" si="154"/>
        <v>0</v>
      </c>
      <c r="AM105" s="7">
        <f t="shared" si="124"/>
        <v>10</v>
      </c>
      <c r="AN105" s="101">
        <f t="shared" si="125"/>
        <v>0</v>
      </c>
      <c r="AO105" s="7" t="s">
        <v>4</v>
      </c>
      <c r="AP105" s="8">
        <v>0</v>
      </c>
      <c r="AQ105" s="8">
        <v>0</v>
      </c>
      <c r="AR105" s="8">
        <v>0</v>
      </c>
      <c r="AS105" s="8">
        <v>0</v>
      </c>
      <c r="AT105" s="9">
        <v>0</v>
      </c>
      <c r="AU105" s="74">
        <f t="shared" si="133"/>
        <v>0</v>
      </c>
      <c r="AV105" s="101">
        <f t="shared" si="85"/>
        <v>0</v>
      </c>
      <c r="AW105" s="7" t="s">
        <v>4</v>
      </c>
      <c r="AX105" s="8">
        <v>0</v>
      </c>
      <c r="AY105" s="8">
        <v>0</v>
      </c>
      <c r="AZ105" s="8">
        <v>0</v>
      </c>
      <c r="BA105" s="8">
        <v>0</v>
      </c>
      <c r="BB105" s="9">
        <v>0</v>
      </c>
      <c r="BC105" s="74">
        <f t="shared" ref="BC105:BC111" si="155">SUM(AW105:BB105)</f>
        <v>0</v>
      </c>
      <c r="BD105" s="104">
        <f t="shared" si="90"/>
        <v>0</v>
      </c>
      <c r="BE105" s="96"/>
      <c r="BF105" s="11">
        <v>2</v>
      </c>
      <c r="BG105" s="11">
        <v>3</v>
      </c>
      <c r="BH105" s="11">
        <v>3</v>
      </c>
      <c r="BI105" s="11">
        <v>2</v>
      </c>
      <c r="BJ105" s="106"/>
      <c r="BK105" s="108">
        <f t="shared" ref="BK105:BK111" si="156">SUM(BE105:BJ105)</f>
        <v>10</v>
      </c>
      <c r="BL105" s="86">
        <f>SUMIF(наличие!D:D,E105,наличие!F:F)</f>
        <v>0</v>
      </c>
      <c r="BM105" s="87">
        <f t="shared" si="127"/>
        <v>0</v>
      </c>
      <c r="BN105" s="87">
        <f t="shared" si="128"/>
        <v>0</v>
      </c>
      <c r="BO105" s="113">
        <f t="shared" si="86"/>
        <v>0</v>
      </c>
    </row>
    <row r="106" spans="1:67" s="10" customFormat="1" ht="60" x14ac:dyDescent="0.25">
      <c r="A106" s="11">
        <v>103</v>
      </c>
      <c r="B106" s="11" t="str">
        <f>_xlfn.XLOOKUP(D106,наличие!B:B,наличие!D:D,"-",0)</f>
        <v>-</v>
      </c>
      <c r="C106" s="11" t="s">
        <v>2374</v>
      </c>
      <c r="D106" s="109" t="str">
        <f t="shared" si="87"/>
        <v>BRANDT</v>
      </c>
      <c r="E106" s="110" t="str">
        <f t="shared" si="88"/>
        <v>37158BH</v>
      </c>
      <c r="F106" s="111" t="s">
        <v>47</v>
      </c>
      <c r="G106" s="11" t="str">
        <f t="shared" si="89"/>
        <v>37158BH_Walnut</v>
      </c>
      <c r="H106" s="30" t="s">
        <v>4281</v>
      </c>
      <c r="I106" s="30"/>
      <c r="J106" s="14" t="s">
        <v>2488</v>
      </c>
      <c r="K106" s="45"/>
      <c r="L106" s="65">
        <f t="shared" si="114"/>
        <v>0</v>
      </c>
      <c r="M106" s="125">
        <f>SUMIF(price!A:A,E106,price!D:D)</f>
        <v>0</v>
      </c>
      <c r="N106" s="126">
        <v>135</v>
      </c>
      <c r="O106" s="21">
        <f t="shared" si="115"/>
        <v>12150</v>
      </c>
      <c r="P106" s="16" t="e">
        <f t="shared" si="116"/>
        <v>#DIV/0!</v>
      </c>
      <c r="Q106" s="118">
        <f t="shared" si="117"/>
        <v>74.3</v>
      </c>
      <c r="R106" s="22">
        <f t="shared" si="83"/>
        <v>0</v>
      </c>
      <c r="S106" s="16" t="e">
        <f t="shared" si="118"/>
        <v>#DIV/0!</v>
      </c>
      <c r="T106" s="23">
        <f t="shared" si="119"/>
        <v>59.4</v>
      </c>
      <c r="U106" s="28">
        <v>2304</v>
      </c>
      <c r="V106" s="22">
        <f t="shared" si="120"/>
        <v>0</v>
      </c>
      <c r="W106" s="16" t="e">
        <f t="shared" si="121"/>
        <v>#DIV/0!</v>
      </c>
      <c r="X106" s="7" t="s">
        <v>4</v>
      </c>
      <c r="Y106" s="8">
        <v>0</v>
      </c>
      <c r="Z106" s="8">
        <v>0</v>
      </c>
      <c r="AA106" s="8">
        <v>0</v>
      </c>
      <c r="AB106" s="8">
        <v>0</v>
      </c>
      <c r="AC106" s="9">
        <v>0</v>
      </c>
      <c r="AD106" s="7">
        <f t="shared" si="122"/>
        <v>0</v>
      </c>
      <c r="AE106" s="75">
        <f t="shared" si="84"/>
        <v>0</v>
      </c>
      <c r="AG106" s="7" t="s">
        <v>4</v>
      </c>
      <c r="AH106" s="8">
        <f t="shared" ref="AH106:AK108" si="157">BF106+Y106-AP106-AX106</f>
        <v>0</v>
      </c>
      <c r="AI106" s="8">
        <f t="shared" si="157"/>
        <v>0</v>
      </c>
      <c r="AJ106" s="8">
        <f t="shared" si="157"/>
        <v>1</v>
      </c>
      <c r="AK106" s="8">
        <f t="shared" si="157"/>
        <v>0</v>
      </c>
      <c r="AL106" s="9">
        <f t="shared" si="154"/>
        <v>0</v>
      </c>
      <c r="AM106" s="7">
        <f t="shared" si="124"/>
        <v>1</v>
      </c>
      <c r="AN106" s="101">
        <f t="shared" si="125"/>
        <v>0</v>
      </c>
      <c r="AO106" s="7" t="s">
        <v>4</v>
      </c>
      <c r="AP106" s="8">
        <v>0</v>
      </c>
      <c r="AQ106" s="8">
        <v>0</v>
      </c>
      <c r="AR106" s="8">
        <v>0</v>
      </c>
      <c r="AS106" s="8">
        <v>0</v>
      </c>
      <c r="AT106" s="9">
        <v>0</v>
      </c>
      <c r="AU106" s="74">
        <f t="shared" si="133"/>
        <v>0</v>
      </c>
      <c r="AV106" s="101">
        <f t="shared" si="85"/>
        <v>0</v>
      </c>
      <c r="AW106" s="7" t="s">
        <v>4</v>
      </c>
      <c r="AX106" s="8">
        <v>0</v>
      </c>
      <c r="AY106" s="8">
        <v>0</v>
      </c>
      <c r="AZ106" s="8">
        <v>0</v>
      </c>
      <c r="BA106" s="8">
        <v>0</v>
      </c>
      <c r="BB106" s="9">
        <v>0</v>
      </c>
      <c r="BC106" s="74">
        <f t="shared" si="155"/>
        <v>0</v>
      </c>
      <c r="BD106" s="104">
        <f t="shared" si="90"/>
        <v>0</v>
      </c>
      <c r="BE106" s="96"/>
      <c r="BF106" s="11"/>
      <c r="BG106" s="11"/>
      <c r="BH106" s="11">
        <v>1</v>
      </c>
      <c r="BI106" s="11"/>
      <c r="BJ106" s="106"/>
      <c r="BK106" s="108">
        <f t="shared" si="156"/>
        <v>1</v>
      </c>
      <c r="BL106" s="86">
        <f>SUMIF(наличие!D:D,E106,наличие!F:F)</f>
        <v>0</v>
      </c>
      <c r="BM106" s="87">
        <f t="shared" si="127"/>
        <v>0</v>
      </c>
      <c r="BN106" s="87">
        <f t="shared" si="128"/>
        <v>0</v>
      </c>
      <c r="BO106" s="113">
        <f t="shared" si="86"/>
        <v>0</v>
      </c>
    </row>
    <row r="107" spans="1:67" s="10" customFormat="1" ht="60" x14ac:dyDescent="0.25">
      <c r="A107" s="11">
        <v>104</v>
      </c>
      <c r="B107" s="11" t="str">
        <f>_xlfn.XLOOKUP(D107,наличие!B:B,наличие!D:D,"-",0)</f>
        <v>-</v>
      </c>
      <c r="C107" s="11" t="s">
        <v>2375</v>
      </c>
      <c r="D107" s="109" t="str">
        <f t="shared" si="87"/>
        <v>FALCON</v>
      </c>
      <c r="E107" s="110" t="str">
        <f t="shared" si="88"/>
        <v>70657BH</v>
      </c>
      <c r="F107" s="111" t="s">
        <v>2443</v>
      </c>
      <c r="G107" s="11" t="str">
        <f t="shared" si="89"/>
        <v>70657BH_Avion</v>
      </c>
      <c r="H107" s="30" t="s">
        <v>4278</v>
      </c>
      <c r="I107" s="30"/>
      <c r="J107" s="14" t="s">
        <v>2488</v>
      </c>
      <c r="K107" s="45"/>
      <c r="L107" s="65">
        <f t="shared" si="114"/>
        <v>0</v>
      </c>
      <c r="M107" s="125">
        <f>SUMIF(price!A:A,E107,price!D:D)</f>
        <v>0</v>
      </c>
      <c r="N107" s="126">
        <v>135</v>
      </c>
      <c r="O107" s="21">
        <f t="shared" si="115"/>
        <v>12150</v>
      </c>
      <c r="P107" s="16" t="e">
        <f t="shared" si="116"/>
        <v>#DIV/0!</v>
      </c>
      <c r="Q107" s="118">
        <f t="shared" si="117"/>
        <v>74.3</v>
      </c>
      <c r="R107" s="22">
        <f t="shared" ref="R107:R133" si="158">Q107*$J$1</f>
        <v>0</v>
      </c>
      <c r="S107" s="16" t="e">
        <f t="shared" si="118"/>
        <v>#DIV/0!</v>
      </c>
      <c r="T107" s="23">
        <f t="shared" si="119"/>
        <v>59.4</v>
      </c>
      <c r="U107" s="28">
        <v>2304</v>
      </c>
      <c r="V107" s="22">
        <f t="shared" si="120"/>
        <v>0</v>
      </c>
      <c r="W107" s="16" t="e">
        <f t="shared" si="121"/>
        <v>#DIV/0!</v>
      </c>
      <c r="X107" s="7" t="s">
        <v>4</v>
      </c>
      <c r="Y107" s="8">
        <v>0</v>
      </c>
      <c r="Z107" s="8">
        <v>0</v>
      </c>
      <c r="AA107" s="8">
        <v>2</v>
      </c>
      <c r="AB107" s="8">
        <v>0</v>
      </c>
      <c r="AC107" s="9">
        <v>0</v>
      </c>
      <c r="AD107" s="7">
        <f t="shared" si="122"/>
        <v>2</v>
      </c>
      <c r="AE107" s="75">
        <f t="shared" si="84"/>
        <v>0</v>
      </c>
      <c r="AG107" s="7" t="s">
        <v>4</v>
      </c>
      <c r="AH107" s="8">
        <f t="shared" si="157"/>
        <v>2</v>
      </c>
      <c r="AI107" s="8">
        <f t="shared" si="157"/>
        <v>7</v>
      </c>
      <c r="AJ107" s="8">
        <f t="shared" si="157"/>
        <v>5</v>
      </c>
      <c r="AK107" s="8">
        <f t="shared" si="157"/>
        <v>3</v>
      </c>
      <c r="AL107" s="9">
        <f t="shared" si="154"/>
        <v>2</v>
      </c>
      <c r="AM107" s="7">
        <f t="shared" si="124"/>
        <v>19</v>
      </c>
      <c r="AN107" s="101">
        <f t="shared" si="125"/>
        <v>0</v>
      </c>
      <c r="AO107" s="7" t="s">
        <v>4</v>
      </c>
      <c r="AP107" s="8">
        <v>0</v>
      </c>
      <c r="AQ107" s="8">
        <v>0</v>
      </c>
      <c r="AR107" s="8">
        <v>0</v>
      </c>
      <c r="AS107" s="8">
        <v>0</v>
      </c>
      <c r="AT107" s="9">
        <v>0</v>
      </c>
      <c r="AU107" s="74">
        <f t="shared" si="133"/>
        <v>0</v>
      </c>
      <c r="AV107" s="101">
        <f t="shared" si="85"/>
        <v>0</v>
      </c>
      <c r="AW107" s="7" t="s">
        <v>4</v>
      </c>
      <c r="AX107" s="8">
        <v>0</v>
      </c>
      <c r="AY107" s="8">
        <v>0</v>
      </c>
      <c r="AZ107" s="8">
        <v>0</v>
      </c>
      <c r="BA107" s="8">
        <v>0</v>
      </c>
      <c r="BB107" s="9">
        <v>0</v>
      </c>
      <c r="BC107" s="74">
        <f>SUM(AW107:BB107)</f>
        <v>0</v>
      </c>
      <c r="BD107" s="104">
        <f t="shared" si="90"/>
        <v>0</v>
      </c>
      <c r="BE107" s="96"/>
      <c r="BF107" s="11">
        <v>2</v>
      </c>
      <c r="BG107" s="11">
        <v>7</v>
      </c>
      <c r="BH107" s="11">
        <v>3</v>
      </c>
      <c r="BI107" s="11">
        <v>3</v>
      </c>
      <c r="BJ107" s="106">
        <v>2</v>
      </c>
      <c r="BK107" s="108">
        <f>SUM(BE107:BJ107)</f>
        <v>17</v>
      </c>
      <c r="BL107" s="86">
        <f>SUMIF(наличие!D:D,E107,наличие!F:F)</f>
        <v>0</v>
      </c>
      <c r="BM107" s="87">
        <f t="shared" si="127"/>
        <v>0</v>
      </c>
      <c r="BN107" s="87">
        <f t="shared" si="128"/>
        <v>0</v>
      </c>
      <c r="BO107" s="113">
        <f t="shared" si="86"/>
        <v>0</v>
      </c>
    </row>
    <row r="108" spans="1:67" s="10" customFormat="1" ht="60" x14ac:dyDescent="0.25">
      <c r="A108" s="11">
        <v>105</v>
      </c>
      <c r="B108" s="11" t="str">
        <f>_xlfn.XLOOKUP(D108,наличие!B:B,наличие!D:D,"-",0)</f>
        <v>-</v>
      </c>
      <c r="C108" s="11" t="s">
        <v>2375</v>
      </c>
      <c r="D108" s="109" t="str">
        <f t="shared" si="87"/>
        <v>FALCON</v>
      </c>
      <c r="E108" s="110" t="str">
        <f t="shared" si="88"/>
        <v>70657BH</v>
      </c>
      <c r="F108" s="111" t="s">
        <v>5</v>
      </c>
      <c r="G108" s="11" t="str">
        <f t="shared" si="89"/>
        <v>70657BH_Black</v>
      </c>
      <c r="H108" s="30" t="s">
        <v>4278</v>
      </c>
      <c r="I108" s="30"/>
      <c r="J108" s="14" t="s">
        <v>2488</v>
      </c>
      <c r="K108" s="45"/>
      <c r="L108" s="65">
        <f t="shared" si="114"/>
        <v>0</v>
      </c>
      <c r="M108" s="125">
        <f>SUMIF(price!A:A,E108,price!D:D)</f>
        <v>0</v>
      </c>
      <c r="N108" s="126">
        <v>135</v>
      </c>
      <c r="O108" s="21">
        <f t="shared" si="115"/>
        <v>12150</v>
      </c>
      <c r="P108" s="16" t="e">
        <f t="shared" si="116"/>
        <v>#DIV/0!</v>
      </c>
      <c r="Q108" s="118">
        <f t="shared" si="117"/>
        <v>74.3</v>
      </c>
      <c r="R108" s="22">
        <f t="shared" si="158"/>
        <v>0</v>
      </c>
      <c r="S108" s="16" t="e">
        <f t="shared" si="118"/>
        <v>#DIV/0!</v>
      </c>
      <c r="T108" s="23">
        <f t="shared" si="119"/>
        <v>59.4</v>
      </c>
      <c r="U108" s="28">
        <v>2304</v>
      </c>
      <c r="V108" s="22">
        <f t="shared" si="120"/>
        <v>0</v>
      </c>
      <c r="W108" s="16" t="e">
        <f t="shared" si="121"/>
        <v>#DIV/0!</v>
      </c>
      <c r="X108" s="7" t="s">
        <v>4</v>
      </c>
      <c r="Y108" s="8">
        <v>0</v>
      </c>
      <c r="Z108" s="8">
        <v>0</v>
      </c>
      <c r="AA108" s="8">
        <v>0</v>
      </c>
      <c r="AB108" s="8">
        <v>0</v>
      </c>
      <c r="AC108" s="9">
        <v>0</v>
      </c>
      <c r="AD108" s="7">
        <f t="shared" si="122"/>
        <v>0</v>
      </c>
      <c r="AE108" s="75">
        <f t="shared" si="84"/>
        <v>0</v>
      </c>
      <c r="AG108" s="7" t="s">
        <v>4</v>
      </c>
      <c r="AH108" s="8">
        <f t="shared" si="157"/>
        <v>1</v>
      </c>
      <c r="AI108" s="8">
        <f t="shared" si="157"/>
        <v>3</v>
      </c>
      <c r="AJ108" s="8">
        <f t="shared" si="157"/>
        <v>4</v>
      </c>
      <c r="AK108" s="8">
        <f t="shared" si="157"/>
        <v>2</v>
      </c>
      <c r="AL108" s="9">
        <f t="shared" si="154"/>
        <v>1</v>
      </c>
      <c r="AM108" s="7">
        <f t="shared" si="124"/>
        <v>11</v>
      </c>
      <c r="AN108" s="101">
        <f t="shared" si="125"/>
        <v>0</v>
      </c>
      <c r="AO108" s="7" t="s">
        <v>4</v>
      </c>
      <c r="AP108" s="8">
        <v>0</v>
      </c>
      <c r="AQ108" s="8">
        <v>0</v>
      </c>
      <c r="AR108" s="8">
        <v>0</v>
      </c>
      <c r="AS108" s="8">
        <v>0</v>
      </c>
      <c r="AT108" s="9">
        <v>0</v>
      </c>
      <c r="AU108" s="74">
        <f t="shared" si="133"/>
        <v>0</v>
      </c>
      <c r="AV108" s="101">
        <f t="shared" si="85"/>
        <v>0</v>
      </c>
      <c r="AW108" s="7" t="s">
        <v>4</v>
      </c>
      <c r="AX108" s="8">
        <v>0</v>
      </c>
      <c r="AY108" s="8">
        <v>0</v>
      </c>
      <c r="AZ108" s="8">
        <v>0</v>
      </c>
      <c r="BA108" s="8">
        <v>0</v>
      </c>
      <c r="BB108" s="9">
        <v>0</v>
      </c>
      <c r="BC108" s="74">
        <f>SUM(AW108:BB108)</f>
        <v>0</v>
      </c>
      <c r="BD108" s="104">
        <f t="shared" si="90"/>
        <v>0</v>
      </c>
      <c r="BE108" s="96"/>
      <c r="BF108" s="11">
        <v>1</v>
      </c>
      <c r="BG108" s="11">
        <v>3</v>
      </c>
      <c r="BH108" s="11">
        <v>4</v>
      </c>
      <c r="BI108" s="11">
        <v>2</v>
      </c>
      <c r="BJ108" s="106">
        <v>1</v>
      </c>
      <c r="BK108" s="108">
        <f>SUM(BE108:BJ108)</f>
        <v>11</v>
      </c>
      <c r="BL108" s="86">
        <f>SUMIF(наличие!D:D,E108,наличие!F:F)</f>
        <v>0</v>
      </c>
      <c r="BM108" s="87">
        <f t="shared" si="127"/>
        <v>0</v>
      </c>
      <c r="BN108" s="87">
        <f t="shared" si="128"/>
        <v>0</v>
      </c>
      <c r="BO108" s="113">
        <f t="shared" si="86"/>
        <v>0</v>
      </c>
    </row>
    <row r="109" spans="1:67" s="10" customFormat="1" ht="45" x14ac:dyDescent="0.25">
      <c r="A109" s="11">
        <v>106</v>
      </c>
      <c r="B109" s="11" t="str">
        <f>_xlfn.XLOOKUP(D109,наличие!B:B,наличие!D:D,"-",0)</f>
        <v>-</v>
      </c>
      <c r="C109" s="11" t="s">
        <v>2376</v>
      </c>
      <c r="D109" s="109" t="str">
        <f t="shared" si="87"/>
        <v>MOLIN</v>
      </c>
      <c r="E109" s="110" t="str">
        <f t="shared" si="88"/>
        <v>70658BH</v>
      </c>
      <c r="F109" s="111" t="s">
        <v>5</v>
      </c>
      <c r="G109" s="11" t="str">
        <f t="shared" si="89"/>
        <v>70658BH_Black</v>
      </c>
      <c r="H109" s="30" t="s">
        <v>4278</v>
      </c>
      <c r="I109" s="30"/>
      <c r="J109" s="14" t="s">
        <v>2488</v>
      </c>
      <c r="K109" s="45"/>
      <c r="L109" s="65">
        <f t="shared" si="114"/>
        <v>0</v>
      </c>
      <c r="M109" s="125">
        <f>SUMIF(price!A:A,E109,price!D:D)</f>
        <v>0</v>
      </c>
      <c r="N109" s="126">
        <v>135</v>
      </c>
      <c r="O109" s="21">
        <f t="shared" si="115"/>
        <v>12150</v>
      </c>
      <c r="P109" s="16" t="e">
        <f t="shared" si="116"/>
        <v>#DIV/0!</v>
      </c>
      <c r="Q109" s="118">
        <f t="shared" si="117"/>
        <v>74.3</v>
      </c>
      <c r="R109" s="22">
        <f t="shared" si="158"/>
        <v>0</v>
      </c>
      <c r="S109" s="16" t="e">
        <f t="shared" si="118"/>
        <v>#DIV/0!</v>
      </c>
      <c r="T109" s="23">
        <f t="shared" si="119"/>
        <v>59.4</v>
      </c>
      <c r="U109" s="28">
        <v>2304</v>
      </c>
      <c r="V109" s="22">
        <f t="shared" si="120"/>
        <v>0</v>
      </c>
      <c r="W109" s="16" t="e">
        <f t="shared" si="121"/>
        <v>#DIV/0!</v>
      </c>
      <c r="X109" s="7" t="s">
        <v>4</v>
      </c>
      <c r="Y109" s="8">
        <v>0</v>
      </c>
      <c r="Z109" s="8">
        <v>0</v>
      </c>
      <c r="AA109" s="8">
        <v>0</v>
      </c>
      <c r="AB109" s="8">
        <v>0</v>
      </c>
      <c r="AC109" s="9">
        <v>0</v>
      </c>
      <c r="AD109" s="7">
        <f t="shared" si="122"/>
        <v>0</v>
      </c>
      <c r="AE109" s="75">
        <f t="shared" si="84"/>
        <v>0</v>
      </c>
      <c r="AG109" s="7" t="s">
        <v>4</v>
      </c>
      <c r="AH109" s="8">
        <f t="shared" ref="AH109:AH139" si="159">BF109+Y109-AP109-AX109</f>
        <v>0</v>
      </c>
      <c r="AI109" s="8">
        <f t="shared" ref="AI109:AI139" si="160">BG109+Z109-AQ109-AY109</f>
        <v>2</v>
      </c>
      <c r="AJ109" s="8">
        <f t="shared" ref="AJ109:AJ139" si="161">BH109+AA109-AR109-AZ109</f>
        <v>2</v>
      </c>
      <c r="AK109" s="8">
        <f t="shared" ref="AK109:AK139" si="162">BI109+AB109-AS109-BA109</f>
        <v>1</v>
      </c>
      <c r="AL109" s="9">
        <f t="shared" si="154"/>
        <v>0</v>
      </c>
      <c r="AM109" s="7">
        <f t="shared" si="124"/>
        <v>5</v>
      </c>
      <c r="AN109" s="101">
        <f t="shared" si="125"/>
        <v>0</v>
      </c>
      <c r="AO109" s="7" t="s">
        <v>4</v>
      </c>
      <c r="AP109" s="8">
        <v>0</v>
      </c>
      <c r="AQ109" s="8">
        <v>0</v>
      </c>
      <c r="AR109" s="8">
        <v>0</v>
      </c>
      <c r="AS109" s="8">
        <v>0</v>
      </c>
      <c r="AT109" s="9">
        <v>0</v>
      </c>
      <c r="AU109" s="74">
        <f t="shared" si="133"/>
        <v>0</v>
      </c>
      <c r="AV109" s="101">
        <f t="shared" si="85"/>
        <v>0</v>
      </c>
      <c r="AW109" s="7" t="s">
        <v>4</v>
      </c>
      <c r="AX109" s="8">
        <v>0</v>
      </c>
      <c r="AY109" s="8">
        <v>0</v>
      </c>
      <c r="AZ109" s="8">
        <v>0</v>
      </c>
      <c r="BA109" s="8">
        <v>0</v>
      </c>
      <c r="BB109" s="9">
        <v>0</v>
      </c>
      <c r="BC109" s="74">
        <f t="shared" si="155"/>
        <v>0</v>
      </c>
      <c r="BD109" s="104">
        <f t="shared" si="90"/>
        <v>0</v>
      </c>
      <c r="BE109" s="96"/>
      <c r="BF109" s="11"/>
      <c r="BG109" s="11">
        <v>2</v>
      </c>
      <c r="BH109" s="11">
        <v>2</v>
      </c>
      <c r="BI109" s="11">
        <v>1</v>
      </c>
      <c r="BJ109" s="106"/>
      <c r="BK109" s="108">
        <f t="shared" si="156"/>
        <v>5</v>
      </c>
      <c r="BL109" s="86">
        <f>SUMIF(наличие!D:D,E109,наличие!F:F)</f>
        <v>0</v>
      </c>
      <c r="BM109" s="87">
        <f t="shared" si="127"/>
        <v>0</v>
      </c>
      <c r="BN109" s="87">
        <f t="shared" si="128"/>
        <v>0</v>
      </c>
      <c r="BO109" s="113">
        <f t="shared" si="86"/>
        <v>0</v>
      </c>
    </row>
    <row r="110" spans="1:67" s="10" customFormat="1" ht="45" x14ac:dyDescent="0.25">
      <c r="A110" s="11">
        <v>107</v>
      </c>
      <c r="B110" s="11" t="str">
        <f>_xlfn.XLOOKUP(D110,наличие!B:B,наличие!D:D,"-",0)</f>
        <v>-</v>
      </c>
      <c r="C110" s="11" t="s">
        <v>2376</v>
      </c>
      <c r="D110" s="109" t="str">
        <f t="shared" si="87"/>
        <v>MOLIN</v>
      </c>
      <c r="E110" s="110" t="str">
        <f t="shared" si="88"/>
        <v>70658BH</v>
      </c>
      <c r="F110" s="111" t="s">
        <v>2442</v>
      </c>
      <c r="G110" s="11" t="str">
        <f t="shared" si="89"/>
        <v>70658BH_Oak</v>
      </c>
      <c r="H110" s="30" t="s">
        <v>4278</v>
      </c>
      <c r="I110" s="30"/>
      <c r="J110" s="14" t="s">
        <v>2488</v>
      </c>
      <c r="K110" s="45"/>
      <c r="L110" s="65">
        <f t="shared" si="114"/>
        <v>0</v>
      </c>
      <c r="M110" s="125">
        <f>SUMIF(price!A:A,E110,price!D:D)</f>
        <v>0</v>
      </c>
      <c r="N110" s="126">
        <v>135</v>
      </c>
      <c r="O110" s="21">
        <f t="shared" si="115"/>
        <v>12150</v>
      </c>
      <c r="P110" s="16" t="e">
        <f t="shared" si="116"/>
        <v>#DIV/0!</v>
      </c>
      <c r="Q110" s="118">
        <f t="shared" si="117"/>
        <v>74.3</v>
      </c>
      <c r="R110" s="22">
        <f t="shared" si="158"/>
        <v>0</v>
      </c>
      <c r="S110" s="16" t="e">
        <f t="shared" si="118"/>
        <v>#DIV/0!</v>
      </c>
      <c r="T110" s="23">
        <f t="shared" si="119"/>
        <v>59.4</v>
      </c>
      <c r="U110" s="28">
        <v>2304</v>
      </c>
      <c r="V110" s="22">
        <f t="shared" si="120"/>
        <v>0</v>
      </c>
      <c r="W110" s="16" t="e">
        <f t="shared" si="121"/>
        <v>#DIV/0!</v>
      </c>
      <c r="X110" s="7" t="s">
        <v>4</v>
      </c>
      <c r="Y110" s="8">
        <v>0</v>
      </c>
      <c r="Z110" s="8">
        <v>0</v>
      </c>
      <c r="AA110" s="8">
        <v>0</v>
      </c>
      <c r="AB110" s="8">
        <v>0</v>
      </c>
      <c r="AC110" s="9">
        <v>0</v>
      </c>
      <c r="AD110" s="7">
        <f t="shared" si="122"/>
        <v>0</v>
      </c>
      <c r="AE110" s="75">
        <f t="shared" si="84"/>
        <v>0</v>
      </c>
      <c r="AG110" s="7" t="s">
        <v>4</v>
      </c>
      <c r="AH110" s="8">
        <f t="shared" si="159"/>
        <v>2</v>
      </c>
      <c r="AI110" s="8">
        <f t="shared" si="160"/>
        <v>3</v>
      </c>
      <c r="AJ110" s="8">
        <f t="shared" si="161"/>
        <v>8</v>
      </c>
      <c r="AK110" s="8">
        <f t="shared" si="162"/>
        <v>4</v>
      </c>
      <c r="AL110" s="9">
        <f t="shared" si="154"/>
        <v>2</v>
      </c>
      <c r="AM110" s="7">
        <f t="shared" si="124"/>
        <v>19</v>
      </c>
      <c r="AN110" s="101">
        <f t="shared" si="125"/>
        <v>0</v>
      </c>
      <c r="AO110" s="7" t="s">
        <v>4</v>
      </c>
      <c r="AP110" s="8">
        <v>0</v>
      </c>
      <c r="AQ110" s="8">
        <v>0</v>
      </c>
      <c r="AR110" s="8">
        <v>0</v>
      </c>
      <c r="AS110" s="8">
        <v>0</v>
      </c>
      <c r="AT110" s="9">
        <v>0</v>
      </c>
      <c r="AU110" s="74">
        <f t="shared" si="133"/>
        <v>0</v>
      </c>
      <c r="AV110" s="101">
        <f t="shared" si="85"/>
        <v>0</v>
      </c>
      <c r="AW110" s="7" t="s">
        <v>4</v>
      </c>
      <c r="AX110" s="8">
        <v>0</v>
      </c>
      <c r="AY110" s="8">
        <v>0</v>
      </c>
      <c r="AZ110" s="8">
        <v>0</v>
      </c>
      <c r="BA110" s="8">
        <v>0</v>
      </c>
      <c r="BB110" s="9">
        <v>0</v>
      </c>
      <c r="BC110" s="74">
        <f t="shared" si="155"/>
        <v>0</v>
      </c>
      <c r="BD110" s="104">
        <f t="shared" si="90"/>
        <v>0</v>
      </c>
      <c r="BE110" s="96"/>
      <c r="BF110" s="11">
        <v>2</v>
      </c>
      <c r="BG110" s="11">
        <v>3</v>
      </c>
      <c r="BH110" s="11">
        <v>8</v>
      </c>
      <c r="BI110" s="11">
        <v>4</v>
      </c>
      <c r="BJ110" s="106">
        <v>2</v>
      </c>
      <c r="BK110" s="108">
        <f t="shared" si="156"/>
        <v>19</v>
      </c>
      <c r="BL110" s="86">
        <f>SUMIF(наличие!D:D,E110,наличие!F:F)</f>
        <v>0</v>
      </c>
      <c r="BM110" s="87">
        <f t="shared" si="127"/>
        <v>0</v>
      </c>
      <c r="BN110" s="87">
        <f t="shared" si="128"/>
        <v>0</v>
      </c>
      <c r="BO110" s="113">
        <f t="shared" si="86"/>
        <v>0</v>
      </c>
    </row>
    <row r="111" spans="1:67" s="10" customFormat="1" ht="60" x14ac:dyDescent="0.25">
      <c r="A111" s="11">
        <v>108</v>
      </c>
      <c r="B111" s="11" t="str">
        <f>_xlfn.XLOOKUP(D111,наличие!B:B,наличие!D:D,"-",0)</f>
        <v>-</v>
      </c>
      <c r="C111" s="11" t="s">
        <v>2377</v>
      </c>
      <c r="D111" s="109" t="str">
        <f t="shared" si="87"/>
        <v>COLVIN</v>
      </c>
      <c r="E111" s="110" t="str">
        <f t="shared" si="88"/>
        <v>70659BH</v>
      </c>
      <c r="F111" s="111" t="s">
        <v>5</v>
      </c>
      <c r="G111" s="11" t="str">
        <f t="shared" si="89"/>
        <v>70659BH_Black</v>
      </c>
      <c r="H111" s="30" t="s">
        <v>4278</v>
      </c>
      <c r="I111" s="30"/>
      <c r="J111" s="14" t="s">
        <v>2488</v>
      </c>
      <c r="K111" s="45"/>
      <c r="L111" s="65">
        <f t="shared" si="114"/>
        <v>0</v>
      </c>
      <c r="M111" s="125">
        <f>SUMIF(price!A:A,E111,price!D:D)</f>
        <v>0</v>
      </c>
      <c r="N111" s="126">
        <v>135</v>
      </c>
      <c r="O111" s="21">
        <f t="shared" si="115"/>
        <v>12150</v>
      </c>
      <c r="P111" s="16" t="e">
        <f t="shared" si="116"/>
        <v>#DIV/0!</v>
      </c>
      <c r="Q111" s="118">
        <f t="shared" si="117"/>
        <v>74.3</v>
      </c>
      <c r="R111" s="22">
        <f t="shared" si="158"/>
        <v>0</v>
      </c>
      <c r="S111" s="16" t="e">
        <f t="shared" si="118"/>
        <v>#DIV/0!</v>
      </c>
      <c r="T111" s="23">
        <f t="shared" si="119"/>
        <v>59.4</v>
      </c>
      <c r="U111" s="28">
        <v>2304</v>
      </c>
      <c r="V111" s="22">
        <f t="shared" si="120"/>
        <v>0</v>
      </c>
      <c r="W111" s="16" t="e">
        <f t="shared" si="121"/>
        <v>#DIV/0!</v>
      </c>
      <c r="X111" s="7" t="s">
        <v>4</v>
      </c>
      <c r="Y111" s="8">
        <v>0</v>
      </c>
      <c r="Z111" s="8">
        <v>3</v>
      </c>
      <c r="AA111" s="8">
        <v>4</v>
      </c>
      <c r="AB111" s="8">
        <v>0</v>
      </c>
      <c r="AC111" s="9">
        <v>0</v>
      </c>
      <c r="AD111" s="7">
        <f t="shared" si="122"/>
        <v>7</v>
      </c>
      <c r="AE111" s="75">
        <f t="shared" si="84"/>
        <v>0</v>
      </c>
      <c r="AG111" s="7" t="s">
        <v>4</v>
      </c>
      <c r="AH111" s="8">
        <f t="shared" si="159"/>
        <v>2</v>
      </c>
      <c r="AI111" s="8">
        <f t="shared" si="160"/>
        <v>7</v>
      </c>
      <c r="AJ111" s="8">
        <f t="shared" si="161"/>
        <v>10</v>
      </c>
      <c r="AK111" s="8">
        <f t="shared" si="162"/>
        <v>6</v>
      </c>
      <c r="AL111" s="9">
        <f t="shared" si="154"/>
        <v>2</v>
      </c>
      <c r="AM111" s="7">
        <f t="shared" si="124"/>
        <v>27</v>
      </c>
      <c r="AN111" s="101">
        <f t="shared" si="125"/>
        <v>0</v>
      </c>
      <c r="AO111" s="7" t="s">
        <v>4</v>
      </c>
      <c r="AP111" s="8">
        <v>0</v>
      </c>
      <c r="AQ111" s="8">
        <v>0</v>
      </c>
      <c r="AR111" s="8">
        <v>0</v>
      </c>
      <c r="AS111" s="8">
        <v>0</v>
      </c>
      <c r="AT111" s="9">
        <v>0</v>
      </c>
      <c r="AU111" s="74">
        <f t="shared" ref="AU111:AU133" si="163">SUM(AO111:AT111)</f>
        <v>0</v>
      </c>
      <c r="AV111" s="101">
        <f t="shared" si="85"/>
        <v>0</v>
      </c>
      <c r="AW111" s="7" t="s">
        <v>4</v>
      </c>
      <c r="AX111" s="8">
        <v>0</v>
      </c>
      <c r="AY111" s="8">
        <v>0</v>
      </c>
      <c r="AZ111" s="8">
        <v>0</v>
      </c>
      <c r="BA111" s="8">
        <v>0</v>
      </c>
      <c r="BB111" s="9">
        <v>0</v>
      </c>
      <c r="BC111" s="74">
        <f t="shared" si="155"/>
        <v>0</v>
      </c>
      <c r="BD111" s="104">
        <f t="shared" si="90"/>
        <v>0</v>
      </c>
      <c r="BE111" s="96"/>
      <c r="BF111" s="11">
        <v>2</v>
      </c>
      <c r="BG111" s="11">
        <v>4</v>
      </c>
      <c r="BH111" s="11">
        <v>6</v>
      </c>
      <c r="BI111" s="11">
        <v>6</v>
      </c>
      <c r="BJ111" s="106">
        <v>2</v>
      </c>
      <c r="BK111" s="108">
        <f t="shared" si="156"/>
        <v>20</v>
      </c>
      <c r="BL111" s="86">
        <f>SUMIF(наличие!D:D,E111,наличие!F:F)</f>
        <v>0</v>
      </c>
      <c r="BM111" s="87">
        <f t="shared" si="127"/>
        <v>0</v>
      </c>
      <c r="BN111" s="87">
        <f t="shared" si="128"/>
        <v>0</v>
      </c>
      <c r="BO111" s="113">
        <f t="shared" si="86"/>
        <v>0</v>
      </c>
    </row>
    <row r="112" spans="1:67" s="10" customFormat="1" ht="60" x14ac:dyDescent="0.25">
      <c r="A112" s="11">
        <v>109</v>
      </c>
      <c r="B112" s="11" t="str">
        <f>_xlfn.XLOOKUP(D112,наличие!B:B,наличие!D:D,"-",0)</f>
        <v>-</v>
      </c>
      <c r="C112" s="11" t="s">
        <v>2377</v>
      </c>
      <c r="D112" s="109" t="str">
        <f t="shared" si="87"/>
        <v>COLVIN</v>
      </c>
      <c r="E112" s="110" t="str">
        <f t="shared" si="88"/>
        <v>70659BH</v>
      </c>
      <c r="F112" s="111" t="s">
        <v>2444</v>
      </c>
      <c r="G112" s="11" t="str">
        <f t="shared" si="89"/>
        <v>70659BH_Honey</v>
      </c>
      <c r="H112" s="30" t="s">
        <v>4278</v>
      </c>
      <c r="I112" s="30"/>
      <c r="J112" s="14" t="s">
        <v>2488</v>
      </c>
      <c r="K112" s="45"/>
      <c r="L112" s="65">
        <f t="shared" ref="L112:L119" si="164">K112*1.15</f>
        <v>0</v>
      </c>
      <c r="M112" s="125">
        <f>SUMIF(price!A:A,E112,price!D:D)</f>
        <v>0</v>
      </c>
      <c r="N112" s="126">
        <v>135</v>
      </c>
      <c r="O112" s="21">
        <f t="shared" ref="O112:O119" si="165">N112*$L$1</f>
        <v>12150</v>
      </c>
      <c r="P112" s="16" t="e">
        <f t="shared" ref="P112:P119" si="166">(N112-L112)/L112</f>
        <v>#DIV/0!</v>
      </c>
      <c r="Q112" s="118">
        <f t="shared" ref="Q112:Q119" si="167">ROUND(N112*0.55,1)</f>
        <v>74.3</v>
      </c>
      <c r="R112" s="22">
        <f t="shared" ref="R112:R119" si="168">Q112*$J$1</f>
        <v>0</v>
      </c>
      <c r="S112" s="16" t="e">
        <f t="shared" ref="S112:S119" si="169">(Q112-L112)/L112</f>
        <v>#DIV/0!</v>
      </c>
      <c r="T112" s="23">
        <f t="shared" ref="T112:T119" si="170">ROUND(Q112*0.8,1)</f>
        <v>59.4</v>
      </c>
      <c r="U112" s="28">
        <v>2304</v>
      </c>
      <c r="V112" s="22">
        <f t="shared" ref="V112:V119" si="171">T112*$J$1</f>
        <v>0</v>
      </c>
      <c r="W112" s="16" t="e">
        <f t="shared" ref="W112:W119" si="172">(T112-L112)/L112</f>
        <v>#DIV/0!</v>
      </c>
      <c r="X112" s="7" t="s">
        <v>4</v>
      </c>
      <c r="Y112" s="8">
        <v>0</v>
      </c>
      <c r="Z112" s="8">
        <v>2</v>
      </c>
      <c r="AA112" s="8">
        <v>3</v>
      </c>
      <c r="AB112" s="8">
        <v>2</v>
      </c>
      <c r="AC112" s="9" t="s">
        <v>4</v>
      </c>
      <c r="AD112" s="7">
        <f t="shared" ref="AD112:AD119" si="173">SUM(X112:AC112)</f>
        <v>7</v>
      </c>
      <c r="AE112" s="75">
        <f t="shared" ref="AE112:AE119" si="174">AD112*K112</f>
        <v>0</v>
      </c>
      <c r="AG112" s="7" t="s">
        <v>4</v>
      </c>
      <c r="AH112" s="8">
        <f t="shared" ref="AH112:AK119" si="175">BF112+Y112-AP112-AX112</f>
        <v>0</v>
      </c>
      <c r="AI112" s="8">
        <f t="shared" si="175"/>
        <v>1</v>
      </c>
      <c r="AJ112" s="8">
        <f t="shared" si="175"/>
        <v>3</v>
      </c>
      <c r="AK112" s="8">
        <f t="shared" si="175"/>
        <v>1</v>
      </c>
      <c r="AL112" s="9" t="s">
        <v>4</v>
      </c>
      <c r="AM112" s="7">
        <f t="shared" ref="AM112:AM119" si="176">SUM(AG112:AL112)</f>
        <v>5</v>
      </c>
      <c r="AN112" s="101">
        <f t="shared" ref="AN112:AN119" si="177">AM112*L112</f>
        <v>0</v>
      </c>
      <c r="AO112" s="7" t="s">
        <v>4</v>
      </c>
      <c r="AP112" s="8">
        <v>0</v>
      </c>
      <c r="AQ112" s="8">
        <v>1</v>
      </c>
      <c r="AR112" s="8">
        <v>1</v>
      </c>
      <c r="AS112" s="8">
        <v>1</v>
      </c>
      <c r="AT112" s="9" t="s">
        <v>4</v>
      </c>
      <c r="AU112" s="74">
        <f t="shared" ref="AU112:AU119" si="178">SUM(AO112:AT112)</f>
        <v>3</v>
      </c>
      <c r="AV112" s="101">
        <f t="shared" ref="AV112:AV119" si="179">AU112*K112</f>
        <v>0</v>
      </c>
      <c r="AW112" s="7" t="s">
        <v>4</v>
      </c>
      <c r="AX112" s="8">
        <v>0</v>
      </c>
      <c r="AY112" s="8">
        <v>0</v>
      </c>
      <c r="AZ112" s="8">
        <v>0</v>
      </c>
      <c r="BA112" s="8">
        <v>0</v>
      </c>
      <c r="BB112" s="9" t="s">
        <v>4</v>
      </c>
      <c r="BC112" s="74">
        <f>SUM(AW112:BB112)</f>
        <v>0</v>
      </c>
      <c r="BD112" s="104">
        <f t="shared" ref="BD112:BD119" si="180">BC112*K112</f>
        <v>0</v>
      </c>
      <c r="BE112" s="96"/>
      <c r="BF112" s="11"/>
      <c r="BG112" s="11"/>
      <c r="BH112" s="11">
        <v>1</v>
      </c>
      <c r="BI112" s="11"/>
      <c r="BJ112" s="106"/>
      <c r="BK112" s="108">
        <f t="shared" ref="BK112:BK119" si="181">SUM(BE112:BJ112)</f>
        <v>1</v>
      </c>
      <c r="BL112" s="86">
        <f>SUMIF(наличие!D:D,E112,наличие!F:F)</f>
        <v>0</v>
      </c>
      <c r="BM112" s="87">
        <f t="shared" ref="BM112:BM119" si="182">AU112*O112</f>
        <v>36450</v>
      </c>
      <c r="BN112" s="87">
        <f t="shared" ref="BN112:BN119" si="183">BC112*O112</f>
        <v>0</v>
      </c>
      <c r="BO112" s="113">
        <f t="shared" si="86"/>
        <v>0</v>
      </c>
    </row>
    <row r="113" spans="1:67" s="10" customFormat="1" ht="60" x14ac:dyDescent="0.25">
      <c r="A113" s="11">
        <v>110</v>
      </c>
      <c r="B113" s="11" t="str">
        <f>_xlfn.XLOOKUP(D113,наличие!B:B,наличие!D:D,"-",0)</f>
        <v>-</v>
      </c>
      <c r="C113" s="11" t="s">
        <v>2377</v>
      </c>
      <c r="D113" s="109" t="str">
        <f t="shared" si="87"/>
        <v>COLVIN</v>
      </c>
      <c r="E113" s="110" t="str">
        <f t="shared" si="88"/>
        <v>70659BH</v>
      </c>
      <c r="F113" s="111" t="s">
        <v>2438</v>
      </c>
      <c r="G113" s="11" t="str">
        <f t="shared" si="89"/>
        <v>70659BH_Uniform Green</v>
      </c>
      <c r="H113" s="30" t="s">
        <v>4278</v>
      </c>
      <c r="I113" s="30"/>
      <c r="J113" s="14" t="s">
        <v>2488</v>
      </c>
      <c r="K113" s="45"/>
      <c r="L113" s="65">
        <f t="shared" si="164"/>
        <v>0</v>
      </c>
      <c r="M113" s="125">
        <f>SUMIF(price!A:A,E113,price!D:D)</f>
        <v>0</v>
      </c>
      <c r="N113" s="126">
        <v>135</v>
      </c>
      <c r="O113" s="21">
        <f t="shared" si="165"/>
        <v>12150</v>
      </c>
      <c r="P113" s="16" t="e">
        <f t="shared" si="166"/>
        <v>#DIV/0!</v>
      </c>
      <c r="Q113" s="118">
        <f t="shared" si="167"/>
        <v>74.3</v>
      </c>
      <c r="R113" s="22">
        <f t="shared" si="168"/>
        <v>0</v>
      </c>
      <c r="S113" s="16" t="e">
        <f t="shared" si="169"/>
        <v>#DIV/0!</v>
      </c>
      <c r="T113" s="23">
        <f t="shared" si="170"/>
        <v>59.4</v>
      </c>
      <c r="U113" s="28">
        <v>2304</v>
      </c>
      <c r="V113" s="22">
        <f t="shared" si="171"/>
        <v>0</v>
      </c>
      <c r="W113" s="16" t="e">
        <f t="shared" si="172"/>
        <v>#DIV/0!</v>
      </c>
      <c r="X113" s="7" t="s">
        <v>4</v>
      </c>
      <c r="Y113" s="8">
        <v>0</v>
      </c>
      <c r="Z113" s="8">
        <v>0</v>
      </c>
      <c r="AA113" s="8">
        <v>0</v>
      </c>
      <c r="AB113" s="8">
        <v>0</v>
      </c>
      <c r="AC113" s="9" t="s">
        <v>4</v>
      </c>
      <c r="AD113" s="7">
        <f t="shared" si="173"/>
        <v>0</v>
      </c>
      <c r="AE113" s="75">
        <f t="shared" si="174"/>
        <v>0</v>
      </c>
      <c r="AG113" s="7" t="s">
        <v>4</v>
      </c>
      <c r="AH113" s="8">
        <f t="shared" si="175"/>
        <v>0</v>
      </c>
      <c r="AI113" s="8">
        <f t="shared" si="175"/>
        <v>2</v>
      </c>
      <c r="AJ113" s="8">
        <f t="shared" si="175"/>
        <v>3</v>
      </c>
      <c r="AK113" s="8">
        <f t="shared" si="175"/>
        <v>2</v>
      </c>
      <c r="AL113" s="9" t="s">
        <v>4</v>
      </c>
      <c r="AM113" s="7">
        <f t="shared" si="176"/>
        <v>7</v>
      </c>
      <c r="AN113" s="101">
        <f t="shared" si="177"/>
        <v>0</v>
      </c>
      <c r="AO113" s="7" t="s">
        <v>4</v>
      </c>
      <c r="AP113" s="8">
        <v>0</v>
      </c>
      <c r="AQ113" s="8">
        <v>0</v>
      </c>
      <c r="AR113" s="8">
        <v>0</v>
      </c>
      <c r="AS113" s="8">
        <v>0</v>
      </c>
      <c r="AT113" s="9" t="s">
        <v>4</v>
      </c>
      <c r="AU113" s="74">
        <f t="shared" si="178"/>
        <v>0</v>
      </c>
      <c r="AV113" s="101">
        <f t="shared" si="179"/>
        <v>0</v>
      </c>
      <c r="AW113" s="7" t="s">
        <v>4</v>
      </c>
      <c r="AX113" s="8">
        <v>0</v>
      </c>
      <c r="AY113" s="8">
        <v>0</v>
      </c>
      <c r="AZ113" s="8">
        <v>0</v>
      </c>
      <c r="BA113" s="8">
        <v>0</v>
      </c>
      <c r="BB113" s="9" t="s">
        <v>4</v>
      </c>
      <c r="BC113" s="74">
        <f t="shared" ref="BC113:BC119" si="184">SUM(AW113:BB113)</f>
        <v>0</v>
      </c>
      <c r="BD113" s="104">
        <f t="shared" si="180"/>
        <v>0</v>
      </c>
      <c r="BE113" s="96"/>
      <c r="BF113" s="11"/>
      <c r="BG113" s="11">
        <v>2</v>
      </c>
      <c r="BH113" s="11">
        <v>3</v>
      </c>
      <c r="BI113" s="11">
        <v>2</v>
      </c>
      <c r="BJ113" s="106"/>
      <c r="BK113" s="108">
        <f t="shared" si="181"/>
        <v>7</v>
      </c>
      <c r="BL113" s="86">
        <f>SUMIF(наличие!D:D,E113,наличие!F:F)</f>
        <v>0</v>
      </c>
      <c r="BM113" s="87">
        <f t="shared" si="182"/>
        <v>0</v>
      </c>
      <c r="BN113" s="87">
        <f t="shared" si="183"/>
        <v>0</v>
      </c>
      <c r="BO113" s="113">
        <f t="shared" si="86"/>
        <v>0</v>
      </c>
    </row>
    <row r="114" spans="1:67" s="10" customFormat="1" ht="45" x14ac:dyDescent="0.25">
      <c r="A114" s="11">
        <v>111</v>
      </c>
      <c r="B114" s="11" t="str">
        <f>_xlfn.XLOOKUP(D114,наличие!B:B,наличие!D:D,"-",0)</f>
        <v>-</v>
      </c>
      <c r="C114" s="11" t="s">
        <v>2378</v>
      </c>
      <c r="D114" s="109" t="str">
        <f t="shared" si="87"/>
        <v>ERLER</v>
      </c>
      <c r="E114" s="110" t="str">
        <f t="shared" si="88"/>
        <v>70660BH</v>
      </c>
      <c r="F114" s="111" t="s">
        <v>5</v>
      </c>
      <c r="G114" s="11" t="str">
        <f t="shared" si="89"/>
        <v>70660BH_Black</v>
      </c>
      <c r="H114" s="30" t="s">
        <v>4278</v>
      </c>
      <c r="I114" s="30"/>
      <c r="J114" s="14" t="s">
        <v>2488</v>
      </c>
      <c r="K114" s="45"/>
      <c r="L114" s="65">
        <f t="shared" si="164"/>
        <v>0</v>
      </c>
      <c r="M114" s="125">
        <f>SUMIF(price!A:A,E114,price!D:D)</f>
        <v>0</v>
      </c>
      <c r="N114" s="126">
        <v>135</v>
      </c>
      <c r="O114" s="21">
        <f t="shared" si="165"/>
        <v>12150</v>
      </c>
      <c r="P114" s="16" t="e">
        <f t="shared" si="166"/>
        <v>#DIV/0!</v>
      </c>
      <c r="Q114" s="118">
        <f t="shared" si="167"/>
        <v>74.3</v>
      </c>
      <c r="R114" s="22">
        <f t="shared" si="168"/>
        <v>0</v>
      </c>
      <c r="S114" s="16" t="e">
        <f t="shared" si="169"/>
        <v>#DIV/0!</v>
      </c>
      <c r="T114" s="23">
        <f t="shared" si="170"/>
        <v>59.4</v>
      </c>
      <c r="U114" s="28">
        <v>2304</v>
      </c>
      <c r="V114" s="22">
        <f t="shared" si="171"/>
        <v>0</v>
      </c>
      <c r="W114" s="16" t="e">
        <f t="shared" si="172"/>
        <v>#DIV/0!</v>
      </c>
      <c r="X114" s="7" t="s">
        <v>4</v>
      </c>
      <c r="Y114" s="8">
        <v>0</v>
      </c>
      <c r="Z114" s="8">
        <v>0</v>
      </c>
      <c r="AA114" s="8">
        <v>0</v>
      </c>
      <c r="AB114" s="8">
        <v>0</v>
      </c>
      <c r="AC114" s="9" t="s">
        <v>4</v>
      </c>
      <c r="AD114" s="7">
        <f t="shared" si="173"/>
        <v>0</v>
      </c>
      <c r="AE114" s="75">
        <f t="shared" si="174"/>
        <v>0</v>
      </c>
      <c r="AG114" s="7" t="s">
        <v>4</v>
      </c>
      <c r="AH114" s="8">
        <f t="shared" si="175"/>
        <v>1</v>
      </c>
      <c r="AI114" s="8">
        <f t="shared" si="175"/>
        <v>2</v>
      </c>
      <c r="AJ114" s="8">
        <f t="shared" si="175"/>
        <v>3</v>
      </c>
      <c r="AK114" s="8">
        <f t="shared" si="175"/>
        <v>1</v>
      </c>
      <c r="AL114" s="9" t="s">
        <v>4</v>
      </c>
      <c r="AM114" s="7">
        <f t="shared" si="176"/>
        <v>7</v>
      </c>
      <c r="AN114" s="101">
        <f t="shared" si="177"/>
        <v>0</v>
      </c>
      <c r="AO114" s="7" t="s">
        <v>4</v>
      </c>
      <c r="AP114" s="8">
        <v>0</v>
      </c>
      <c r="AQ114" s="8">
        <v>0</v>
      </c>
      <c r="AR114" s="8">
        <v>0</v>
      </c>
      <c r="AS114" s="8">
        <v>0</v>
      </c>
      <c r="AT114" s="9" t="s">
        <v>4</v>
      </c>
      <c r="AU114" s="74">
        <f t="shared" si="178"/>
        <v>0</v>
      </c>
      <c r="AV114" s="101">
        <f t="shared" si="179"/>
        <v>0</v>
      </c>
      <c r="AW114" s="7" t="s">
        <v>4</v>
      </c>
      <c r="AX114" s="8">
        <v>0</v>
      </c>
      <c r="AY114" s="8">
        <v>0</v>
      </c>
      <c r="AZ114" s="8">
        <v>0</v>
      </c>
      <c r="BA114" s="8">
        <v>0</v>
      </c>
      <c r="BB114" s="9" t="s">
        <v>4</v>
      </c>
      <c r="BC114" s="74">
        <f t="shared" si="184"/>
        <v>0</v>
      </c>
      <c r="BD114" s="104">
        <f t="shared" si="180"/>
        <v>0</v>
      </c>
      <c r="BE114" s="96"/>
      <c r="BF114" s="11">
        <v>1</v>
      </c>
      <c r="BG114" s="11">
        <v>2</v>
      </c>
      <c r="BH114" s="11">
        <v>3</v>
      </c>
      <c r="BI114" s="11">
        <v>1</v>
      </c>
      <c r="BJ114" s="106"/>
      <c r="BK114" s="108">
        <f t="shared" si="181"/>
        <v>7</v>
      </c>
      <c r="BL114" s="86">
        <f>SUMIF(наличие!D:D,E114,наличие!F:F)</f>
        <v>0</v>
      </c>
      <c r="BM114" s="87">
        <f t="shared" si="182"/>
        <v>0</v>
      </c>
      <c r="BN114" s="87">
        <f t="shared" si="183"/>
        <v>0</v>
      </c>
      <c r="BO114" s="113">
        <f t="shared" si="86"/>
        <v>0</v>
      </c>
    </row>
    <row r="115" spans="1:67" s="10" customFormat="1" ht="45" x14ac:dyDescent="0.25">
      <c r="A115" s="11">
        <v>112</v>
      </c>
      <c r="B115" s="11" t="str">
        <f>_xlfn.XLOOKUP(D115,наличие!B:B,наличие!D:D,"-",0)</f>
        <v>-</v>
      </c>
      <c r="C115" s="11" t="s">
        <v>2378</v>
      </c>
      <c r="D115" s="109" t="str">
        <f t="shared" si="87"/>
        <v>ERLER</v>
      </c>
      <c r="E115" s="110" t="str">
        <f t="shared" si="88"/>
        <v>70660BH</v>
      </c>
      <c r="F115" s="111" t="s">
        <v>2440</v>
      </c>
      <c r="G115" s="11" t="str">
        <f t="shared" si="89"/>
        <v>70660BH_Nickel</v>
      </c>
      <c r="H115" s="30" t="s">
        <v>4278</v>
      </c>
      <c r="I115" s="30"/>
      <c r="J115" s="14" t="s">
        <v>2488</v>
      </c>
      <c r="K115" s="45"/>
      <c r="L115" s="65">
        <f t="shared" si="164"/>
        <v>0</v>
      </c>
      <c r="M115" s="125">
        <f>SUMIF(price!A:A,E115,price!D:D)</f>
        <v>0</v>
      </c>
      <c r="N115" s="126">
        <v>135</v>
      </c>
      <c r="O115" s="21">
        <f t="shared" si="165"/>
        <v>12150</v>
      </c>
      <c r="P115" s="16" t="e">
        <f t="shared" si="166"/>
        <v>#DIV/0!</v>
      </c>
      <c r="Q115" s="118">
        <f t="shared" si="167"/>
        <v>74.3</v>
      </c>
      <c r="R115" s="22">
        <f t="shared" si="168"/>
        <v>0</v>
      </c>
      <c r="S115" s="16" t="e">
        <f t="shared" si="169"/>
        <v>#DIV/0!</v>
      </c>
      <c r="T115" s="23">
        <f t="shared" si="170"/>
        <v>59.4</v>
      </c>
      <c r="U115" s="28">
        <v>2304</v>
      </c>
      <c r="V115" s="22">
        <f t="shared" si="171"/>
        <v>0</v>
      </c>
      <c r="W115" s="16" t="e">
        <f t="shared" si="172"/>
        <v>#DIV/0!</v>
      </c>
      <c r="X115" s="7" t="s">
        <v>4</v>
      </c>
      <c r="Y115" s="8">
        <v>0</v>
      </c>
      <c r="Z115" s="8">
        <v>0</v>
      </c>
      <c r="AA115" s="8">
        <v>0</v>
      </c>
      <c r="AB115" s="8">
        <v>0</v>
      </c>
      <c r="AC115" s="9" t="s">
        <v>4</v>
      </c>
      <c r="AD115" s="7">
        <f t="shared" si="173"/>
        <v>0</v>
      </c>
      <c r="AE115" s="75">
        <f t="shared" si="174"/>
        <v>0</v>
      </c>
      <c r="AG115" s="7" t="s">
        <v>4</v>
      </c>
      <c r="AH115" s="8">
        <f t="shared" si="175"/>
        <v>1</v>
      </c>
      <c r="AI115" s="8">
        <f t="shared" si="175"/>
        <v>1</v>
      </c>
      <c r="AJ115" s="8">
        <f t="shared" si="175"/>
        <v>2</v>
      </c>
      <c r="AK115" s="8">
        <f t="shared" si="175"/>
        <v>1</v>
      </c>
      <c r="AL115" s="9" t="s">
        <v>4</v>
      </c>
      <c r="AM115" s="7">
        <f t="shared" si="176"/>
        <v>5</v>
      </c>
      <c r="AN115" s="101">
        <f t="shared" si="177"/>
        <v>0</v>
      </c>
      <c r="AO115" s="7" t="s">
        <v>4</v>
      </c>
      <c r="AP115" s="8">
        <v>0</v>
      </c>
      <c r="AQ115" s="8">
        <v>0</v>
      </c>
      <c r="AR115" s="8">
        <v>0</v>
      </c>
      <c r="AS115" s="8">
        <v>0</v>
      </c>
      <c r="AT115" s="9" t="s">
        <v>4</v>
      </c>
      <c r="AU115" s="74">
        <f t="shared" si="178"/>
        <v>0</v>
      </c>
      <c r="AV115" s="101">
        <f t="shared" si="179"/>
        <v>0</v>
      </c>
      <c r="AW115" s="7" t="s">
        <v>4</v>
      </c>
      <c r="AX115" s="8">
        <v>0</v>
      </c>
      <c r="AY115" s="8">
        <v>0</v>
      </c>
      <c r="AZ115" s="8">
        <v>0</v>
      </c>
      <c r="BA115" s="8">
        <v>0</v>
      </c>
      <c r="BB115" s="9" t="s">
        <v>4</v>
      </c>
      <c r="BC115" s="74">
        <f t="shared" si="184"/>
        <v>0</v>
      </c>
      <c r="BD115" s="104">
        <f t="shared" si="180"/>
        <v>0</v>
      </c>
      <c r="BE115" s="96"/>
      <c r="BF115" s="11">
        <v>1</v>
      </c>
      <c r="BG115" s="11">
        <v>1</v>
      </c>
      <c r="BH115" s="11">
        <v>2</v>
      </c>
      <c r="BI115" s="11">
        <v>1</v>
      </c>
      <c r="BJ115" s="106"/>
      <c r="BK115" s="108">
        <f t="shared" si="181"/>
        <v>5</v>
      </c>
      <c r="BL115" s="86">
        <f>SUMIF(наличие!D:D,E115,наличие!F:F)</f>
        <v>0</v>
      </c>
      <c r="BM115" s="87">
        <f t="shared" si="182"/>
        <v>0</v>
      </c>
      <c r="BN115" s="87">
        <f t="shared" si="183"/>
        <v>0</v>
      </c>
      <c r="BO115" s="113">
        <f t="shared" si="86"/>
        <v>0</v>
      </c>
    </row>
    <row r="116" spans="1:67" s="10" customFormat="1" ht="45" x14ac:dyDescent="0.25">
      <c r="A116" s="11">
        <v>113</v>
      </c>
      <c r="B116" s="11" t="str">
        <f>_xlfn.XLOOKUP(D116,наличие!B:B,наличие!D:D,"-",0)</f>
        <v>-</v>
      </c>
      <c r="C116" s="11" t="s">
        <v>2378</v>
      </c>
      <c r="D116" s="109" t="str">
        <f t="shared" si="87"/>
        <v>ERLER</v>
      </c>
      <c r="E116" s="110" t="str">
        <f t="shared" si="88"/>
        <v>70660BH</v>
      </c>
      <c r="F116" s="111" t="s">
        <v>2446</v>
      </c>
      <c r="G116" s="11" t="str">
        <f t="shared" si="89"/>
        <v>70660BH_Satin Brass</v>
      </c>
      <c r="H116" s="30" t="s">
        <v>4278</v>
      </c>
      <c r="I116" s="30"/>
      <c r="J116" s="14" t="s">
        <v>2488</v>
      </c>
      <c r="K116" s="45"/>
      <c r="L116" s="65">
        <f t="shared" si="164"/>
        <v>0</v>
      </c>
      <c r="M116" s="125">
        <f>SUMIF(price!A:A,E116,price!D:D)</f>
        <v>0</v>
      </c>
      <c r="N116" s="126">
        <v>135</v>
      </c>
      <c r="O116" s="21">
        <f t="shared" si="165"/>
        <v>12150</v>
      </c>
      <c r="P116" s="16" t="e">
        <f t="shared" si="166"/>
        <v>#DIV/0!</v>
      </c>
      <c r="Q116" s="118">
        <f t="shared" si="167"/>
        <v>74.3</v>
      </c>
      <c r="R116" s="22">
        <f t="shared" si="168"/>
        <v>0</v>
      </c>
      <c r="S116" s="16" t="e">
        <f t="shared" si="169"/>
        <v>#DIV/0!</v>
      </c>
      <c r="T116" s="23">
        <f t="shared" si="170"/>
        <v>59.4</v>
      </c>
      <c r="U116" s="28">
        <v>2304</v>
      </c>
      <c r="V116" s="22">
        <f t="shared" si="171"/>
        <v>0</v>
      </c>
      <c r="W116" s="16" t="e">
        <f t="shared" si="172"/>
        <v>#DIV/0!</v>
      </c>
      <c r="X116" s="7" t="s">
        <v>4</v>
      </c>
      <c r="Y116" s="8">
        <v>1</v>
      </c>
      <c r="Z116" s="8">
        <v>3</v>
      </c>
      <c r="AA116" s="8">
        <v>4</v>
      </c>
      <c r="AB116" s="8">
        <v>1</v>
      </c>
      <c r="AC116" s="9" t="s">
        <v>4</v>
      </c>
      <c r="AD116" s="7">
        <f t="shared" si="173"/>
        <v>9</v>
      </c>
      <c r="AE116" s="75">
        <f t="shared" si="174"/>
        <v>0</v>
      </c>
      <c r="AG116" s="7" t="s">
        <v>4</v>
      </c>
      <c r="AH116" s="8">
        <f t="shared" si="175"/>
        <v>1</v>
      </c>
      <c r="AI116" s="8">
        <f t="shared" si="175"/>
        <v>3</v>
      </c>
      <c r="AJ116" s="8">
        <f t="shared" si="175"/>
        <v>5</v>
      </c>
      <c r="AK116" s="8">
        <f t="shared" si="175"/>
        <v>3</v>
      </c>
      <c r="AL116" s="9" t="s">
        <v>4</v>
      </c>
      <c r="AM116" s="7">
        <f t="shared" si="176"/>
        <v>12</v>
      </c>
      <c r="AN116" s="101">
        <f t="shared" si="177"/>
        <v>0</v>
      </c>
      <c r="AO116" s="7" t="s">
        <v>4</v>
      </c>
      <c r="AP116" s="8">
        <v>0</v>
      </c>
      <c r="AQ116" s="8">
        <v>1</v>
      </c>
      <c r="AR116" s="8">
        <v>1</v>
      </c>
      <c r="AS116" s="8">
        <v>0</v>
      </c>
      <c r="AT116" s="9" t="s">
        <v>4</v>
      </c>
      <c r="AU116" s="74">
        <f t="shared" si="178"/>
        <v>2</v>
      </c>
      <c r="AV116" s="101">
        <f t="shared" si="179"/>
        <v>0</v>
      </c>
      <c r="AW116" s="7" t="s">
        <v>4</v>
      </c>
      <c r="AX116" s="8">
        <v>0</v>
      </c>
      <c r="AY116" s="8">
        <v>0</v>
      </c>
      <c r="AZ116" s="8">
        <v>0</v>
      </c>
      <c r="BA116" s="8">
        <v>0</v>
      </c>
      <c r="BB116" s="9" t="s">
        <v>4</v>
      </c>
      <c r="BC116" s="74">
        <f t="shared" si="184"/>
        <v>0</v>
      </c>
      <c r="BD116" s="104">
        <f t="shared" si="180"/>
        <v>0</v>
      </c>
      <c r="BE116" s="96"/>
      <c r="BF116" s="11"/>
      <c r="BG116" s="11">
        <v>1</v>
      </c>
      <c r="BH116" s="11">
        <v>2</v>
      </c>
      <c r="BI116" s="11">
        <v>2</v>
      </c>
      <c r="BJ116" s="106"/>
      <c r="BK116" s="108">
        <f t="shared" si="181"/>
        <v>5</v>
      </c>
      <c r="BL116" s="86">
        <f>SUMIF(наличие!D:D,E116,наличие!F:F)</f>
        <v>0</v>
      </c>
      <c r="BM116" s="87">
        <f t="shared" si="182"/>
        <v>24300</v>
      </c>
      <c r="BN116" s="87">
        <f t="shared" si="183"/>
        <v>0</v>
      </c>
      <c r="BO116" s="113">
        <f t="shared" si="86"/>
        <v>0</v>
      </c>
    </row>
    <row r="117" spans="1:67" s="10" customFormat="1" ht="45" x14ac:dyDescent="0.25">
      <c r="A117" s="11">
        <v>114</v>
      </c>
      <c r="B117" s="11" t="str">
        <f>_xlfn.XLOOKUP(D117,наличие!B:B,наличие!D:D,"-",0)</f>
        <v>-</v>
      </c>
      <c r="C117" s="11" t="s">
        <v>2378</v>
      </c>
      <c r="D117" s="109" t="str">
        <f t="shared" si="87"/>
        <v>ERLER</v>
      </c>
      <c r="E117" s="110" t="str">
        <f t="shared" si="88"/>
        <v>70660BH</v>
      </c>
      <c r="F117" s="111" t="s">
        <v>2438</v>
      </c>
      <c r="G117" s="11" t="str">
        <f t="shared" si="89"/>
        <v>70660BH_Uniform Green</v>
      </c>
      <c r="H117" s="30" t="s">
        <v>4278</v>
      </c>
      <c r="I117" s="30"/>
      <c r="J117" s="14" t="s">
        <v>2488</v>
      </c>
      <c r="K117" s="45"/>
      <c r="L117" s="65">
        <f t="shared" si="164"/>
        <v>0</v>
      </c>
      <c r="M117" s="125">
        <f>SUMIF(price!A:A,E117,price!D:D)</f>
        <v>0</v>
      </c>
      <c r="N117" s="126">
        <v>135</v>
      </c>
      <c r="O117" s="21">
        <f t="shared" si="165"/>
        <v>12150</v>
      </c>
      <c r="P117" s="16" t="e">
        <f t="shared" si="166"/>
        <v>#DIV/0!</v>
      </c>
      <c r="Q117" s="118">
        <f t="shared" si="167"/>
        <v>74.3</v>
      </c>
      <c r="R117" s="22">
        <f t="shared" si="168"/>
        <v>0</v>
      </c>
      <c r="S117" s="16" t="e">
        <f t="shared" si="169"/>
        <v>#DIV/0!</v>
      </c>
      <c r="T117" s="23">
        <f t="shared" si="170"/>
        <v>59.4</v>
      </c>
      <c r="U117" s="28">
        <v>2304</v>
      </c>
      <c r="V117" s="22">
        <f t="shared" si="171"/>
        <v>0</v>
      </c>
      <c r="W117" s="16" t="e">
        <f t="shared" si="172"/>
        <v>#DIV/0!</v>
      </c>
      <c r="X117" s="7" t="s">
        <v>4</v>
      </c>
      <c r="Y117" s="8">
        <v>0</v>
      </c>
      <c r="Z117" s="8">
        <v>0</v>
      </c>
      <c r="AA117" s="8">
        <v>0</v>
      </c>
      <c r="AB117" s="8">
        <v>0</v>
      </c>
      <c r="AC117" s="9" t="s">
        <v>4</v>
      </c>
      <c r="AD117" s="7">
        <f t="shared" si="173"/>
        <v>0</v>
      </c>
      <c r="AE117" s="75">
        <f t="shared" si="174"/>
        <v>0</v>
      </c>
      <c r="AG117" s="7" t="s">
        <v>4</v>
      </c>
      <c r="AH117" s="8">
        <f t="shared" si="175"/>
        <v>0</v>
      </c>
      <c r="AI117" s="8">
        <f t="shared" si="175"/>
        <v>0</v>
      </c>
      <c r="AJ117" s="8">
        <f t="shared" si="175"/>
        <v>1</v>
      </c>
      <c r="AK117" s="8">
        <f t="shared" si="175"/>
        <v>1</v>
      </c>
      <c r="AL117" s="9" t="s">
        <v>4</v>
      </c>
      <c r="AM117" s="7">
        <f t="shared" si="176"/>
        <v>2</v>
      </c>
      <c r="AN117" s="101">
        <f t="shared" si="177"/>
        <v>0</v>
      </c>
      <c r="AO117" s="7" t="s">
        <v>4</v>
      </c>
      <c r="AP117" s="8">
        <v>0</v>
      </c>
      <c r="AQ117" s="8">
        <v>0</v>
      </c>
      <c r="AR117" s="8">
        <v>0</v>
      </c>
      <c r="AS117" s="8">
        <v>0</v>
      </c>
      <c r="AT117" s="9" t="s">
        <v>4</v>
      </c>
      <c r="AU117" s="74">
        <f t="shared" si="178"/>
        <v>0</v>
      </c>
      <c r="AV117" s="101">
        <f t="shared" si="179"/>
        <v>0</v>
      </c>
      <c r="AW117" s="7" t="s">
        <v>4</v>
      </c>
      <c r="AX117" s="8">
        <v>0</v>
      </c>
      <c r="AY117" s="8">
        <v>0</v>
      </c>
      <c r="AZ117" s="8">
        <v>0</v>
      </c>
      <c r="BA117" s="8">
        <v>0</v>
      </c>
      <c r="BB117" s="9" t="s">
        <v>4</v>
      </c>
      <c r="BC117" s="74">
        <f t="shared" si="184"/>
        <v>0</v>
      </c>
      <c r="BD117" s="104">
        <f t="shared" si="180"/>
        <v>0</v>
      </c>
      <c r="BE117" s="96"/>
      <c r="BF117" s="11"/>
      <c r="BG117" s="11"/>
      <c r="BH117" s="11">
        <v>1</v>
      </c>
      <c r="BI117" s="11">
        <v>1</v>
      </c>
      <c r="BJ117" s="106"/>
      <c r="BK117" s="108">
        <f t="shared" si="181"/>
        <v>2</v>
      </c>
      <c r="BL117" s="86">
        <f>SUMIF(наличие!D:D,E117,наличие!F:F)</f>
        <v>0</v>
      </c>
      <c r="BM117" s="87">
        <f t="shared" si="182"/>
        <v>0</v>
      </c>
      <c r="BN117" s="87">
        <f t="shared" si="183"/>
        <v>0</v>
      </c>
      <c r="BO117" s="113">
        <f t="shared" si="86"/>
        <v>0</v>
      </c>
    </row>
    <row r="118" spans="1:67" s="10" customFormat="1" ht="45" x14ac:dyDescent="0.25">
      <c r="A118" s="11">
        <v>115</v>
      </c>
      <c r="B118" s="11" t="str">
        <f>_xlfn.XLOOKUP(D118,наличие!B:B,наличие!D:D,"-",0)</f>
        <v>Шляпы</v>
      </c>
      <c r="C118" s="11" t="s">
        <v>2379</v>
      </c>
      <c r="D118" s="109" t="str">
        <f t="shared" si="87"/>
        <v>ACKER</v>
      </c>
      <c r="E118" s="110" t="str">
        <f t="shared" si="88"/>
        <v>70656BH</v>
      </c>
      <c r="F118" s="111" t="s">
        <v>5</v>
      </c>
      <c r="G118" s="11" t="str">
        <f t="shared" si="89"/>
        <v>70656BH_Black</v>
      </c>
      <c r="H118" s="30" t="s">
        <v>4278</v>
      </c>
      <c r="I118" s="30"/>
      <c r="J118" s="14" t="s">
        <v>2488</v>
      </c>
      <c r="K118" s="45"/>
      <c r="L118" s="65">
        <f t="shared" si="164"/>
        <v>0</v>
      </c>
      <c r="M118" s="125">
        <f>SUMIF(price!A:A,E118,price!D:D)</f>
        <v>145</v>
      </c>
      <c r="N118" s="126">
        <v>135</v>
      </c>
      <c r="O118" s="21">
        <f t="shared" si="165"/>
        <v>12150</v>
      </c>
      <c r="P118" s="16" t="e">
        <f t="shared" si="166"/>
        <v>#DIV/0!</v>
      </c>
      <c r="Q118" s="118">
        <f t="shared" si="167"/>
        <v>74.3</v>
      </c>
      <c r="R118" s="22">
        <f t="shared" si="168"/>
        <v>0</v>
      </c>
      <c r="S118" s="16" t="e">
        <f t="shared" si="169"/>
        <v>#DIV/0!</v>
      </c>
      <c r="T118" s="23">
        <f t="shared" si="170"/>
        <v>59.4</v>
      </c>
      <c r="U118" s="28">
        <v>2304</v>
      </c>
      <c r="V118" s="22">
        <f t="shared" si="171"/>
        <v>0</v>
      </c>
      <c r="W118" s="16" t="e">
        <f t="shared" si="172"/>
        <v>#DIV/0!</v>
      </c>
      <c r="X118" s="7" t="s">
        <v>4</v>
      </c>
      <c r="Y118" s="8">
        <v>0</v>
      </c>
      <c r="Z118" s="8">
        <v>4</v>
      </c>
      <c r="AA118" s="8">
        <v>2</v>
      </c>
      <c r="AB118" s="8">
        <v>1</v>
      </c>
      <c r="AC118" s="9" t="s">
        <v>4</v>
      </c>
      <c r="AD118" s="7">
        <f t="shared" si="173"/>
        <v>7</v>
      </c>
      <c r="AE118" s="75">
        <f t="shared" si="174"/>
        <v>0</v>
      </c>
      <c r="AG118" s="7" t="s">
        <v>4</v>
      </c>
      <c r="AH118" s="8">
        <f t="shared" si="175"/>
        <v>1</v>
      </c>
      <c r="AI118" s="8">
        <f t="shared" si="175"/>
        <v>5</v>
      </c>
      <c r="AJ118" s="8">
        <f t="shared" si="175"/>
        <v>8</v>
      </c>
      <c r="AK118" s="8">
        <f t="shared" si="175"/>
        <v>3</v>
      </c>
      <c r="AL118" s="9" t="s">
        <v>4</v>
      </c>
      <c r="AM118" s="7">
        <f t="shared" si="176"/>
        <v>17</v>
      </c>
      <c r="AN118" s="101">
        <f t="shared" si="177"/>
        <v>0</v>
      </c>
      <c r="AO118" s="7" t="s">
        <v>4</v>
      </c>
      <c r="AP118" s="8">
        <v>0</v>
      </c>
      <c r="AQ118" s="8">
        <v>1</v>
      </c>
      <c r="AR118" s="8">
        <v>1</v>
      </c>
      <c r="AS118" s="8">
        <v>1</v>
      </c>
      <c r="AT118" s="9" t="s">
        <v>4</v>
      </c>
      <c r="AU118" s="74">
        <f t="shared" si="178"/>
        <v>3</v>
      </c>
      <c r="AV118" s="101">
        <f t="shared" si="179"/>
        <v>0</v>
      </c>
      <c r="AW118" s="7" t="s">
        <v>4</v>
      </c>
      <c r="AX118" s="8">
        <v>0</v>
      </c>
      <c r="AY118" s="8">
        <v>0</v>
      </c>
      <c r="AZ118" s="8">
        <v>0</v>
      </c>
      <c r="BA118" s="8">
        <v>0</v>
      </c>
      <c r="BB118" s="9" t="s">
        <v>4</v>
      </c>
      <c r="BC118" s="74">
        <f t="shared" si="184"/>
        <v>0</v>
      </c>
      <c r="BD118" s="104">
        <f t="shared" si="180"/>
        <v>0</v>
      </c>
      <c r="BE118" s="96"/>
      <c r="BF118" s="11">
        <v>1</v>
      </c>
      <c r="BG118" s="11">
        <v>2</v>
      </c>
      <c r="BH118" s="11">
        <v>7</v>
      </c>
      <c r="BI118" s="11">
        <v>3</v>
      </c>
      <c r="BJ118" s="106"/>
      <c r="BK118" s="108">
        <f t="shared" si="181"/>
        <v>13</v>
      </c>
      <c r="BL118" s="86">
        <f>SUMIF(наличие!D:D,E118,наличие!F:F)</f>
        <v>0</v>
      </c>
      <c r="BM118" s="87">
        <f t="shared" si="182"/>
        <v>36450</v>
      </c>
      <c r="BN118" s="87">
        <f t="shared" si="183"/>
        <v>0</v>
      </c>
      <c r="BO118" s="113">
        <f t="shared" si="86"/>
        <v>0</v>
      </c>
    </row>
    <row r="119" spans="1:67" s="10" customFormat="1" ht="45" x14ac:dyDescent="0.25">
      <c r="A119" s="11">
        <v>116</v>
      </c>
      <c r="B119" s="11" t="str">
        <f>_xlfn.XLOOKUP(D119,наличие!B:B,наличие!D:D,"-",0)</f>
        <v>Шляпы</v>
      </c>
      <c r="C119" s="11" t="s">
        <v>2379</v>
      </c>
      <c r="D119" s="109" t="str">
        <f t="shared" si="87"/>
        <v>ACKER</v>
      </c>
      <c r="E119" s="110" t="str">
        <f t="shared" si="88"/>
        <v>70656BH</v>
      </c>
      <c r="F119" s="111" t="s">
        <v>2201</v>
      </c>
      <c r="G119" s="11" t="str">
        <f t="shared" si="89"/>
        <v>70656BH_Midnight Brown</v>
      </c>
      <c r="H119" s="30" t="s">
        <v>4278</v>
      </c>
      <c r="I119" s="30"/>
      <c r="J119" s="14" t="s">
        <v>2488</v>
      </c>
      <c r="K119" s="45"/>
      <c r="L119" s="65">
        <f t="shared" si="164"/>
        <v>0</v>
      </c>
      <c r="M119" s="125">
        <f>SUMIF(price!A:A,E119,price!D:D)</f>
        <v>145</v>
      </c>
      <c r="N119" s="126">
        <v>135</v>
      </c>
      <c r="O119" s="21">
        <f t="shared" si="165"/>
        <v>12150</v>
      </c>
      <c r="P119" s="16" t="e">
        <f t="shared" si="166"/>
        <v>#DIV/0!</v>
      </c>
      <c r="Q119" s="118">
        <f t="shared" si="167"/>
        <v>74.3</v>
      </c>
      <c r="R119" s="22">
        <f t="shared" si="168"/>
        <v>0</v>
      </c>
      <c r="S119" s="16" t="e">
        <f t="shared" si="169"/>
        <v>#DIV/0!</v>
      </c>
      <c r="T119" s="23">
        <f t="shared" si="170"/>
        <v>59.4</v>
      </c>
      <c r="U119" s="28">
        <v>2304</v>
      </c>
      <c r="V119" s="22">
        <f t="shared" si="171"/>
        <v>0</v>
      </c>
      <c r="W119" s="16" t="e">
        <f t="shared" si="172"/>
        <v>#DIV/0!</v>
      </c>
      <c r="X119" s="7" t="s">
        <v>4</v>
      </c>
      <c r="Y119" s="8">
        <v>0</v>
      </c>
      <c r="Z119" s="8">
        <v>1</v>
      </c>
      <c r="AA119" s="8">
        <v>1</v>
      </c>
      <c r="AB119" s="8">
        <v>1</v>
      </c>
      <c r="AC119" s="9" t="s">
        <v>4</v>
      </c>
      <c r="AD119" s="7">
        <f t="shared" si="173"/>
        <v>3</v>
      </c>
      <c r="AE119" s="75">
        <f t="shared" si="174"/>
        <v>0</v>
      </c>
      <c r="AG119" s="7" t="s">
        <v>4</v>
      </c>
      <c r="AH119" s="8">
        <f t="shared" si="175"/>
        <v>0</v>
      </c>
      <c r="AI119" s="8">
        <f t="shared" si="175"/>
        <v>1</v>
      </c>
      <c r="AJ119" s="8">
        <f t="shared" si="175"/>
        <v>2</v>
      </c>
      <c r="AK119" s="8">
        <f t="shared" si="175"/>
        <v>1</v>
      </c>
      <c r="AL119" s="9" t="s">
        <v>4</v>
      </c>
      <c r="AM119" s="7">
        <f t="shared" si="176"/>
        <v>4</v>
      </c>
      <c r="AN119" s="101">
        <f t="shared" si="177"/>
        <v>0</v>
      </c>
      <c r="AO119" s="7" t="s">
        <v>4</v>
      </c>
      <c r="AP119" s="8">
        <v>0</v>
      </c>
      <c r="AQ119" s="8">
        <v>0</v>
      </c>
      <c r="AR119" s="8">
        <v>0</v>
      </c>
      <c r="AS119" s="8">
        <v>0</v>
      </c>
      <c r="AT119" s="9" t="s">
        <v>4</v>
      </c>
      <c r="AU119" s="74">
        <f t="shared" si="178"/>
        <v>0</v>
      </c>
      <c r="AV119" s="101">
        <f t="shared" si="179"/>
        <v>0</v>
      </c>
      <c r="AW119" s="7" t="s">
        <v>4</v>
      </c>
      <c r="AX119" s="8">
        <v>0</v>
      </c>
      <c r="AY119" s="8">
        <v>0</v>
      </c>
      <c r="AZ119" s="8">
        <v>0</v>
      </c>
      <c r="BA119" s="8">
        <v>0</v>
      </c>
      <c r="BB119" s="9" t="s">
        <v>4</v>
      </c>
      <c r="BC119" s="74">
        <f t="shared" si="184"/>
        <v>0</v>
      </c>
      <c r="BD119" s="104">
        <f t="shared" si="180"/>
        <v>0</v>
      </c>
      <c r="BE119" s="96"/>
      <c r="BF119" s="11"/>
      <c r="BG119" s="11"/>
      <c r="BH119" s="11">
        <v>1</v>
      </c>
      <c r="BI119" s="11"/>
      <c r="BJ119" s="106"/>
      <c r="BK119" s="108">
        <f t="shared" si="181"/>
        <v>1</v>
      </c>
      <c r="BL119" s="86">
        <f>SUMIF(наличие!D:D,E119,наличие!F:F)</f>
        <v>0</v>
      </c>
      <c r="BM119" s="87">
        <f t="shared" si="182"/>
        <v>0</v>
      </c>
      <c r="BN119" s="87">
        <f t="shared" si="183"/>
        <v>0</v>
      </c>
      <c r="BO119" s="113">
        <f t="shared" si="86"/>
        <v>0</v>
      </c>
    </row>
    <row r="120" spans="1:67" s="10" customFormat="1" ht="45" x14ac:dyDescent="0.25">
      <c r="A120" s="11">
        <v>117</v>
      </c>
      <c r="B120" s="11" t="str">
        <f>_xlfn.XLOOKUP(D120,наличие!B:B,наличие!D:D,"-",0)</f>
        <v>Шляпы</v>
      </c>
      <c r="C120" s="11" t="s">
        <v>2379</v>
      </c>
      <c r="D120" s="109" t="str">
        <f t="shared" si="87"/>
        <v>ACKER</v>
      </c>
      <c r="E120" s="110" t="str">
        <f t="shared" si="88"/>
        <v>70656BH</v>
      </c>
      <c r="F120" s="111" t="s">
        <v>2200</v>
      </c>
      <c r="G120" s="11" t="str">
        <f t="shared" si="89"/>
        <v>70656BH_Unbleached</v>
      </c>
      <c r="H120" s="30" t="s">
        <v>4278</v>
      </c>
      <c r="I120" s="30"/>
      <c r="J120" s="14" t="s">
        <v>2488</v>
      </c>
      <c r="K120" s="45"/>
      <c r="L120" s="65">
        <f t="shared" si="114"/>
        <v>0</v>
      </c>
      <c r="M120" s="125">
        <f>SUMIF(price!A:A,E120,price!D:D)</f>
        <v>145</v>
      </c>
      <c r="N120" s="126">
        <v>135</v>
      </c>
      <c r="O120" s="21">
        <f t="shared" si="115"/>
        <v>12150</v>
      </c>
      <c r="P120" s="16" t="e">
        <f t="shared" si="116"/>
        <v>#DIV/0!</v>
      </c>
      <c r="Q120" s="118">
        <f t="shared" si="117"/>
        <v>74.3</v>
      </c>
      <c r="R120" s="22">
        <f t="shared" si="158"/>
        <v>0</v>
      </c>
      <c r="S120" s="16" t="e">
        <f t="shared" si="118"/>
        <v>#DIV/0!</v>
      </c>
      <c r="T120" s="23">
        <f t="shared" si="119"/>
        <v>59.4</v>
      </c>
      <c r="U120" s="28">
        <v>2304</v>
      </c>
      <c r="V120" s="22">
        <f t="shared" si="120"/>
        <v>0</v>
      </c>
      <c r="W120" s="16" t="e">
        <f t="shared" si="121"/>
        <v>#DIV/0!</v>
      </c>
      <c r="X120" s="7" t="s">
        <v>4</v>
      </c>
      <c r="Y120" s="8">
        <v>2</v>
      </c>
      <c r="Z120" s="8">
        <v>4</v>
      </c>
      <c r="AA120" s="8">
        <v>3</v>
      </c>
      <c r="AB120" s="8">
        <v>0</v>
      </c>
      <c r="AC120" s="9" t="s">
        <v>4</v>
      </c>
      <c r="AD120" s="7">
        <f t="shared" si="122"/>
        <v>9</v>
      </c>
      <c r="AE120" s="75">
        <f t="shared" si="84"/>
        <v>0</v>
      </c>
      <c r="AG120" s="7" t="s">
        <v>4</v>
      </c>
      <c r="AH120" s="8">
        <f t="shared" si="159"/>
        <v>2</v>
      </c>
      <c r="AI120" s="8">
        <f t="shared" si="160"/>
        <v>4</v>
      </c>
      <c r="AJ120" s="8">
        <f t="shared" si="161"/>
        <v>3</v>
      </c>
      <c r="AK120" s="8">
        <f t="shared" si="162"/>
        <v>0</v>
      </c>
      <c r="AL120" s="9" t="s">
        <v>4</v>
      </c>
      <c r="AM120" s="7">
        <f t="shared" si="124"/>
        <v>9</v>
      </c>
      <c r="AN120" s="101">
        <f t="shared" si="125"/>
        <v>0</v>
      </c>
      <c r="AO120" s="7" t="s">
        <v>4</v>
      </c>
      <c r="AP120" s="8">
        <v>0</v>
      </c>
      <c r="AQ120" s="8">
        <v>0</v>
      </c>
      <c r="AR120" s="8">
        <v>0</v>
      </c>
      <c r="AS120" s="8">
        <v>0</v>
      </c>
      <c r="AT120" s="9" t="s">
        <v>4</v>
      </c>
      <c r="AU120" s="74">
        <f t="shared" si="163"/>
        <v>0</v>
      </c>
      <c r="AV120" s="101">
        <f t="shared" si="85"/>
        <v>0</v>
      </c>
      <c r="AW120" s="7" t="s">
        <v>4</v>
      </c>
      <c r="AX120" s="8">
        <v>0</v>
      </c>
      <c r="AY120" s="8">
        <v>0</v>
      </c>
      <c r="AZ120" s="8">
        <v>0</v>
      </c>
      <c r="BA120" s="8">
        <v>0</v>
      </c>
      <c r="BB120" s="9" t="s">
        <v>4</v>
      </c>
      <c r="BC120" s="74">
        <f t="shared" ref="BC120:BC126" si="185">SUM(AW120:BB120)</f>
        <v>0</v>
      </c>
      <c r="BD120" s="104">
        <f t="shared" si="90"/>
        <v>0</v>
      </c>
      <c r="BE120" s="96"/>
      <c r="BF120" s="11"/>
      <c r="BG120" s="11"/>
      <c r="BH120" s="11"/>
      <c r="BI120" s="11"/>
      <c r="BJ120" s="106"/>
      <c r="BK120" s="108">
        <f t="shared" ref="BK120:BK142" si="186">SUM(BE120:BJ120)</f>
        <v>0</v>
      </c>
      <c r="BL120" s="86">
        <f>SUMIF(наличие!D:D,E120,наличие!F:F)</f>
        <v>0</v>
      </c>
      <c r="BM120" s="87">
        <f t="shared" si="127"/>
        <v>0</v>
      </c>
      <c r="BN120" s="87">
        <f t="shared" si="128"/>
        <v>0</v>
      </c>
      <c r="BO120" s="113">
        <f t="shared" si="86"/>
        <v>0</v>
      </c>
    </row>
    <row r="121" spans="1:67" s="10" customFormat="1" ht="45" x14ac:dyDescent="0.25">
      <c r="A121" s="11">
        <v>118</v>
      </c>
      <c r="B121" s="11" t="str">
        <f>_xlfn.XLOOKUP(D121,наличие!B:B,наличие!D:D,"-",0)</f>
        <v>Шляпы</v>
      </c>
      <c r="C121" s="11" t="s">
        <v>2380</v>
      </c>
      <c r="D121" s="109" t="str">
        <f t="shared" si="87"/>
        <v>LUND</v>
      </c>
      <c r="E121" s="110" t="str">
        <f t="shared" si="88"/>
        <v>70655BH</v>
      </c>
      <c r="F121" s="111" t="s">
        <v>5</v>
      </c>
      <c r="G121" s="11" t="str">
        <f t="shared" si="89"/>
        <v>70655BH_Black</v>
      </c>
      <c r="H121" s="30" t="s">
        <v>4278</v>
      </c>
      <c r="I121" s="30"/>
      <c r="J121" s="14" t="s">
        <v>2488</v>
      </c>
      <c r="K121" s="45"/>
      <c r="L121" s="65">
        <f t="shared" si="114"/>
        <v>0</v>
      </c>
      <c r="M121" s="125">
        <f>SUMIF(price!A:A,E121,price!D:D)</f>
        <v>135</v>
      </c>
      <c r="N121" s="126">
        <v>135</v>
      </c>
      <c r="O121" s="21">
        <f t="shared" si="115"/>
        <v>12150</v>
      </c>
      <c r="P121" s="16" t="e">
        <f t="shared" si="116"/>
        <v>#DIV/0!</v>
      </c>
      <c r="Q121" s="118">
        <f t="shared" si="117"/>
        <v>74.3</v>
      </c>
      <c r="R121" s="22">
        <f t="shared" si="158"/>
        <v>0</v>
      </c>
      <c r="S121" s="16" t="e">
        <f t="shared" si="118"/>
        <v>#DIV/0!</v>
      </c>
      <c r="T121" s="23">
        <f t="shared" si="119"/>
        <v>59.4</v>
      </c>
      <c r="U121" s="28">
        <v>2304</v>
      </c>
      <c r="V121" s="22">
        <f t="shared" si="120"/>
        <v>0</v>
      </c>
      <c r="W121" s="16" t="e">
        <f t="shared" si="121"/>
        <v>#DIV/0!</v>
      </c>
      <c r="X121" s="7" t="s">
        <v>4</v>
      </c>
      <c r="Y121" s="8">
        <v>0</v>
      </c>
      <c r="Z121" s="8">
        <v>0</v>
      </c>
      <c r="AA121" s="8">
        <v>0</v>
      </c>
      <c r="AB121" s="8">
        <v>0</v>
      </c>
      <c r="AC121" s="9" t="s">
        <v>4</v>
      </c>
      <c r="AD121" s="7">
        <f t="shared" si="122"/>
        <v>0</v>
      </c>
      <c r="AE121" s="75">
        <f t="shared" si="84"/>
        <v>0</v>
      </c>
      <c r="AG121" s="7" t="s">
        <v>4</v>
      </c>
      <c r="AH121" s="8">
        <f t="shared" si="159"/>
        <v>0</v>
      </c>
      <c r="AI121" s="8">
        <f t="shared" si="160"/>
        <v>0</v>
      </c>
      <c r="AJ121" s="8">
        <f t="shared" si="161"/>
        <v>0</v>
      </c>
      <c r="AK121" s="8">
        <f t="shared" si="162"/>
        <v>0</v>
      </c>
      <c r="AL121" s="9" t="s">
        <v>4</v>
      </c>
      <c r="AM121" s="7">
        <f t="shared" si="124"/>
        <v>0</v>
      </c>
      <c r="AN121" s="101">
        <f t="shared" si="125"/>
        <v>0</v>
      </c>
      <c r="AO121" s="7" t="s">
        <v>4</v>
      </c>
      <c r="AP121" s="8">
        <v>0</v>
      </c>
      <c r="AQ121" s="8">
        <v>0</v>
      </c>
      <c r="AR121" s="8">
        <v>0</v>
      </c>
      <c r="AS121" s="8">
        <v>0</v>
      </c>
      <c r="AT121" s="9" t="s">
        <v>4</v>
      </c>
      <c r="AU121" s="74">
        <f t="shared" si="163"/>
        <v>0</v>
      </c>
      <c r="AV121" s="101">
        <f t="shared" si="85"/>
        <v>0</v>
      </c>
      <c r="AW121" s="7" t="s">
        <v>4</v>
      </c>
      <c r="AX121" s="8">
        <v>0</v>
      </c>
      <c r="AY121" s="8">
        <v>0</v>
      </c>
      <c r="AZ121" s="8">
        <v>0</v>
      </c>
      <c r="BA121" s="8">
        <v>0</v>
      </c>
      <c r="BB121" s="9" t="s">
        <v>4</v>
      </c>
      <c r="BC121" s="74">
        <f t="shared" si="185"/>
        <v>0</v>
      </c>
      <c r="BD121" s="104">
        <f t="shared" si="90"/>
        <v>0</v>
      </c>
      <c r="BE121" s="96"/>
      <c r="BF121" s="11"/>
      <c r="BG121" s="11"/>
      <c r="BH121" s="11"/>
      <c r="BI121" s="11"/>
      <c r="BJ121" s="106"/>
      <c r="BK121" s="108">
        <f t="shared" si="186"/>
        <v>0</v>
      </c>
      <c r="BL121" s="86">
        <f>SUMIF(наличие!D:D,E121,наличие!F:F)</f>
        <v>0</v>
      </c>
      <c r="BM121" s="87">
        <f t="shared" si="127"/>
        <v>0</v>
      </c>
      <c r="BN121" s="87">
        <f t="shared" si="128"/>
        <v>0</v>
      </c>
      <c r="BO121" s="113">
        <f t="shared" si="86"/>
        <v>0</v>
      </c>
    </row>
    <row r="122" spans="1:67" s="10" customFormat="1" ht="45" x14ac:dyDescent="0.25">
      <c r="A122" s="11">
        <v>119</v>
      </c>
      <c r="B122" s="11" t="str">
        <f>_xlfn.XLOOKUP(D122,наличие!B:B,наличие!D:D,"-",0)</f>
        <v>Шляпы</v>
      </c>
      <c r="C122" s="11" t="s">
        <v>2380</v>
      </c>
      <c r="D122" s="109" t="str">
        <f t="shared" si="87"/>
        <v>LUND</v>
      </c>
      <c r="E122" s="110" t="str">
        <f t="shared" si="88"/>
        <v>70655BH</v>
      </c>
      <c r="F122" s="111" t="s">
        <v>2197</v>
      </c>
      <c r="G122" s="11" t="str">
        <f t="shared" si="89"/>
        <v>70655BH_Ochre</v>
      </c>
      <c r="H122" s="30" t="s">
        <v>4278</v>
      </c>
      <c r="I122" s="30"/>
      <c r="J122" s="14" t="s">
        <v>2488</v>
      </c>
      <c r="K122" s="45"/>
      <c r="L122" s="65">
        <f t="shared" si="114"/>
        <v>0</v>
      </c>
      <c r="M122" s="125">
        <f>SUMIF(price!A:A,E122,price!D:D)</f>
        <v>135</v>
      </c>
      <c r="N122" s="126">
        <v>135</v>
      </c>
      <c r="O122" s="21">
        <f t="shared" si="115"/>
        <v>12150</v>
      </c>
      <c r="P122" s="16" t="e">
        <f t="shared" si="116"/>
        <v>#DIV/0!</v>
      </c>
      <c r="Q122" s="118">
        <f t="shared" si="117"/>
        <v>74.3</v>
      </c>
      <c r="R122" s="22">
        <f t="shared" si="158"/>
        <v>0</v>
      </c>
      <c r="S122" s="16" t="e">
        <f t="shared" si="118"/>
        <v>#DIV/0!</v>
      </c>
      <c r="T122" s="23">
        <f t="shared" si="119"/>
        <v>59.4</v>
      </c>
      <c r="U122" s="28">
        <v>2304</v>
      </c>
      <c r="V122" s="22">
        <f t="shared" si="120"/>
        <v>0</v>
      </c>
      <c r="W122" s="16" t="e">
        <f t="shared" si="121"/>
        <v>#DIV/0!</v>
      </c>
      <c r="X122" s="7"/>
      <c r="Y122" s="8"/>
      <c r="Z122" s="8"/>
      <c r="AA122" s="8"/>
      <c r="AB122" s="8"/>
      <c r="AC122" s="9"/>
      <c r="AD122" s="7">
        <f t="shared" si="122"/>
        <v>0</v>
      </c>
      <c r="AE122" s="75">
        <f t="shared" si="84"/>
        <v>0</v>
      </c>
      <c r="AG122" s="7" t="s">
        <v>4</v>
      </c>
      <c r="AH122" s="8">
        <f t="shared" si="159"/>
        <v>0</v>
      </c>
      <c r="AI122" s="8">
        <f t="shared" si="160"/>
        <v>0</v>
      </c>
      <c r="AJ122" s="8">
        <f t="shared" si="161"/>
        <v>1</v>
      </c>
      <c r="AK122" s="8">
        <f t="shared" si="162"/>
        <v>0</v>
      </c>
      <c r="AL122" s="9" t="s">
        <v>4</v>
      </c>
      <c r="AM122" s="7">
        <f t="shared" si="124"/>
        <v>1</v>
      </c>
      <c r="AN122" s="101">
        <f t="shared" si="125"/>
        <v>0</v>
      </c>
      <c r="AO122" s="7" t="s">
        <v>4</v>
      </c>
      <c r="AP122" s="8">
        <v>0</v>
      </c>
      <c r="AQ122" s="8">
        <v>0</v>
      </c>
      <c r="AR122" s="8">
        <v>0</v>
      </c>
      <c r="AS122" s="8">
        <v>0</v>
      </c>
      <c r="AT122" s="9" t="s">
        <v>4</v>
      </c>
      <c r="AU122" s="74">
        <f t="shared" si="163"/>
        <v>0</v>
      </c>
      <c r="AV122" s="101">
        <f t="shared" si="85"/>
        <v>0</v>
      </c>
      <c r="AW122" s="7" t="s">
        <v>4</v>
      </c>
      <c r="AX122" s="8">
        <v>0</v>
      </c>
      <c r="AY122" s="8">
        <v>0</v>
      </c>
      <c r="AZ122" s="8">
        <v>0</v>
      </c>
      <c r="BA122" s="8">
        <v>0</v>
      </c>
      <c r="BB122" s="9" t="s">
        <v>4</v>
      </c>
      <c r="BC122" s="74">
        <f t="shared" si="185"/>
        <v>0</v>
      </c>
      <c r="BD122" s="104">
        <f t="shared" si="90"/>
        <v>0</v>
      </c>
      <c r="BE122" s="96"/>
      <c r="BF122" s="11"/>
      <c r="BG122" s="11"/>
      <c r="BH122" s="11">
        <v>1</v>
      </c>
      <c r="BI122" s="11"/>
      <c r="BJ122" s="106"/>
      <c r="BK122" s="108">
        <f t="shared" si="186"/>
        <v>1</v>
      </c>
      <c r="BL122" s="86">
        <f>SUMIF(наличие!D:D,E122,наличие!F:F)</f>
        <v>0</v>
      </c>
      <c r="BM122" s="87">
        <f t="shared" si="127"/>
        <v>0</v>
      </c>
      <c r="BN122" s="87">
        <f t="shared" si="128"/>
        <v>0</v>
      </c>
      <c r="BO122" s="113">
        <f t="shared" si="86"/>
        <v>0</v>
      </c>
    </row>
    <row r="123" spans="1:67" s="10" customFormat="1" ht="30" x14ac:dyDescent="0.25">
      <c r="A123" s="11">
        <v>120</v>
      </c>
      <c r="B123" s="11" t="str">
        <f>_xlfn.XLOOKUP(D123,наличие!B:B,наличие!D:D,"-",0)</f>
        <v>-</v>
      </c>
      <c r="C123" s="11" t="s">
        <v>2381</v>
      </c>
      <c r="D123" s="109" t="str">
        <f t="shared" si="87"/>
        <v>BRIAR</v>
      </c>
      <c r="E123" s="110" t="str">
        <f t="shared" si="88"/>
        <v>7006</v>
      </c>
      <c r="F123" s="111" t="s">
        <v>5</v>
      </c>
      <c r="G123" s="11" t="str">
        <f t="shared" si="89"/>
        <v>7006_Black</v>
      </c>
      <c r="H123" s="30" t="s">
        <v>4278</v>
      </c>
      <c r="I123" s="30"/>
      <c r="J123" s="14" t="s">
        <v>2488</v>
      </c>
      <c r="K123" s="45"/>
      <c r="L123" s="65">
        <f t="shared" si="114"/>
        <v>0</v>
      </c>
      <c r="M123" s="125">
        <f>SUMIF(price!A:A,E123,price!D:D)</f>
        <v>145</v>
      </c>
      <c r="N123" s="126">
        <v>135</v>
      </c>
      <c r="O123" s="21">
        <f t="shared" si="115"/>
        <v>12150</v>
      </c>
      <c r="P123" s="16" t="e">
        <f t="shared" si="116"/>
        <v>#DIV/0!</v>
      </c>
      <c r="Q123" s="118">
        <f t="shared" si="117"/>
        <v>74.3</v>
      </c>
      <c r="R123" s="22">
        <f t="shared" si="158"/>
        <v>0</v>
      </c>
      <c r="S123" s="16" t="e">
        <f t="shared" si="118"/>
        <v>#DIV/0!</v>
      </c>
      <c r="T123" s="23">
        <f t="shared" si="119"/>
        <v>59.4</v>
      </c>
      <c r="U123" s="28">
        <v>2304</v>
      </c>
      <c r="V123" s="22">
        <f t="shared" si="120"/>
        <v>0</v>
      </c>
      <c r="W123" s="16" t="e">
        <f t="shared" si="121"/>
        <v>#DIV/0!</v>
      </c>
      <c r="X123" s="7"/>
      <c r="Y123" s="8"/>
      <c r="Z123" s="8"/>
      <c r="AA123" s="8"/>
      <c r="AB123" s="8"/>
      <c r="AC123" s="9"/>
      <c r="AD123" s="7">
        <f t="shared" si="122"/>
        <v>0</v>
      </c>
      <c r="AE123" s="75">
        <f t="shared" si="84"/>
        <v>0</v>
      </c>
      <c r="AG123" s="7" t="s">
        <v>4</v>
      </c>
      <c r="AH123" s="8">
        <f t="shared" si="159"/>
        <v>0</v>
      </c>
      <c r="AI123" s="8">
        <f t="shared" si="160"/>
        <v>0</v>
      </c>
      <c r="AJ123" s="8">
        <f t="shared" si="161"/>
        <v>4</v>
      </c>
      <c r="AK123" s="8">
        <f t="shared" si="162"/>
        <v>4</v>
      </c>
      <c r="AL123" s="9" t="s">
        <v>4</v>
      </c>
      <c r="AM123" s="7">
        <f t="shared" si="124"/>
        <v>8</v>
      </c>
      <c r="AN123" s="101">
        <f t="shared" si="125"/>
        <v>0</v>
      </c>
      <c r="AO123" s="7" t="s">
        <v>4</v>
      </c>
      <c r="AP123" s="8">
        <v>0</v>
      </c>
      <c r="AQ123" s="8">
        <v>0</v>
      </c>
      <c r="AR123" s="8">
        <v>0</v>
      </c>
      <c r="AS123" s="8">
        <v>0</v>
      </c>
      <c r="AT123" s="9" t="s">
        <v>4</v>
      </c>
      <c r="AU123" s="74">
        <f t="shared" si="163"/>
        <v>0</v>
      </c>
      <c r="AV123" s="101">
        <f t="shared" si="85"/>
        <v>0</v>
      </c>
      <c r="AW123" s="7" t="s">
        <v>4</v>
      </c>
      <c r="AX123" s="8">
        <v>0</v>
      </c>
      <c r="AY123" s="8">
        <v>0</v>
      </c>
      <c r="AZ123" s="8">
        <v>0</v>
      </c>
      <c r="BA123" s="8">
        <v>0</v>
      </c>
      <c r="BB123" s="9" t="s">
        <v>4</v>
      </c>
      <c r="BC123" s="74">
        <f t="shared" si="185"/>
        <v>0</v>
      </c>
      <c r="BD123" s="104">
        <f t="shared" si="90"/>
        <v>0</v>
      </c>
      <c r="BE123" s="96"/>
      <c r="BF123" s="11"/>
      <c r="BG123" s="11"/>
      <c r="BH123" s="11">
        <v>4</v>
      </c>
      <c r="BI123" s="11">
        <v>4</v>
      </c>
      <c r="BJ123" s="106"/>
      <c r="BK123" s="108">
        <f t="shared" si="186"/>
        <v>8</v>
      </c>
      <c r="BL123" s="86">
        <f>SUMIF(наличие!D:D,E123,наличие!F:F)</f>
        <v>0</v>
      </c>
      <c r="BM123" s="87">
        <f t="shared" si="127"/>
        <v>0</v>
      </c>
      <c r="BN123" s="87">
        <f t="shared" si="128"/>
        <v>0</v>
      </c>
      <c r="BO123" s="113">
        <f t="shared" si="86"/>
        <v>0</v>
      </c>
    </row>
    <row r="124" spans="1:67" s="10" customFormat="1" ht="30" x14ac:dyDescent="0.25">
      <c r="A124" s="11">
        <v>121</v>
      </c>
      <c r="B124" s="11" t="str">
        <f>_xlfn.XLOOKUP(D124,наличие!B:B,наличие!D:D,"-",0)</f>
        <v>-</v>
      </c>
      <c r="C124" s="11" t="s">
        <v>2381</v>
      </c>
      <c r="D124" s="109" t="str">
        <f t="shared" si="87"/>
        <v>BRIAR</v>
      </c>
      <c r="E124" s="110" t="str">
        <f t="shared" si="88"/>
        <v>7006</v>
      </c>
      <c r="F124" s="111" t="s">
        <v>2200</v>
      </c>
      <c r="G124" s="11" t="str">
        <f t="shared" si="89"/>
        <v>7006_Unbleached</v>
      </c>
      <c r="H124" s="30" t="s">
        <v>4278</v>
      </c>
      <c r="I124" s="30"/>
      <c r="J124" s="14" t="s">
        <v>2488</v>
      </c>
      <c r="K124" s="45"/>
      <c r="L124" s="65">
        <f>K124*1.15</f>
        <v>0</v>
      </c>
      <c r="M124" s="125">
        <f>SUMIF(price!A:A,E124,price!D:D)</f>
        <v>145</v>
      </c>
      <c r="N124" s="126">
        <v>138</v>
      </c>
      <c r="O124" s="21">
        <f>N124*$L$1</f>
        <v>12420</v>
      </c>
      <c r="P124" s="16" t="e">
        <f>(N124-L124)/L124</f>
        <v>#DIV/0!</v>
      </c>
      <c r="Q124" s="118">
        <f>ROUND(N124*0.55,1)</f>
        <v>75.900000000000006</v>
      </c>
      <c r="R124" s="22">
        <f>Q124*$J$1</f>
        <v>0</v>
      </c>
      <c r="S124" s="16" t="e">
        <f>(Q124-L124)/L124</f>
        <v>#DIV/0!</v>
      </c>
      <c r="T124" s="23">
        <f>ROUND(Q124*0.8,1)</f>
        <v>60.7</v>
      </c>
      <c r="U124" s="28">
        <v>2304</v>
      </c>
      <c r="V124" s="22">
        <f>T124*$J$1</f>
        <v>0</v>
      </c>
      <c r="W124" s="16" t="e">
        <f>(T124-L124)/L124</f>
        <v>#DIV/0!</v>
      </c>
      <c r="X124" s="7"/>
      <c r="Y124" s="8"/>
      <c r="Z124" s="8"/>
      <c r="AA124" s="8"/>
      <c r="AB124" s="8"/>
      <c r="AC124" s="9"/>
      <c r="AD124" s="7">
        <f>SUM(X124:AC124)</f>
        <v>0</v>
      </c>
      <c r="AE124" s="75">
        <f>AD124*K124</f>
        <v>0</v>
      </c>
      <c r="AG124" s="7" t="s">
        <v>4</v>
      </c>
      <c r="AH124" s="8">
        <f t="shared" ref="AH124:AK126" si="187">BF124+Y124-AP124-AX124</f>
        <v>0</v>
      </c>
      <c r="AI124" s="8">
        <f t="shared" si="187"/>
        <v>0</v>
      </c>
      <c r="AJ124" s="8">
        <f t="shared" si="187"/>
        <v>-1</v>
      </c>
      <c r="AK124" s="8">
        <f t="shared" si="187"/>
        <v>-1</v>
      </c>
      <c r="AL124" s="9" t="s">
        <v>4</v>
      </c>
      <c r="AM124" s="7">
        <f>SUM(AG124:AL124)</f>
        <v>-2</v>
      </c>
      <c r="AN124" s="101">
        <f>AM124*L124</f>
        <v>0</v>
      </c>
      <c r="AO124" s="7" t="s">
        <v>4</v>
      </c>
      <c r="AP124" s="8">
        <v>0</v>
      </c>
      <c r="AQ124" s="8">
        <v>1</v>
      </c>
      <c r="AR124" s="8">
        <v>1</v>
      </c>
      <c r="AS124" s="8">
        <v>1</v>
      </c>
      <c r="AT124" s="9" t="s">
        <v>4</v>
      </c>
      <c r="AU124" s="74">
        <f>SUM(AO124:AT124)</f>
        <v>3</v>
      </c>
      <c r="AV124" s="101">
        <f>AU124*K124</f>
        <v>0</v>
      </c>
      <c r="AW124" s="7" t="s">
        <v>4</v>
      </c>
      <c r="AX124" s="8">
        <v>0</v>
      </c>
      <c r="AY124" s="8">
        <v>0</v>
      </c>
      <c r="AZ124" s="8">
        <v>0</v>
      </c>
      <c r="BA124" s="8">
        <v>0</v>
      </c>
      <c r="BB124" s="9" t="s">
        <v>4</v>
      </c>
      <c r="BC124" s="74">
        <f t="shared" si="185"/>
        <v>0</v>
      </c>
      <c r="BD124" s="104">
        <f>BC124*K124</f>
        <v>0</v>
      </c>
      <c r="BE124" s="96"/>
      <c r="BF124" s="11"/>
      <c r="BG124" s="11">
        <v>1</v>
      </c>
      <c r="BH124" s="11"/>
      <c r="BI124" s="11"/>
      <c r="BJ124" s="106"/>
      <c r="BK124" s="108">
        <f>SUM(BE124:BJ124)</f>
        <v>1</v>
      </c>
      <c r="BL124" s="86">
        <f>SUMIF(наличие!D:D,E124,наличие!F:F)</f>
        <v>0</v>
      </c>
      <c r="BM124" s="87">
        <f>AU124*O124</f>
        <v>37260</v>
      </c>
      <c r="BN124" s="87">
        <f>BC124*O124</f>
        <v>0</v>
      </c>
      <c r="BO124" s="113">
        <f t="shared" si="86"/>
        <v>0</v>
      </c>
    </row>
    <row r="125" spans="1:67" s="10" customFormat="1" ht="38.25" x14ac:dyDescent="0.25">
      <c r="A125" s="11">
        <v>122</v>
      </c>
      <c r="B125" s="11" t="str">
        <f>_xlfn.XLOOKUP(D125,наличие!B:B,наличие!D:D,"-",0)</f>
        <v>-</v>
      </c>
      <c r="C125" s="11" t="s">
        <v>2381</v>
      </c>
      <c r="D125" s="109" t="str">
        <f t="shared" si="87"/>
        <v>BRIAR</v>
      </c>
      <c r="E125" s="110" t="str">
        <f t="shared" si="88"/>
        <v>7006</v>
      </c>
      <c r="F125" s="111" t="s">
        <v>46</v>
      </c>
      <c r="G125" s="11" t="str">
        <f t="shared" si="89"/>
        <v>7006_Woodland Mix</v>
      </c>
      <c r="H125" s="30" t="s">
        <v>4278</v>
      </c>
      <c r="I125" s="30"/>
      <c r="J125" s="14" t="s">
        <v>2488</v>
      </c>
      <c r="K125" s="45"/>
      <c r="L125" s="65">
        <f>K125*1.15</f>
        <v>0</v>
      </c>
      <c r="M125" s="125">
        <f>SUMIF(price!A:A,E125,price!D:D)</f>
        <v>145</v>
      </c>
      <c r="N125" s="126">
        <v>138</v>
      </c>
      <c r="O125" s="21">
        <f>N125*$L$1</f>
        <v>12420</v>
      </c>
      <c r="P125" s="16" t="e">
        <f>(N125-L125)/L125</f>
        <v>#DIV/0!</v>
      </c>
      <c r="Q125" s="118">
        <f>ROUND(N125*0.55,1)</f>
        <v>75.900000000000006</v>
      </c>
      <c r="R125" s="22">
        <f>Q125*$J$1</f>
        <v>0</v>
      </c>
      <c r="S125" s="16" t="e">
        <f>(Q125-L125)/L125</f>
        <v>#DIV/0!</v>
      </c>
      <c r="T125" s="23">
        <f>ROUND(Q125*0.8,1)</f>
        <v>60.7</v>
      </c>
      <c r="U125" s="28">
        <v>2304</v>
      </c>
      <c r="V125" s="22">
        <f>T125*$J$1</f>
        <v>0</v>
      </c>
      <c r="W125" s="16" t="e">
        <f>(T125-L125)/L125</f>
        <v>#DIV/0!</v>
      </c>
      <c r="X125" s="7"/>
      <c r="Y125" s="8"/>
      <c r="Z125" s="8"/>
      <c r="AA125" s="8"/>
      <c r="AB125" s="8"/>
      <c r="AC125" s="9"/>
      <c r="AD125" s="7">
        <f>SUM(X125:AC125)</f>
        <v>0</v>
      </c>
      <c r="AE125" s="75">
        <f>AD125*K125</f>
        <v>0</v>
      </c>
      <c r="AG125" s="7" t="s">
        <v>4</v>
      </c>
      <c r="AH125" s="8">
        <f t="shared" si="187"/>
        <v>0</v>
      </c>
      <c r="AI125" s="8">
        <f t="shared" si="187"/>
        <v>0</v>
      </c>
      <c r="AJ125" s="8">
        <f t="shared" si="187"/>
        <v>0</v>
      </c>
      <c r="AK125" s="8">
        <f t="shared" si="187"/>
        <v>0</v>
      </c>
      <c r="AL125" s="9" t="s">
        <v>4</v>
      </c>
      <c r="AM125" s="7">
        <f>SUM(AG125:AL125)</f>
        <v>0</v>
      </c>
      <c r="AN125" s="101">
        <f>AM125*L125</f>
        <v>0</v>
      </c>
      <c r="AO125" s="7" t="s">
        <v>4</v>
      </c>
      <c r="AP125" s="8">
        <v>0</v>
      </c>
      <c r="AQ125" s="8">
        <v>0</v>
      </c>
      <c r="AR125" s="8">
        <v>0</v>
      </c>
      <c r="AS125" s="8">
        <v>0</v>
      </c>
      <c r="AT125" s="9" t="s">
        <v>4</v>
      </c>
      <c r="AU125" s="74">
        <f>SUM(AO125:AT125)</f>
        <v>0</v>
      </c>
      <c r="AV125" s="101">
        <f>AU125*K125</f>
        <v>0</v>
      </c>
      <c r="AW125" s="7" t="s">
        <v>4</v>
      </c>
      <c r="AX125" s="8">
        <v>0</v>
      </c>
      <c r="AY125" s="8">
        <v>0</v>
      </c>
      <c r="AZ125" s="8">
        <v>0</v>
      </c>
      <c r="BA125" s="8">
        <v>0</v>
      </c>
      <c r="BB125" s="9" t="s">
        <v>4</v>
      </c>
      <c r="BC125" s="74">
        <f t="shared" si="185"/>
        <v>0</v>
      </c>
      <c r="BD125" s="104">
        <f>BC125*K125</f>
        <v>0</v>
      </c>
      <c r="BE125" s="96"/>
      <c r="BF125" s="11"/>
      <c r="BG125" s="11"/>
      <c r="BH125" s="11"/>
      <c r="BI125" s="11"/>
      <c r="BJ125" s="106"/>
      <c r="BK125" s="108">
        <f>SUM(BE125:BJ125)</f>
        <v>0</v>
      </c>
      <c r="BL125" s="86">
        <f>SUMIF(наличие!D:D,E125,наличие!F:F)</f>
        <v>0</v>
      </c>
      <c r="BM125" s="87">
        <f>AU125*O125</f>
        <v>0</v>
      </c>
      <c r="BN125" s="87">
        <f>BC125*O125</f>
        <v>0</v>
      </c>
      <c r="BO125" s="113">
        <f t="shared" si="86"/>
        <v>0</v>
      </c>
    </row>
    <row r="126" spans="1:67" s="10" customFormat="1" ht="30" x14ac:dyDescent="0.25">
      <c r="A126" s="11">
        <v>123</v>
      </c>
      <c r="B126" s="11" t="str">
        <f>_xlfn.XLOOKUP(D126,наличие!B:B,наличие!D:D,"-",0)</f>
        <v>-</v>
      </c>
      <c r="C126" s="11" t="s">
        <v>2382</v>
      </c>
      <c r="D126" s="109" t="str">
        <f t="shared" si="87"/>
        <v>BLIXEN</v>
      </c>
      <c r="E126" s="110" t="str">
        <f t="shared" si="88"/>
        <v>7034</v>
      </c>
      <c r="F126" s="111" t="s">
        <v>6</v>
      </c>
      <c r="G126" s="11" t="str">
        <f t="shared" si="89"/>
        <v>7034_Navy</v>
      </c>
      <c r="H126" s="30" t="s">
        <v>4280</v>
      </c>
      <c r="I126" s="30"/>
      <c r="J126" s="14" t="s">
        <v>2488</v>
      </c>
      <c r="K126" s="45"/>
      <c r="L126" s="65">
        <f>K126*1.15</f>
        <v>0</v>
      </c>
      <c r="M126" s="125">
        <f>SUMIF(price!A:A,E126,price!D:D)</f>
        <v>135</v>
      </c>
      <c r="N126" s="126">
        <v>138</v>
      </c>
      <c r="O126" s="21">
        <f>N126*$L$1</f>
        <v>12420</v>
      </c>
      <c r="P126" s="16" t="e">
        <f>(N126-L126)/L126</f>
        <v>#DIV/0!</v>
      </c>
      <c r="Q126" s="118">
        <f>ROUND(N126*0.55,1)</f>
        <v>75.900000000000006</v>
      </c>
      <c r="R126" s="22">
        <f>Q126*$J$1</f>
        <v>0</v>
      </c>
      <c r="S126" s="16" t="e">
        <f>(Q126-L126)/L126</f>
        <v>#DIV/0!</v>
      </c>
      <c r="T126" s="23">
        <f>ROUND(Q126*0.8,1)</f>
        <v>60.7</v>
      </c>
      <c r="U126" s="28">
        <v>2304</v>
      </c>
      <c r="V126" s="22">
        <f>T126*$J$1</f>
        <v>0</v>
      </c>
      <c r="W126" s="16" t="e">
        <f>(T126-L126)/L126</f>
        <v>#DIV/0!</v>
      </c>
      <c r="X126" s="7"/>
      <c r="Y126" s="8"/>
      <c r="Z126" s="8"/>
      <c r="AA126" s="8"/>
      <c r="AB126" s="8"/>
      <c r="AC126" s="9"/>
      <c r="AD126" s="7">
        <f>SUM(X126:AC126)</f>
        <v>0</v>
      </c>
      <c r="AE126" s="75">
        <f>AD126*K126</f>
        <v>0</v>
      </c>
      <c r="AG126" s="7" t="s">
        <v>4</v>
      </c>
      <c r="AH126" s="8">
        <f t="shared" si="187"/>
        <v>0</v>
      </c>
      <c r="AI126" s="8">
        <f t="shared" si="187"/>
        <v>0</v>
      </c>
      <c r="AJ126" s="8">
        <f t="shared" si="187"/>
        <v>0</v>
      </c>
      <c r="AK126" s="8">
        <f t="shared" si="187"/>
        <v>0</v>
      </c>
      <c r="AL126" s="9" t="s">
        <v>4</v>
      </c>
      <c r="AM126" s="7">
        <f>SUM(AG126:AL126)</f>
        <v>0</v>
      </c>
      <c r="AN126" s="101">
        <f>AM126*L126</f>
        <v>0</v>
      </c>
      <c r="AO126" s="7" t="s">
        <v>4</v>
      </c>
      <c r="AP126" s="8">
        <v>0</v>
      </c>
      <c r="AQ126" s="8">
        <v>0</v>
      </c>
      <c r="AR126" s="8">
        <v>0</v>
      </c>
      <c r="AS126" s="8">
        <v>0</v>
      </c>
      <c r="AT126" s="9" t="s">
        <v>4</v>
      </c>
      <c r="AU126" s="74">
        <f>SUM(AO126:AT126)</f>
        <v>0</v>
      </c>
      <c r="AV126" s="101">
        <f>AU126*K126</f>
        <v>0</v>
      </c>
      <c r="AW126" s="7" t="s">
        <v>4</v>
      </c>
      <c r="AX126" s="8">
        <v>0</v>
      </c>
      <c r="AY126" s="8">
        <v>0</v>
      </c>
      <c r="AZ126" s="8">
        <v>0</v>
      </c>
      <c r="BA126" s="8">
        <v>0</v>
      </c>
      <c r="BB126" s="9" t="s">
        <v>4</v>
      </c>
      <c r="BC126" s="74">
        <f t="shared" si="185"/>
        <v>0</v>
      </c>
      <c r="BD126" s="104">
        <f>BC126*K126</f>
        <v>0</v>
      </c>
      <c r="BE126" s="96"/>
      <c r="BF126" s="11"/>
      <c r="BG126" s="11"/>
      <c r="BH126" s="11"/>
      <c r="BI126" s="11"/>
      <c r="BJ126" s="106"/>
      <c r="BK126" s="108">
        <f>SUM(BE126:BJ126)</f>
        <v>0</v>
      </c>
      <c r="BL126" s="86">
        <f>SUMIF(наличие!D:D,E126,наличие!F:F)</f>
        <v>0</v>
      </c>
      <c r="BM126" s="87">
        <f>AU126*O126</f>
        <v>0</v>
      </c>
      <c r="BN126" s="87">
        <f>BC126*O126</f>
        <v>0</v>
      </c>
      <c r="BO126" s="113">
        <f t="shared" si="86"/>
        <v>0</v>
      </c>
    </row>
    <row r="127" spans="1:67" s="10" customFormat="1" ht="30" x14ac:dyDescent="0.25">
      <c r="A127" s="11">
        <v>124</v>
      </c>
      <c r="B127" s="11" t="str">
        <f>_xlfn.XLOOKUP(D127,наличие!B:B,наличие!D:D,"-",0)</f>
        <v>-</v>
      </c>
      <c r="C127" s="11" t="s">
        <v>2382</v>
      </c>
      <c r="D127" s="109" t="str">
        <f t="shared" si="87"/>
        <v>BLIXEN</v>
      </c>
      <c r="E127" s="110" t="str">
        <f t="shared" si="88"/>
        <v>7034</v>
      </c>
      <c r="F127" s="111" t="s">
        <v>2440</v>
      </c>
      <c r="G127" s="11" t="str">
        <f t="shared" si="89"/>
        <v>7034_Nickel</v>
      </c>
      <c r="H127" s="30" t="s">
        <v>4280</v>
      </c>
      <c r="I127" s="30"/>
      <c r="J127" s="14" t="s">
        <v>2488</v>
      </c>
      <c r="K127" s="45"/>
      <c r="L127" s="65">
        <f t="shared" si="114"/>
        <v>0</v>
      </c>
      <c r="M127" s="125">
        <f>SUMIF(price!A:A,E127,price!D:D)</f>
        <v>135</v>
      </c>
      <c r="N127" s="126">
        <v>150</v>
      </c>
      <c r="O127" s="21">
        <f t="shared" ref="O127:O147" si="188">N127*$L$1</f>
        <v>13500</v>
      </c>
      <c r="P127" s="16" t="e">
        <f t="shared" ref="P127:P154" si="189">(N127-L127)/L127</f>
        <v>#DIV/0!</v>
      </c>
      <c r="Q127" s="118">
        <f t="shared" ref="Q127:Q154" si="190">ROUND(N127*0.55,1)</f>
        <v>82.5</v>
      </c>
      <c r="R127" s="22">
        <f t="shared" si="158"/>
        <v>0</v>
      </c>
      <c r="S127" s="16" t="e">
        <f t="shared" ref="S127:S154" si="191">(Q127-L127)/L127</f>
        <v>#DIV/0!</v>
      </c>
      <c r="T127" s="23">
        <f t="shared" ref="T127:T154" si="192">ROUND(Q127*0.8,1)</f>
        <v>66</v>
      </c>
      <c r="U127" s="28">
        <v>5263</v>
      </c>
      <c r="V127" s="22">
        <f t="shared" ref="V127:V154" si="193">T127*$J$1</f>
        <v>0</v>
      </c>
      <c r="W127" s="16" t="e">
        <f t="shared" ref="W127:W154" si="194">(T127-L127)/L127</f>
        <v>#DIV/0!</v>
      </c>
      <c r="X127" s="7"/>
      <c r="Y127" s="8"/>
      <c r="Z127" s="8"/>
      <c r="AA127" s="8"/>
      <c r="AB127" s="8"/>
      <c r="AC127" s="9"/>
      <c r="AD127" s="7">
        <f t="shared" ref="AD127:AD154" si="195">SUM(X127:AC127)</f>
        <v>0</v>
      </c>
      <c r="AE127" s="75">
        <f t="shared" si="84"/>
        <v>0</v>
      </c>
      <c r="AG127" s="7" t="s">
        <v>4</v>
      </c>
      <c r="AH127" s="8">
        <f t="shared" si="159"/>
        <v>0</v>
      </c>
      <c r="AI127" s="8">
        <f t="shared" si="160"/>
        <v>1</v>
      </c>
      <c r="AJ127" s="8">
        <f t="shared" si="161"/>
        <v>0</v>
      </c>
      <c r="AK127" s="8">
        <f t="shared" si="162"/>
        <v>0</v>
      </c>
      <c r="AL127" s="9" t="s">
        <v>4</v>
      </c>
      <c r="AM127" s="7">
        <f t="shared" ref="AM127:AM154" si="196">SUM(AG127:AL127)</f>
        <v>1</v>
      </c>
      <c r="AN127" s="101">
        <f t="shared" ref="AN127:AN154" si="197">AM127*L127</f>
        <v>0</v>
      </c>
      <c r="AO127" s="7" t="s">
        <v>4</v>
      </c>
      <c r="AP127" s="8">
        <v>0</v>
      </c>
      <c r="AQ127" s="8">
        <v>0</v>
      </c>
      <c r="AR127" s="8">
        <v>0</v>
      </c>
      <c r="AS127" s="8">
        <v>0</v>
      </c>
      <c r="AT127" s="9" t="s">
        <v>4</v>
      </c>
      <c r="AU127" s="74">
        <f t="shared" si="163"/>
        <v>0</v>
      </c>
      <c r="AV127" s="101">
        <f t="shared" si="85"/>
        <v>0</v>
      </c>
      <c r="AW127" s="7" t="s">
        <v>4</v>
      </c>
      <c r="AX127" s="8">
        <v>0</v>
      </c>
      <c r="AY127" s="8">
        <v>0</v>
      </c>
      <c r="AZ127" s="8">
        <v>0</v>
      </c>
      <c r="BA127" s="8">
        <v>0</v>
      </c>
      <c r="BB127" s="9" t="s">
        <v>4</v>
      </c>
      <c r="BC127" s="74">
        <f t="shared" ref="BC127:BC157" si="198">SUM(AW127:BB127)</f>
        <v>0</v>
      </c>
      <c r="BD127" s="104">
        <f t="shared" si="90"/>
        <v>0</v>
      </c>
      <c r="BE127" s="96"/>
      <c r="BF127" s="11"/>
      <c r="BG127" s="11">
        <v>1</v>
      </c>
      <c r="BH127" s="11"/>
      <c r="BI127" s="11"/>
      <c r="BJ127" s="106"/>
      <c r="BK127" s="108">
        <f t="shared" si="186"/>
        <v>1</v>
      </c>
      <c r="BL127" s="86">
        <f>SUMIF(наличие!D:D,E127,наличие!F:F)</f>
        <v>0</v>
      </c>
      <c r="BM127" s="87">
        <f t="shared" ref="BM127:BM154" si="199">AU127*O127</f>
        <v>0</v>
      </c>
      <c r="BN127" s="87">
        <f t="shared" ref="BN127:BN154" si="200">BC127*O127</f>
        <v>0</v>
      </c>
      <c r="BO127" s="113">
        <f t="shared" si="86"/>
        <v>0</v>
      </c>
    </row>
    <row r="128" spans="1:67" s="10" customFormat="1" ht="30" x14ac:dyDescent="0.25">
      <c r="A128" s="11">
        <v>125</v>
      </c>
      <c r="B128" s="11" t="str">
        <f>_xlfn.XLOOKUP(D128,наличие!B:B,наличие!D:D,"-",0)</f>
        <v>-</v>
      </c>
      <c r="C128" s="11" t="s">
        <v>2382</v>
      </c>
      <c r="D128" s="109" t="str">
        <f t="shared" si="87"/>
        <v>BLIXEN</v>
      </c>
      <c r="E128" s="110" t="str">
        <f t="shared" si="88"/>
        <v>7034</v>
      </c>
      <c r="F128" s="111" t="s">
        <v>2446</v>
      </c>
      <c r="G128" s="11" t="str">
        <f t="shared" si="89"/>
        <v>7034_Satin Brass</v>
      </c>
      <c r="H128" s="30" t="s">
        <v>4280</v>
      </c>
      <c r="I128" s="30"/>
      <c r="J128" s="14" t="s">
        <v>2488</v>
      </c>
      <c r="K128" s="45"/>
      <c r="L128" s="65">
        <f t="shared" si="114"/>
        <v>0</v>
      </c>
      <c r="M128" s="125">
        <f>SUMIF(price!A:A,E128,price!D:D)</f>
        <v>135</v>
      </c>
      <c r="N128" s="126">
        <v>150</v>
      </c>
      <c r="O128" s="21">
        <f t="shared" si="188"/>
        <v>13500</v>
      </c>
      <c r="P128" s="16" t="e">
        <f t="shared" si="189"/>
        <v>#DIV/0!</v>
      </c>
      <c r="Q128" s="118">
        <f t="shared" si="190"/>
        <v>82.5</v>
      </c>
      <c r="R128" s="22">
        <f t="shared" si="158"/>
        <v>0</v>
      </c>
      <c r="S128" s="16" t="e">
        <f t="shared" si="191"/>
        <v>#DIV/0!</v>
      </c>
      <c r="T128" s="23">
        <f t="shared" si="192"/>
        <v>66</v>
      </c>
      <c r="U128" s="28">
        <v>5263</v>
      </c>
      <c r="V128" s="22">
        <f t="shared" si="193"/>
        <v>0</v>
      </c>
      <c r="W128" s="16" t="e">
        <f t="shared" si="194"/>
        <v>#DIV/0!</v>
      </c>
      <c r="X128" s="7"/>
      <c r="Y128" s="8"/>
      <c r="Z128" s="8"/>
      <c r="AA128" s="8"/>
      <c r="AB128" s="8"/>
      <c r="AC128" s="9"/>
      <c r="AD128" s="7">
        <f t="shared" si="195"/>
        <v>0</v>
      </c>
      <c r="AE128" s="75">
        <f t="shared" si="84"/>
        <v>0</v>
      </c>
      <c r="AG128" s="7" t="s">
        <v>4</v>
      </c>
      <c r="AH128" s="8">
        <f t="shared" si="159"/>
        <v>2</v>
      </c>
      <c r="AI128" s="8">
        <f t="shared" si="160"/>
        <v>2</v>
      </c>
      <c r="AJ128" s="8">
        <f t="shared" si="161"/>
        <v>1</v>
      </c>
      <c r="AK128" s="8">
        <f t="shared" si="162"/>
        <v>1</v>
      </c>
      <c r="AL128" s="9" t="s">
        <v>4</v>
      </c>
      <c r="AM128" s="7">
        <f t="shared" si="196"/>
        <v>6</v>
      </c>
      <c r="AN128" s="101">
        <f t="shared" si="197"/>
        <v>0</v>
      </c>
      <c r="AO128" s="7" t="s">
        <v>4</v>
      </c>
      <c r="AP128" s="8">
        <v>0</v>
      </c>
      <c r="AQ128" s="8">
        <v>1</v>
      </c>
      <c r="AR128" s="8">
        <v>1</v>
      </c>
      <c r="AS128" s="8">
        <v>0</v>
      </c>
      <c r="AT128" s="9" t="s">
        <v>4</v>
      </c>
      <c r="AU128" s="74">
        <f t="shared" si="163"/>
        <v>2</v>
      </c>
      <c r="AV128" s="101">
        <f t="shared" si="85"/>
        <v>0</v>
      </c>
      <c r="AW128" s="7" t="s">
        <v>4</v>
      </c>
      <c r="AX128" s="8">
        <v>0</v>
      </c>
      <c r="AY128" s="8">
        <v>0</v>
      </c>
      <c r="AZ128" s="8">
        <v>0</v>
      </c>
      <c r="BA128" s="8">
        <v>0</v>
      </c>
      <c r="BB128" s="9" t="s">
        <v>4</v>
      </c>
      <c r="BC128" s="74">
        <f t="shared" si="198"/>
        <v>0</v>
      </c>
      <c r="BD128" s="104">
        <f t="shared" si="90"/>
        <v>0</v>
      </c>
      <c r="BE128" s="96"/>
      <c r="BF128" s="11">
        <v>2</v>
      </c>
      <c r="BG128" s="11">
        <v>3</v>
      </c>
      <c r="BH128" s="11">
        <v>2</v>
      </c>
      <c r="BI128" s="11">
        <v>1</v>
      </c>
      <c r="BJ128" s="106"/>
      <c r="BK128" s="108">
        <f t="shared" si="186"/>
        <v>8</v>
      </c>
      <c r="BL128" s="86">
        <f>SUMIF(наличие!D:D,E128,наличие!F:F)</f>
        <v>0</v>
      </c>
      <c r="BM128" s="87">
        <f t="shared" si="199"/>
        <v>27000</v>
      </c>
      <c r="BN128" s="87">
        <f t="shared" si="200"/>
        <v>0</v>
      </c>
      <c r="BO128" s="113">
        <f t="shared" si="86"/>
        <v>0</v>
      </c>
    </row>
    <row r="129" spans="1:67" s="10" customFormat="1" ht="30" x14ac:dyDescent="0.25">
      <c r="A129" s="11">
        <v>126</v>
      </c>
      <c r="B129" s="11" t="str">
        <f>_xlfn.XLOOKUP(D129,наличие!B:B,наличие!D:D,"-",0)</f>
        <v>-</v>
      </c>
      <c r="C129" s="11" t="s">
        <v>2382</v>
      </c>
      <c r="D129" s="109" t="str">
        <f t="shared" si="87"/>
        <v>BLIXEN</v>
      </c>
      <c r="E129" s="110" t="str">
        <f t="shared" si="88"/>
        <v>7034</v>
      </c>
      <c r="F129" s="111" t="s">
        <v>285</v>
      </c>
      <c r="G129" s="11" t="str">
        <f t="shared" si="89"/>
        <v>7034_Silverbelly</v>
      </c>
      <c r="H129" s="30" t="s">
        <v>4280</v>
      </c>
      <c r="I129" s="30"/>
      <c r="J129" s="14" t="s">
        <v>2488</v>
      </c>
      <c r="K129" s="45"/>
      <c r="L129" s="65">
        <f t="shared" si="114"/>
        <v>0</v>
      </c>
      <c r="M129" s="125">
        <f>SUMIF(price!A:A,E129,price!D:D)</f>
        <v>135</v>
      </c>
      <c r="N129" s="126">
        <v>150</v>
      </c>
      <c r="O129" s="21">
        <f t="shared" si="188"/>
        <v>13500</v>
      </c>
      <c r="P129" s="16" t="e">
        <f t="shared" si="189"/>
        <v>#DIV/0!</v>
      </c>
      <c r="Q129" s="118">
        <f t="shared" si="190"/>
        <v>82.5</v>
      </c>
      <c r="R129" s="22">
        <f t="shared" si="158"/>
        <v>0</v>
      </c>
      <c r="S129" s="16" t="e">
        <f t="shared" si="191"/>
        <v>#DIV/0!</v>
      </c>
      <c r="T129" s="23">
        <f t="shared" si="192"/>
        <v>66</v>
      </c>
      <c r="U129" s="28">
        <v>5263</v>
      </c>
      <c r="V129" s="22">
        <f t="shared" si="193"/>
        <v>0</v>
      </c>
      <c r="W129" s="16" t="e">
        <f t="shared" si="194"/>
        <v>#DIV/0!</v>
      </c>
      <c r="X129" s="7"/>
      <c r="Y129" s="8"/>
      <c r="Z129" s="8"/>
      <c r="AA129" s="8"/>
      <c r="AB129" s="8"/>
      <c r="AC129" s="9"/>
      <c r="AD129" s="7">
        <f t="shared" si="195"/>
        <v>0</v>
      </c>
      <c r="AE129" s="75">
        <f t="shared" si="84"/>
        <v>0</v>
      </c>
      <c r="AG129" s="7" t="s">
        <v>4</v>
      </c>
      <c r="AH129" s="8">
        <f t="shared" si="159"/>
        <v>1</v>
      </c>
      <c r="AI129" s="8">
        <f t="shared" si="160"/>
        <v>2</v>
      </c>
      <c r="AJ129" s="8">
        <f t="shared" si="161"/>
        <v>2</v>
      </c>
      <c r="AK129" s="8">
        <f t="shared" si="162"/>
        <v>1</v>
      </c>
      <c r="AL129" s="9" t="s">
        <v>4</v>
      </c>
      <c r="AM129" s="7">
        <f t="shared" si="196"/>
        <v>6</v>
      </c>
      <c r="AN129" s="101">
        <f t="shared" si="197"/>
        <v>0</v>
      </c>
      <c r="AO129" s="7" t="s">
        <v>4</v>
      </c>
      <c r="AP129" s="8">
        <v>0</v>
      </c>
      <c r="AQ129" s="8">
        <v>0</v>
      </c>
      <c r="AR129" s="8">
        <v>0</v>
      </c>
      <c r="AS129" s="8">
        <v>0</v>
      </c>
      <c r="AT129" s="9" t="s">
        <v>4</v>
      </c>
      <c r="AU129" s="74">
        <f t="shared" si="163"/>
        <v>0</v>
      </c>
      <c r="AV129" s="101">
        <f t="shared" si="85"/>
        <v>0</v>
      </c>
      <c r="AW129" s="7" t="s">
        <v>4</v>
      </c>
      <c r="AX129" s="8">
        <v>0</v>
      </c>
      <c r="AY129" s="8">
        <v>0</v>
      </c>
      <c r="AZ129" s="8">
        <v>0</v>
      </c>
      <c r="BA129" s="8">
        <v>0</v>
      </c>
      <c r="BB129" s="9" t="s">
        <v>4</v>
      </c>
      <c r="BC129" s="74">
        <f t="shared" si="198"/>
        <v>0</v>
      </c>
      <c r="BD129" s="104">
        <f t="shared" si="90"/>
        <v>0</v>
      </c>
      <c r="BE129" s="96"/>
      <c r="BF129" s="11">
        <v>1</v>
      </c>
      <c r="BG129" s="11">
        <v>2</v>
      </c>
      <c r="BH129" s="11">
        <v>2</v>
      </c>
      <c r="BI129" s="11">
        <v>1</v>
      </c>
      <c r="BJ129" s="106"/>
      <c r="BK129" s="108">
        <f t="shared" si="186"/>
        <v>6</v>
      </c>
      <c r="BL129" s="86">
        <f>SUMIF(наличие!D:D,E129,наличие!F:F)</f>
        <v>0</v>
      </c>
      <c r="BM129" s="87">
        <f t="shared" si="199"/>
        <v>0</v>
      </c>
      <c r="BN129" s="87">
        <f t="shared" si="200"/>
        <v>0</v>
      </c>
      <c r="BO129" s="113">
        <f t="shared" si="86"/>
        <v>0</v>
      </c>
    </row>
    <row r="130" spans="1:67" s="10" customFormat="1" ht="30" x14ac:dyDescent="0.25">
      <c r="A130" s="11">
        <v>127</v>
      </c>
      <c r="B130" s="11" t="str">
        <f>_xlfn.XLOOKUP(D130,наличие!B:B,наличие!D:D,"-",0)</f>
        <v>-</v>
      </c>
      <c r="C130" s="11" t="s">
        <v>2382</v>
      </c>
      <c r="D130" s="109" t="str">
        <f t="shared" si="87"/>
        <v>BLIXEN</v>
      </c>
      <c r="E130" s="110" t="str">
        <f t="shared" si="88"/>
        <v>7034</v>
      </c>
      <c r="F130" s="111" t="s">
        <v>2202</v>
      </c>
      <c r="G130" s="11" t="str">
        <f t="shared" si="89"/>
        <v>7034_Vintage Blue</v>
      </c>
      <c r="H130" s="30" t="s">
        <v>4280</v>
      </c>
      <c r="I130" s="30"/>
      <c r="J130" s="14" t="s">
        <v>2488</v>
      </c>
      <c r="K130" s="45"/>
      <c r="L130" s="65">
        <f t="shared" si="114"/>
        <v>0</v>
      </c>
      <c r="M130" s="125">
        <f>SUMIF(price!A:A,E130,price!D:D)</f>
        <v>135</v>
      </c>
      <c r="N130" s="126">
        <v>150</v>
      </c>
      <c r="O130" s="21">
        <f t="shared" si="188"/>
        <v>13500</v>
      </c>
      <c r="P130" s="16" t="e">
        <f t="shared" si="189"/>
        <v>#DIV/0!</v>
      </c>
      <c r="Q130" s="118">
        <f t="shared" si="190"/>
        <v>82.5</v>
      </c>
      <c r="R130" s="22">
        <f t="shared" si="158"/>
        <v>0</v>
      </c>
      <c r="S130" s="16" t="e">
        <f t="shared" si="191"/>
        <v>#DIV/0!</v>
      </c>
      <c r="T130" s="23">
        <f t="shared" si="192"/>
        <v>66</v>
      </c>
      <c r="U130" s="28">
        <v>5263</v>
      </c>
      <c r="V130" s="22">
        <f t="shared" si="193"/>
        <v>0</v>
      </c>
      <c r="W130" s="16" t="e">
        <f t="shared" si="194"/>
        <v>#DIV/0!</v>
      </c>
      <c r="X130" s="7"/>
      <c r="Y130" s="8"/>
      <c r="Z130" s="8"/>
      <c r="AA130" s="8"/>
      <c r="AB130" s="8"/>
      <c r="AC130" s="9"/>
      <c r="AD130" s="7">
        <f t="shared" si="195"/>
        <v>0</v>
      </c>
      <c r="AE130" s="75">
        <f t="shared" si="84"/>
        <v>0</v>
      </c>
      <c r="AG130" s="7" t="s">
        <v>4</v>
      </c>
      <c r="AH130" s="8">
        <f t="shared" si="159"/>
        <v>2</v>
      </c>
      <c r="AI130" s="8">
        <f t="shared" si="160"/>
        <v>2</v>
      </c>
      <c r="AJ130" s="8">
        <f t="shared" si="161"/>
        <v>3</v>
      </c>
      <c r="AK130" s="8">
        <f t="shared" si="162"/>
        <v>4</v>
      </c>
      <c r="AL130" s="9" t="s">
        <v>4</v>
      </c>
      <c r="AM130" s="7">
        <f t="shared" si="196"/>
        <v>11</v>
      </c>
      <c r="AN130" s="101">
        <f t="shared" si="197"/>
        <v>0</v>
      </c>
      <c r="AO130" s="7" t="s">
        <v>4</v>
      </c>
      <c r="AP130" s="8">
        <v>0</v>
      </c>
      <c r="AQ130" s="8">
        <v>1</v>
      </c>
      <c r="AR130" s="8">
        <v>1</v>
      </c>
      <c r="AS130" s="8">
        <v>0</v>
      </c>
      <c r="AT130" s="9" t="s">
        <v>4</v>
      </c>
      <c r="AU130" s="74">
        <f t="shared" si="163"/>
        <v>2</v>
      </c>
      <c r="AV130" s="101">
        <f t="shared" si="85"/>
        <v>0</v>
      </c>
      <c r="AW130" s="7" t="s">
        <v>4</v>
      </c>
      <c r="AX130" s="8">
        <v>0</v>
      </c>
      <c r="AY130" s="8">
        <v>0</v>
      </c>
      <c r="AZ130" s="8">
        <v>0</v>
      </c>
      <c r="BA130" s="8">
        <v>0</v>
      </c>
      <c r="BB130" s="9" t="s">
        <v>4</v>
      </c>
      <c r="BC130" s="74">
        <f t="shared" si="198"/>
        <v>0</v>
      </c>
      <c r="BD130" s="104">
        <f t="shared" si="90"/>
        <v>0</v>
      </c>
      <c r="BE130" s="96"/>
      <c r="BF130" s="11">
        <v>2</v>
      </c>
      <c r="BG130" s="11">
        <v>3</v>
      </c>
      <c r="BH130" s="11">
        <v>4</v>
      </c>
      <c r="BI130" s="11">
        <v>4</v>
      </c>
      <c r="BJ130" s="106"/>
      <c r="BK130" s="108">
        <f t="shared" si="186"/>
        <v>13</v>
      </c>
      <c r="BL130" s="86">
        <f>SUMIF(наличие!D:D,E130,наличие!F:F)</f>
        <v>0</v>
      </c>
      <c r="BM130" s="87">
        <f t="shared" si="199"/>
        <v>27000</v>
      </c>
      <c r="BN130" s="87">
        <f t="shared" si="200"/>
        <v>0</v>
      </c>
      <c r="BO130" s="113">
        <f t="shared" si="86"/>
        <v>0</v>
      </c>
    </row>
    <row r="131" spans="1:67" s="10" customFormat="1" ht="30" x14ac:dyDescent="0.25">
      <c r="A131" s="11">
        <v>128</v>
      </c>
      <c r="B131" s="11" t="str">
        <f>_xlfn.XLOOKUP(D131,наличие!B:B,наличие!D:D,"-",0)</f>
        <v>-</v>
      </c>
      <c r="C131" s="11" t="s">
        <v>2382</v>
      </c>
      <c r="D131" s="109" t="str">
        <f t="shared" si="87"/>
        <v>BLIXEN</v>
      </c>
      <c r="E131" s="110" t="str">
        <f t="shared" si="88"/>
        <v>7034</v>
      </c>
      <c r="F131" s="111" t="s">
        <v>5</v>
      </c>
      <c r="G131" s="11" t="str">
        <f t="shared" si="89"/>
        <v>7034_Black</v>
      </c>
      <c r="H131" s="30" t="s">
        <v>4280</v>
      </c>
      <c r="I131" s="30"/>
      <c r="J131" s="14" t="s">
        <v>2488</v>
      </c>
      <c r="K131" s="45"/>
      <c r="L131" s="65">
        <f t="shared" si="114"/>
        <v>0</v>
      </c>
      <c r="M131" s="125">
        <f>SUMIF(price!A:A,E131,price!D:D)</f>
        <v>135</v>
      </c>
      <c r="N131" s="126">
        <v>150</v>
      </c>
      <c r="O131" s="21">
        <f t="shared" si="188"/>
        <v>13500</v>
      </c>
      <c r="P131" s="16" t="e">
        <f t="shared" si="189"/>
        <v>#DIV/0!</v>
      </c>
      <c r="Q131" s="118">
        <f t="shared" si="190"/>
        <v>82.5</v>
      </c>
      <c r="R131" s="22">
        <f t="shared" si="158"/>
        <v>0</v>
      </c>
      <c r="S131" s="16" t="e">
        <f t="shared" si="191"/>
        <v>#DIV/0!</v>
      </c>
      <c r="T131" s="23">
        <f t="shared" si="192"/>
        <v>66</v>
      </c>
      <c r="U131" s="28">
        <v>2304</v>
      </c>
      <c r="V131" s="22">
        <f t="shared" si="193"/>
        <v>0</v>
      </c>
      <c r="W131" s="16" t="e">
        <f t="shared" si="194"/>
        <v>#DIV/0!</v>
      </c>
      <c r="X131" s="7"/>
      <c r="Y131" s="8"/>
      <c r="Z131" s="8"/>
      <c r="AA131" s="8"/>
      <c r="AB131" s="8"/>
      <c r="AC131" s="9"/>
      <c r="AD131" s="7">
        <f t="shared" si="195"/>
        <v>0</v>
      </c>
      <c r="AE131" s="75">
        <f t="shared" si="84"/>
        <v>0</v>
      </c>
      <c r="AG131" s="7" t="s">
        <v>4</v>
      </c>
      <c r="AH131" s="8">
        <f t="shared" si="159"/>
        <v>0</v>
      </c>
      <c r="AI131" s="8">
        <f t="shared" si="160"/>
        <v>2</v>
      </c>
      <c r="AJ131" s="8">
        <f t="shared" si="161"/>
        <v>4</v>
      </c>
      <c r="AK131" s="8">
        <f t="shared" si="162"/>
        <v>2</v>
      </c>
      <c r="AL131" s="9" t="s">
        <v>4</v>
      </c>
      <c r="AM131" s="7">
        <f t="shared" si="196"/>
        <v>8</v>
      </c>
      <c r="AN131" s="101">
        <f t="shared" si="197"/>
        <v>0</v>
      </c>
      <c r="AO131" s="7" t="s">
        <v>4</v>
      </c>
      <c r="AP131" s="8">
        <v>0</v>
      </c>
      <c r="AQ131" s="8">
        <v>1</v>
      </c>
      <c r="AR131" s="8">
        <v>2</v>
      </c>
      <c r="AS131" s="8">
        <v>1</v>
      </c>
      <c r="AT131" s="9" t="s">
        <v>4</v>
      </c>
      <c r="AU131" s="74">
        <f t="shared" si="163"/>
        <v>4</v>
      </c>
      <c r="AV131" s="101">
        <f t="shared" si="85"/>
        <v>0</v>
      </c>
      <c r="AW131" s="7" t="s">
        <v>4</v>
      </c>
      <c r="AX131" s="8">
        <v>0</v>
      </c>
      <c r="AY131" s="8">
        <v>0</v>
      </c>
      <c r="AZ131" s="8">
        <v>0</v>
      </c>
      <c r="BA131" s="8">
        <v>0</v>
      </c>
      <c r="BB131" s="9" t="s">
        <v>4</v>
      </c>
      <c r="BC131" s="74">
        <f t="shared" si="198"/>
        <v>0</v>
      </c>
      <c r="BD131" s="104">
        <f t="shared" si="90"/>
        <v>0</v>
      </c>
      <c r="BE131" s="96"/>
      <c r="BF131" s="11"/>
      <c r="BG131" s="11">
        <v>3</v>
      </c>
      <c r="BH131" s="11">
        <v>6</v>
      </c>
      <c r="BI131" s="11">
        <v>3</v>
      </c>
      <c r="BJ131" s="106"/>
      <c r="BK131" s="108">
        <f t="shared" si="186"/>
        <v>12</v>
      </c>
      <c r="BL131" s="86">
        <f>SUMIF(наличие!D:D,E131,наличие!F:F)</f>
        <v>0</v>
      </c>
      <c r="BM131" s="87">
        <f t="shared" si="199"/>
        <v>54000</v>
      </c>
      <c r="BN131" s="87">
        <f t="shared" si="200"/>
        <v>0</v>
      </c>
      <c r="BO131" s="113">
        <f t="shared" si="86"/>
        <v>0</v>
      </c>
    </row>
    <row r="132" spans="1:67" s="10" customFormat="1" ht="30" x14ac:dyDescent="0.25">
      <c r="A132" s="11">
        <v>129</v>
      </c>
      <c r="B132" s="11" t="str">
        <f>_xlfn.XLOOKUP(D132,наличие!B:B,наличие!D:D,"-",0)</f>
        <v>-</v>
      </c>
      <c r="C132" s="11" t="s">
        <v>2382</v>
      </c>
      <c r="D132" s="109" t="str">
        <f t="shared" si="87"/>
        <v>BLIXEN</v>
      </c>
      <c r="E132" s="110" t="str">
        <f t="shared" si="88"/>
        <v>7034</v>
      </c>
      <c r="F132" s="111" t="s">
        <v>9</v>
      </c>
      <c r="G132" s="11" t="str">
        <f t="shared" si="89"/>
        <v>7034_Cognac</v>
      </c>
      <c r="H132" s="30" t="s">
        <v>4280</v>
      </c>
      <c r="I132" s="30"/>
      <c r="J132" s="14" t="s">
        <v>2488</v>
      </c>
      <c r="K132" s="45"/>
      <c r="L132" s="65">
        <f t="shared" si="114"/>
        <v>0</v>
      </c>
      <c r="M132" s="125">
        <f>SUMIF(price!A:A,E132,price!D:D)</f>
        <v>135</v>
      </c>
      <c r="N132" s="126">
        <v>150</v>
      </c>
      <c r="O132" s="21">
        <f t="shared" si="188"/>
        <v>13500</v>
      </c>
      <c r="P132" s="16" t="e">
        <f t="shared" si="189"/>
        <v>#DIV/0!</v>
      </c>
      <c r="Q132" s="118">
        <f t="shared" si="190"/>
        <v>82.5</v>
      </c>
      <c r="R132" s="22">
        <f t="shared" si="158"/>
        <v>0</v>
      </c>
      <c r="S132" s="16" t="e">
        <f t="shared" si="191"/>
        <v>#DIV/0!</v>
      </c>
      <c r="T132" s="23">
        <f t="shared" si="192"/>
        <v>66</v>
      </c>
      <c r="U132" s="28">
        <v>2304</v>
      </c>
      <c r="V132" s="22">
        <f t="shared" si="193"/>
        <v>0</v>
      </c>
      <c r="W132" s="16" t="e">
        <f t="shared" si="194"/>
        <v>#DIV/0!</v>
      </c>
      <c r="X132" s="7"/>
      <c r="Y132" s="8"/>
      <c r="Z132" s="8"/>
      <c r="AA132" s="8"/>
      <c r="AB132" s="8"/>
      <c r="AC132" s="9"/>
      <c r="AD132" s="7">
        <f t="shared" si="195"/>
        <v>0</v>
      </c>
      <c r="AE132" s="75">
        <f t="shared" si="84"/>
        <v>0</v>
      </c>
      <c r="AG132" s="7" t="s">
        <v>4</v>
      </c>
      <c r="AH132" s="8">
        <f t="shared" si="159"/>
        <v>1</v>
      </c>
      <c r="AI132" s="8">
        <f t="shared" si="160"/>
        <v>2</v>
      </c>
      <c r="AJ132" s="8">
        <f t="shared" si="161"/>
        <v>4</v>
      </c>
      <c r="AK132" s="8">
        <f t="shared" si="162"/>
        <v>2</v>
      </c>
      <c r="AL132" s="9" t="s">
        <v>4</v>
      </c>
      <c r="AM132" s="7">
        <f t="shared" si="196"/>
        <v>9</v>
      </c>
      <c r="AN132" s="101">
        <f t="shared" si="197"/>
        <v>0</v>
      </c>
      <c r="AO132" s="7" t="s">
        <v>4</v>
      </c>
      <c r="AP132" s="8">
        <v>0</v>
      </c>
      <c r="AQ132" s="8">
        <v>1</v>
      </c>
      <c r="AR132" s="8">
        <v>2</v>
      </c>
      <c r="AS132" s="8">
        <v>1</v>
      </c>
      <c r="AT132" s="9" t="s">
        <v>4</v>
      </c>
      <c r="AU132" s="74">
        <f t="shared" si="163"/>
        <v>4</v>
      </c>
      <c r="AV132" s="101">
        <f t="shared" si="85"/>
        <v>0</v>
      </c>
      <c r="AW132" s="7" t="s">
        <v>4</v>
      </c>
      <c r="AX132" s="8">
        <v>0</v>
      </c>
      <c r="AY132" s="8">
        <v>0</v>
      </c>
      <c r="AZ132" s="8">
        <v>0</v>
      </c>
      <c r="BA132" s="8">
        <v>0</v>
      </c>
      <c r="BB132" s="9" t="s">
        <v>4</v>
      </c>
      <c r="BC132" s="74">
        <f t="shared" si="198"/>
        <v>0</v>
      </c>
      <c r="BD132" s="104">
        <f t="shared" si="90"/>
        <v>0</v>
      </c>
      <c r="BE132" s="96"/>
      <c r="BF132" s="11">
        <v>1</v>
      </c>
      <c r="BG132" s="11">
        <v>3</v>
      </c>
      <c r="BH132" s="11">
        <v>6</v>
      </c>
      <c r="BI132" s="11">
        <v>3</v>
      </c>
      <c r="BJ132" s="106"/>
      <c r="BK132" s="108">
        <f t="shared" si="186"/>
        <v>13</v>
      </c>
      <c r="BL132" s="86">
        <f>SUMIF(наличие!D:D,E132,наличие!F:F)</f>
        <v>0</v>
      </c>
      <c r="BM132" s="87">
        <f t="shared" si="199"/>
        <v>54000</v>
      </c>
      <c r="BN132" s="87">
        <f t="shared" si="200"/>
        <v>0</v>
      </c>
      <c r="BO132" s="113">
        <f t="shared" ref="BO132:BO195" si="201">SUMIF(BQ:BQ,E132,BX:BX)</f>
        <v>0</v>
      </c>
    </row>
    <row r="133" spans="1:67" s="10" customFormat="1" ht="30" x14ac:dyDescent="0.25">
      <c r="A133" s="11">
        <v>130</v>
      </c>
      <c r="B133" s="11" t="str">
        <f>_xlfn.XLOOKUP(D133,наличие!B:B,наличие!D:D,"-",0)</f>
        <v>-</v>
      </c>
      <c r="C133" s="11" t="s">
        <v>2382</v>
      </c>
      <c r="D133" s="109" t="str">
        <f t="shared" ref="D133:D196" si="202">MID(C133,FIND(" ",C133)+1,99)</f>
        <v>BLIXEN</v>
      </c>
      <c r="E133" s="110" t="str">
        <f t="shared" ref="E133:E196" si="203">MID(C133,1,FIND(" ",C133)-1)</f>
        <v>7034</v>
      </c>
      <c r="F133" s="111" t="s">
        <v>2436</v>
      </c>
      <c r="G133" s="11" t="str">
        <f t="shared" ref="G133:G196" si="204">TRIM(E133&amp;"_"&amp;F133)</f>
        <v>7034_Copper</v>
      </c>
      <c r="H133" s="30" t="s">
        <v>4280</v>
      </c>
      <c r="I133" s="30"/>
      <c r="J133" s="14" t="s">
        <v>2488</v>
      </c>
      <c r="K133" s="45"/>
      <c r="L133" s="65">
        <f t="shared" si="114"/>
        <v>0</v>
      </c>
      <c r="M133" s="125">
        <f>SUMIF(price!A:A,E133,price!D:D)</f>
        <v>135</v>
      </c>
      <c r="N133" s="126">
        <v>150</v>
      </c>
      <c r="O133" s="21">
        <f t="shared" si="188"/>
        <v>13500</v>
      </c>
      <c r="P133" s="16" t="e">
        <f t="shared" si="189"/>
        <v>#DIV/0!</v>
      </c>
      <c r="Q133" s="118">
        <f t="shared" si="190"/>
        <v>82.5</v>
      </c>
      <c r="R133" s="22">
        <f t="shared" si="158"/>
        <v>0</v>
      </c>
      <c r="S133" s="16" t="e">
        <f t="shared" si="191"/>
        <v>#DIV/0!</v>
      </c>
      <c r="T133" s="23">
        <f t="shared" si="192"/>
        <v>66</v>
      </c>
      <c r="U133" s="28">
        <v>2304</v>
      </c>
      <c r="V133" s="22">
        <f t="shared" si="193"/>
        <v>0</v>
      </c>
      <c r="W133" s="16" t="e">
        <f t="shared" si="194"/>
        <v>#DIV/0!</v>
      </c>
      <c r="X133" s="7"/>
      <c r="Y133" s="8"/>
      <c r="Z133" s="8"/>
      <c r="AA133" s="8"/>
      <c r="AB133" s="8"/>
      <c r="AC133" s="9"/>
      <c r="AD133" s="7">
        <f t="shared" si="195"/>
        <v>0</v>
      </c>
      <c r="AE133" s="75">
        <f t="shared" si="84"/>
        <v>0</v>
      </c>
      <c r="AG133" s="7" t="s">
        <v>4</v>
      </c>
      <c r="AH133" s="8">
        <f t="shared" si="159"/>
        <v>0</v>
      </c>
      <c r="AI133" s="8">
        <f t="shared" si="160"/>
        <v>0</v>
      </c>
      <c r="AJ133" s="8">
        <f t="shared" si="161"/>
        <v>0</v>
      </c>
      <c r="AK133" s="8">
        <f t="shared" si="162"/>
        <v>0</v>
      </c>
      <c r="AL133" s="9" t="s">
        <v>4</v>
      </c>
      <c r="AM133" s="7">
        <f t="shared" si="196"/>
        <v>0</v>
      </c>
      <c r="AN133" s="101">
        <f t="shared" si="197"/>
        <v>0</v>
      </c>
      <c r="AO133" s="7" t="s">
        <v>4</v>
      </c>
      <c r="AP133" s="8">
        <v>0</v>
      </c>
      <c r="AQ133" s="8">
        <v>0</v>
      </c>
      <c r="AR133" s="8">
        <v>0</v>
      </c>
      <c r="AS133" s="8">
        <v>0</v>
      </c>
      <c r="AT133" s="9" t="s">
        <v>4</v>
      </c>
      <c r="AU133" s="74">
        <f t="shared" si="163"/>
        <v>0</v>
      </c>
      <c r="AV133" s="101">
        <f t="shared" si="85"/>
        <v>0</v>
      </c>
      <c r="AW133" s="7" t="s">
        <v>4</v>
      </c>
      <c r="AX133" s="8">
        <v>0</v>
      </c>
      <c r="AY133" s="8">
        <v>0</v>
      </c>
      <c r="AZ133" s="8">
        <v>0</v>
      </c>
      <c r="BA133" s="8">
        <v>0</v>
      </c>
      <c r="BB133" s="9" t="s">
        <v>4</v>
      </c>
      <c r="BC133" s="74">
        <f t="shared" si="198"/>
        <v>0</v>
      </c>
      <c r="BD133" s="104">
        <f t="shared" si="90"/>
        <v>0</v>
      </c>
      <c r="BE133" s="96"/>
      <c r="BF133" s="11"/>
      <c r="BG133" s="11"/>
      <c r="BH133" s="11"/>
      <c r="BI133" s="11"/>
      <c r="BJ133" s="106"/>
      <c r="BK133" s="108">
        <f t="shared" si="186"/>
        <v>0</v>
      </c>
      <c r="BL133" s="86">
        <f>SUMIF(наличие!D:D,E133,наличие!F:F)</f>
        <v>0</v>
      </c>
      <c r="BM133" s="87">
        <f t="shared" si="199"/>
        <v>0</v>
      </c>
      <c r="BN133" s="87">
        <f t="shared" si="200"/>
        <v>0</v>
      </c>
      <c r="BO133" s="113">
        <f t="shared" si="201"/>
        <v>0</v>
      </c>
    </row>
    <row r="134" spans="1:67" s="10" customFormat="1" ht="51" x14ac:dyDescent="0.25">
      <c r="A134" s="11">
        <v>131</v>
      </c>
      <c r="B134" s="11" t="str">
        <f>_xlfn.XLOOKUP(D134,наличие!B:B,наличие!D:D,"-",0)</f>
        <v>-</v>
      </c>
      <c r="C134" s="11" t="s">
        <v>2382</v>
      </c>
      <c r="D134" s="109" t="str">
        <f t="shared" si="202"/>
        <v>BLIXEN</v>
      </c>
      <c r="E134" s="110" t="str">
        <f t="shared" si="203"/>
        <v>7034</v>
      </c>
      <c r="F134" s="111" t="s">
        <v>2203</v>
      </c>
      <c r="G134" s="11" t="str">
        <f t="shared" si="204"/>
        <v>7034_Medium Brown Mix</v>
      </c>
      <c r="H134" s="30" t="s">
        <v>4280</v>
      </c>
      <c r="I134" s="30"/>
      <c r="J134" s="14" t="s">
        <v>2488</v>
      </c>
      <c r="K134" s="45"/>
      <c r="L134" s="65">
        <f>K134*1.15</f>
        <v>0</v>
      </c>
      <c r="M134" s="125">
        <f>SUMIF(price!A:A,E134,price!D:D)</f>
        <v>135</v>
      </c>
      <c r="N134" s="126">
        <v>145</v>
      </c>
      <c r="O134" s="21">
        <f>N134*$L$1</f>
        <v>13050</v>
      </c>
      <c r="P134" s="16" t="e">
        <f>(N134-L134)/L134</f>
        <v>#DIV/0!</v>
      </c>
      <c r="Q134" s="118">
        <f>ROUND(N134*0.55,1)</f>
        <v>79.8</v>
      </c>
      <c r="R134" s="22">
        <f>Q134*$J$1</f>
        <v>0</v>
      </c>
      <c r="S134" s="16" t="e">
        <f>(Q134-L134)/L134</f>
        <v>#DIV/0!</v>
      </c>
      <c r="T134" s="23">
        <f>ROUND(Q134*0.8,1)</f>
        <v>63.8</v>
      </c>
      <c r="U134" s="28">
        <v>2304</v>
      </c>
      <c r="V134" s="22">
        <f>T134*$J$1</f>
        <v>0</v>
      </c>
      <c r="W134" s="16" t="e">
        <f>(T134-L134)/L134</f>
        <v>#DIV/0!</v>
      </c>
      <c r="X134" s="7"/>
      <c r="Y134" s="8"/>
      <c r="Z134" s="8"/>
      <c r="AA134" s="8"/>
      <c r="AB134" s="8"/>
      <c r="AC134" s="9"/>
      <c r="AD134" s="7">
        <f>SUM(X134:AC134)</f>
        <v>0</v>
      </c>
      <c r="AE134" s="75">
        <f>AD134*K134</f>
        <v>0</v>
      </c>
      <c r="AG134" s="7" t="s">
        <v>4</v>
      </c>
      <c r="AH134" s="8">
        <f t="shared" ref="AH134:AK138" si="205">BF134+Y134-AP134-AX134</f>
        <v>0</v>
      </c>
      <c r="AI134" s="8">
        <f t="shared" si="205"/>
        <v>2</v>
      </c>
      <c r="AJ134" s="8">
        <f t="shared" si="205"/>
        <v>5</v>
      </c>
      <c r="AK134" s="8">
        <f t="shared" si="205"/>
        <v>4</v>
      </c>
      <c r="AL134" s="9" t="s">
        <v>4</v>
      </c>
      <c r="AM134" s="7">
        <f>SUM(AG134:AL134)</f>
        <v>11</v>
      </c>
      <c r="AN134" s="101">
        <f>AM134*L134</f>
        <v>0</v>
      </c>
      <c r="AO134" s="7" t="s">
        <v>4</v>
      </c>
      <c r="AP134" s="8">
        <v>0</v>
      </c>
      <c r="AQ134" s="8">
        <v>0</v>
      </c>
      <c r="AR134" s="8">
        <v>0</v>
      </c>
      <c r="AS134" s="8">
        <v>0</v>
      </c>
      <c r="AT134" s="9" t="s">
        <v>4</v>
      </c>
      <c r="AU134" s="74">
        <f>SUM(AO134:AT134)</f>
        <v>0</v>
      </c>
      <c r="AV134" s="101">
        <f>AU134*K134</f>
        <v>0</v>
      </c>
      <c r="AW134" s="7" t="s">
        <v>4</v>
      </c>
      <c r="AX134" s="8">
        <v>0</v>
      </c>
      <c r="AY134" s="8">
        <v>0</v>
      </c>
      <c r="AZ134" s="8">
        <v>0</v>
      </c>
      <c r="BA134" s="8">
        <v>0</v>
      </c>
      <c r="BB134" s="9" t="s">
        <v>4</v>
      </c>
      <c r="BC134" s="74">
        <f>SUM(AW134:BB134)</f>
        <v>0</v>
      </c>
      <c r="BD134" s="104">
        <f>BC134*K134</f>
        <v>0</v>
      </c>
      <c r="BE134" s="96"/>
      <c r="BF134" s="11"/>
      <c r="BG134" s="11">
        <v>2</v>
      </c>
      <c r="BH134" s="11">
        <v>5</v>
      </c>
      <c r="BI134" s="11">
        <v>4</v>
      </c>
      <c r="BJ134" s="106"/>
      <c r="BK134" s="108">
        <f>SUM(BE134:BJ134)</f>
        <v>11</v>
      </c>
      <c r="BL134" s="86">
        <f>SUMIF(наличие!D:D,E134,наличие!F:F)</f>
        <v>0</v>
      </c>
      <c r="BM134" s="87">
        <f>AU134*O134</f>
        <v>0</v>
      </c>
      <c r="BN134" s="87">
        <f>BC134*O134</f>
        <v>0</v>
      </c>
      <c r="BO134" s="113">
        <f t="shared" si="201"/>
        <v>0</v>
      </c>
    </row>
    <row r="135" spans="1:67" s="10" customFormat="1" ht="30" x14ac:dyDescent="0.25">
      <c r="A135" s="11">
        <v>132</v>
      </c>
      <c r="B135" s="11" t="str">
        <f>_xlfn.XLOOKUP(D135,наличие!B:B,наличие!D:D,"-",0)</f>
        <v>-</v>
      </c>
      <c r="C135" s="11" t="s">
        <v>2382</v>
      </c>
      <c r="D135" s="109" t="str">
        <f t="shared" si="202"/>
        <v>BLIXEN</v>
      </c>
      <c r="E135" s="110" t="str">
        <f t="shared" si="203"/>
        <v>7034</v>
      </c>
      <c r="F135" s="111" t="s">
        <v>14</v>
      </c>
      <c r="G135" s="11" t="str">
        <f t="shared" si="204"/>
        <v>7034_Basalt</v>
      </c>
      <c r="H135" s="30" t="s">
        <v>4280</v>
      </c>
      <c r="I135" s="30"/>
      <c r="J135" s="14" t="s">
        <v>2488</v>
      </c>
      <c r="K135" s="45"/>
      <c r="L135" s="65">
        <f>K135*1.15</f>
        <v>0</v>
      </c>
      <c r="M135" s="125">
        <f>SUMIF(price!A:A,E135,price!D:D)</f>
        <v>135</v>
      </c>
      <c r="N135" s="126">
        <v>145</v>
      </c>
      <c r="O135" s="21">
        <f>N135*$L$1</f>
        <v>13050</v>
      </c>
      <c r="P135" s="16" t="e">
        <f>(N135-L135)/L135</f>
        <v>#DIV/0!</v>
      </c>
      <c r="Q135" s="118">
        <f>ROUND(N135*0.55,1)</f>
        <v>79.8</v>
      </c>
      <c r="R135" s="22">
        <f>Q135*$J$1</f>
        <v>0</v>
      </c>
      <c r="S135" s="16" t="e">
        <f>(Q135-L135)/L135</f>
        <v>#DIV/0!</v>
      </c>
      <c r="T135" s="23">
        <f>ROUND(Q135*0.8,1)</f>
        <v>63.8</v>
      </c>
      <c r="U135" s="28">
        <v>2304</v>
      </c>
      <c r="V135" s="22">
        <f>T135*$J$1</f>
        <v>0</v>
      </c>
      <c r="W135" s="16" t="e">
        <f>(T135-L135)/L135</f>
        <v>#DIV/0!</v>
      </c>
      <c r="X135" s="7"/>
      <c r="Y135" s="8"/>
      <c r="Z135" s="8"/>
      <c r="AA135" s="8"/>
      <c r="AB135" s="8"/>
      <c r="AC135" s="9"/>
      <c r="AD135" s="7">
        <f>SUM(X135:AC135)</f>
        <v>0</v>
      </c>
      <c r="AE135" s="75">
        <f>AD135*K135</f>
        <v>0</v>
      </c>
      <c r="AG135" s="7" t="s">
        <v>4</v>
      </c>
      <c r="AH135" s="8">
        <f t="shared" si="205"/>
        <v>0</v>
      </c>
      <c r="AI135" s="8">
        <f t="shared" si="205"/>
        <v>1</v>
      </c>
      <c r="AJ135" s="8">
        <f t="shared" si="205"/>
        <v>5</v>
      </c>
      <c r="AK135" s="8">
        <f t="shared" si="205"/>
        <v>4</v>
      </c>
      <c r="AL135" s="9" t="s">
        <v>4</v>
      </c>
      <c r="AM135" s="7">
        <f>SUM(AG135:AL135)</f>
        <v>10</v>
      </c>
      <c r="AN135" s="101">
        <f>AM135*L135</f>
        <v>0</v>
      </c>
      <c r="AO135" s="7" t="s">
        <v>4</v>
      </c>
      <c r="AP135" s="8">
        <v>0</v>
      </c>
      <c r="AQ135" s="8">
        <v>0</v>
      </c>
      <c r="AR135" s="8">
        <v>0</v>
      </c>
      <c r="AS135" s="8">
        <v>0</v>
      </c>
      <c r="AT135" s="9" t="s">
        <v>4</v>
      </c>
      <c r="AU135" s="74">
        <f>SUM(AO135:AT135)</f>
        <v>0</v>
      </c>
      <c r="AV135" s="101">
        <f>AU135*K135</f>
        <v>0</v>
      </c>
      <c r="AW135" s="7" t="s">
        <v>4</v>
      </c>
      <c r="AX135" s="8">
        <v>0</v>
      </c>
      <c r="AY135" s="8">
        <v>0</v>
      </c>
      <c r="AZ135" s="8">
        <v>0</v>
      </c>
      <c r="BA135" s="8">
        <v>0</v>
      </c>
      <c r="BB135" s="9" t="s">
        <v>4</v>
      </c>
      <c r="BC135" s="74">
        <f>SUM(AW135:BB135)</f>
        <v>0</v>
      </c>
      <c r="BD135" s="104">
        <f>BC135*K135</f>
        <v>0</v>
      </c>
      <c r="BE135" s="96"/>
      <c r="BF135" s="11"/>
      <c r="BG135" s="11">
        <v>1</v>
      </c>
      <c r="BH135" s="11">
        <v>5</v>
      </c>
      <c r="BI135" s="11">
        <v>4</v>
      </c>
      <c r="BJ135" s="106"/>
      <c r="BK135" s="108">
        <f>SUM(BE135:BJ135)</f>
        <v>10</v>
      </c>
      <c r="BL135" s="86">
        <f>SUMIF(наличие!D:D,E135,наличие!F:F)</f>
        <v>0</v>
      </c>
      <c r="BM135" s="87">
        <f>AU135*O135</f>
        <v>0</v>
      </c>
      <c r="BN135" s="87">
        <f>BC135*O135</f>
        <v>0</v>
      </c>
      <c r="BO135" s="113">
        <f t="shared" si="201"/>
        <v>0</v>
      </c>
    </row>
    <row r="136" spans="1:67" s="10" customFormat="1" ht="30" x14ac:dyDescent="0.25">
      <c r="A136" s="11">
        <v>133</v>
      </c>
      <c r="B136" s="11" t="str">
        <f>_xlfn.XLOOKUP(D136,наличие!B:B,наличие!D:D,"-",0)</f>
        <v>-</v>
      </c>
      <c r="C136" s="11" t="s">
        <v>2382</v>
      </c>
      <c r="D136" s="109" t="str">
        <f t="shared" si="202"/>
        <v>BLIXEN</v>
      </c>
      <c r="E136" s="110" t="str">
        <f t="shared" si="203"/>
        <v>7034</v>
      </c>
      <c r="F136" s="111" t="s">
        <v>2443</v>
      </c>
      <c r="G136" s="11" t="str">
        <f t="shared" si="204"/>
        <v>7034_Avion</v>
      </c>
      <c r="H136" s="30" t="s">
        <v>4280</v>
      </c>
      <c r="I136" s="30"/>
      <c r="J136" s="14" t="s">
        <v>2488</v>
      </c>
      <c r="K136" s="45"/>
      <c r="L136" s="65">
        <f>K136*1.15</f>
        <v>0</v>
      </c>
      <c r="M136" s="125">
        <f>SUMIF(price!A:A,E136,price!D:D)</f>
        <v>135</v>
      </c>
      <c r="N136" s="126">
        <v>145</v>
      </c>
      <c r="O136" s="21">
        <f>N136*$L$1</f>
        <v>13050</v>
      </c>
      <c r="P136" s="16" t="e">
        <f>(N136-L136)/L136</f>
        <v>#DIV/0!</v>
      </c>
      <c r="Q136" s="118">
        <f>ROUND(N136*0.55,1)</f>
        <v>79.8</v>
      </c>
      <c r="R136" s="22">
        <f>Q136*$J$1</f>
        <v>0</v>
      </c>
      <c r="S136" s="16" t="e">
        <f>(Q136-L136)/L136</f>
        <v>#DIV/0!</v>
      </c>
      <c r="T136" s="23">
        <f>ROUND(Q136*0.8,1)</f>
        <v>63.8</v>
      </c>
      <c r="U136" s="28">
        <v>2304</v>
      </c>
      <c r="V136" s="22">
        <f>T136*$J$1</f>
        <v>0</v>
      </c>
      <c r="W136" s="16" t="e">
        <f>(T136-L136)/L136</f>
        <v>#DIV/0!</v>
      </c>
      <c r="X136" s="7"/>
      <c r="Y136" s="8"/>
      <c r="Z136" s="8"/>
      <c r="AA136" s="8"/>
      <c r="AB136" s="8"/>
      <c r="AC136" s="9"/>
      <c r="AD136" s="7">
        <f>SUM(X136:AC136)</f>
        <v>0</v>
      </c>
      <c r="AE136" s="75">
        <f>AD136*K136</f>
        <v>0</v>
      </c>
      <c r="AG136" s="7" t="s">
        <v>4</v>
      </c>
      <c r="AH136" s="8">
        <f t="shared" si="205"/>
        <v>2</v>
      </c>
      <c r="AI136" s="8">
        <f t="shared" si="205"/>
        <v>7</v>
      </c>
      <c r="AJ136" s="8">
        <f t="shared" si="205"/>
        <v>8</v>
      </c>
      <c r="AK136" s="8">
        <f t="shared" si="205"/>
        <v>6</v>
      </c>
      <c r="AL136" s="9" t="s">
        <v>4</v>
      </c>
      <c r="AM136" s="7">
        <f>SUM(AG136:AL136)</f>
        <v>23</v>
      </c>
      <c r="AN136" s="101">
        <f>AM136*L136</f>
        <v>0</v>
      </c>
      <c r="AO136" s="7" t="s">
        <v>4</v>
      </c>
      <c r="AP136" s="8">
        <v>0</v>
      </c>
      <c r="AQ136" s="8">
        <v>0</v>
      </c>
      <c r="AR136" s="8">
        <v>0</v>
      </c>
      <c r="AS136" s="8">
        <v>0</v>
      </c>
      <c r="AT136" s="9" t="s">
        <v>4</v>
      </c>
      <c r="AU136" s="74">
        <f>SUM(AO136:AT136)</f>
        <v>0</v>
      </c>
      <c r="AV136" s="101">
        <f>AU136*K136</f>
        <v>0</v>
      </c>
      <c r="AW136" s="7" t="s">
        <v>4</v>
      </c>
      <c r="AX136" s="8">
        <v>0</v>
      </c>
      <c r="AY136" s="8">
        <v>0</v>
      </c>
      <c r="AZ136" s="8">
        <v>0</v>
      </c>
      <c r="BA136" s="8">
        <v>0</v>
      </c>
      <c r="BB136" s="9" t="s">
        <v>4</v>
      </c>
      <c r="BC136" s="74">
        <f>SUM(AW136:BB136)</f>
        <v>0</v>
      </c>
      <c r="BD136" s="104">
        <f>BC136*K136</f>
        <v>0</v>
      </c>
      <c r="BE136" s="96"/>
      <c r="BF136" s="11">
        <v>2</v>
      </c>
      <c r="BG136" s="11">
        <v>7</v>
      </c>
      <c r="BH136" s="11">
        <v>8</v>
      </c>
      <c r="BI136" s="11">
        <v>6</v>
      </c>
      <c r="BJ136" s="106"/>
      <c r="BK136" s="108">
        <f>SUM(BE136:BJ136)</f>
        <v>23</v>
      </c>
      <c r="BL136" s="86">
        <f>SUMIF(наличие!D:D,E136,наличие!F:F)</f>
        <v>0</v>
      </c>
      <c r="BM136" s="87">
        <f>AU136*O136</f>
        <v>0</v>
      </c>
      <c r="BN136" s="87">
        <f>BC136*O136</f>
        <v>0</v>
      </c>
      <c r="BO136" s="113">
        <f t="shared" si="201"/>
        <v>0</v>
      </c>
    </row>
    <row r="137" spans="1:67" s="10" customFormat="1" ht="60" x14ac:dyDescent="0.25">
      <c r="A137" s="11">
        <v>134</v>
      </c>
      <c r="B137" s="11" t="str">
        <f>_xlfn.XLOOKUP(D137,наличие!B:B,наличие!D:D,"-",0)</f>
        <v>Шляпы</v>
      </c>
      <c r="C137" s="11" t="s">
        <v>2383</v>
      </c>
      <c r="D137" s="109" t="str">
        <f t="shared" si="202"/>
        <v>SPERLING</v>
      </c>
      <c r="E137" s="110" t="str">
        <f t="shared" si="203"/>
        <v>70613BH</v>
      </c>
      <c r="F137" s="111" t="s">
        <v>289</v>
      </c>
      <c r="G137" s="11" t="str">
        <f t="shared" si="204"/>
        <v>70613BH_Bluestone</v>
      </c>
      <c r="H137" s="30" t="s">
        <v>4278</v>
      </c>
      <c r="I137" s="30"/>
      <c r="J137" s="14" t="s">
        <v>2488</v>
      </c>
      <c r="K137" s="45"/>
      <c r="L137" s="65">
        <f>K137*1.15</f>
        <v>0</v>
      </c>
      <c r="M137" s="125">
        <f>SUMIF(price!A:A,E137,price!D:D)</f>
        <v>155</v>
      </c>
      <c r="N137" s="126">
        <v>145</v>
      </c>
      <c r="O137" s="21">
        <f>N137*$L$1</f>
        <v>13050</v>
      </c>
      <c r="P137" s="16" t="e">
        <f>(N137-L137)/L137</f>
        <v>#DIV/0!</v>
      </c>
      <c r="Q137" s="118">
        <f>ROUND(N137*0.55,1)</f>
        <v>79.8</v>
      </c>
      <c r="R137" s="22">
        <f>Q137*$J$1</f>
        <v>0</v>
      </c>
      <c r="S137" s="16" t="e">
        <f>(Q137-L137)/L137</f>
        <v>#DIV/0!</v>
      </c>
      <c r="T137" s="23">
        <f>ROUND(Q137*0.8,1)</f>
        <v>63.8</v>
      </c>
      <c r="U137" s="28">
        <v>2304</v>
      </c>
      <c r="V137" s="22">
        <f>T137*$J$1</f>
        <v>0</v>
      </c>
      <c r="W137" s="16" t="e">
        <f>(T137-L137)/L137</f>
        <v>#DIV/0!</v>
      </c>
      <c r="X137" s="7"/>
      <c r="Y137" s="8"/>
      <c r="Z137" s="8"/>
      <c r="AA137" s="8"/>
      <c r="AB137" s="8"/>
      <c r="AC137" s="9"/>
      <c r="AD137" s="7">
        <f>SUM(X137:AC137)</f>
        <v>0</v>
      </c>
      <c r="AE137" s="75">
        <f>AD137*K137</f>
        <v>0</v>
      </c>
      <c r="AG137" s="7" t="s">
        <v>4</v>
      </c>
      <c r="AH137" s="8">
        <f t="shared" si="205"/>
        <v>0</v>
      </c>
      <c r="AI137" s="8">
        <f t="shared" si="205"/>
        <v>2</v>
      </c>
      <c r="AJ137" s="8">
        <f t="shared" si="205"/>
        <v>2</v>
      </c>
      <c r="AK137" s="8">
        <f t="shared" si="205"/>
        <v>2</v>
      </c>
      <c r="AL137" s="9" t="s">
        <v>4</v>
      </c>
      <c r="AM137" s="7">
        <f>SUM(AG137:AL137)</f>
        <v>6</v>
      </c>
      <c r="AN137" s="101">
        <f>AM137*L137</f>
        <v>0</v>
      </c>
      <c r="AO137" s="7" t="s">
        <v>4</v>
      </c>
      <c r="AP137" s="8">
        <v>0</v>
      </c>
      <c r="AQ137" s="8">
        <v>0</v>
      </c>
      <c r="AR137" s="8">
        <v>0</v>
      </c>
      <c r="AS137" s="8">
        <v>0</v>
      </c>
      <c r="AT137" s="9" t="s">
        <v>4</v>
      </c>
      <c r="AU137" s="74">
        <f>SUM(AO137:AT137)</f>
        <v>0</v>
      </c>
      <c r="AV137" s="101">
        <f>AU137*K137</f>
        <v>0</v>
      </c>
      <c r="AW137" s="7" t="s">
        <v>4</v>
      </c>
      <c r="AX137" s="8">
        <v>0</v>
      </c>
      <c r="AY137" s="8">
        <v>0</v>
      </c>
      <c r="AZ137" s="8">
        <v>0</v>
      </c>
      <c r="BA137" s="8">
        <v>0</v>
      </c>
      <c r="BB137" s="9" t="s">
        <v>4</v>
      </c>
      <c r="BC137" s="74">
        <f>SUM(AW137:BB137)</f>
        <v>0</v>
      </c>
      <c r="BD137" s="104">
        <f>BC137*K137</f>
        <v>0</v>
      </c>
      <c r="BE137" s="96"/>
      <c r="BF137" s="11"/>
      <c r="BG137" s="11">
        <v>2</v>
      </c>
      <c r="BH137" s="11">
        <v>2</v>
      </c>
      <c r="BI137" s="11">
        <v>2</v>
      </c>
      <c r="BJ137" s="106"/>
      <c r="BK137" s="108">
        <f>SUM(BE137:BJ137)</f>
        <v>6</v>
      </c>
      <c r="BL137" s="86">
        <f>SUMIF(наличие!D:D,E137,наличие!F:F)</f>
        <v>0</v>
      </c>
      <c r="BM137" s="87">
        <f>AU137*O137</f>
        <v>0</v>
      </c>
      <c r="BN137" s="87">
        <f>BC137*O137</f>
        <v>0</v>
      </c>
      <c r="BO137" s="113">
        <f t="shared" si="201"/>
        <v>0</v>
      </c>
    </row>
    <row r="138" spans="1:67" s="10" customFormat="1" ht="60" x14ac:dyDescent="0.25">
      <c r="A138" s="11">
        <v>135</v>
      </c>
      <c r="B138" s="11" t="str">
        <f>_xlfn.XLOOKUP(D138,наличие!B:B,наличие!D:D,"-",0)</f>
        <v>Шляпы</v>
      </c>
      <c r="C138" s="11" t="s">
        <v>2383</v>
      </c>
      <c r="D138" s="109" t="str">
        <f t="shared" si="202"/>
        <v>SPERLING</v>
      </c>
      <c r="E138" s="110" t="str">
        <f t="shared" si="203"/>
        <v>70613BH</v>
      </c>
      <c r="F138" s="111" t="s">
        <v>17</v>
      </c>
      <c r="G138" s="11" t="str">
        <f t="shared" si="204"/>
        <v>70613BH_Serpent</v>
      </c>
      <c r="H138" s="30" t="s">
        <v>4278</v>
      </c>
      <c r="I138" s="30"/>
      <c r="J138" s="14" t="s">
        <v>2488</v>
      </c>
      <c r="K138" s="45"/>
      <c r="L138" s="65">
        <f>K138*1.15</f>
        <v>0</v>
      </c>
      <c r="M138" s="125">
        <f>SUMIF(price!A:A,E138,price!D:D)</f>
        <v>155</v>
      </c>
      <c r="N138" s="126">
        <v>145</v>
      </c>
      <c r="O138" s="21">
        <f>N138*$L$1</f>
        <v>13050</v>
      </c>
      <c r="P138" s="16" t="e">
        <f>(N138-L138)/L138</f>
        <v>#DIV/0!</v>
      </c>
      <c r="Q138" s="118">
        <f>ROUND(N138*0.55,1)</f>
        <v>79.8</v>
      </c>
      <c r="R138" s="22">
        <f>Q138*$J$1</f>
        <v>0</v>
      </c>
      <c r="S138" s="16" t="e">
        <f>(Q138-L138)/L138</f>
        <v>#DIV/0!</v>
      </c>
      <c r="T138" s="23">
        <f>ROUND(Q138*0.8,1)</f>
        <v>63.8</v>
      </c>
      <c r="U138" s="28">
        <v>2304</v>
      </c>
      <c r="V138" s="22">
        <f>T138*$J$1</f>
        <v>0</v>
      </c>
      <c r="W138" s="16" t="e">
        <f>(T138-L138)/L138</f>
        <v>#DIV/0!</v>
      </c>
      <c r="X138" s="7"/>
      <c r="Y138" s="8"/>
      <c r="Z138" s="8"/>
      <c r="AA138" s="8"/>
      <c r="AB138" s="8"/>
      <c r="AC138" s="9"/>
      <c r="AD138" s="7">
        <f>SUM(X138:AC138)</f>
        <v>0</v>
      </c>
      <c r="AE138" s="75">
        <f>AD138*K138</f>
        <v>0</v>
      </c>
      <c r="AG138" s="7" t="s">
        <v>4</v>
      </c>
      <c r="AH138" s="8">
        <f t="shared" si="205"/>
        <v>2</v>
      </c>
      <c r="AI138" s="8">
        <f t="shared" si="205"/>
        <v>3</v>
      </c>
      <c r="AJ138" s="8">
        <f t="shared" si="205"/>
        <v>6</v>
      </c>
      <c r="AK138" s="8">
        <f t="shared" si="205"/>
        <v>2</v>
      </c>
      <c r="AL138" s="9" t="s">
        <v>4</v>
      </c>
      <c r="AM138" s="7">
        <f>SUM(AG138:AL138)</f>
        <v>13</v>
      </c>
      <c r="AN138" s="101">
        <f>AM138*L138</f>
        <v>0</v>
      </c>
      <c r="AO138" s="7" t="s">
        <v>4</v>
      </c>
      <c r="AP138" s="8">
        <v>0</v>
      </c>
      <c r="AQ138" s="8">
        <v>0</v>
      </c>
      <c r="AR138" s="8">
        <v>0</v>
      </c>
      <c r="AS138" s="8">
        <v>0</v>
      </c>
      <c r="AT138" s="9" t="s">
        <v>4</v>
      </c>
      <c r="AU138" s="74">
        <f>SUM(AO138:AT138)</f>
        <v>0</v>
      </c>
      <c r="AV138" s="101">
        <f>AU138*K138</f>
        <v>0</v>
      </c>
      <c r="AW138" s="7" t="s">
        <v>4</v>
      </c>
      <c r="AX138" s="8">
        <v>0</v>
      </c>
      <c r="AY138" s="8">
        <v>0</v>
      </c>
      <c r="AZ138" s="8">
        <v>0</v>
      </c>
      <c r="BA138" s="8">
        <v>0</v>
      </c>
      <c r="BB138" s="9" t="s">
        <v>4</v>
      </c>
      <c r="BC138" s="74">
        <f>SUM(AW138:BB138)</f>
        <v>0</v>
      </c>
      <c r="BD138" s="104">
        <f>BC138*K138</f>
        <v>0</v>
      </c>
      <c r="BE138" s="96"/>
      <c r="BF138" s="11">
        <v>2</v>
      </c>
      <c r="BG138" s="11">
        <v>3</v>
      </c>
      <c r="BH138" s="11">
        <v>6</v>
      </c>
      <c r="BI138" s="11">
        <v>2</v>
      </c>
      <c r="BJ138" s="106"/>
      <c r="BK138" s="108">
        <f>SUM(BE138:BJ138)</f>
        <v>13</v>
      </c>
      <c r="BL138" s="86">
        <f>SUMIF(наличие!D:D,E138,наличие!F:F)</f>
        <v>0</v>
      </c>
      <c r="BM138" s="87">
        <f>AU138*O138</f>
        <v>0</v>
      </c>
      <c r="BN138" s="87">
        <f>BC138*O138</f>
        <v>0</v>
      </c>
      <c r="BO138" s="113">
        <f t="shared" si="201"/>
        <v>0</v>
      </c>
    </row>
    <row r="139" spans="1:67" s="10" customFormat="1" ht="60" x14ac:dyDescent="0.25">
      <c r="A139" s="11">
        <v>136</v>
      </c>
      <c r="B139" s="11" t="str">
        <f>_xlfn.XLOOKUP(D139,наличие!B:B,наличие!D:D,"-",0)</f>
        <v>Шляпы</v>
      </c>
      <c r="C139" s="11" t="s">
        <v>2383</v>
      </c>
      <c r="D139" s="109" t="str">
        <f t="shared" si="202"/>
        <v>SPERLING</v>
      </c>
      <c r="E139" s="110" t="str">
        <f t="shared" si="203"/>
        <v>70613BH</v>
      </c>
      <c r="F139" s="111" t="s">
        <v>46</v>
      </c>
      <c r="G139" s="11" t="str">
        <f t="shared" si="204"/>
        <v>70613BH_Woodland Mix</v>
      </c>
      <c r="H139" s="30" t="s">
        <v>4278</v>
      </c>
      <c r="I139" s="30"/>
      <c r="J139" s="14" t="s">
        <v>2488</v>
      </c>
      <c r="K139" s="45"/>
      <c r="L139" s="65">
        <f t="shared" si="114"/>
        <v>0</v>
      </c>
      <c r="M139" s="125">
        <f>SUMIF(price!A:A,E139,price!D:D)</f>
        <v>155</v>
      </c>
      <c r="N139" s="126">
        <v>142</v>
      </c>
      <c r="O139" s="21">
        <f t="shared" si="188"/>
        <v>12780</v>
      </c>
      <c r="P139" s="16" t="e">
        <f t="shared" si="189"/>
        <v>#DIV/0!</v>
      </c>
      <c r="Q139" s="118">
        <f t="shared" si="190"/>
        <v>78.099999999999994</v>
      </c>
      <c r="R139" s="22">
        <f t="shared" ref="R139:R167" si="206">Q139*$J$1</f>
        <v>0</v>
      </c>
      <c r="S139" s="16" t="e">
        <f t="shared" si="191"/>
        <v>#DIV/0!</v>
      </c>
      <c r="T139" s="23">
        <f t="shared" si="192"/>
        <v>62.5</v>
      </c>
      <c r="U139" s="28">
        <v>2304</v>
      </c>
      <c r="V139" s="22">
        <f t="shared" si="193"/>
        <v>0</v>
      </c>
      <c r="W139" s="16" t="e">
        <f t="shared" si="194"/>
        <v>#DIV/0!</v>
      </c>
      <c r="X139" s="7"/>
      <c r="Y139" s="8"/>
      <c r="Z139" s="8"/>
      <c r="AA139" s="8"/>
      <c r="AB139" s="8"/>
      <c r="AC139" s="9"/>
      <c r="AD139" s="7">
        <f t="shared" si="195"/>
        <v>0</v>
      </c>
      <c r="AE139" s="75">
        <f t="shared" ref="AE139:AE193" si="207">AD139*K139</f>
        <v>0</v>
      </c>
      <c r="AG139" s="7" t="s">
        <v>4</v>
      </c>
      <c r="AH139" s="8">
        <f t="shared" si="159"/>
        <v>0</v>
      </c>
      <c r="AI139" s="8">
        <f t="shared" si="160"/>
        <v>0</v>
      </c>
      <c r="AJ139" s="8">
        <f t="shared" si="161"/>
        <v>0</v>
      </c>
      <c r="AK139" s="8">
        <f t="shared" si="162"/>
        <v>0</v>
      </c>
      <c r="AL139" s="9">
        <f t="shared" ref="AL139:AL146" si="208">BJ139+AC139-AT139-BB139</f>
        <v>0</v>
      </c>
      <c r="AM139" s="7">
        <f t="shared" si="196"/>
        <v>0</v>
      </c>
      <c r="AN139" s="101">
        <f t="shared" si="197"/>
        <v>0</v>
      </c>
      <c r="AO139" s="7" t="s">
        <v>4</v>
      </c>
      <c r="AP139" s="8">
        <v>0</v>
      </c>
      <c r="AQ139" s="8">
        <v>0</v>
      </c>
      <c r="AR139" s="8">
        <v>0</v>
      </c>
      <c r="AS139" s="8">
        <v>0</v>
      </c>
      <c r="AT139" s="9">
        <v>0</v>
      </c>
      <c r="AU139" s="74">
        <f t="shared" ref="AU139:AU144" si="209">SUM(AO139:AT139)</f>
        <v>0</v>
      </c>
      <c r="AV139" s="101">
        <f t="shared" ref="AV139:AV193" si="210">AU139*K139</f>
        <v>0</v>
      </c>
      <c r="AW139" s="7" t="s">
        <v>4</v>
      </c>
      <c r="AX139" s="8">
        <v>0</v>
      </c>
      <c r="AY139" s="8">
        <v>0</v>
      </c>
      <c r="AZ139" s="8">
        <v>0</v>
      </c>
      <c r="BA139" s="8">
        <v>0</v>
      </c>
      <c r="BB139" s="9">
        <v>0</v>
      </c>
      <c r="BC139" s="74">
        <f t="shared" si="198"/>
        <v>0</v>
      </c>
      <c r="BD139" s="104">
        <f t="shared" si="90"/>
        <v>0</v>
      </c>
      <c r="BE139" s="96"/>
      <c r="BF139" s="11"/>
      <c r="BG139" s="11"/>
      <c r="BH139" s="11"/>
      <c r="BI139" s="11"/>
      <c r="BJ139" s="106"/>
      <c r="BK139" s="108">
        <f t="shared" si="186"/>
        <v>0</v>
      </c>
      <c r="BL139" s="86">
        <f>SUMIF(наличие!D:D,E139,наличие!F:F)</f>
        <v>0</v>
      </c>
      <c r="BM139" s="87">
        <f t="shared" si="199"/>
        <v>0</v>
      </c>
      <c r="BN139" s="87">
        <f t="shared" si="200"/>
        <v>0</v>
      </c>
      <c r="BO139" s="113">
        <f t="shared" si="201"/>
        <v>0</v>
      </c>
    </row>
    <row r="140" spans="1:67" s="10" customFormat="1" ht="30" x14ac:dyDescent="0.25">
      <c r="A140" s="11">
        <v>137</v>
      </c>
      <c r="B140" s="11" t="str">
        <f>_xlfn.XLOOKUP(D140,наличие!B:B,наличие!D:D,"-",0)</f>
        <v>-</v>
      </c>
      <c r="C140" s="11" t="s">
        <v>2384</v>
      </c>
      <c r="D140" s="109" t="str">
        <f t="shared" si="202"/>
        <v>CURTIS</v>
      </c>
      <c r="E140" s="110" t="str">
        <f t="shared" si="203"/>
        <v>7005</v>
      </c>
      <c r="F140" s="111" t="s">
        <v>2447</v>
      </c>
      <c r="G140" s="11" t="str">
        <f t="shared" si="204"/>
        <v>7005_Sea Breeze</v>
      </c>
      <c r="H140" s="30" t="s">
        <v>4280</v>
      </c>
      <c r="I140" s="30"/>
      <c r="J140" s="14" t="s">
        <v>2488</v>
      </c>
      <c r="K140" s="45"/>
      <c r="L140" s="65">
        <f t="shared" si="114"/>
        <v>0</v>
      </c>
      <c r="M140" s="125">
        <f>SUMIF(price!A:A,E140,price!D:D)</f>
        <v>135</v>
      </c>
      <c r="N140" s="126">
        <v>142</v>
      </c>
      <c r="O140" s="21">
        <f t="shared" si="188"/>
        <v>12780</v>
      </c>
      <c r="P140" s="16" t="e">
        <f t="shared" si="189"/>
        <v>#DIV/0!</v>
      </c>
      <c r="Q140" s="118">
        <f t="shared" si="190"/>
        <v>78.099999999999994</v>
      </c>
      <c r="R140" s="22">
        <f t="shared" si="206"/>
        <v>0</v>
      </c>
      <c r="S140" s="16" t="e">
        <f t="shared" si="191"/>
        <v>#DIV/0!</v>
      </c>
      <c r="T140" s="23">
        <f t="shared" si="192"/>
        <v>62.5</v>
      </c>
      <c r="U140" s="28">
        <v>2304</v>
      </c>
      <c r="V140" s="22">
        <f t="shared" si="193"/>
        <v>0</v>
      </c>
      <c r="W140" s="16" t="e">
        <f t="shared" si="194"/>
        <v>#DIV/0!</v>
      </c>
      <c r="X140" s="7"/>
      <c r="Y140" s="8"/>
      <c r="Z140" s="8"/>
      <c r="AA140" s="8"/>
      <c r="AB140" s="8"/>
      <c r="AC140" s="9"/>
      <c r="AD140" s="7">
        <f t="shared" si="195"/>
        <v>0</v>
      </c>
      <c r="AE140" s="75">
        <f t="shared" si="207"/>
        <v>0</v>
      </c>
      <c r="AG140" s="7" t="s">
        <v>4</v>
      </c>
      <c r="AH140" s="8">
        <f t="shared" ref="AH140:AH177" si="211">BF140+Y140-AP140-AX140</f>
        <v>0</v>
      </c>
      <c r="AI140" s="8">
        <f t="shared" ref="AI140:AI177" si="212">BG140+Z140-AQ140-AY140</f>
        <v>0</v>
      </c>
      <c r="AJ140" s="8">
        <f t="shared" ref="AJ140:AJ177" si="213">BH140+AA140-AR140-AZ140</f>
        <v>0</v>
      </c>
      <c r="AK140" s="8">
        <f t="shared" ref="AK140:AK177" si="214">BI140+AB140-AS140-BA140</f>
        <v>0</v>
      </c>
      <c r="AL140" s="9">
        <f>BJ140+AC140-AT140-BB140</f>
        <v>0</v>
      </c>
      <c r="AM140" s="7">
        <f t="shared" si="196"/>
        <v>0</v>
      </c>
      <c r="AN140" s="101">
        <f t="shared" si="197"/>
        <v>0</v>
      </c>
      <c r="AO140" s="7" t="s">
        <v>4</v>
      </c>
      <c r="AP140" s="8">
        <v>0</v>
      </c>
      <c r="AQ140" s="8">
        <v>0</v>
      </c>
      <c r="AR140" s="8">
        <v>0</v>
      </c>
      <c r="AS140" s="8">
        <v>0</v>
      </c>
      <c r="AT140" s="9">
        <v>0</v>
      </c>
      <c r="AU140" s="74">
        <f t="shared" si="209"/>
        <v>0</v>
      </c>
      <c r="AV140" s="101">
        <f t="shared" si="210"/>
        <v>0</v>
      </c>
      <c r="AW140" s="7" t="s">
        <v>4</v>
      </c>
      <c r="AX140" s="8">
        <v>0</v>
      </c>
      <c r="AY140" s="8">
        <v>0</v>
      </c>
      <c r="AZ140" s="8">
        <v>0</v>
      </c>
      <c r="BA140" s="8">
        <v>0</v>
      </c>
      <c r="BB140" s="9">
        <v>0</v>
      </c>
      <c r="BC140" s="74">
        <f t="shared" si="198"/>
        <v>0</v>
      </c>
      <c r="BD140" s="104">
        <f t="shared" si="90"/>
        <v>0</v>
      </c>
      <c r="BE140" s="96"/>
      <c r="BF140" s="11"/>
      <c r="BG140" s="11"/>
      <c r="BH140" s="11"/>
      <c r="BI140" s="11"/>
      <c r="BJ140" s="106"/>
      <c r="BK140" s="108">
        <f t="shared" si="186"/>
        <v>0</v>
      </c>
      <c r="BL140" s="86">
        <f>SUMIF(наличие!D:D,E140,наличие!F:F)</f>
        <v>0</v>
      </c>
      <c r="BM140" s="87">
        <f t="shared" si="199"/>
        <v>0</v>
      </c>
      <c r="BN140" s="87">
        <f t="shared" si="200"/>
        <v>0</v>
      </c>
      <c r="BO140" s="113">
        <f t="shared" si="201"/>
        <v>0</v>
      </c>
    </row>
    <row r="141" spans="1:67" s="10" customFormat="1" ht="30" x14ac:dyDescent="0.25">
      <c r="A141" s="11">
        <v>138</v>
      </c>
      <c r="B141" s="11" t="str">
        <f>_xlfn.XLOOKUP(D141,наличие!B:B,наличие!D:D,"-",0)</f>
        <v>-</v>
      </c>
      <c r="C141" s="11" t="s">
        <v>2384</v>
      </c>
      <c r="D141" s="109" t="str">
        <f t="shared" si="202"/>
        <v>CURTIS</v>
      </c>
      <c r="E141" s="110" t="str">
        <f t="shared" si="203"/>
        <v>7005</v>
      </c>
      <c r="F141" s="111" t="s">
        <v>17</v>
      </c>
      <c r="G141" s="11" t="str">
        <f t="shared" si="204"/>
        <v>7005_Serpent</v>
      </c>
      <c r="H141" s="30" t="s">
        <v>4280</v>
      </c>
      <c r="I141" s="30"/>
      <c r="J141" s="14" t="s">
        <v>2488</v>
      </c>
      <c r="K141" s="45"/>
      <c r="L141" s="65">
        <f t="shared" si="114"/>
        <v>0</v>
      </c>
      <c r="M141" s="125">
        <f>SUMIF(price!A:A,E141,price!D:D)</f>
        <v>135</v>
      </c>
      <c r="N141" s="126">
        <v>142</v>
      </c>
      <c r="O141" s="21">
        <f t="shared" si="188"/>
        <v>12780</v>
      </c>
      <c r="P141" s="16" t="e">
        <f t="shared" si="189"/>
        <v>#DIV/0!</v>
      </c>
      <c r="Q141" s="118">
        <f t="shared" si="190"/>
        <v>78.099999999999994</v>
      </c>
      <c r="R141" s="22">
        <f t="shared" si="206"/>
        <v>0</v>
      </c>
      <c r="S141" s="16" t="e">
        <f t="shared" si="191"/>
        <v>#DIV/0!</v>
      </c>
      <c r="T141" s="23">
        <f t="shared" si="192"/>
        <v>62.5</v>
      </c>
      <c r="U141" s="28">
        <v>2304</v>
      </c>
      <c r="V141" s="22">
        <f t="shared" si="193"/>
        <v>0</v>
      </c>
      <c r="W141" s="16" t="e">
        <f t="shared" si="194"/>
        <v>#DIV/0!</v>
      </c>
      <c r="X141" s="7"/>
      <c r="Y141" s="8"/>
      <c r="Z141" s="8"/>
      <c r="AA141" s="8"/>
      <c r="AB141" s="8"/>
      <c r="AC141" s="9"/>
      <c r="AD141" s="7">
        <f t="shared" si="195"/>
        <v>0</v>
      </c>
      <c r="AE141" s="75">
        <f t="shared" si="207"/>
        <v>0</v>
      </c>
      <c r="AG141" s="7" t="s">
        <v>4</v>
      </c>
      <c r="AH141" s="8">
        <f t="shared" si="211"/>
        <v>0</v>
      </c>
      <c r="AI141" s="8">
        <f t="shared" si="212"/>
        <v>0</v>
      </c>
      <c r="AJ141" s="8">
        <f t="shared" si="213"/>
        <v>0</v>
      </c>
      <c r="AK141" s="8">
        <f t="shared" si="214"/>
        <v>0</v>
      </c>
      <c r="AL141" s="9">
        <f>BJ141+AC141-AT141-BB141</f>
        <v>0</v>
      </c>
      <c r="AM141" s="7">
        <f t="shared" si="196"/>
        <v>0</v>
      </c>
      <c r="AN141" s="101">
        <f t="shared" si="197"/>
        <v>0</v>
      </c>
      <c r="AO141" s="7" t="s">
        <v>4</v>
      </c>
      <c r="AP141" s="8">
        <v>0</v>
      </c>
      <c r="AQ141" s="8">
        <v>0</v>
      </c>
      <c r="AR141" s="8">
        <v>0</v>
      </c>
      <c r="AS141" s="8">
        <v>0</v>
      </c>
      <c r="AT141" s="9">
        <v>0</v>
      </c>
      <c r="AU141" s="74">
        <f t="shared" si="209"/>
        <v>0</v>
      </c>
      <c r="AV141" s="101">
        <f t="shared" si="210"/>
        <v>0</v>
      </c>
      <c r="AW141" s="7" t="s">
        <v>4</v>
      </c>
      <c r="AX141" s="8">
        <v>0</v>
      </c>
      <c r="AY141" s="8">
        <v>0</v>
      </c>
      <c r="AZ141" s="8">
        <v>0</v>
      </c>
      <c r="BA141" s="8">
        <v>0</v>
      </c>
      <c r="BB141" s="9">
        <v>0</v>
      </c>
      <c r="BC141" s="74">
        <f t="shared" si="198"/>
        <v>0</v>
      </c>
      <c r="BD141" s="104">
        <f t="shared" si="90"/>
        <v>0</v>
      </c>
      <c r="BE141" s="96"/>
      <c r="BF141" s="11"/>
      <c r="BG141" s="11"/>
      <c r="BH141" s="11"/>
      <c r="BI141" s="11"/>
      <c r="BJ141" s="106"/>
      <c r="BK141" s="108">
        <f t="shared" si="186"/>
        <v>0</v>
      </c>
      <c r="BL141" s="86">
        <f>SUMIF(наличие!D:D,E141,наличие!F:F)</f>
        <v>0</v>
      </c>
      <c r="BM141" s="87">
        <f t="shared" si="199"/>
        <v>0</v>
      </c>
      <c r="BN141" s="87">
        <f t="shared" si="200"/>
        <v>0</v>
      </c>
      <c r="BO141" s="113">
        <f t="shared" si="201"/>
        <v>0</v>
      </c>
    </row>
    <row r="142" spans="1:67" s="10" customFormat="1" ht="38.25" x14ac:dyDescent="0.25">
      <c r="A142" s="11">
        <v>139</v>
      </c>
      <c r="B142" s="11" t="str">
        <f>_xlfn.XLOOKUP(D142,наличие!B:B,наличие!D:D,"-",0)</f>
        <v>-</v>
      </c>
      <c r="C142" s="11" t="s">
        <v>2384</v>
      </c>
      <c r="D142" s="109" t="str">
        <f t="shared" si="202"/>
        <v>CURTIS</v>
      </c>
      <c r="E142" s="110" t="str">
        <f t="shared" si="203"/>
        <v>7005</v>
      </c>
      <c r="F142" s="111" t="s">
        <v>2448</v>
      </c>
      <c r="G142" s="11" t="str">
        <f t="shared" si="204"/>
        <v>7005_Speckled Egg Mix</v>
      </c>
      <c r="H142" s="30" t="s">
        <v>4280</v>
      </c>
      <c r="I142" s="30"/>
      <c r="J142" s="14" t="s">
        <v>2488</v>
      </c>
      <c r="K142" s="45"/>
      <c r="L142" s="65">
        <f t="shared" si="114"/>
        <v>0</v>
      </c>
      <c r="M142" s="125">
        <f>SUMIF(price!A:A,E142,price!D:D)</f>
        <v>135</v>
      </c>
      <c r="N142" s="126">
        <v>142</v>
      </c>
      <c r="O142" s="21">
        <f t="shared" si="188"/>
        <v>12780</v>
      </c>
      <c r="P142" s="16" t="e">
        <f t="shared" si="189"/>
        <v>#DIV/0!</v>
      </c>
      <c r="Q142" s="118">
        <f t="shared" si="190"/>
        <v>78.099999999999994</v>
      </c>
      <c r="R142" s="22">
        <f t="shared" si="206"/>
        <v>0</v>
      </c>
      <c r="S142" s="16" t="e">
        <f t="shared" si="191"/>
        <v>#DIV/0!</v>
      </c>
      <c r="T142" s="23">
        <f t="shared" si="192"/>
        <v>62.5</v>
      </c>
      <c r="U142" s="28">
        <v>2304</v>
      </c>
      <c r="V142" s="22">
        <f t="shared" si="193"/>
        <v>0</v>
      </c>
      <c r="W142" s="16" t="e">
        <f t="shared" si="194"/>
        <v>#DIV/0!</v>
      </c>
      <c r="X142" s="7"/>
      <c r="Y142" s="8"/>
      <c r="Z142" s="8"/>
      <c r="AA142" s="8"/>
      <c r="AB142" s="8"/>
      <c r="AC142" s="9"/>
      <c r="AD142" s="7">
        <f t="shared" si="195"/>
        <v>0</v>
      </c>
      <c r="AE142" s="75">
        <f t="shared" si="207"/>
        <v>0</v>
      </c>
      <c r="AG142" s="7" t="s">
        <v>4</v>
      </c>
      <c r="AH142" s="8">
        <f t="shared" si="211"/>
        <v>0</v>
      </c>
      <c r="AI142" s="8">
        <f t="shared" si="212"/>
        <v>1</v>
      </c>
      <c r="AJ142" s="8">
        <f t="shared" si="213"/>
        <v>0</v>
      </c>
      <c r="AK142" s="8">
        <f t="shared" si="214"/>
        <v>0</v>
      </c>
      <c r="AL142" s="9">
        <f>BJ142+AC142-AT142-BB142</f>
        <v>0</v>
      </c>
      <c r="AM142" s="7">
        <f t="shared" si="196"/>
        <v>1</v>
      </c>
      <c r="AN142" s="101">
        <f t="shared" si="197"/>
        <v>0</v>
      </c>
      <c r="AO142" s="7" t="s">
        <v>4</v>
      </c>
      <c r="AP142" s="8">
        <v>0</v>
      </c>
      <c r="AQ142" s="8">
        <v>0</v>
      </c>
      <c r="AR142" s="8">
        <v>0</v>
      </c>
      <c r="AS142" s="8">
        <v>0</v>
      </c>
      <c r="AT142" s="9">
        <v>0</v>
      </c>
      <c r="AU142" s="74">
        <f t="shared" si="209"/>
        <v>0</v>
      </c>
      <c r="AV142" s="101">
        <f t="shared" si="210"/>
        <v>0</v>
      </c>
      <c r="AW142" s="7" t="s">
        <v>4</v>
      </c>
      <c r="AX142" s="8">
        <v>0</v>
      </c>
      <c r="AY142" s="8">
        <v>0</v>
      </c>
      <c r="AZ142" s="8">
        <v>0</v>
      </c>
      <c r="BA142" s="8">
        <v>0</v>
      </c>
      <c r="BB142" s="9">
        <v>0</v>
      </c>
      <c r="BC142" s="74">
        <f t="shared" si="198"/>
        <v>0</v>
      </c>
      <c r="BD142" s="104">
        <f t="shared" si="90"/>
        <v>0</v>
      </c>
      <c r="BE142" s="96"/>
      <c r="BF142" s="11"/>
      <c r="BG142" s="11">
        <v>1</v>
      </c>
      <c r="BH142" s="11"/>
      <c r="BI142" s="11"/>
      <c r="BJ142" s="106"/>
      <c r="BK142" s="108">
        <f t="shared" si="186"/>
        <v>1</v>
      </c>
      <c r="BL142" s="86">
        <f>SUMIF(наличие!D:D,E142,наличие!F:F)</f>
        <v>0</v>
      </c>
      <c r="BM142" s="87">
        <f t="shared" si="199"/>
        <v>0</v>
      </c>
      <c r="BN142" s="87">
        <f t="shared" si="200"/>
        <v>0</v>
      </c>
      <c r="BO142" s="113">
        <f t="shared" si="201"/>
        <v>0</v>
      </c>
    </row>
    <row r="143" spans="1:67" s="10" customFormat="1" ht="38.25" x14ac:dyDescent="0.25">
      <c r="A143" s="11">
        <v>140</v>
      </c>
      <c r="B143" s="11" t="str">
        <f>_xlfn.XLOOKUP(D143,наличие!B:B,наличие!D:D,"-",0)</f>
        <v>-</v>
      </c>
      <c r="C143" s="11" t="s">
        <v>2384</v>
      </c>
      <c r="D143" s="109" t="str">
        <f t="shared" si="202"/>
        <v>CURTIS</v>
      </c>
      <c r="E143" s="110" t="str">
        <f t="shared" si="203"/>
        <v>7005</v>
      </c>
      <c r="F143" s="111" t="s">
        <v>2438</v>
      </c>
      <c r="G143" s="11" t="str">
        <f t="shared" si="204"/>
        <v>7005_Uniform Green</v>
      </c>
      <c r="H143" s="30" t="s">
        <v>4280</v>
      </c>
      <c r="I143" s="30"/>
      <c r="J143" s="14" t="s">
        <v>2488</v>
      </c>
      <c r="K143" s="45"/>
      <c r="L143" s="65">
        <f t="shared" si="114"/>
        <v>0</v>
      </c>
      <c r="M143" s="125">
        <f>SUMIF(price!A:A,E143,price!D:D)</f>
        <v>135</v>
      </c>
      <c r="N143" s="126">
        <v>142</v>
      </c>
      <c r="O143" s="21">
        <f t="shared" si="188"/>
        <v>12780</v>
      </c>
      <c r="P143" s="16" t="e">
        <f t="shared" si="189"/>
        <v>#DIV/0!</v>
      </c>
      <c r="Q143" s="118">
        <f t="shared" si="190"/>
        <v>78.099999999999994</v>
      </c>
      <c r="R143" s="22">
        <f t="shared" si="206"/>
        <v>0</v>
      </c>
      <c r="S143" s="16" t="e">
        <f t="shared" si="191"/>
        <v>#DIV/0!</v>
      </c>
      <c r="T143" s="23">
        <f t="shared" si="192"/>
        <v>62.5</v>
      </c>
      <c r="U143" s="28">
        <v>2304</v>
      </c>
      <c r="V143" s="22">
        <f t="shared" si="193"/>
        <v>0</v>
      </c>
      <c r="W143" s="16" t="e">
        <f t="shared" si="194"/>
        <v>#DIV/0!</v>
      </c>
      <c r="X143" s="7"/>
      <c r="Y143" s="8"/>
      <c r="Z143" s="8"/>
      <c r="AA143" s="8"/>
      <c r="AB143" s="8"/>
      <c r="AC143" s="9"/>
      <c r="AD143" s="7">
        <f t="shared" si="195"/>
        <v>0</v>
      </c>
      <c r="AE143" s="75">
        <f t="shared" si="207"/>
        <v>0</v>
      </c>
      <c r="AG143" s="7" t="s">
        <v>4</v>
      </c>
      <c r="AH143" s="8">
        <f t="shared" si="211"/>
        <v>0</v>
      </c>
      <c r="AI143" s="8">
        <f t="shared" si="212"/>
        <v>0</v>
      </c>
      <c r="AJ143" s="8">
        <f t="shared" si="213"/>
        <v>0</v>
      </c>
      <c r="AK143" s="8">
        <f t="shared" si="214"/>
        <v>0</v>
      </c>
      <c r="AL143" s="9">
        <f t="shared" si="208"/>
        <v>0</v>
      </c>
      <c r="AM143" s="7">
        <f t="shared" si="196"/>
        <v>0</v>
      </c>
      <c r="AN143" s="101">
        <f t="shared" si="197"/>
        <v>0</v>
      </c>
      <c r="AO143" s="7" t="s">
        <v>4</v>
      </c>
      <c r="AP143" s="8">
        <v>0</v>
      </c>
      <c r="AQ143" s="8">
        <v>0</v>
      </c>
      <c r="AR143" s="8">
        <v>0</v>
      </c>
      <c r="AS143" s="8">
        <v>0</v>
      </c>
      <c r="AT143" s="9">
        <v>0</v>
      </c>
      <c r="AU143" s="74">
        <f t="shared" si="209"/>
        <v>0</v>
      </c>
      <c r="AV143" s="101">
        <f t="shared" si="210"/>
        <v>0</v>
      </c>
      <c r="AW143" s="7" t="s">
        <v>4</v>
      </c>
      <c r="AX143" s="8">
        <v>0</v>
      </c>
      <c r="AY143" s="8">
        <v>0</v>
      </c>
      <c r="AZ143" s="8">
        <v>0</v>
      </c>
      <c r="BA143" s="8">
        <v>0</v>
      </c>
      <c r="BB143" s="9">
        <v>0</v>
      </c>
      <c r="BC143" s="74">
        <f t="shared" si="198"/>
        <v>0</v>
      </c>
      <c r="BD143" s="104">
        <f t="shared" si="90"/>
        <v>0</v>
      </c>
      <c r="BE143" s="96"/>
      <c r="BF143" s="11"/>
      <c r="BG143" s="11"/>
      <c r="BH143" s="11"/>
      <c r="BI143" s="11"/>
      <c r="BJ143" s="106"/>
      <c r="BK143" s="108">
        <f t="shared" ref="BK143:BK177" si="215">SUM(BE143:BJ143)</f>
        <v>0</v>
      </c>
      <c r="BL143" s="86">
        <f>SUMIF(наличие!D:D,E143,наличие!F:F)</f>
        <v>0</v>
      </c>
      <c r="BM143" s="87">
        <f t="shared" si="199"/>
        <v>0</v>
      </c>
      <c r="BN143" s="87">
        <f t="shared" si="200"/>
        <v>0</v>
      </c>
      <c r="BO143" s="113">
        <f t="shared" si="201"/>
        <v>0</v>
      </c>
    </row>
    <row r="144" spans="1:67" s="10" customFormat="1" ht="30" x14ac:dyDescent="0.25">
      <c r="A144" s="11">
        <v>141</v>
      </c>
      <c r="B144" s="11" t="str">
        <f>_xlfn.XLOOKUP(D144,наличие!B:B,наличие!D:D,"-",0)</f>
        <v>-</v>
      </c>
      <c r="C144" s="11" t="s">
        <v>2384</v>
      </c>
      <c r="D144" s="109" t="str">
        <f t="shared" si="202"/>
        <v>CURTIS</v>
      </c>
      <c r="E144" s="110" t="str">
        <f t="shared" si="203"/>
        <v>7005</v>
      </c>
      <c r="F144" s="111" t="s">
        <v>2202</v>
      </c>
      <c r="G144" s="11" t="str">
        <f t="shared" si="204"/>
        <v>7005_Vintage Blue</v>
      </c>
      <c r="H144" s="30" t="s">
        <v>4280</v>
      </c>
      <c r="I144" s="30"/>
      <c r="J144" s="14" t="s">
        <v>2488</v>
      </c>
      <c r="K144" s="45"/>
      <c r="L144" s="65">
        <f t="shared" si="114"/>
        <v>0</v>
      </c>
      <c r="M144" s="125">
        <f>SUMIF(price!A:A,E144,price!D:D)</f>
        <v>135</v>
      </c>
      <c r="N144" s="126">
        <v>142</v>
      </c>
      <c r="O144" s="21">
        <f t="shared" si="188"/>
        <v>12780</v>
      </c>
      <c r="P144" s="16" t="e">
        <f t="shared" si="189"/>
        <v>#DIV/0!</v>
      </c>
      <c r="Q144" s="118">
        <f t="shared" si="190"/>
        <v>78.099999999999994</v>
      </c>
      <c r="R144" s="22">
        <f t="shared" si="206"/>
        <v>0</v>
      </c>
      <c r="S144" s="16" t="e">
        <f t="shared" si="191"/>
        <v>#DIV/0!</v>
      </c>
      <c r="T144" s="23">
        <f t="shared" si="192"/>
        <v>62.5</v>
      </c>
      <c r="U144" s="28">
        <v>2304</v>
      </c>
      <c r="V144" s="22">
        <f t="shared" si="193"/>
        <v>0</v>
      </c>
      <c r="W144" s="16" t="e">
        <f t="shared" si="194"/>
        <v>#DIV/0!</v>
      </c>
      <c r="X144" s="7"/>
      <c r="Y144" s="8"/>
      <c r="Z144" s="8"/>
      <c r="AA144" s="8"/>
      <c r="AB144" s="8"/>
      <c r="AC144" s="9"/>
      <c r="AD144" s="7">
        <f t="shared" si="195"/>
        <v>0</v>
      </c>
      <c r="AE144" s="75">
        <f t="shared" si="207"/>
        <v>0</v>
      </c>
      <c r="AG144" s="7" t="s">
        <v>4</v>
      </c>
      <c r="AH144" s="8">
        <f t="shared" si="211"/>
        <v>0</v>
      </c>
      <c r="AI144" s="8">
        <f t="shared" si="212"/>
        <v>0</v>
      </c>
      <c r="AJ144" s="8">
        <f t="shared" si="213"/>
        <v>0</v>
      </c>
      <c r="AK144" s="8">
        <f t="shared" si="214"/>
        <v>1</v>
      </c>
      <c r="AL144" s="9">
        <f>BJ144+AC144-AT144-BB144</f>
        <v>1</v>
      </c>
      <c r="AM144" s="7">
        <f t="shared" si="196"/>
        <v>2</v>
      </c>
      <c r="AN144" s="101">
        <f t="shared" si="197"/>
        <v>0</v>
      </c>
      <c r="AO144" s="7" t="s">
        <v>4</v>
      </c>
      <c r="AP144" s="8">
        <v>0</v>
      </c>
      <c r="AQ144" s="8">
        <v>0</v>
      </c>
      <c r="AR144" s="8">
        <v>0</v>
      </c>
      <c r="AS144" s="8">
        <v>0</v>
      </c>
      <c r="AT144" s="9">
        <v>0</v>
      </c>
      <c r="AU144" s="74">
        <f t="shared" si="209"/>
        <v>0</v>
      </c>
      <c r="AV144" s="101">
        <f t="shared" si="210"/>
        <v>0</v>
      </c>
      <c r="AW144" s="7" t="s">
        <v>4</v>
      </c>
      <c r="AX144" s="8">
        <v>0</v>
      </c>
      <c r="AY144" s="8">
        <v>0</v>
      </c>
      <c r="AZ144" s="8">
        <v>0</v>
      </c>
      <c r="BA144" s="8">
        <v>0</v>
      </c>
      <c r="BB144" s="9">
        <v>0</v>
      </c>
      <c r="BC144" s="74">
        <f t="shared" si="198"/>
        <v>0</v>
      </c>
      <c r="BD144" s="104">
        <f t="shared" ref="BD144:BD198" si="216">BC144*K144</f>
        <v>0</v>
      </c>
      <c r="BE144" s="96"/>
      <c r="BF144" s="11"/>
      <c r="BG144" s="11"/>
      <c r="BH144" s="11"/>
      <c r="BI144" s="11">
        <v>1</v>
      </c>
      <c r="BJ144" s="106">
        <v>1</v>
      </c>
      <c r="BK144" s="108">
        <f t="shared" si="215"/>
        <v>2</v>
      </c>
      <c r="BL144" s="86">
        <f>SUMIF(наличие!D:D,E144,наличие!F:F)</f>
        <v>0</v>
      </c>
      <c r="BM144" s="87">
        <f t="shared" si="199"/>
        <v>0</v>
      </c>
      <c r="BN144" s="87">
        <f t="shared" si="200"/>
        <v>0</v>
      </c>
      <c r="BO144" s="113">
        <f t="shared" si="201"/>
        <v>0</v>
      </c>
    </row>
    <row r="145" spans="1:67" s="10" customFormat="1" ht="30" x14ac:dyDescent="0.25">
      <c r="A145" s="11">
        <v>142</v>
      </c>
      <c r="B145" s="11" t="str">
        <f>_xlfn.XLOOKUP(D145,наличие!B:B,наличие!D:D,"-",0)</f>
        <v>-</v>
      </c>
      <c r="C145" s="11" t="s">
        <v>2384</v>
      </c>
      <c r="D145" s="109" t="str">
        <f t="shared" si="202"/>
        <v>CURTIS</v>
      </c>
      <c r="E145" s="110" t="str">
        <f t="shared" si="203"/>
        <v>7005</v>
      </c>
      <c r="F145" s="111" t="s">
        <v>652</v>
      </c>
      <c r="G145" s="11" t="str">
        <f t="shared" si="204"/>
        <v>7005_Antique</v>
      </c>
      <c r="H145" s="30" t="s">
        <v>4280</v>
      </c>
      <c r="I145" s="30"/>
      <c r="J145" s="14" t="s">
        <v>2488</v>
      </c>
      <c r="K145" s="45"/>
      <c r="L145" s="65">
        <f t="shared" si="114"/>
        <v>0</v>
      </c>
      <c r="M145" s="125">
        <f>SUMIF(price!A:A,E145,price!D:D)</f>
        <v>135</v>
      </c>
      <c r="N145" s="126">
        <v>142</v>
      </c>
      <c r="O145" s="21">
        <f t="shared" si="188"/>
        <v>12780</v>
      </c>
      <c r="P145" s="16" t="e">
        <f t="shared" si="189"/>
        <v>#DIV/0!</v>
      </c>
      <c r="Q145" s="118">
        <f t="shared" si="190"/>
        <v>78.099999999999994</v>
      </c>
      <c r="R145" s="22">
        <f t="shared" si="206"/>
        <v>0</v>
      </c>
      <c r="S145" s="16" t="e">
        <f t="shared" si="191"/>
        <v>#DIV/0!</v>
      </c>
      <c r="T145" s="23">
        <f t="shared" si="192"/>
        <v>62.5</v>
      </c>
      <c r="U145" s="28">
        <v>2304</v>
      </c>
      <c r="V145" s="22">
        <f t="shared" si="193"/>
        <v>0</v>
      </c>
      <c r="W145" s="16" t="e">
        <f t="shared" si="194"/>
        <v>#DIV/0!</v>
      </c>
      <c r="X145" s="7"/>
      <c r="Y145" s="8"/>
      <c r="Z145" s="8"/>
      <c r="AA145" s="8"/>
      <c r="AB145" s="8"/>
      <c r="AC145" s="9"/>
      <c r="AD145" s="7">
        <f t="shared" si="195"/>
        <v>0</v>
      </c>
      <c r="AE145" s="75">
        <f t="shared" si="207"/>
        <v>0</v>
      </c>
      <c r="AG145" s="7" t="s">
        <v>4</v>
      </c>
      <c r="AH145" s="8">
        <f t="shared" si="211"/>
        <v>1</v>
      </c>
      <c r="AI145" s="8">
        <f t="shared" si="212"/>
        <v>3</v>
      </c>
      <c r="AJ145" s="8">
        <f t="shared" si="213"/>
        <v>2</v>
      </c>
      <c r="AK145" s="8">
        <f t="shared" si="214"/>
        <v>1</v>
      </c>
      <c r="AL145" s="9">
        <f t="shared" si="208"/>
        <v>0</v>
      </c>
      <c r="AM145" s="7">
        <f t="shared" si="196"/>
        <v>7</v>
      </c>
      <c r="AN145" s="101">
        <f t="shared" si="197"/>
        <v>0</v>
      </c>
      <c r="AO145" s="7" t="s">
        <v>4</v>
      </c>
      <c r="AP145" s="8">
        <v>0</v>
      </c>
      <c r="AQ145" s="8">
        <v>0</v>
      </c>
      <c r="AR145" s="8">
        <v>0</v>
      </c>
      <c r="AS145" s="8">
        <v>0</v>
      </c>
      <c r="AT145" s="9">
        <v>0</v>
      </c>
      <c r="AU145" s="74">
        <f>SUM(AO145:AT145)</f>
        <v>0</v>
      </c>
      <c r="AV145" s="101">
        <f t="shared" si="210"/>
        <v>0</v>
      </c>
      <c r="AW145" s="7" t="s">
        <v>4</v>
      </c>
      <c r="AX145" s="8">
        <v>0</v>
      </c>
      <c r="AY145" s="8">
        <v>0</v>
      </c>
      <c r="AZ145" s="8">
        <v>0</v>
      </c>
      <c r="BA145" s="8">
        <v>0</v>
      </c>
      <c r="BB145" s="9">
        <v>0</v>
      </c>
      <c r="BC145" s="74">
        <f t="shared" si="198"/>
        <v>0</v>
      </c>
      <c r="BD145" s="104">
        <f t="shared" si="216"/>
        <v>0</v>
      </c>
      <c r="BE145" s="96"/>
      <c r="BF145" s="11">
        <v>1</v>
      </c>
      <c r="BG145" s="11">
        <v>3</v>
      </c>
      <c r="BH145" s="11">
        <v>2</v>
      </c>
      <c r="BI145" s="11">
        <v>1</v>
      </c>
      <c r="BJ145" s="106"/>
      <c r="BK145" s="108">
        <f t="shared" si="215"/>
        <v>7</v>
      </c>
      <c r="BL145" s="86">
        <f>SUMIF(наличие!D:D,E145,наличие!F:F)</f>
        <v>0</v>
      </c>
      <c r="BM145" s="87">
        <f t="shared" si="199"/>
        <v>0</v>
      </c>
      <c r="BN145" s="87">
        <f t="shared" si="200"/>
        <v>0</v>
      </c>
      <c r="BO145" s="113">
        <f t="shared" si="201"/>
        <v>0</v>
      </c>
    </row>
    <row r="146" spans="1:67" s="10" customFormat="1" ht="30" x14ac:dyDescent="0.25">
      <c r="A146" s="11">
        <v>143</v>
      </c>
      <c r="B146" s="11" t="str">
        <f>_xlfn.XLOOKUP(D146,наличие!B:B,наличие!D:D,"-",0)</f>
        <v>-</v>
      </c>
      <c r="C146" s="11" t="s">
        <v>2384</v>
      </c>
      <c r="D146" s="109" t="str">
        <f t="shared" si="202"/>
        <v>CURTIS</v>
      </c>
      <c r="E146" s="110" t="str">
        <f t="shared" si="203"/>
        <v>7005</v>
      </c>
      <c r="F146" s="111" t="s">
        <v>5</v>
      </c>
      <c r="G146" s="11" t="str">
        <f t="shared" si="204"/>
        <v>7005_Black</v>
      </c>
      <c r="H146" s="30" t="s">
        <v>4280</v>
      </c>
      <c r="I146" s="30"/>
      <c r="J146" s="14" t="s">
        <v>2488</v>
      </c>
      <c r="K146" s="45"/>
      <c r="L146" s="65">
        <f t="shared" si="114"/>
        <v>0</v>
      </c>
      <c r="M146" s="125">
        <f>SUMIF(price!A:A,E146,price!D:D)</f>
        <v>135</v>
      </c>
      <c r="N146" s="126">
        <v>142</v>
      </c>
      <c r="O146" s="21">
        <f t="shared" si="188"/>
        <v>12780</v>
      </c>
      <c r="P146" s="16" t="e">
        <f t="shared" si="189"/>
        <v>#DIV/0!</v>
      </c>
      <c r="Q146" s="118">
        <f t="shared" si="190"/>
        <v>78.099999999999994</v>
      </c>
      <c r="R146" s="22">
        <f t="shared" si="206"/>
        <v>0</v>
      </c>
      <c r="S146" s="16" t="e">
        <f t="shared" si="191"/>
        <v>#DIV/0!</v>
      </c>
      <c r="T146" s="23">
        <f t="shared" si="192"/>
        <v>62.5</v>
      </c>
      <c r="U146" s="28">
        <v>2304</v>
      </c>
      <c r="V146" s="22">
        <f t="shared" si="193"/>
        <v>0</v>
      </c>
      <c r="W146" s="16" t="e">
        <f t="shared" si="194"/>
        <v>#DIV/0!</v>
      </c>
      <c r="X146" s="7"/>
      <c r="Y146" s="8"/>
      <c r="Z146" s="8"/>
      <c r="AA146" s="8"/>
      <c r="AB146" s="8"/>
      <c r="AC146" s="9"/>
      <c r="AD146" s="7">
        <f t="shared" si="195"/>
        <v>0</v>
      </c>
      <c r="AE146" s="75">
        <f t="shared" si="207"/>
        <v>0</v>
      </c>
      <c r="AG146" s="7" t="s">
        <v>4</v>
      </c>
      <c r="AH146" s="8">
        <f t="shared" si="211"/>
        <v>0</v>
      </c>
      <c r="AI146" s="8">
        <f t="shared" si="212"/>
        <v>2</v>
      </c>
      <c r="AJ146" s="8">
        <f t="shared" si="213"/>
        <v>4</v>
      </c>
      <c r="AK146" s="8">
        <f t="shared" si="214"/>
        <v>2</v>
      </c>
      <c r="AL146" s="9">
        <f t="shared" si="208"/>
        <v>1</v>
      </c>
      <c r="AM146" s="7">
        <f t="shared" si="196"/>
        <v>9</v>
      </c>
      <c r="AN146" s="101">
        <f t="shared" si="197"/>
        <v>0</v>
      </c>
      <c r="AO146" s="7" t="s">
        <v>4</v>
      </c>
      <c r="AP146" s="8">
        <v>0</v>
      </c>
      <c r="AQ146" s="8">
        <v>0</v>
      </c>
      <c r="AR146" s="8">
        <v>0</v>
      </c>
      <c r="AS146" s="8">
        <v>0</v>
      </c>
      <c r="AT146" s="9">
        <v>0</v>
      </c>
      <c r="AU146" s="74">
        <f>SUM(AO146:AT146)</f>
        <v>0</v>
      </c>
      <c r="AV146" s="101">
        <f t="shared" si="210"/>
        <v>0</v>
      </c>
      <c r="AW146" s="7" t="s">
        <v>4</v>
      </c>
      <c r="AX146" s="8">
        <v>0</v>
      </c>
      <c r="AY146" s="8">
        <v>0</v>
      </c>
      <c r="AZ146" s="8">
        <v>0</v>
      </c>
      <c r="BA146" s="8">
        <v>0</v>
      </c>
      <c r="BB146" s="9">
        <v>0</v>
      </c>
      <c r="BC146" s="74">
        <f t="shared" si="198"/>
        <v>0</v>
      </c>
      <c r="BD146" s="104">
        <f t="shared" si="216"/>
        <v>0</v>
      </c>
      <c r="BE146" s="96"/>
      <c r="BF146" s="11"/>
      <c r="BG146" s="11">
        <v>2</v>
      </c>
      <c r="BH146" s="11">
        <v>4</v>
      </c>
      <c r="BI146" s="11">
        <v>2</v>
      </c>
      <c r="BJ146" s="106">
        <v>1</v>
      </c>
      <c r="BK146" s="108">
        <f t="shared" si="215"/>
        <v>9</v>
      </c>
      <c r="BL146" s="86">
        <f>SUMIF(наличие!D:D,E146,наличие!F:F)</f>
        <v>0</v>
      </c>
      <c r="BM146" s="87">
        <f t="shared" si="199"/>
        <v>0</v>
      </c>
      <c r="BN146" s="87">
        <f t="shared" si="200"/>
        <v>0</v>
      </c>
      <c r="BO146" s="113">
        <f t="shared" si="201"/>
        <v>0</v>
      </c>
    </row>
    <row r="147" spans="1:67" s="10" customFormat="1" ht="30" x14ac:dyDescent="0.25">
      <c r="A147" s="11">
        <v>144</v>
      </c>
      <c r="B147" s="11" t="str">
        <f>_xlfn.XLOOKUP(D147,наличие!B:B,наличие!D:D,"-",0)</f>
        <v>-</v>
      </c>
      <c r="C147" s="11" t="s">
        <v>2384</v>
      </c>
      <c r="D147" s="109" t="str">
        <f t="shared" si="202"/>
        <v>CURTIS</v>
      </c>
      <c r="E147" s="110" t="str">
        <f t="shared" si="203"/>
        <v>7005</v>
      </c>
      <c r="F147" s="111" t="s">
        <v>2449</v>
      </c>
      <c r="G147" s="11" t="str">
        <f t="shared" si="204"/>
        <v>7005_Contrapposto</v>
      </c>
      <c r="H147" s="30" t="s">
        <v>4280</v>
      </c>
      <c r="I147" s="30"/>
      <c r="J147" s="14" t="s">
        <v>2488</v>
      </c>
      <c r="K147" s="45"/>
      <c r="L147" s="65">
        <f t="shared" si="114"/>
        <v>0</v>
      </c>
      <c r="M147" s="125">
        <f>SUMIF(price!A:A,E147,price!D:D)</f>
        <v>135</v>
      </c>
      <c r="N147" s="126">
        <v>150</v>
      </c>
      <c r="O147" s="21">
        <f t="shared" si="188"/>
        <v>13500</v>
      </c>
      <c r="P147" s="16" t="e">
        <f t="shared" si="189"/>
        <v>#DIV/0!</v>
      </c>
      <c r="Q147" s="118">
        <f t="shared" si="190"/>
        <v>82.5</v>
      </c>
      <c r="R147" s="22">
        <f t="shared" si="206"/>
        <v>0</v>
      </c>
      <c r="S147" s="16" t="e">
        <f t="shared" si="191"/>
        <v>#DIV/0!</v>
      </c>
      <c r="T147" s="23">
        <f t="shared" si="192"/>
        <v>66</v>
      </c>
      <c r="U147" s="28">
        <v>2304</v>
      </c>
      <c r="V147" s="22">
        <f t="shared" si="193"/>
        <v>0</v>
      </c>
      <c r="W147" s="16" t="e">
        <f t="shared" si="194"/>
        <v>#DIV/0!</v>
      </c>
      <c r="X147" s="7"/>
      <c r="Y147" s="8"/>
      <c r="Z147" s="8"/>
      <c r="AA147" s="8"/>
      <c r="AB147" s="8"/>
      <c r="AC147" s="9"/>
      <c r="AD147" s="7">
        <f t="shared" si="195"/>
        <v>0</v>
      </c>
      <c r="AE147" s="75">
        <f t="shared" si="207"/>
        <v>0</v>
      </c>
      <c r="AG147" s="7" t="s">
        <v>4</v>
      </c>
      <c r="AH147" s="8">
        <f t="shared" si="211"/>
        <v>0</v>
      </c>
      <c r="AI147" s="8">
        <f t="shared" si="212"/>
        <v>0</v>
      </c>
      <c r="AJ147" s="8">
        <f t="shared" si="213"/>
        <v>0</v>
      </c>
      <c r="AK147" s="8">
        <f t="shared" si="214"/>
        <v>0</v>
      </c>
      <c r="AL147" s="9" t="s">
        <v>4</v>
      </c>
      <c r="AM147" s="7">
        <f t="shared" si="196"/>
        <v>0</v>
      </c>
      <c r="AN147" s="101">
        <f t="shared" si="197"/>
        <v>0</v>
      </c>
      <c r="AO147" s="7" t="s">
        <v>4</v>
      </c>
      <c r="AP147" s="8">
        <v>0</v>
      </c>
      <c r="AQ147" s="8">
        <v>0</v>
      </c>
      <c r="AR147" s="8">
        <v>0</v>
      </c>
      <c r="AS147" s="8">
        <v>0</v>
      </c>
      <c r="AT147" s="9" t="s">
        <v>4</v>
      </c>
      <c r="AU147" s="74">
        <f>SUM(AO147:AT147)</f>
        <v>0</v>
      </c>
      <c r="AV147" s="101">
        <f t="shared" si="210"/>
        <v>0</v>
      </c>
      <c r="AW147" s="7" t="s">
        <v>4</v>
      </c>
      <c r="AX147" s="8">
        <v>0</v>
      </c>
      <c r="AY147" s="8">
        <v>0</v>
      </c>
      <c r="AZ147" s="8">
        <v>0</v>
      </c>
      <c r="BA147" s="8">
        <v>0</v>
      </c>
      <c r="BB147" s="9" t="s">
        <v>4</v>
      </c>
      <c r="BC147" s="74">
        <f t="shared" si="198"/>
        <v>0</v>
      </c>
      <c r="BD147" s="104">
        <f t="shared" si="216"/>
        <v>0</v>
      </c>
      <c r="BE147" s="96"/>
      <c r="BF147" s="11"/>
      <c r="BG147" s="11"/>
      <c r="BH147" s="11"/>
      <c r="BI147" s="11"/>
      <c r="BJ147" s="106"/>
      <c r="BK147" s="108">
        <f t="shared" si="215"/>
        <v>0</v>
      </c>
      <c r="BL147" s="86">
        <f>SUMIF(наличие!D:D,E147,наличие!F:F)</f>
        <v>0</v>
      </c>
      <c r="BM147" s="87">
        <f t="shared" si="199"/>
        <v>0</v>
      </c>
      <c r="BN147" s="87">
        <f t="shared" si="200"/>
        <v>0</v>
      </c>
      <c r="BO147" s="113">
        <f t="shared" si="201"/>
        <v>0</v>
      </c>
    </row>
    <row r="148" spans="1:67" s="10" customFormat="1" ht="30" x14ac:dyDescent="0.25">
      <c r="A148" s="11">
        <v>145</v>
      </c>
      <c r="B148" s="11" t="str">
        <f>_xlfn.XLOOKUP(D148,наличие!B:B,наличие!D:D,"-",0)</f>
        <v>-</v>
      </c>
      <c r="C148" s="11" t="s">
        <v>2384</v>
      </c>
      <c r="D148" s="109" t="str">
        <f t="shared" si="202"/>
        <v>CURTIS</v>
      </c>
      <c r="E148" s="110" t="str">
        <f t="shared" si="203"/>
        <v>7005</v>
      </c>
      <c r="F148" s="111" t="s">
        <v>18</v>
      </c>
      <c r="G148" s="11" t="str">
        <f t="shared" si="204"/>
        <v>7005_Grey</v>
      </c>
      <c r="H148" s="30" t="s">
        <v>4280</v>
      </c>
      <c r="I148" s="30"/>
      <c r="J148" s="14" t="s">
        <v>2488</v>
      </c>
      <c r="K148" s="45"/>
      <c r="L148" s="65">
        <f t="shared" si="114"/>
        <v>0</v>
      </c>
      <c r="M148" s="125">
        <f>SUMIF(price!A:A,E148,price!D:D)</f>
        <v>135</v>
      </c>
      <c r="N148" s="126">
        <v>150</v>
      </c>
      <c r="O148" s="21">
        <f t="shared" ref="O148:O179" si="217">N148*$L$1</f>
        <v>13500</v>
      </c>
      <c r="P148" s="16" t="e">
        <f t="shared" si="189"/>
        <v>#DIV/0!</v>
      </c>
      <c r="Q148" s="118">
        <f t="shared" si="190"/>
        <v>82.5</v>
      </c>
      <c r="R148" s="22">
        <f t="shared" si="206"/>
        <v>0</v>
      </c>
      <c r="S148" s="16" t="e">
        <f t="shared" si="191"/>
        <v>#DIV/0!</v>
      </c>
      <c r="T148" s="23">
        <f t="shared" si="192"/>
        <v>66</v>
      </c>
      <c r="U148" s="28">
        <v>2304</v>
      </c>
      <c r="V148" s="22">
        <f t="shared" si="193"/>
        <v>0</v>
      </c>
      <c r="W148" s="16" t="e">
        <f t="shared" si="194"/>
        <v>#DIV/0!</v>
      </c>
      <c r="X148" s="7"/>
      <c r="Y148" s="8"/>
      <c r="Z148" s="8"/>
      <c r="AA148" s="8"/>
      <c r="AB148" s="8"/>
      <c r="AC148" s="9"/>
      <c r="AD148" s="7">
        <f t="shared" si="195"/>
        <v>0</v>
      </c>
      <c r="AE148" s="75">
        <f t="shared" si="207"/>
        <v>0</v>
      </c>
      <c r="AG148" s="7" t="s">
        <v>4</v>
      </c>
      <c r="AH148" s="8">
        <f t="shared" si="211"/>
        <v>0</v>
      </c>
      <c r="AI148" s="8">
        <f t="shared" si="212"/>
        <v>0</v>
      </c>
      <c r="AJ148" s="8">
        <f t="shared" si="213"/>
        <v>0</v>
      </c>
      <c r="AK148" s="8">
        <f t="shared" si="214"/>
        <v>0</v>
      </c>
      <c r="AL148" s="9" t="s">
        <v>4</v>
      </c>
      <c r="AM148" s="7">
        <f t="shared" si="196"/>
        <v>0</v>
      </c>
      <c r="AN148" s="101">
        <f t="shared" si="197"/>
        <v>0</v>
      </c>
      <c r="AO148" s="7" t="s">
        <v>4</v>
      </c>
      <c r="AP148" s="8">
        <v>0</v>
      </c>
      <c r="AQ148" s="8">
        <v>0</v>
      </c>
      <c r="AR148" s="8">
        <v>0</v>
      </c>
      <c r="AS148" s="8">
        <v>0</v>
      </c>
      <c r="AT148" s="9" t="s">
        <v>4</v>
      </c>
      <c r="AU148" s="74">
        <f>SUM(AO148:AT148)</f>
        <v>0</v>
      </c>
      <c r="AV148" s="101">
        <f t="shared" si="210"/>
        <v>0</v>
      </c>
      <c r="AW148" s="7" t="s">
        <v>4</v>
      </c>
      <c r="AX148" s="8">
        <v>0</v>
      </c>
      <c r="AY148" s="8">
        <v>0</v>
      </c>
      <c r="AZ148" s="8">
        <v>0</v>
      </c>
      <c r="BA148" s="8">
        <v>0</v>
      </c>
      <c r="BB148" s="9" t="s">
        <v>4</v>
      </c>
      <c r="BC148" s="74">
        <f t="shared" si="198"/>
        <v>0</v>
      </c>
      <c r="BD148" s="104">
        <f t="shared" si="216"/>
        <v>0</v>
      </c>
      <c r="BE148" s="96"/>
      <c r="BF148" s="11"/>
      <c r="BG148" s="11"/>
      <c r="BH148" s="11"/>
      <c r="BI148" s="11"/>
      <c r="BJ148" s="106"/>
      <c r="BK148" s="108">
        <f t="shared" si="215"/>
        <v>0</v>
      </c>
      <c r="BL148" s="86">
        <f>SUMIF(наличие!D:D,E148,наличие!F:F)</f>
        <v>0</v>
      </c>
      <c r="BM148" s="87">
        <f t="shared" si="199"/>
        <v>0</v>
      </c>
      <c r="BN148" s="87">
        <f t="shared" si="200"/>
        <v>0</v>
      </c>
      <c r="BO148" s="113">
        <f t="shared" si="201"/>
        <v>0</v>
      </c>
    </row>
    <row r="149" spans="1:67" s="10" customFormat="1" ht="30" x14ac:dyDescent="0.25">
      <c r="A149" s="11">
        <v>146</v>
      </c>
      <c r="B149" s="11" t="str">
        <f>_xlfn.XLOOKUP(D149,наличие!B:B,наличие!D:D,"-",0)</f>
        <v>-</v>
      </c>
      <c r="C149" s="11" t="s">
        <v>2384</v>
      </c>
      <c r="D149" s="109" t="str">
        <f t="shared" si="202"/>
        <v>CURTIS</v>
      </c>
      <c r="E149" s="110" t="str">
        <f t="shared" si="203"/>
        <v>7005</v>
      </c>
      <c r="F149" s="111" t="s">
        <v>6</v>
      </c>
      <c r="G149" s="11" t="str">
        <f t="shared" si="204"/>
        <v>7005_Navy</v>
      </c>
      <c r="H149" s="30" t="s">
        <v>4280</v>
      </c>
      <c r="I149" s="30"/>
      <c r="J149" s="14" t="s">
        <v>2488</v>
      </c>
      <c r="K149" s="45"/>
      <c r="L149" s="65">
        <f t="shared" ref="L149:L207" si="218">K149*1.15</f>
        <v>0</v>
      </c>
      <c r="M149" s="125">
        <f>SUMIF(price!A:A,E149,price!D:D)</f>
        <v>135</v>
      </c>
      <c r="N149" s="126">
        <v>150</v>
      </c>
      <c r="O149" s="21">
        <f t="shared" si="217"/>
        <v>13500</v>
      </c>
      <c r="P149" s="16" t="e">
        <f t="shared" si="189"/>
        <v>#DIV/0!</v>
      </c>
      <c r="Q149" s="118">
        <f t="shared" si="190"/>
        <v>82.5</v>
      </c>
      <c r="R149" s="22">
        <f t="shared" si="206"/>
        <v>0</v>
      </c>
      <c r="S149" s="16" t="e">
        <f t="shared" si="191"/>
        <v>#DIV/0!</v>
      </c>
      <c r="T149" s="23">
        <f t="shared" si="192"/>
        <v>66</v>
      </c>
      <c r="U149" s="28">
        <v>2304</v>
      </c>
      <c r="V149" s="22">
        <f t="shared" si="193"/>
        <v>0</v>
      </c>
      <c r="W149" s="16" t="e">
        <f t="shared" si="194"/>
        <v>#DIV/0!</v>
      </c>
      <c r="X149" s="7"/>
      <c r="Y149" s="8"/>
      <c r="Z149" s="8"/>
      <c r="AA149" s="8"/>
      <c r="AB149" s="8"/>
      <c r="AC149" s="9"/>
      <c r="AD149" s="7">
        <f t="shared" si="195"/>
        <v>0</v>
      </c>
      <c r="AE149" s="75">
        <f t="shared" si="207"/>
        <v>0</v>
      </c>
      <c r="AG149" s="7" t="s">
        <v>4</v>
      </c>
      <c r="AH149" s="8">
        <f t="shared" si="211"/>
        <v>0</v>
      </c>
      <c r="AI149" s="8">
        <f t="shared" si="212"/>
        <v>2</v>
      </c>
      <c r="AJ149" s="8">
        <f t="shared" si="213"/>
        <v>1</v>
      </c>
      <c r="AK149" s="8">
        <f t="shared" si="214"/>
        <v>0</v>
      </c>
      <c r="AL149" s="9" t="s">
        <v>4</v>
      </c>
      <c r="AM149" s="7">
        <f t="shared" si="196"/>
        <v>3</v>
      </c>
      <c r="AN149" s="101">
        <f t="shared" si="197"/>
        <v>0</v>
      </c>
      <c r="AO149" s="7" t="s">
        <v>4</v>
      </c>
      <c r="AP149" s="8">
        <v>0</v>
      </c>
      <c r="AQ149" s="8">
        <v>0</v>
      </c>
      <c r="AR149" s="8">
        <v>0</v>
      </c>
      <c r="AS149" s="8">
        <v>0</v>
      </c>
      <c r="AT149" s="9" t="s">
        <v>4</v>
      </c>
      <c r="AU149" s="74">
        <f t="shared" ref="AU149:AU164" si="219">SUM(AO149:AT149)</f>
        <v>0</v>
      </c>
      <c r="AV149" s="101">
        <f t="shared" si="210"/>
        <v>0</v>
      </c>
      <c r="AW149" s="7" t="s">
        <v>4</v>
      </c>
      <c r="AX149" s="8">
        <v>0</v>
      </c>
      <c r="AY149" s="8">
        <v>0</v>
      </c>
      <c r="AZ149" s="8">
        <v>0</v>
      </c>
      <c r="BA149" s="8">
        <v>0</v>
      </c>
      <c r="BB149" s="9" t="s">
        <v>4</v>
      </c>
      <c r="BC149" s="74">
        <f t="shared" si="198"/>
        <v>0</v>
      </c>
      <c r="BD149" s="104">
        <f t="shared" si="216"/>
        <v>0</v>
      </c>
      <c r="BE149" s="96"/>
      <c r="BF149" s="11"/>
      <c r="BG149" s="11">
        <v>2</v>
      </c>
      <c r="BH149" s="11">
        <v>1</v>
      </c>
      <c r="BI149" s="11"/>
      <c r="BJ149" s="106"/>
      <c r="BK149" s="108">
        <f t="shared" si="215"/>
        <v>3</v>
      </c>
      <c r="BL149" s="86">
        <f>SUMIF(наличие!D:D,E149,наличие!F:F)</f>
        <v>0</v>
      </c>
      <c r="BM149" s="87">
        <f t="shared" si="199"/>
        <v>0</v>
      </c>
      <c r="BN149" s="87">
        <f t="shared" si="200"/>
        <v>0</v>
      </c>
      <c r="BO149" s="113">
        <f t="shared" si="201"/>
        <v>0</v>
      </c>
    </row>
    <row r="150" spans="1:67" s="10" customFormat="1" ht="45" x14ac:dyDescent="0.25">
      <c r="A150" s="11">
        <v>147</v>
      </c>
      <c r="B150" s="11" t="str">
        <f>_xlfn.XLOOKUP(D150,наличие!B:B,наличие!D:D,"-",0)</f>
        <v>-</v>
      </c>
      <c r="C150" s="11" t="s">
        <v>2385</v>
      </c>
      <c r="D150" s="109" t="str">
        <f t="shared" si="202"/>
        <v>DARRON</v>
      </c>
      <c r="E150" s="110" t="str">
        <f t="shared" si="203"/>
        <v>7021</v>
      </c>
      <c r="F150" s="111" t="s">
        <v>5</v>
      </c>
      <c r="G150" s="11" t="str">
        <f t="shared" si="204"/>
        <v>7021_Black</v>
      </c>
      <c r="H150" s="30" t="s">
        <v>4280</v>
      </c>
      <c r="I150" s="30"/>
      <c r="J150" s="14" t="s">
        <v>2488</v>
      </c>
      <c r="K150" s="45"/>
      <c r="L150" s="65">
        <f t="shared" si="218"/>
        <v>0</v>
      </c>
      <c r="M150" s="125">
        <f>SUMIF(price!A:A,E150,price!D:D)</f>
        <v>135</v>
      </c>
      <c r="N150" s="126">
        <v>125</v>
      </c>
      <c r="O150" s="21">
        <f>N150*$L$1</f>
        <v>11250</v>
      </c>
      <c r="P150" s="16" t="e">
        <f>(N150-L150)/L150</f>
        <v>#DIV/0!</v>
      </c>
      <c r="Q150" s="118">
        <f>ROUND(N150*0.55,1)</f>
        <v>68.8</v>
      </c>
      <c r="R150" s="22">
        <f>Q150*$J$1</f>
        <v>0</v>
      </c>
      <c r="S150" s="16" t="e">
        <f>(Q150-L150)/L150</f>
        <v>#DIV/0!</v>
      </c>
      <c r="T150" s="23">
        <f>ROUND(Q150*0.8,1)</f>
        <v>55</v>
      </c>
      <c r="U150" s="28">
        <v>2304</v>
      </c>
      <c r="V150" s="22">
        <f>T150*$J$1</f>
        <v>0</v>
      </c>
      <c r="W150" s="16" t="e">
        <f>(T150-L150)/L150</f>
        <v>#DIV/0!</v>
      </c>
      <c r="X150" s="7"/>
      <c r="Y150" s="8"/>
      <c r="Z150" s="8"/>
      <c r="AA150" s="8"/>
      <c r="AB150" s="8"/>
      <c r="AC150" s="9"/>
      <c r="AD150" s="7">
        <f>SUM(X150:AC150)</f>
        <v>0</v>
      </c>
      <c r="AE150" s="75">
        <f>AD150*K150</f>
        <v>0</v>
      </c>
      <c r="AG150" s="7" t="s">
        <v>4</v>
      </c>
      <c r="AH150" s="8">
        <f t="shared" ref="AH150:AK151" si="220">BF150+Y150-AP150-AX150</f>
        <v>0</v>
      </c>
      <c r="AI150" s="8">
        <f t="shared" si="220"/>
        <v>1</v>
      </c>
      <c r="AJ150" s="8">
        <f t="shared" si="220"/>
        <v>0</v>
      </c>
      <c r="AK150" s="8">
        <f t="shared" si="220"/>
        <v>0</v>
      </c>
      <c r="AL150" s="9" t="s">
        <v>4</v>
      </c>
      <c r="AM150" s="7">
        <f>SUM(AG150:AL150)</f>
        <v>1</v>
      </c>
      <c r="AN150" s="101">
        <f>AM150*L150</f>
        <v>0</v>
      </c>
      <c r="AO150" s="7" t="s">
        <v>4</v>
      </c>
      <c r="AP150" s="8">
        <v>0</v>
      </c>
      <c r="AQ150" s="8">
        <v>0</v>
      </c>
      <c r="AR150" s="8">
        <v>0</v>
      </c>
      <c r="AS150" s="8">
        <v>0</v>
      </c>
      <c r="AT150" s="9" t="s">
        <v>4</v>
      </c>
      <c r="AU150" s="74">
        <f t="shared" si="219"/>
        <v>0</v>
      </c>
      <c r="AV150" s="101">
        <f>AU150*K150</f>
        <v>0</v>
      </c>
      <c r="AW150" s="7" t="s">
        <v>4</v>
      </c>
      <c r="AX150" s="8">
        <v>0</v>
      </c>
      <c r="AY150" s="8">
        <v>0</v>
      </c>
      <c r="AZ150" s="8">
        <v>0</v>
      </c>
      <c r="BA150" s="8">
        <v>0</v>
      </c>
      <c r="BB150" s="9" t="s">
        <v>4</v>
      </c>
      <c r="BC150" s="74">
        <f>SUM(AW150:BB150)</f>
        <v>0</v>
      </c>
      <c r="BD150" s="104">
        <f>BC150*K150</f>
        <v>0</v>
      </c>
      <c r="BE150" s="96"/>
      <c r="BF150" s="11"/>
      <c r="BG150" s="11">
        <v>1</v>
      </c>
      <c r="BH150" s="11"/>
      <c r="BI150" s="11"/>
      <c r="BJ150" s="106"/>
      <c r="BK150" s="108">
        <f>SUM(BE150:BJ150)</f>
        <v>1</v>
      </c>
      <c r="BL150" s="86">
        <f>SUMIF(наличие!D:D,E150,наличие!F:F)</f>
        <v>0</v>
      </c>
      <c r="BM150" s="87">
        <f>AU150*O150</f>
        <v>0</v>
      </c>
      <c r="BN150" s="87">
        <f>BC150*O150</f>
        <v>0</v>
      </c>
      <c r="BO150" s="113">
        <f t="shared" si="201"/>
        <v>0</v>
      </c>
    </row>
    <row r="151" spans="1:67" s="10" customFormat="1" ht="45" x14ac:dyDescent="0.25">
      <c r="A151" s="11">
        <v>148</v>
      </c>
      <c r="B151" s="11" t="str">
        <f>_xlfn.XLOOKUP(D151,наличие!B:B,наличие!D:D,"-",0)</f>
        <v>-</v>
      </c>
      <c r="C151" s="11" t="s">
        <v>2385</v>
      </c>
      <c r="D151" s="109" t="str">
        <f t="shared" si="202"/>
        <v>DARRON</v>
      </c>
      <c r="E151" s="110" t="str">
        <f t="shared" si="203"/>
        <v>7021</v>
      </c>
      <c r="F151" s="111" t="s">
        <v>1211</v>
      </c>
      <c r="G151" s="11" t="str">
        <f t="shared" si="204"/>
        <v>7021_Caramel</v>
      </c>
      <c r="H151" s="30" t="s">
        <v>4280</v>
      </c>
      <c r="I151" s="30"/>
      <c r="J151" s="14" t="s">
        <v>2488</v>
      </c>
      <c r="K151" s="45"/>
      <c r="L151" s="65">
        <f t="shared" si="218"/>
        <v>0</v>
      </c>
      <c r="M151" s="125">
        <f>SUMIF(price!A:A,E151,price!D:D)</f>
        <v>135</v>
      </c>
      <c r="N151" s="126">
        <v>125</v>
      </c>
      <c r="O151" s="21">
        <f>N151*$L$1</f>
        <v>11250</v>
      </c>
      <c r="P151" s="16" t="e">
        <f>(N151-L151)/L151</f>
        <v>#DIV/0!</v>
      </c>
      <c r="Q151" s="118">
        <f>ROUND(N151*0.55,1)</f>
        <v>68.8</v>
      </c>
      <c r="R151" s="22">
        <f>Q151*$J$1</f>
        <v>0</v>
      </c>
      <c r="S151" s="16" t="e">
        <f>(Q151-L151)/L151</f>
        <v>#DIV/0!</v>
      </c>
      <c r="T151" s="23">
        <f>ROUND(Q151*0.8,1)</f>
        <v>55</v>
      </c>
      <c r="U151" s="28">
        <v>2304</v>
      </c>
      <c r="V151" s="22">
        <f>T151*$J$1</f>
        <v>0</v>
      </c>
      <c r="W151" s="16" t="e">
        <f>(T151-L151)/L151</f>
        <v>#DIV/0!</v>
      </c>
      <c r="X151" s="7"/>
      <c r="Y151" s="8"/>
      <c r="Z151" s="8"/>
      <c r="AA151" s="8"/>
      <c r="AB151" s="8"/>
      <c r="AC151" s="9"/>
      <c r="AD151" s="7">
        <f>SUM(X151:AC151)</f>
        <v>0</v>
      </c>
      <c r="AE151" s="75">
        <f>AD151*K151</f>
        <v>0</v>
      </c>
      <c r="AG151" s="7" t="s">
        <v>4</v>
      </c>
      <c r="AH151" s="8">
        <f t="shared" si="220"/>
        <v>0</v>
      </c>
      <c r="AI151" s="8">
        <f t="shared" si="220"/>
        <v>0</v>
      </c>
      <c r="AJ151" s="8">
        <f t="shared" si="220"/>
        <v>0</v>
      </c>
      <c r="AK151" s="8">
        <f t="shared" si="220"/>
        <v>0</v>
      </c>
      <c r="AL151" s="9" t="s">
        <v>4</v>
      </c>
      <c r="AM151" s="7">
        <f>SUM(AG151:AL151)</f>
        <v>0</v>
      </c>
      <c r="AN151" s="101">
        <f>AM151*L151</f>
        <v>0</v>
      </c>
      <c r="AO151" s="7" t="s">
        <v>4</v>
      </c>
      <c r="AP151" s="8">
        <v>0</v>
      </c>
      <c r="AQ151" s="8">
        <v>0</v>
      </c>
      <c r="AR151" s="8">
        <v>0</v>
      </c>
      <c r="AS151" s="8">
        <v>0</v>
      </c>
      <c r="AT151" s="9" t="s">
        <v>4</v>
      </c>
      <c r="AU151" s="74">
        <f t="shared" si="219"/>
        <v>0</v>
      </c>
      <c r="AV151" s="101">
        <f>AU151*K151</f>
        <v>0</v>
      </c>
      <c r="AW151" s="7" t="s">
        <v>4</v>
      </c>
      <c r="AX151" s="8">
        <v>0</v>
      </c>
      <c r="AY151" s="8">
        <v>0</v>
      </c>
      <c r="AZ151" s="8">
        <v>0</v>
      </c>
      <c r="BA151" s="8">
        <v>0</v>
      </c>
      <c r="BB151" s="9" t="s">
        <v>4</v>
      </c>
      <c r="BC151" s="74">
        <f>SUM(AW151:BB151)</f>
        <v>0</v>
      </c>
      <c r="BD151" s="104">
        <f>BC151*K151</f>
        <v>0</v>
      </c>
      <c r="BE151" s="96"/>
      <c r="BF151" s="11"/>
      <c r="BG151" s="11"/>
      <c r="BH151" s="11"/>
      <c r="BI151" s="11"/>
      <c r="BJ151" s="106"/>
      <c r="BK151" s="108">
        <f>SUM(BE151:BJ151)</f>
        <v>0</v>
      </c>
      <c r="BL151" s="86">
        <f>SUMIF(наличие!D:D,E151,наличие!F:F)</f>
        <v>0</v>
      </c>
      <c r="BM151" s="87">
        <f>AU151*O151</f>
        <v>0</v>
      </c>
      <c r="BN151" s="87">
        <f>BC151*O151</f>
        <v>0</v>
      </c>
      <c r="BO151" s="113">
        <f t="shared" si="201"/>
        <v>0</v>
      </c>
    </row>
    <row r="152" spans="1:67" s="10" customFormat="1" ht="45" x14ac:dyDescent="0.25">
      <c r="A152" s="11">
        <v>149</v>
      </c>
      <c r="B152" s="11" t="str">
        <f>_xlfn.XLOOKUP(D152,наличие!B:B,наличие!D:D,"-",0)</f>
        <v>-</v>
      </c>
      <c r="C152" s="11" t="s">
        <v>2385</v>
      </c>
      <c r="D152" s="109" t="str">
        <f t="shared" si="202"/>
        <v>DARRON</v>
      </c>
      <c r="E152" s="110" t="str">
        <f t="shared" si="203"/>
        <v>7021</v>
      </c>
      <c r="F152" s="111" t="s">
        <v>2450</v>
      </c>
      <c r="G152" s="11" t="str">
        <f t="shared" si="204"/>
        <v>7021_Gun Metal</v>
      </c>
      <c r="H152" s="30" t="s">
        <v>4280</v>
      </c>
      <c r="I152" s="30"/>
      <c r="J152" s="14" t="s">
        <v>2488</v>
      </c>
      <c r="K152" s="45"/>
      <c r="L152" s="65">
        <f t="shared" si="218"/>
        <v>0</v>
      </c>
      <c r="M152" s="125">
        <f>SUMIF(price!A:A,E152,price!D:D)</f>
        <v>135</v>
      </c>
      <c r="N152" s="126">
        <v>135</v>
      </c>
      <c r="O152" s="21">
        <f t="shared" si="217"/>
        <v>12150</v>
      </c>
      <c r="P152" s="16" t="e">
        <f t="shared" si="189"/>
        <v>#DIV/0!</v>
      </c>
      <c r="Q152" s="118">
        <f t="shared" si="190"/>
        <v>74.3</v>
      </c>
      <c r="R152" s="22">
        <f t="shared" si="206"/>
        <v>0</v>
      </c>
      <c r="S152" s="16" t="e">
        <f t="shared" si="191"/>
        <v>#DIV/0!</v>
      </c>
      <c r="T152" s="23">
        <f t="shared" si="192"/>
        <v>59.4</v>
      </c>
      <c r="U152" s="28">
        <v>2304</v>
      </c>
      <c r="V152" s="22">
        <f t="shared" si="193"/>
        <v>0</v>
      </c>
      <c r="W152" s="16" t="e">
        <f t="shared" si="194"/>
        <v>#DIV/0!</v>
      </c>
      <c r="X152" s="7"/>
      <c r="Y152" s="8"/>
      <c r="Z152" s="8"/>
      <c r="AA152" s="8"/>
      <c r="AB152" s="8"/>
      <c r="AC152" s="9"/>
      <c r="AD152" s="7">
        <f t="shared" si="195"/>
        <v>0</v>
      </c>
      <c r="AE152" s="75">
        <f t="shared" si="207"/>
        <v>0</v>
      </c>
      <c r="AG152" s="7" t="s">
        <v>4</v>
      </c>
      <c r="AH152" s="8">
        <f t="shared" si="211"/>
        <v>1</v>
      </c>
      <c r="AI152" s="8">
        <f t="shared" si="212"/>
        <v>5</v>
      </c>
      <c r="AJ152" s="8">
        <f t="shared" si="213"/>
        <v>5</v>
      </c>
      <c r="AK152" s="8">
        <f t="shared" si="214"/>
        <v>2</v>
      </c>
      <c r="AL152" s="9">
        <f>BJ152+AC152-AT152-BB152</f>
        <v>1</v>
      </c>
      <c r="AM152" s="7">
        <f t="shared" si="196"/>
        <v>14</v>
      </c>
      <c r="AN152" s="101">
        <f t="shared" si="197"/>
        <v>0</v>
      </c>
      <c r="AO152" s="7" t="s">
        <v>4</v>
      </c>
      <c r="AP152" s="8">
        <v>0</v>
      </c>
      <c r="AQ152" s="8">
        <v>0</v>
      </c>
      <c r="AR152" s="8">
        <v>0</v>
      </c>
      <c r="AS152" s="8">
        <v>0</v>
      </c>
      <c r="AT152" s="9">
        <v>0</v>
      </c>
      <c r="AU152" s="74">
        <f t="shared" si="219"/>
        <v>0</v>
      </c>
      <c r="AV152" s="101">
        <f t="shared" si="210"/>
        <v>0</v>
      </c>
      <c r="AW152" s="7" t="s">
        <v>4</v>
      </c>
      <c r="AX152" s="8">
        <v>0</v>
      </c>
      <c r="AY152" s="8">
        <v>0</v>
      </c>
      <c r="AZ152" s="8">
        <v>0</v>
      </c>
      <c r="BA152" s="8">
        <v>0</v>
      </c>
      <c r="BB152" s="9">
        <v>0</v>
      </c>
      <c r="BC152" s="74">
        <f t="shared" si="198"/>
        <v>0</v>
      </c>
      <c r="BD152" s="104">
        <f t="shared" si="216"/>
        <v>0</v>
      </c>
      <c r="BE152" s="96"/>
      <c r="BF152" s="11">
        <v>1</v>
      </c>
      <c r="BG152" s="11">
        <v>5</v>
      </c>
      <c r="BH152" s="11">
        <v>5</v>
      </c>
      <c r="BI152" s="11">
        <v>2</v>
      </c>
      <c r="BJ152" s="106">
        <v>1</v>
      </c>
      <c r="BK152" s="108">
        <f t="shared" si="215"/>
        <v>14</v>
      </c>
      <c r="BL152" s="86">
        <f>SUMIF(наличие!D:D,E152,наличие!F:F)</f>
        <v>0</v>
      </c>
      <c r="BM152" s="87">
        <f t="shared" si="199"/>
        <v>0</v>
      </c>
      <c r="BN152" s="87">
        <f t="shared" si="200"/>
        <v>0</v>
      </c>
      <c r="BO152" s="113">
        <f t="shared" si="201"/>
        <v>0</v>
      </c>
    </row>
    <row r="153" spans="1:67" s="10" customFormat="1" ht="45" x14ac:dyDescent="0.25">
      <c r="A153" s="11">
        <v>150</v>
      </c>
      <c r="B153" s="11" t="str">
        <f>_xlfn.XLOOKUP(D153,наличие!B:B,наличие!D:D,"-",0)</f>
        <v>-</v>
      </c>
      <c r="C153" s="11" t="s">
        <v>2385</v>
      </c>
      <c r="D153" s="109" t="str">
        <f t="shared" si="202"/>
        <v>DARRON</v>
      </c>
      <c r="E153" s="110" t="str">
        <f t="shared" si="203"/>
        <v>7021</v>
      </c>
      <c r="F153" s="111" t="s">
        <v>2446</v>
      </c>
      <c r="G153" s="11" t="str">
        <f t="shared" si="204"/>
        <v>7021_Satin Brass</v>
      </c>
      <c r="H153" s="30" t="s">
        <v>4280</v>
      </c>
      <c r="I153" s="30"/>
      <c r="J153" s="14" t="s">
        <v>2488</v>
      </c>
      <c r="K153" s="45"/>
      <c r="L153" s="65">
        <f>K153*1.15</f>
        <v>0</v>
      </c>
      <c r="M153" s="125">
        <f>SUMIF(price!A:A,E153,price!D:D)</f>
        <v>135</v>
      </c>
      <c r="N153" s="126">
        <v>135</v>
      </c>
      <c r="O153" s="21">
        <f>N153*$L$1</f>
        <v>12150</v>
      </c>
      <c r="P153" s="16" t="e">
        <f>(N153-L153)/L153</f>
        <v>#DIV/0!</v>
      </c>
      <c r="Q153" s="118">
        <f>ROUND(N153*0.55,1)</f>
        <v>74.3</v>
      </c>
      <c r="R153" s="22">
        <f>Q153*$J$1</f>
        <v>0</v>
      </c>
      <c r="S153" s="16" t="e">
        <f>(Q153-L153)/L153</f>
        <v>#DIV/0!</v>
      </c>
      <c r="T153" s="23">
        <f>ROUND(Q153*0.8,1)</f>
        <v>59.4</v>
      </c>
      <c r="U153" s="28">
        <v>2304</v>
      </c>
      <c r="V153" s="22">
        <f>T153*$J$1</f>
        <v>0</v>
      </c>
      <c r="W153" s="16" t="e">
        <f>(T153-L153)/L153</f>
        <v>#DIV/0!</v>
      </c>
      <c r="X153" s="7"/>
      <c r="Y153" s="8"/>
      <c r="Z153" s="8"/>
      <c r="AA153" s="8"/>
      <c r="AB153" s="8"/>
      <c r="AC153" s="9"/>
      <c r="AD153" s="7">
        <f>SUM(X153:AC153)</f>
        <v>0</v>
      </c>
      <c r="AE153" s="75">
        <f>AD153*K153</f>
        <v>0</v>
      </c>
      <c r="AG153" s="7" t="s">
        <v>4</v>
      </c>
      <c r="AH153" s="8">
        <f>BF153+Y153-AP153-AX153</f>
        <v>0</v>
      </c>
      <c r="AI153" s="8">
        <f>BG153+Z153-AQ153-AY153</f>
        <v>0</v>
      </c>
      <c r="AJ153" s="8">
        <f>BH153+AA153-AR153-AZ153</f>
        <v>0</v>
      </c>
      <c r="AK153" s="8">
        <f>BI153+AB153-AS153-BA153</f>
        <v>0</v>
      </c>
      <c r="AL153" s="9">
        <f>BJ153+AC153-AT153-BB153</f>
        <v>0</v>
      </c>
      <c r="AM153" s="7">
        <f>SUM(AG153:AL153)</f>
        <v>0</v>
      </c>
      <c r="AN153" s="101">
        <f>AM153*L153</f>
        <v>0</v>
      </c>
      <c r="AO153" s="7" t="s">
        <v>4</v>
      </c>
      <c r="AP153" s="8">
        <v>0</v>
      </c>
      <c r="AQ153" s="8">
        <v>0</v>
      </c>
      <c r="AR153" s="8">
        <v>0</v>
      </c>
      <c r="AS153" s="8">
        <v>0</v>
      </c>
      <c r="AT153" s="9">
        <v>0</v>
      </c>
      <c r="AU153" s="74">
        <f>SUM(AO153:AT153)</f>
        <v>0</v>
      </c>
      <c r="AV153" s="101">
        <f>AU153*K153</f>
        <v>0</v>
      </c>
      <c r="AW153" s="7" t="s">
        <v>4</v>
      </c>
      <c r="AX153" s="8">
        <v>0</v>
      </c>
      <c r="AY153" s="8">
        <v>0</v>
      </c>
      <c r="AZ153" s="8">
        <v>0</v>
      </c>
      <c r="BA153" s="8">
        <v>0</v>
      </c>
      <c r="BB153" s="9">
        <v>0</v>
      </c>
      <c r="BC153" s="74">
        <f>SUM(AW153:BB153)</f>
        <v>0</v>
      </c>
      <c r="BD153" s="104">
        <f>BC153*K153</f>
        <v>0</v>
      </c>
      <c r="BE153" s="96"/>
      <c r="BF153" s="11"/>
      <c r="BG153" s="11"/>
      <c r="BH153" s="11"/>
      <c r="BI153" s="11"/>
      <c r="BJ153" s="106"/>
      <c r="BK153" s="108">
        <f>SUM(BE153:BJ153)</f>
        <v>0</v>
      </c>
      <c r="BL153" s="86">
        <f>SUMIF(наличие!D:D,E153,наличие!F:F)</f>
        <v>0</v>
      </c>
      <c r="BM153" s="87">
        <f>AU153*O153</f>
        <v>0</v>
      </c>
      <c r="BN153" s="87">
        <f>BC153*O153</f>
        <v>0</v>
      </c>
      <c r="BO153" s="113">
        <f t="shared" si="201"/>
        <v>0</v>
      </c>
    </row>
    <row r="154" spans="1:67" s="10" customFormat="1" ht="45" x14ac:dyDescent="0.25">
      <c r="A154" s="11">
        <v>151</v>
      </c>
      <c r="B154" s="11" t="str">
        <f>_xlfn.XLOOKUP(D154,наличие!B:B,наличие!D:D,"-",0)</f>
        <v>-</v>
      </c>
      <c r="C154" s="11" t="s">
        <v>2385</v>
      </c>
      <c r="D154" s="109" t="str">
        <f t="shared" si="202"/>
        <v>DARRON</v>
      </c>
      <c r="E154" s="110" t="str">
        <f t="shared" si="203"/>
        <v>7021</v>
      </c>
      <c r="F154" s="111" t="s">
        <v>2195</v>
      </c>
      <c r="G154" s="11" t="str">
        <f t="shared" si="204"/>
        <v>7021_Soft Khaki</v>
      </c>
      <c r="H154" s="30" t="s">
        <v>4280</v>
      </c>
      <c r="I154" s="30"/>
      <c r="J154" s="14" t="s">
        <v>2488</v>
      </c>
      <c r="K154" s="45"/>
      <c r="L154" s="65">
        <f t="shared" si="218"/>
        <v>0</v>
      </c>
      <c r="M154" s="125">
        <f>SUMIF(price!A:A,E154,price!D:D)</f>
        <v>135</v>
      </c>
      <c r="N154" s="126">
        <v>135</v>
      </c>
      <c r="O154" s="21">
        <f t="shared" si="217"/>
        <v>12150</v>
      </c>
      <c r="P154" s="16" t="e">
        <f t="shared" si="189"/>
        <v>#DIV/0!</v>
      </c>
      <c r="Q154" s="118">
        <f t="shared" si="190"/>
        <v>74.3</v>
      </c>
      <c r="R154" s="22">
        <f t="shared" si="206"/>
        <v>0</v>
      </c>
      <c r="S154" s="16" t="e">
        <f t="shared" si="191"/>
        <v>#DIV/0!</v>
      </c>
      <c r="T154" s="23">
        <f t="shared" si="192"/>
        <v>59.4</v>
      </c>
      <c r="U154" s="28">
        <v>2304</v>
      </c>
      <c r="V154" s="22">
        <f t="shared" si="193"/>
        <v>0</v>
      </c>
      <c r="W154" s="16" t="e">
        <f t="shared" si="194"/>
        <v>#DIV/0!</v>
      </c>
      <c r="X154" s="7"/>
      <c r="Y154" s="8"/>
      <c r="Z154" s="8"/>
      <c r="AA154" s="8"/>
      <c r="AB154" s="8"/>
      <c r="AC154" s="9"/>
      <c r="AD154" s="7">
        <f t="shared" si="195"/>
        <v>0</v>
      </c>
      <c r="AE154" s="75">
        <f t="shared" si="207"/>
        <v>0</v>
      </c>
      <c r="AG154" s="7" t="s">
        <v>4</v>
      </c>
      <c r="AH154" s="8">
        <f t="shared" si="211"/>
        <v>1</v>
      </c>
      <c r="AI154" s="8">
        <f t="shared" si="212"/>
        <v>1</v>
      </c>
      <c r="AJ154" s="8">
        <f t="shared" si="213"/>
        <v>2</v>
      </c>
      <c r="AK154" s="8">
        <f t="shared" si="214"/>
        <v>0</v>
      </c>
      <c r="AL154" s="9">
        <f>BJ154+AC154-AT154-BB154</f>
        <v>0</v>
      </c>
      <c r="AM154" s="7">
        <f t="shared" si="196"/>
        <v>4</v>
      </c>
      <c r="AN154" s="101">
        <f t="shared" si="197"/>
        <v>0</v>
      </c>
      <c r="AO154" s="7" t="s">
        <v>4</v>
      </c>
      <c r="AP154" s="8">
        <v>0</v>
      </c>
      <c r="AQ154" s="8">
        <v>0</v>
      </c>
      <c r="AR154" s="8">
        <v>0</v>
      </c>
      <c r="AS154" s="8">
        <v>0</v>
      </c>
      <c r="AT154" s="9">
        <v>0</v>
      </c>
      <c r="AU154" s="74">
        <f t="shared" si="219"/>
        <v>0</v>
      </c>
      <c r="AV154" s="101">
        <f t="shared" si="210"/>
        <v>0</v>
      </c>
      <c r="AW154" s="7" t="s">
        <v>4</v>
      </c>
      <c r="AX154" s="8">
        <v>0</v>
      </c>
      <c r="AY154" s="8">
        <v>0</v>
      </c>
      <c r="AZ154" s="8">
        <v>0</v>
      </c>
      <c r="BA154" s="8">
        <v>0</v>
      </c>
      <c r="BB154" s="9">
        <v>0</v>
      </c>
      <c r="BC154" s="74">
        <f t="shared" si="198"/>
        <v>0</v>
      </c>
      <c r="BD154" s="104">
        <f t="shared" si="216"/>
        <v>0</v>
      </c>
      <c r="BE154" s="96"/>
      <c r="BF154" s="11">
        <v>1</v>
      </c>
      <c r="BG154" s="11">
        <v>1</v>
      </c>
      <c r="BH154" s="11">
        <v>2</v>
      </c>
      <c r="BI154" s="11"/>
      <c r="BJ154" s="106"/>
      <c r="BK154" s="108">
        <f t="shared" si="215"/>
        <v>4</v>
      </c>
      <c r="BL154" s="86">
        <f>SUMIF(наличие!D:D,E154,наличие!F:F)</f>
        <v>0</v>
      </c>
      <c r="BM154" s="87">
        <f t="shared" si="199"/>
        <v>0</v>
      </c>
      <c r="BN154" s="87">
        <f t="shared" si="200"/>
        <v>0</v>
      </c>
      <c r="BO154" s="113">
        <f t="shared" si="201"/>
        <v>0</v>
      </c>
    </row>
    <row r="155" spans="1:67" s="10" customFormat="1" ht="60" x14ac:dyDescent="0.25">
      <c r="A155" s="11">
        <v>152</v>
      </c>
      <c r="B155" s="11" t="str">
        <f>_xlfn.XLOOKUP(D155,наличие!B:B,наличие!D:D,"-",0)</f>
        <v>Шляпы</v>
      </c>
      <c r="C155" s="11" t="s">
        <v>2386</v>
      </c>
      <c r="D155" s="109" t="str">
        <f t="shared" si="202"/>
        <v>BURNELL</v>
      </c>
      <c r="E155" s="110" t="str">
        <f t="shared" si="203"/>
        <v>70653BH</v>
      </c>
      <c r="F155" s="111" t="s">
        <v>1736</v>
      </c>
      <c r="G155" s="11" t="str">
        <f t="shared" si="204"/>
        <v>70653BH_Natural Mix</v>
      </c>
      <c r="H155" s="30" t="s">
        <v>4278</v>
      </c>
      <c r="I155" s="30"/>
      <c r="J155" s="14" t="s">
        <v>2488</v>
      </c>
      <c r="K155" s="45"/>
      <c r="L155" s="65">
        <f t="shared" si="218"/>
        <v>0</v>
      </c>
      <c r="M155" s="125">
        <f>SUMIF(price!A:A,E155,price!D:D)</f>
        <v>149</v>
      </c>
      <c r="N155" s="126">
        <v>135</v>
      </c>
      <c r="O155" s="21">
        <f t="shared" si="217"/>
        <v>12150</v>
      </c>
      <c r="P155" s="16" t="e">
        <f t="shared" ref="P155:P179" si="221">(N155-L155)/L155</f>
        <v>#DIV/0!</v>
      </c>
      <c r="Q155" s="118">
        <f t="shared" ref="Q155:Q179" si="222">ROUND(N155*0.55,1)</f>
        <v>74.3</v>
      </c>
      <c r="R155" s="22">
        <f t="shared" si="206"/>
        <v>0</v>
      </c>
      <c r="S155" s="16" t="e">
        <f t="shared" ref="S155:S179" si="223">(Q155-L155)/L155</f>
        <v>#DIV/0!</v>
      </c>
      <c r="T155" s="23">
        <f t="shared" ref="T155:T179" si="224">ROUND(Q155*0.8,1)</f>
        <v>59.4</v>
      </c>
      <c r="U155" s="28">
        <v>2304</v>
      </c>
      <c r="V155" s="22">
        <f t="shared" ref="V155:V179" si="225">T155*$J$1</f>
        <v>0</v>
      </c>
      <c r="W155" s="16" t="e">
        <f t="shared" ref="W155:W179" si="226">(T155-L155)/L155</f>
        <v>#DIV/0!</v>
      </c>
      <c r="X155" s="7"/>
      <c r="Y155" s="8"/>
      <c r="Z155" s="8"/>
      <c r="AA155" s="8"/>
      <c r="AB155" s="8"/>
      <c r="AC155" s="9"/>
      <c r="AD155" s="7">
        <f t="shared" ref="AD155:AD179" si="227">SUM(X155:AC155)</f>
        <v>0</v>
      </c>
      <c r="AE155" s="75">
        <f t="shared" si="207"/>
        <v>0</v>
      </c>
      <c r="AG155" s="7" t="s">
        <v>4</v>
      </c>
      <c r="AH155" s="8">
        <f t="shared" si="211"/>
        <v>0</v>
      </c>
      <c r="AI155" s="8">
        <f t="shared" si="212"/>
        <v>1</v>
      </c>
      <c r="AJ155" s="8">
        <f t="shared" si="213"/>
        <v>0</v>
      </c>
      <c r="AK155" s="8">
        <f t="shared" si="214"/>
        <v>0</v>
      </c>
      <c r="AL155" s="9">
        <f>BJ155+AC155-AT155-BB155</f>
        <v>0</v>
      </c>
      <c r="AM155" s="7">
        <f t="shared" ref="AM155:AM179" si="228">SUM(AG155:AL155)</f>
        <v>1</v>
      </c>
      <c r="AN155" s="101">
        <f t="shared" ref="AN155:AN179" si="229">AM155*L155</f>
        <v>0</v>
      </c>
      <c r="AO155" s="7" t="s">
        <v>4</v>
      </c>
      <c r="AP155" s="8">
        <v>0</v>
      </c>
      <c r="AQ155" s="8">
        <v>0</v>
      </c>
      <c r="AR155" s="8">
        <v>0</v>
      </c>
      <c r="AS155" s="8">
        <v>0</v>
      </c>
      <c r="AT155" s="9">
        <v>0</v>
      </c>
      <c r="AU155" s="74">
        <f t="shared" si="219"/>
        <v>0</v>
      </c>
      <c r="AV155" s="101">
        <f t="shared" si="210"/>
        <v>0</v>
      </c>
      <c r="AW155" s="7" t="s">
        <v>4</v>
      </c>
      <c r="AX155" s="8">
        <v>0</v>
      </c>
      <c r="AY155" s="8">
        <v>0</v>
      </c>
      <c r="AZ155" s="8">
        <v>0</v>
      </c>
      <c r="BA155" s="8">
        <v>0</v>
      </c>
      <c r="BB155" s="9">
        <v>0</v>
      </c>
      <c r="BC155" s="74">
        <f t="shared" si="198"/>
        <v>0</v>
      </c>
      <c r="BD155" s="104">
        <f t="shared" si="216"/>
        <v>0</v>
      </c>
      <c r="BE155" s="96"/>
      <c r="BF155" s="11"/>
      <c r="BG155" s="11">
        <v>1</v>
      </c>
      <c r="BH155" s="11"/>
      <c r="BI155" s="11"/>
      <c r="BJ155" s="106"/>
      <c r="BK155" s="108">
        <f t="shared" si="215"/>
        <v>1</v>
      </c>
      <c r="BL155" s="86">
        <f>SUMIF(наличие!D:D,E155,наличие!F:F)</f>
        <v>0</v>
      </c>
      <c r="BM155" s="87">
        <f t="shared" ref="BM155:BM179" si="230">AU155*O155</f>
        <v>0</v>
      </c>
      <c r="BN155" s="87">
        <f t="shared" ref="BN155:BN179" si="231">BC155*O155</f>
        <v>0</v>
      </c>
      <c r="BO155" s="113">
        <f t="shared" si="201"/>
        <v>0</v>
      </c>
    </row>
    <row r="156" spans="1:67" s="10" customFormat="1" ht="60" x14ac:dyDescent="0.25">
      <c r="A156" s="11">
        <v>153</v>
      </c>
      <c r="B156" s="11" t="str">
        <f>_xlfn.XLOOKUP(D156,наличие!B:B,наличие!D:D,"-",0)</f>
        <v>Шляпы</v>
      </c>
      <c r="C156" s="11" t="s">
        <v>2386</v>
      </c>
      <c r="D156" s="109" t="str">
        <f t="shared" si="202"/>
        <v>BURNELL</v>
      </c>
      <c r="E156" s="110" t="str">
        <f t="shared" si="203"/>
        <v>70653BH</v>
      </c>
      <c r="F156" s="111" t="s">
        <v>2197</v>
      </c>
      <c r="G156" s="11" t="str">
        <f t="shared" si="204"/>
        <v>70653BH_Ochre</v>
      </c>
      <c r="H156" s="30" t="s">
        <v>4278</v>
      </c>
      <c r="I156" s="30"/>
      <c r="J156" s="14" t="s">
        <v>2488</v>
      </c>
      <c r="K156" s="45"/>
      <c r="L156" s="65">
        <f>K156*1.15</f>
        <v>0</v>
      </c>
      <c r="M156" s="125">
        <f>SUMIF(price!A:A,E156,price!D:D)</f>
        <v>149</v>
      </c>
      <c r="N156" s="126">
        <v>135</v>
      </c>
      <c r="O156" s="21">
        <f>N156*$L$1</f>
        <v>12150</v>
      </c>
      <c r="P156" s="16" t="e">
        <f>(N156-L156)/L156</f>
        <v>#DIV/0!</v>
      </c>
      <c r="Q156" s="118">
        <f>ROUND(N156*0.55,1)</f>
        <v>74.3</v>
      </c>
      <c r="R156" s="22">
        <f>Q156*$J$1</f>
        <v>0</v>
      </c>
      <c r="S156" s="16" t="e">
        <f>(Q156-L156)/L156</f>
        <v>#DIV/0!</v>
      </c>
      <c r="T156" s="23">
        <f>ROUND(Q156*0.8,1)</f>
        <v>59.4</v>
      </c>
      <c r="U156" s="28">
        <v>2304</v>
      </c>
      <c r="V156" s="22">
        <f>T156*$J$1</f>
        <v>0</v>
      </c>
      <c r="W156" s="16" t="e">
        <f>(T156-L156)/L156</f>
        <v>#DIV/0!</v>
      </c>
      <c r="X156" s="7"/>
      <c r="Y156" s="8"/>
      <c r="Z156" s="8"/>
      <c r="AA156" s="8"/>
      <c r="AB156" s="8"/>
      <c r="AC156" s="9"/>
      <c r="AD156" s="7">
        <f>SUM(X156:AC156)</f>
        <v>0</v>
      </c>
      <c r="AE156" s="75">
        <f>AD156*K156</f>
        <v>0</v>
      </c>
      <c r="AG156" s="7" t="s">
        <v>4</v>
      </c>
      <c r="AH156" s="8">
        <f>BF156+Y156-AP156-AX156</f>
        <v>0</v>
      </c>
      <c r="AI156" s="8">
        <f>BG156+Z156-AQ156-AY156</f>
        <v>0</v>
      </c>
      <c r="AJ156" s="8">
        <f>BH156+AA156-AR156-AZ156</f>
        <v>0</v>
      </c>
      <c r="AK156" s="8">
        <f>BI156+AB156-AS156-BA156</f>
        <v>0</v>
      </c>
      <c r="AL156" s="9">
        <f>BJ156+AC156-AT156-BB156</f>
        <v>0</v>
      </c>
      <c r="AM156" s="7">
        <f>SUM(AG156:AL156)</f>
        <v>0</v>
      </c>
      <c r="AN156" s="101">
        <f>AM156*L156</f>
        <v>0</v>
      </c>
      <c r="AO156" s="7" t="s">
        <v>4</v>
      </c>
      <c r="AP156" s="8">
        <v>0</v>
      </c>
      <c r="AQ156" s="8">
        <v>0</v>
      </c>
      <c r="AR156" s="8">
        <v>0</v>
      </c>
      <c r="AS156" s="8">
        <v>0</v>
      </c>
      <c r="AT156" s="9">
        <v>0</v>
      </c>
      <c r="AU156" s="74">
        <f>SUM(AO156:AT156)</f>
        <v>0</v>
      </c>
      <c r="AV156" s="101">
        <f>AU156*K156</f>
        <v>0</v>
      </c>
      <c r="AW156" s="7" t="s">
        <v>4</v>
      </c>
      <c r="AX156" s="8">
        <v>0</v>
      </c>
      <c r="AY156" s="8">
        <v>0</v>
      </c>
      <c r="AZ156" s="8">
        <v>0</v>
      </c>
      <c r="BA156" s="8">
        <v>0</v>
      </c>
      <c r="BB156" s="9">
        <v>0</v>
      </c>
      <c r="BC156" s="74">
        <f>SUM(AW156:BB156)</f>
        <v>0</v>
      </c>
      <c r="BD156" s="104">
        <f>BC156*K156</f>
        <v>0</v>
      </c>
      <c r="BE156" s="96"/>
      <c r="BF156" s="11"/>
      <c r="BG156" s="11"/>
      <c r="BH156" s="11"/>
      <c r="BI156" s="11"/>
      <c r="BJ156" s="106"/>
      <c r="BK156" s="108">
        <f>SUM(BE156:BJ156)</f>
        <v>0</v>
      </c>
      <c r="BL156" s="86">
        <f>SUMIF(наличие!D:D,E156,наличие!F:F)</f>
        <v>0</v>
      </c>
      <c r="BM156" s="87">
        <f>AU156*O156</f>
        <v>0</v>
      </c>
      <c r="BN156" s="87">
        <f>BC156*O156</f>
        <v>0</v>
      </c>
      <c r="BO156" s="113">
        <f t="shared" si="201"/>
        <v>0</v>
      </c>
    </row>
    <row r="157" spans="1:67" s="10" customFormat="1" ht="45" x14ac:dyDescent="0.25">
      <c r="A157" s="11">
        <v>154</v>
      </c>
      <c r="B157" s="11" t="str">
        <f>_xlfn.XLOOKUP(D157,наличие!B:B,наличие!D:D,"-",0)</f>
        <v>-</v>
      </c>
      <c r="C157" s="11" t="s">
        <v>2387</v>
      </c>
      <c r="D157" s="109" t="str">
        <f t="shared" si="202"/>
        <v>FEDORA</v>
      </c>
      <c r="E157" s="110" t="str">
        <f t="shared" si="203"/>
        <v>7002</v>
      </c>
      <c r="F157" s="111" t="s">
        <v>5</v>
      </c>
      <c r="G157" s="11" t="str">
        <f t="shared" si="204"/>
        <v>7002_Black</v>
      </c>
      <c r="H157" s="30" t="s">
        <v>4278</v>
      </c>
      <c r="I157" s="30"/>
      <c r="J157" s="14" t="s">
        <v>2488</v>
      </c>
      <c r="K157" s="45"/>
      <c r="L157" s="65">
        <f t="shared" si="218"/>
        <v>0</v>
      </c>
      <c r="M157" s="125">
        <f>SUMIF(price!A:A,E157,price!D:D)</f>
        <v>135</v>
      </c>
      <c r="N157" s="126">
        <v>135</v>
      </c>
      <c r="O157" s="21">
        <f t="shared" si="217"/>
        <v>12150</v>
      </c>
      <c r="P157" s="16" t="e">
        <f t="shared" si="221"/>
        <v>#DIV/0!</v>
      </c>
      <c r="Q157" s="118">
        <f t="shared" si="222"/>
        <v>74.3</v>
      </c>
      <c r="R157" s="22">
        <f t="shared" si="206"/>
        <v>0</v>
      </c>
      <c r="S157" s="16" t="e">
        <f t="shared" si="223"/>
        <v>#DIV/0!</v>
      </c>
      <c r="T157" s="23">
        <f t="shared" si="224"/>
        <v>59.4</v>
      </c>
      <c r="U157" s="28">
        <v>2304</v>
      </c>
      <c r="V157" s="22">
        <f t="shared" si="225"/>
        <v>0</v>
      </c>
      <c r="W157" s="16" t="e">
        <f t="shared" si="226"/>
        <v>#DIV/0!</v>
      </c>
      <c r="X157" s="7"/>
      <c r="Y157" s="8"/>
      <c r="Z157" s="8"/>
      <c r="AA157" s="8"/>
      <c r="AB157" s="8"/>
      <c r="AC157" s="9"/>
      <c r="AD157" s="7">
        <f t="shared" si="227"/>
        <v>0</v>
      </c>
      <c r="AE157" s="75">
        <f t="shared" si="207"/>
        <v>0</v>
      </c>
      <c r="AG157" s="7" t="s">
        <v>4</v>
      </c>
      <c r="AH157" s="8">
        <f t="shared" si="211"/>
        <v>-1</v>
      </c>
      <c r="AI157" s="8">
        <f t="shared" si="212"/>
        <v>0</v>
      </c>
      <c r="AJ157" s="8">
        <f t="shared" si="213"/>
        <v>2</v>
      </c>
      <c r="AK157" s="8">
        <f t="shared" si="214"/>
        <v>1</v>
      </c>
      <c r="AL157" s="9">
        <f t="shared" ref="AL157:AL164" si="232">BJ157+AC157-AT157-BB157</f>
        <v>1</v>
      </c>
      <c r="AM157" s="7">
        <f t="shared" si="228"/>
        <v>3</v>
      </c>
      <c r="AN157" s="101">
        <f t="shared" si="229"/>
        <v>0</v>
      </c>
      <c r="AO157" s="7" t="s">
        <v>4</v>
      </c>
      <c r="AP157" s="8">
        <v>1</v>
      </c>
      <c r="AQ157" s="8">
        <v>1</v>
      </c>
      <c r="AR157" s="8">
        <v>1</v>
      </c>
      <c r="AS157" s="8">
        <v>0</v>
      </c>
      <c r="AT157" s="9">
        <v>0</v>
      </c>
      <c r="AU157" s="74">
        <f t="shared" si="219"/>
        <v>3</v>
      </c>
      <c r="AV157" s="101">
        <f t="shared" si="210"/>
        <v>0</v>
      </c>
      <c r="AW157" s="7" t="s">
        <v>4</v>
      </c>
      <c r="AX157" s="8">
        <v>0</v>
      </c>
      <c r="AY157" s="8">
        <v>0</v>
      </c>
      <c r="AZ157" s="8">
        <v>0</v>
      </c>
      <c r="BA157" s="8">
        <v>0</v>
      </c>
      <c r="BB157" s="9">
        <v>0</v>
      </c>
      <c r="BC157" s="74">
        <f t="shared" si="198"/>
        <v>0</v>
      </c>
      <c r="BD157" s="104">
        <f t="shared" si="216"/>
        <v>0</v>
      </c>
      <c r="BE157" s="96"/>
      <c r="BF157" s="11"/>
      <c r="BG157" s="11">
        <v>1</v>
      </c>
      <c r="BH157" s="11">
        <v>3</v>
      </c>
      <c r="BI157" s="11">
        <v>1</v>
      </c>
      <c r="BJ157" s="106">
        <v>1</v>
      </c>
      <c r="BK157" s="108">
        <f t="shared" si="215"/>
        <v>6</v>
      </c>
      <c r="BL157" s="86">
        <f>SUMIF(наличие!D:D,E157,наличие!F:F)</f>
        <v>0</v>
      </c>
      <c r="BM157" s="87">
        <f t="shared" si="230"/>
        <v>36450</v>
      </c>
      <c r="BN157" s="87">
        <f t="shared" si="231"/>
        <v>0</v>
      </c>
      <c r="BO157" s="113">
        <f t="shared" si="201"/>
        <v>0</v>
      </c>
    </row>
    <row r="158" spans="1:67" s="10" customFormat="1" ht="45" x14ac:dyDescent="0.25">
      <c r="A158" s="11">
        <v>155</v>
      </c>
      <c r="B158" s="11" t="str">
        <f>_xlfn.XLOOKUP(D158,наличие!B:B,наличие!D:D,"-",0)</f>
        <v>-</v>
      </c>
      <c r="C158" s="11" t="s">
        <v>2387</v>
      </c>
      <c r="D158" s="109" t="str">
        <f t="shared" si="202"/>
        <v>FEDORA</v>
      </c>
      <c r="E158" s="110" t="str">
        <f t="shared" si="203"/>
        <v>7002</v>
      </c>
      <c r="F158" s="111" t="s">
        <v>2451</v>
      </c>
      <c r="G158" s="11" t="str">
        <f t="shared" si="204"/>
        <v>7002_Graphite</v>
      </c>
      <c r="H158" s="30" t="s">
        <v>4278</v>
      </c>
      <c r="I158" s="30"/>
      <c r="J158" s="14" t="s">
        <v>2488</v>
      </c>
      <c r="K158" s="45"/>
      <c r="L158" s="65">
        <f t="shared" si="218"/>
        <v>0</v>
      </c>
      <c r="M158" s="125">
        <f>SUMIF(price!A:A,E158,price!D:D)</f>
        <v>135</v>
      </c>
      <c r="N158" s="126">
        <v>135</v>
      </c>
      <c r="O158" s="21">
        <f t="shared" si="217"/>
        <v>12150</v>
      </c>
      <c r="P158" s="16" t="e">
        <f t="shared" si="221"/>
        <v>#DIV/0!</v>
      </c>
      <c r="Q158" s="118">
        <f t="shared" si="222"/>
        <v>74.3</v>
      </c>
      <c r="R158" s="22">
        <f t="shared" si="206"/>
        <v>0</v>
      </c>
      <c r="S158" s="16" t="e">
        <f t="shared" si="223"/>
        <v>#DIV/0!</v>
      </c>
      <c r="T158" s="23">
        <f t="shared" si="224"/>
        <v>59.4</v>
      </c>
      <c r="U158" s="28">
        <v>2304</v>
      </c>
      <c r="V158" s="22">
        <f t="shared" si="225"/>
        <v>0</v>
      </c>
      <c r="W158" s="16" t="e">
        <f t="shared" si="226"/>
        <v>#DIV/0!</v>
      </c>
      <c r="X158" s="7"/>
      <c r="Y158" s="8"/>
      <c r="Z158" s="8"/>
      <c r="AA158" s="8"/>
      <c r="AB158" s="8"/>
      <c r="AC158" s="9"/>
      <c r="AD158" s="7">
        <f t="shared" si="227"/>
        <v>0</v>
      </c>
      <c r="AE158" s="75">
        <f t="shared" si="207"/>
        <v>0</v>
      </c>
      <c r="AG158" s="7" t="s">
        <v>4</v>
      </c>
      <c r="AH158" s="8">
        <f t="shared" si="211"/>
        <v>1</v>
      </c>
      <c r="AI158" s="8">
        <f t="shared" si="212"/>
        <v>4</v>
      </c>
      <c r="AJ158" s="8">
        <f t="shared" si="213"/>
        <v>2</v>
      </c>
      <c r="AK158" s="8">
        <f t="shared" si="214"/>
        <v>0</v>
      </c>
      <c r="AL158" s="9">
        <f t="shared" si="232"/>
        <v>0</v>
      </c>
      <c r="AM158" s="7">
        <f t="shared" si="228"/>
        <v>7</v>
      </c>
      <c r="AN158" s="101">
        <f t="shared" si="229"/>
        <v>0</v>
      </c>
      <c r="AO158" s="7" t="s">
        <v>4</v>
      </c>
      <c r="AP158" s="8">
        <v>0</v>
      </c>
      <c r="AQ158" s="8">
        <v>0</v>
      </c>
      <c r="AR158" s="8">
        <v>0</v>
      </c>
      <c r="AS158" s="8">
        <v>0</v>
      </c>
      <c r="AT158" s="9">
        <v>0</v>
      </c>
      <c r="AU158" s="74">
        <f t="shared" si="219"/>
        <v>0</v>
      </c>
      <c r="AV158" s="101">
        <f t="shared" si="210"/>
        <v>0</v>
      </c>
      <c r="AW158" s="7" t="s">
        <v>4</v>
      </c>
      <c r="AX158" s="8">
        <v>0</v>
      </c>
      <c r="AY158" s="8">
        <v>0</v>
      </c>
      <c r="AZ158" s="8">
        <v>0</v>
      </c>
      <c r="BA158" s="8">
        <v>0</v>
      </c>
      <c r="BB158" s="9">
        <v>0</v>
      </c>
      <c r="BC158" s="74">
        <f t="shared" ref="BC158:BC179" si="233">SUM(AW158:BB158)</f>
        <v>0</v>
      </c>
      <c r="BD158" s="104">
        <f t="shared" si="216"/>
        <v>0</v>
      </c>
      <c r="BE158" s="96"/>
      <c r="BF158" s="11">
        <v>1</v>
      </c>
      <c r="BG158" s="11">
        <v>4</v>
      </c>
      <c r="BH158" s="11">
        <v>2</v>
      </c>
      <c r="BI158" s="11"/>
      <c r="BJ158" s="106"/>
      <c r="BK158" s="108">
        <f t="shared" si="215"/>
        <v>7</v>
      </c>
      <c r="BL158" s="86">
        <f>SUMIF(наличие!D:D,E158,наличие!F:F)</f>
        <v>0</v>
      </c>
      <c r="BM158" s="87">
        <f t="shared" si="230"/>
        <v>0</v>
      </c>
      <c r="BN158" s="87">
        <f t="shared" si="231"/>
        <v>0</v>
      </c>
      <c r="BO158" s="113">
        <f t="shared" si="201"/>
        <v>0</v>
      </c>
    </row>
    <row r="159" spans="1:67" s="10" customFormat="1" ht="45" x14ac:dyDescent="0.25">
      <c r="A159" s="11">
        <v>156</v>
      </c>
      <c r="B159" s="11" t="str">
        <f>_xlfn.XLOOKUP(D159,наличие!B:B,наличие!D:D,"-",0)</f>
        <v>-</v>
      </c>
      <c r="C159" s="11" t="s">
        <v>2387</v>
      </c>
      <c r="D159" s="109" t="str">
        <f t="shared" si="202"/>
        <v>FEDORA</v>
      </c>
      <c r="E159" s="110" t="str">
        <f t="shared" si="203"/>
        <v>7002</v>
      </c>
      <c r="F159" s="111" t="s">
        <v>2440</v>
      </c>
      <c r="G159" s="11" t="str">
        <f t="shared" si="204"/>
        <v>7002_Nickel</v>
      </c>
      <c r="H159" s="30" t="s">
        <v>4278</v>
      </c>
      <c r="I159" s="30"/>
      <c r="J159" s="14" t="s">
        <v>2488</v>
      </c>
      <c r="K159" s="45"/>
      <c r="L159" s="65">
        <f t="shared" si="218"/>
        <v>0</v>
      </c>
      <c r="M159" s="125">
        <f>SUMIF(price!A:A,E159,price!D:D)</f>
        <v>135</v>
      </c>
      <c r="N159" s="126">
        <v>135</v>
      </c>
      <c r="O159" s="21">
        <f t="shared" si="217"/>
        <v>12150</v>
      </c>
      <c r="P159" s="16" t="e">
        <f t="shared" si="221"/>
        <v>#DIV/0!</v>
      </c>
      <c r="Q159" s="118">
        <f t="shared" si="222"/>
        <v>74.3</v>
      </c>
      <c r="R159" s="22">
        <f t="shared" si="206"/>
        <v>0</v>
      </c>
      <c r="S159" s="16" t="e">
        <f t="shared" si="223"/>
        <v>#DIV/0!</v>
      </c>
      <c r="T159" s="23">
        <f t="shared" si="224"/>
        <v>59.4</v>
      </c>
      <c r="U159" s="28">
        <v>2304</v>
      </c>
      <c r="V159" s="22">
        <f t="shared" si="225"/>
        <v>0</v>
      </c>
      <c r="W159" s="16" t="e">
        <f t="shared" si="226"/>
        <v>#DIV/0!</v>
      </c>
      <c r="X159" s="7"/>
      <c r="Y159" s="8"/>
      <c r="Z159" s="8"/>
      <c r="AA159" s="8"/>
      <c r="AB159" s="8"/>
      <c r="AC159" s="9"/>
      <c r="AD159" s="7">
        <f t="shared" si="227"/>
        <v>0</v>
      </c>
      <c r="AE159" s="75">
        <f t="shared" si="207"/>
        <v>0</v>
      </c>
      <c r="AG159" s="7" t="s">
        <v>4</v>
      </c>
      <c r="AH159" s="8">
        <f t="shared" si="211"/>
        <v>3</v>
      </c>
      <c r="AI159" s="8">
        <f t="shared" si="212"/>
        <v>6</v>
      </c>
      <c r="AJ159" s="8">
        <f t="shared" si="213"/>
        <v>11</v>
      </c>
      <c r="AK159" s="8">
        <f t="shared" si="214"/>
        <v>5</v>
      </c>
      <c r="AL159" s="9">
        <f t="shared" si="232"/>
        <v>4</v>
      </c>
      <c r="AM159" s="7">
        <f t="shared" si="228"/>
        <v>29</v>
      </c>
      <c r="AN159" s="101">
        <f t="shared" si="229"/>
        <v>0</v>
      </c>
      <c r="AO159" s="7" t="s">
        <v>4</v>
      </c>
      <c r="AP159" s="8">
        <v>0</v>
      </c>
      <c r="AQ159" s="8">
        <v>0</v>
      </c>
      <c r="AR159" s="8">
        <v>0</v>
      </c>
      <c r="AS159" s="8">
        <v>0</v>
      </c>
      <c r="AT159" s="9">
        <v>0</v>
      </c>
      <c r="AU159" s="74">
        <f t="shared" si="219"/>
        <v>0</v>
      </c>
      <c r="AV159" s="101">
        <f t="shared" si="210"/>
        <v>0</v>
      </c>
      <c r="AW159" s="7" t="s">
        <v>4</v>
      </c>
      <c r="AX159" s="8">
        <v>0</v>
      </c>
      <c r="AY159" s="8">
        <v>0</v>
      </c>
      <c r="AZ159" s="8">
        <v>0</v>
      </c>
      <c r="BA159" s="8">
        <v>0</v>
      </c>
      <c r="BB159" s="9">
        <v>0</v>
      </c>
      <c r="BC159" s="74">
        <f t="shared" si="233"/>
        <v>0</v>
      </c>
      <c r="BD159" s="104">
        <f t="shared" si="216"/>
        <v>0</v>
      </c>
      <c r="BE159" s="96"/>
      <c r="BF159" s="11">
        <v>3</v>
      </c>
      <c r="BG159" s="11">
        <v>6</v>
      </c>
      <c r="BH159" s="11">
        <v>11</v>
      </c>
      <c r="BI159" s="11">
        <v>5</v>
      </c>
      <c r="BJ159" s="106">
        <v>4</v>
      </c>
      <c r="BK159" s="108">
        <f t="shared" si="215"/>
        <v>29</v>
      </c>
      <c r="BL159" s="86">
        <f>SUMIF(наличие!D:D,E159,наличие!F:F)</f>
        <v>0</v>
      </c>
      <c r="BM159" s="87">
        <f t="shared" si="230"/>
        <v>0</v>
      </c>
      <c r="BN159" s="87">
        <f t="shared" si="231"/>
        <v>0</v>
      </c>
      <c r="BO159" s="113">
        <f t="shared" si="201"/>
        <v>0</v>
      </c>
    </row>
    <row r="160" spans="1:67" s="10" customFormat="1" ht="45" x14ac:dyDescent="0.25">
      <c r="A160" s="11">
        <v>157</v>
      </c>
      <c r="B160" s="11" t="str">
        <f>_xlfn.XLOOKUP(D160,наличие!B:B,наличие!D:D,"-",0)</f>
        <v>-</v>
      </c>
      <c r="C160" s="11" t="s">
        <v>2387</v>
      </c>
      <c r="D160" s="109" t="str">
        <f t="shared" si="202"/>
        <v>FEDORA</v>
      </c>
      <c r="E160" s="110" t="str">
        <f t="shared" si="203"/>
        <v>7002</v>
      </c>
      <c r="F160" s="111" t="s">
        <v>15</v>
      </c>
      <c r="G160" s="11" t="str">
        <f t="shared" si="204"/>
        <v>7002_Red</v>
      </c>
      <c r="H160" s="30" t="s">
        <v>4278</v>
      </c>
      <c r="I160" s="30"/>
      <c r="J160" s="14" t="s">
        <v>2488</v>
      </c>
      <c r="K160" s="45"/>
      <c r="L160" s="65">
        <f t="shared" si="218"/>
        <v>0</v>
      </c>
      <c r="M160" s="125">
        <f>SUMIF(price!A:A,E160,price!D:D)</f>
        <v>135</v>
      </c>
      <c r="N160" s="126">
        <v>135</v>
      </c>
      <c r="O160" s="21">
        <f t="shared" si="217"/>
        <v>12150</v>
      </c>
      <c r="P160" s="16" t="e">
        <f t="shared" si="221"/>
        <v>#DIV/0!</v>
      </c>
      <c r="Q160" s="118">
        <f t="shared" si="222"/>
        <v>74.3</v>
      </c>
      <c r="R160" s="22">
        <f t="shared" si="206"/>
        <v>0</v>
      </c>
      <c r="S160" s="16" t="e">
        <f t="shared" si="223"/>
        <v>#DIV/0!</v>
      </c>
      <c r="T160" s="23">
        <f t="shared" si="224"/>
        <v>59.4</v>
      </c>
      <c r="U160" s="28">
        <v>2304</v>
      </c>
      <c r="V160" s="22">
        <f t="shared" si="225"/>
        <v>0</v>
      </c>
      <c r="W160" s="16" t="e">
        <f t="shared" si="226"/>
        <v>#DIV/0!</v>
      </c>
      <c r="X160" s="7"/>
      <c r="Y160" s="8"/>
      <c r="Z160" s="8"/>
      <c r="AA160" s="8"/>
      <c r="AB160" s="8"/>
      <c r="AC160" s="9"/>
      <c r="AD160" s="7">
        <f t="shared" si="227"/>
        <v>0</v>
      </c>
      <c r="AE160" s="75">
        <f t="shared" si="207"/>
        <v>0</v>
      </c>
      <c r="AG160" s="7" t="s">
        <v>4</v>
      </c>
      <c r="AH160" s="8">
        <f t="shared" si="211"/>
        <v>2</v>
      </c>
      <c r="AI160" s="8">
        <f t="shared" si="212"/>
        <v>5</v>
      </c>
      <c r="AJ160" s="8">
        <f t="shared" si="213"/>
        <v>5</v>
      </c>
      <c r="AK160" s="8">
        <f t="shared" si="214"/>
        <v>2</v>
      </c>
      <c r="AL160" s="9">
        <f t="shared" si="232"/>
        <v>1</v>
      </c>
      <c r="AM160" s="7">
        <f t="shared" si="228"/>
        <v>15</v>
      </c>
      <c r="AN160" s="101">
        <f t="shared" si="229"/>
        <v>0</v>
      </c>
      <c r="AO160" s="7" t="s">
        <v>4</v>
      </c>
      <c r="AP160" s="8">
        <v>0</v>
      </c>
      <c r="AQ160" s="8">
        <v>0</v>
      </c>
      <c r="AR160" s="8">
        <v>0</v>
      </c>
      <c r="AS160" s="8">
        <v>0</v>
      </c>
      <c r="AT160" s="9">
        <v>0</v>
      </c>
      <c r="AU160" s="74">
        <f t="shared" si="219"/>
        <v>0</v>
      </c>
      <c r="AV160" s="101">
        <f t="shared" si="210"/>
        <v>0</v>
      </c>
      <c r="AW160" s="7" t="s">
        <v>4</v>
      </c>
      <c r="AX160" s="8">
        <v>0</v>
      </c>
      <c r="AY160" s="8">
        <v>0</v>
      </c>
      <c r="AZ160" s="8">
        <v>0</v>
      </c>
      <c r="BA160" s="8">
        <v>0</v>
      </c>
      <c r="BB160" s="9">
        <v>0</v>
      </c>
      <c r="BC160" s="74">
        <f t="shared" si="233"/>
        <v>0</v>
      </c>
      <c r="BD160" s="104">
        <f t="shared" si="216"/>
        <v>0</v>
      </c>
      <c r="BE160" s="96"/>
      <c r="BF160" s="11">
        <v>2</v>
      </c>
      <c r="BG160" s="11">
        <v>5</v>
      </c>
      <c r="BH160" s="11">
        <v>5</v>
      </c>
      <c r="BI160" s="11">
        <v>2</v>
      </c>
      <c r="BJ160" s="106">
        <v>1</v>
      </c>
      <c r="BK160" s="108">
        <f t="shared" si="215"/>
        <v>15</v>
      </c>
      <c r="BL160" s="86">
        <f>SUMIF(наличие!D:D,E160,наличие!F:F)</f>
        <v>0</v>
      </c>
      <c r="BM160" s="87">
        <f t="shared" si="230"/>
        <v>0</v>
      </c>
      <c r="BN160" s="87">
        <f t="shared" si="231"/>
        <v>0</v>
      </c>
      <c r="BO160" s="113">
        <f t="shared" si="201"/>
        <v>0</v>
      </c>
    </row>
    <row r="161" spans="1:67" s="10" customFormat="1" ht="60" x14ac:dyDescent="0.25">
      <c r="A161" s="11">
        <v>158</v>
      </c>
      <c r="B161" s="11" t="str">
        <f>_xlfn.XLOOKUP(D161,наличие!B:B,наличие!D:D,"-",0)</f>
        <v>Шляпы</v>
      </c>
      <c r="C161" s="11" t="s">
        <v>2388</v>
      </c>
      <c r="D161" s="109" t="str">
        <f t="shared" si="202"/>
        <v>TREPORT</v>
      </c>
      <c r="E161" s="110" t="str">
        <f t="shared" si="203"/>
        <v>70654BH</v>
      </c>
      <c r="F161" s="111" t="s">
        <v>1715</v>
      </c>
      <c r="G161" s="11" t="str">
        <f t="shared" si="204"/>
        <v>70654BH_Ink Blue</v>
      </c>
      <c r="H161" s="30" t="s">
        <v>4278</v>
      </c>
      <c r="I161" s="30"/>
      <c r="J161" s="14" t="s">
        <v>2488</v>
      </c>
      <c r="K161" s="45"/>
      <c r="L161" s="65">
        <f t="shared" si="218"/>
        <v>0</v>
      </c>
      <c r="M161" s="125">
        <f>SUMIF(price!A:A,E161,price!D:D)</f>
        <v>159</v>
      </c>
      <c r="N161" s="126">
        <v>135</v>
      </c>
      <c r="O161" s="21">
        <f t="shared" si="217"/>
        <v>12150</v>
      </c>
      <c r="P161" s="16" t="e">
        <f t="shared" si="221"/>
        <v>#DIV/0!</v>
      </c>
      <c r="Q161" s="118">
        <f t="shared" si="222"/>
        <v>74.3</v>
      </c>
      <c r="R161" s="22">
        <f t="shared" si="206"/>
        <v>0</v>
      </c>
      <c r="S161" s="16" t="e">
        <f t="shared" si="223"/>
        <v>#DIV/0!</v>
      </c>
      <c r="T161" s="23">
        <f t="shared" si="224"/>
        <v>59.4</v>
      </c>
      <c r="U161" s="28">
        <v>2304</v>
      </c>
      <c r="V161" s="22">
        <f t="shared" si="225"/>
        <v>0</v>
      </c>
      <c r="W161" s="16" t="e">
        <f t="shared" si="226"/>
        <v>#DIV/0!</v>
      </c>
      <c r="X161" s="7"/>
      <c r="Y161" s="8"/>
      <c r="Z161" s="8"/>
      <c r="AA161" s="8"/>
      <c r="AB161" s="8"/>
      <c r="AC161" s="9"/>
      <c r="AD161" s="7">
        <f t="shared" si="227"/>
        <v>0</v>
      </c>
      <c r="AE161" s="75">
        <f t="shared" si="207"/>
        <v>0</v>
      </c>
      <c r="AG161" s="7" t="s">
        <v>4</v>
      </c>
      <c r="AH161" s="8">
        <f t="shared" si="211"/>
        <v>1</v>
      </c>
      <c r="AI161" s="8">
        <f t="shared" si="212"/>
        <v>5</v>
      </c>
      <c r="AJ161" s="8">
        <f t="shared" si="213"/>
        <v>10</v>
      </c>
      <c r="AK161" s="8">
        <f t="shared" si="214"/>
        <v>6</v>
      </c>
      <c r="AL161" s="9">
        <f t="shared" si="232"/>
        <v>3</v>
      </c>
      <c r="AM161" s="7">
        <f t="shared" si="228"/>
        <v>25</v>
      </c>
      <c r="AN161" s="101">
        <f t="shared" si="229"/>
        <v>0</v>
      </c>
      <c r="AO161" s="7" t="s">
        <v>4</v>
      </c>
      <c r="AP161" s="8">
        <v>0</v>
      </c>
      <c r="AQ161" s="8">
        <v>0</v>
      </c>
      <c r="AR161" s="8">
        <v>0</v>
      </c>
      <c r="AS161" s="8">
        <v>0</v>
      </c>
      <c r="AT161" s="9">
        <v>0</v>
      </c>
      <c r="AU161" s="74">
        <f t="shared" si="219"/>
        <v>0</v>
      </c>
      <c r="AV161" s="101">
        <f t="shared" si="210"/>
        <v>0</v>
      </c>
      <c r="AW161" s="7" t="s">
        <v>4</v>
      </c>
      <c r="AX161" s="8">
        <v>0</v>
      </c>
      <c r="AY161" s="8">
        <v>0</v>
      </c>
      <c r="AZ161" s="8">
        <v>0</v>
      </c>
      <c r="BA161" s="8">
        <v>0</v>
      </c>
      <c r="BB161" s="9">
        <v>0</v>
      </c>
      <c r="BC161" s="74">
        <f t="shared" si="233"/>
        <v>0</v>
      </c>
      <c r="BD161" s="104">
        <f t="shared" si="216"/>
        <v>0</v>
      </c>
      <c r="BE161" s="96"/>
      <c r="BF161" s="11">
        <v>1</v>
      </c>
      <c r="BG161" s="11">
        <v>5</v>
      </c>
      <c r="BH161" s="11">
        <v>10</v>
      </c>
      <c r="BI161" s="11">
        <v>6</v>
      </c>
      <c r="BJ161" s="106">
        <v>3</v>
      </c>
      <c r="BK161" s="108">
        <f t="shared" si="215"/>
        <v>25</v>
      </c>
      <c r="BL161" s="86">
        <f>SUMIF(наличие!D:D,E161,наличие!F:F)</f>
        <v>0</v>
      </c>
      <c r="BM161" s="87">
        <f t="shared" si="230"/>
        <v>0</v>
      </c>
      <c r="BN161" s="87">
        <f t="shared" si="231"/>
        <v>0</v>
      </c>
      <c r="BO161" s="113">
        <f t="shared" si="201"/>
        <v>0</v>
      </c>
    </row>
    <row r="162" spans="1:67" s="10" customFormat="1" ht="60" x14ac:dyDescent="0.25">
      <c r="A162" s="11">
        <v>159</v>
      </c>
      <c r="B162" s="11" t="str">
        <f>_xlfn.XLOOKUP(D162,наличие!B:B,наличие!D:D,"-",0)</f>
        <v>Шляпы</v>
      </c>
      <c r="C162" s="11" t="s">
        <v>2388</v>
      </c>
      <c r="D162" s="109" t="str">
        <f t="shared" si="202"/>
        <v>TREPORT</v>
      </c>
      <c r="E162" s="110" t="str">
        <f t="shared" si="203"/>
        <v>70654BH</v>
      </c>
      <c r="F162" s="111" t="s">
        <v>424</v>
      </c>
      <c r="G162" s="11" t="str">
        <f t="shared" si="204"/>
        <v>70654BH_Olive Mix</v>
      </c>
      <c r="H162" s="30" t="s">
        <v>4278</v>
      </c>
      <c r="I162" s="30"/>
      <c r="J162" s="14" t="s">
        <v>2488</v>
      </c>
      <c r="K162" s="45"/>
      <c r="L162" s="65">
        <f t="shared" si="218"/>
        <v>0</v>
      </c>
      <c r="M162" s="125">
        <f>SUMIF(price!A:A,E162,price!D:D)</f>
        <v>159</v>
      </c>
      <c r="N162" s="126">
        <v>135</v>
      </c>
      <c r="O162" s="21">
        <f t="shared" si="217"/>
        <v>12150</v>
      </c>
      <c r="P162" s="16" t="e">
        <f t="shared" si="221"/>
        <v>#DIV/0!</v>
      </c>
      <c r="Q162" s="118">
        <f t="shared" si="222"/>
        <v>74.3</v>
      </c>
      <c r="R162" s="22">
        <f t="shared" si="206"/>
        <v>0</v>
      </c>
      <c r="S162" s="16" t="e">
        <f t="shared" si="223"/>
        <v>#DIV/0!</v>
      </c>
      <c r="T162" s="23">
        <f t="shared" si="224"/>
        <v>59.4</v>
      </c>
      <c r="U162" s="28">
        <v>2304</v>
      </c>
      <c r="V162" s="22">
        <f t="shared" si="225"/>
        <v>0</v>
      </c>
      <c r="W162" s="16" t="e">
        <f t="shared" si="226"/>
        <v>#DIV/0!</v>
      </c>
      <c r="X162" s="7"/>
      <c r="Y162" s="8"/>
      <c r="Z162" s="8"/>
      <c r="AA162" s="8"/>
      <c r="AB162" s="8"/>
      <c r="AC162" s="9"/>
      <c r="AD162" s="7">
        <f t="shared" si="227"/>
        <v>0</v>
      </c>
      <c r="AE162" s="75">
        <f t="shared" si="207"/>
        <v>0</v>
      </c>
      <c r="AG162" s="7" t="s">
        <v>4</v>
      </c>
      <c r="AH162" s="8">
        <f t="shared" si="211"/>
        <v>1</v>
      </c>
      <c r="AI162" s="8">
        <f t="shared" si="212"/>
        <v>4</v>
      </c>
      <c r="AJ162" s="8">
        <f t="shared" si="213"/>
        <v>3</v>
      </c>
      <c r="AK162" s="8">
        <f t="shared" si="214"/>
        <v>1</v>
      </c>
      <c r="AL162" s="9">
        <f t="shared" si="232"/>
        <v>1</v>
      </c>
      <c r="AM162" s="7">
        <f t="shared" si="228"/>
        <v>10</v>
      </c>
      <c r="AN162" s="101">
        <f t="shared" si="229"/>
        <v>0</v>
      </c>
      <c r="AO162" s="7" t="s">
        <v>4</v>
      </c>
      <c r="AP162" s="8">
        <v>0</v>
      </c>
      <c r="AQ162" s="8">
        <v>0</v>
      </c>
      <c r="AR162" s="8">
        <v>0</v>
      </c>
      <c r="AS162" s="8">
        <v>0</v>
      </c>
      <c r="AT162" s="9">
        <v>0</v>
      </c>
      <c r="AU162" s="74">
        <f t="shared" si="219"/>
        <v>0</v>
      </c>
      <c r="AV162" s="101">
        <f t="shared" si="210"/>
        <v>0</v>
      </c>
      <c r="AW162" s="7" t="s">
        <v>4</v>
      </c>
      <c r="AX162" s="8">
        <v>0</v>
      </c>
      <c r="AY162" s="8">
        <v>0</v>
      </c>
      <c r="AZ162" s="8">
        <v>0</v>
      </c>
      <c r="BA162" s="8">
        <v>0</v>
      </c>
      <c r="BB162" s="9">
        <v>0</v>
      </c>
      <c r="BC162" s="74">
        <f t="shared" si="233"/>
        <v>0</v>
      </c>
      <c r="BD162" s="104">
        <f t="shared" si="216"/>
        <v>0</v>
      </c>
      <c r="BE162" s="96"/>
      <c r="BF162" s="11">
        <v>1</v>
      </c>
      <c r="BG162" s="11">
        <v>4</v>
      </c>
      <c r="BH162" s="11">
        <v>3</v>
      </c>
      <c r="BI162" s="11">
        <v>1</v>
      </c>
      <c r="BJ162" s="106">
        <v>1</v>
      </c>
      <c r="BK162" s="108">
        <f t="shared" si="215"/>
        <v>10</v>
      </c>
      <c r="BL162" s="86">
        <f>SUMIF(наличие!D:D,E162,наличие!F:F)</f>
        <v>0</v>
      </c>
      <c r="BM162" s="87">
        <f t="shared" si="230"/>
        <v>0</v>
      </c>
      <c r="BN162" s="87">
        <f t="shared" si="231"/>
        <v>0</v>
      </c>
      <c r="BO162" s="113">
        <f t="shared" si="201"/>
        <v>0</v>
      </c>
    </row>
    <row r="163" spans="1:67" s="10" customFormat="1" ht="60" x14ac:dyDescent="0.25">
      <c r="A163" s="11">
        <v>160</v>
      </c>
      <c r="B163" s="11" t="str">
        <f>_xlfn.XLOOKUP(D163,наличие!B:B,наличие!D:D,"-",0)</f>
        <v>Шляпы</v>
      </c>
      <c r="C163" s="11" t="s">
        <v>2388</v>
      </c>
      <c r="D163" s="109" t="str">
        <f t="shared" si="202"/>
        <v>TREPORT</v>
      </c>
      <c r="E163" s="110" t="str">
        <f t="shared" si="203"/>
        <v>70654BH</v>
      </c>
      <c r="F163" s="111" t="s">
        <v>1733</v>
      </c>
      <c r="G163" s="11" t="str">
        <f t="shared" si="204"/>
        <v>70654BH_Rust</v>
      </c>
      <c r="H163" s="30" t="s">
        <v>4278</v>
      </c>
      <c r="I163" s="30"/>
      <c r="J163" s="14" t="s">
        <v>2488</v>
      </c>
      <c r="K163" s="45"/>
      <c r="L163" s="65">
        <f t="shared" si="218"/>
        <v>0</v>
      </c>
      <c r="M163" s="125">
        <f>SUMIF(price!A:A,E163,price!D:D)</f>
        <v>159</v>
      </c>
      <c r="N163" s="126">
        <v>135</v>
      </c>
      <c r="O163" s="21">
        <f t="shared" si="217"/>
        <v>12150</v>
      </c>
      <c r="P163" s="16" t="e">
        <f t="shared" si="221"/>
        <v>#DIV/0!</v>
      </c>
      <c r="Q163" s="118">
        <f t="shared" si="222"/>
        <v>74.3</v>
      </c>
      <c r="R163" s="22">
        <f t="shared" si="206"/>
        <v>0</v>
      </c>
      <c r="S163" s="16" t="e">
        <f t="shared" si="223"/>
        <v>#DIV/0!</v>
      </c>
      <c r="T163" s="23">
        <f t="shared" si="224"/>
        <v>59.4</v>
      </c>
      <c r="U163" s="28">
        <v>2304</v>
      </c>
      <c r="V163" s="22">
        <f t="shared" si="225"/>
        <v>0</v>
      </c>
      <c r="W163" s="16" t="e">
        <f t="shared" si="226"/>
        <v>#DIV/0!</v>
      </c>
      <c r="X163" s="7"/>
      <c r="Y163" s="8"/>
      <c r="Z163" s="8"/>
      <c r="AA163" s="8"/>
      <c r="AB163" s="8"/>
      <c r="AC163" s="9"/>
      <c r="AD163" s="7">
        <f t="shared" si="227"/>
        <v>0</v>
      </c>
      <c r="AE163" s="75">
        <f t="shared" si="207"/>
        <v>0</v>
      </c>
      <c r="AG163" s="7" t="s">
        <v>4</v>
      </c>
      <c r="AH163" s="8">
        <f t="shared" si="211"/>
        <v>-1</v>
      </c>
      <c r="AI163" s="8">
        <f t="shared" si="212"/>
        <v>0</v>
      </c>
      <c r="AJ163" s="8">
        <f t="shared" si="213"/>
        <v>-1</v>
      </c>
      <c r="AK163" s="8">
        <f t="shared" si="214"/>
        <v>0</v>
      </c>
      <c r="AL163" s="9">
        <f t="shared" si="232"/>
        <v>0</v>
      </c>
      <c r="AM163" s="7">
        <f t="shared" si="228"/>
        <v>-2</v>
      </c>
      <c r="AN163" s="101">
        <f t="shared" si="229"/>
        <v>0</v>
      </c>
      <c r="AO163" s="7" t="s">
        <v>4</v>
      </c>
      <c r="AP163" s="8">
        <v>1</v>
      </c>
      <c r="AQ163" s="8">
        <v>1</v>
      </c>
      <c r="AR163" s="8">
        <v>1</v>
      </c>
      <c r="AS163" s="8">
        <v>0</v>
      </c>
      <c r="AT163" s="9">
        <v>0</v>
      </c>
      <c r="AU163" s="74">
        <f t="shared" si="219"/>
        <v>3</v>
      </c>
      <c r="AV163" s="101">
        <f t="shared" si="210"/>
        <v>0</v>
      </c>
      <c r="AW163" s="7" t="s">
        <v>4</v>
      </c>
      <c r="AX163" s="8">
        <v>0</v>
      </c>
      <c r="AY163" s="8">
        <v>0</v>
      </c>
      <c r="AZ163" s="8">
        <v>0</v>
      </c>
      <c r="BA163" s="8">
        <v>0</v>
      </c>
      <c r="BB163" s="9">
        <v>0</v>
      </c>
      <c r="BC163" s="74">
        <f t="shared" si="233"/>
        <v>0</v>
      </c>
      <c r="BD163" s="104">
        <f t="shared" si="216"/>
        <v>0</v>
      </c>
      <c r="BE163" s="96"/>
      <c r="BF163" s="11"/>
      <c r="BG163" s="11">
        <v>1</v>
      </c>
      <c r="BH163" s="11"/>
      <c r="BI163" s="11"/>
      <c r="BJ163" s="106"/>
      <c r="BK163" s="108">
        <f t="shared" si="215"/>
        <v>1</v>
      </c>
      <c r="BL163" s="86">
        <f>SUMIF(наличие!D:D,E163,наличие!F:F)</f>
        <v>0</v>
      </c>
      <c r="BM163" s="87">
        <f t="shared" si="230"/>
        <v>36450</v>
      </c>
      <c r="BN163" s="87">
        <f t="shared" si="231"/>
        <v>0</v>
      </c>
      <c r="BO163" s="113">
        <f t="shared" si="201"/>
        <v>0</v>
      </c>
    </row>
    <row r="164" spans="1:67" s="10" customFormat="1" ht="45" x14ac:dyDescent="0.25">
      <c r="A164" s="11">
        <v>161</v>
      </c>
      <c r="B164" s="11" t="str">
        <f>_xlfn.XLOOKUP(D164,наличие!B:B,наличие!D:D,"-",0)</f>
        <v>Шляпы</v>
      </c>
      <c r="C164" s="11" t="s">
        <v>2389</v>
      </c>
      <c r="D164" s="109" t="str">
        <f t="shared" si="202"/>
        <v>NELLES</v>
      </c>
      <c r="E164" s="110" t="str">
        <f t="shared" si="203"/>
        <v>70646BH</v>
      </c>
      <c r="F164" s="111" t="s">
        <v>5</v>
      </c>
      <c r="G164" s="11" t="str">
        <f t="shared" si="204"/>
        <v>70646BH_Black</v>
      </c>
      <c r="H164" s="30" t="s">
        <v>4278</v>
      </c>
      <c r="I164" s="30"/>
      <c r="J164" s="14" t="s">
        <v>2488</v>
      </c>
      <c r="K164" s="45"/>
      <c r="L164" s="65">
        <f t="shared" si="218"/>
        <v>0</v>
      </c>
      <c r="M164" s="125">
        <f>SUMIF(price!A:A,E164,price!D:D)</f>
        <v>155</v>
      </c>
      <c r="N164" s="126">
        <v>135</v>
      </c>
      <c r="O164" s="21">
        <f t="shared" si="217"/>
        <v>12150</v>
      </c>
      <c r="P164" s="16" t="e">
        <f t="shared" si="221"/>
        <v>#DIV/0!</v>
      </c>
      <c r="Q164" s="118">
        <f t="shared" si="222"/>
        <v>74.3</v>
      </c>
      <c r="R164" s="22">
        <f t="shared" si="206"/>
        <v>0</v>
      </c>
      <c r="S164" s="16" t="e">
        <f t="shared" si="223"/>
        <v>#DIV/0!</v>
      </c>
      <c r="T164" s="23">
        <f t="shared" si="224"/>
        <v>59.4</v>
      </c>
      <c r="U164" s="28">
        <v>2304</v>
      </c>
      <c r="V164" s="22">
        <f t="shared" si="225"/>
        <v>0</v>
      </c>
      <c r="W164" s="16" t="e">
        <f t="shared" si="226"/>
        <v>#DIV/0!</v>
      </c>
      <c r="X164" s="7"/>
      <c r="Y164" s="8"/>
      <c r="Z164" s="8"/>
      <c r="AA164" s="8"/>
      <c r="AB164" s="8"/>
      <c r="AC164" s="9"/>
      <c r="AD164" s="7">
        <f t="shared" si="227"/>
        <v>0</v>
      </c>
      <c r="AE164" s="75">
        <f t="shared" si="207"/>
        <v>0</v>
      </c>
      <c r="AG164" s="7" t="s">
        <v>4</v>
      </c>
      <c r="AH164" s="8">
        <f t="shared" si="211"/>
        <v>-1</v>
      </c>
      <c r="AI164" s="8">
        <f t="shared" si="212"/>
        <v>0</v>
      </c>
      <c r="AJ164" s="8">
        <f t="shared" si="213"/>
        <v>2</v>
      </c>
      <c r="AK164" s="8">
        <f t="shared" si="214"/>
        <v>2</v>
      </c>
      <c r="AL164" s="9">
        <f t="shared" si="232"/>
        <v>1</v>
      </c>
      <c r="AM164" s="7">
        <f t="shared" si="228"/>
        <v>4</v>
      </c>
      <c r="AN164" s="101">
        <f t="shared" si="229"/>
        <v>0</v>
      </c>
      <c r="AO164" s="7" t="s">
        <v>4</v>
      </c>
      <c r="AP164" s="8">
        <v>1</v>
      </c>
      <c r="AQ164" s="8">
        <v>1</v>
      </c>
      <c r="AR164" s="8">
        <v>1</v>
      </c>
      <c r="AS164" s="8">
        <v>0</v>
      </c>
      <c r="AT164" s="9">
        <v>0</v>
      </c>
      <c r="AU164" s="74">
        <f t="shared" si="219"/>
        <v>3</v>
      </c>
      <c r="AV164" s="101">
        <f t="shared" si="210"/>
        <v>0</v>
      </c>
      <c r="AW164" s="7" t="s">
        <v>4</v>
      </c>
      <c r="AX164" s="8">
        <v>0</v>
      </c>
      <c r="AY164" s="8">
        <v>0</v>
      </c>
      <c r="AZ164" s="8">
        <v>0</v>
      </c>
      <c r="BA164" s="8">
        <v>0</v>
      </c>
      <c r="BB164" s="9">
        <v>0</v>
      </c>
      <c r="BC164" s="74">
        <f t="shared" si="233"/>
        <v>0</v>
      </c>
      <c r="BD164" s="104">
        <f t="shared" si="216"/>
        <v>0</v>
      </c>
      <c r="BE164" s="96"/>
      <c r="BF164" s="11"/>
      <c r="BG164" s="11">
        <v>1</v>
      </c>
      <c r="BH164" s="11">
        <v>3</v>
      </c>
      <c r="BI164" s="11">
        <v>2</v>
      </c>
      <c r="BJ164" s="106">
        <v>1</v>
      </c>
      <c r="BK164" s="108">
        <f t="shared" si="215"/>
        <v>7</v>
      </c>
      <c r="BL164" s="86">
        <f>SUMIF(наличие!D:D,E164,наличие!F:F)</f>
        <v>0</v>
      </c>
      <c r="BM164" s="87">
        <f t="shared" si="230"/>
        <v>36450</v>
      </c>
      <c r="BN164" s="87">
        <f t="shared" si="231"/>
        <v>0</v>
      </c>
      <c r="BO164" s="113">
        <f t="shared" si="201"/>
        <v>0</v>
      </c>
    </row>
    <row r="165" spans="1:67" s="10" customFormat="1" ht="45" x14ac:dyDescent="0.25">
      <c r="A165" s="11">
        <v>162</v>
      </c>
      <c r="B165" s="11" t="str">
        <f>_xlfn.XLOOKUP(D165,наличие!B:B,наличие!D:D,"-",0)</f>
        <v>Шляпы</v>
      </c>
      <c r="C165" s="11" t="s">
        <v>2389</v>
      </c>
      <c r="D165" s="109" t="str">
        <f t="shared" si="202"/>
        <v>NELLES</v>
      </c>
      <c r="E165" s="110" t="str">
        <f t="shared" si="203"/>
        <v>70646BH</v>
      </c>
      <c r="F165" s="111" t="s">
        <v>20</v>
      </c>
      <c r="G165" s="11" t="str">
        <f t="shared" si="204"/>
        <v>70646BH_Camel</v>
      </c>
      <c r="H165" s="30" t="s">
        <v>4278</v>
      </c>
      <c r="I165" s="30"/>
      <c r="J165" s="14" t="s">
        <v>2488</v>
      </c>
      <c r="K165" s="45"/>
      <c r="L165" s="65">
        <f>K165*1.15</f>
        <v>0</v>
      </c>
      <c r="M165" s="125">
        <f>SUMIF(price!A:A,E165,price!D:D)</f>
        <v>155</v>
      </c>
      <c r="N165" s="126">
        <v>162</v>
      </c>
      <c r="O165" s="21">
        <f>N165*$L$1</f>
        <v>14580</v>
      </c>
      <c r="P165" s="16" t="e">
        <f>(N165-L165)/L165</f>
        <v>#DIV/0!</v>
      </c>
      <c r="Q165" s="118">
        <f>ROUND(N165*0.55,1)</f>
        <v>89.1</v>
      </c>
      <c r="R165" s="22">
        <f>Q165*$J$1</f>
        <v>0</v>
      </c>
      <c r="S165" s="16" t="e">
        <f>(Q165-L165)/L165</f>
        <v>#DIV/0!</v>
      </c>
      <c r="T165" s="23">
        <f>ROUND(Q165*0.8,1)</f>
        <v>71.3</v>
      </c>
      <c r="U165" s="28">
        <v>2463</v>
      </c>
      <c r="V165" s="22">
        <f>T165*$J$1</f>
        <v>0</v>
      </c>
      <c r="W165" s="16" t="e">
        <f>(T165-L165)/L165</f>
        <v>#DIV/0!</v>
      </c>
      <c r="X165" s="7"/>
      <c r="Y165" s="8"/>
      <c r="Z165" s="8"/>
      <c r="AA165" s="8"/>
      <c r="AB165" s="8"/>
      <c r="AC165" s="9"/>
      <c r="AD165" s="7">
        <f>SUM(X165:AC165)</f>
        <v>0</v>
      </c>
      <c r="AE165" s="75">
        <f>AD165*K165</f>
        <v>0</v>
      </c>
      <c r="AG165" s="7" t="s">
        <v>4</v>
      </c>
      <c r="AH165" s="8">
        <f t="shared" ref="AH165:AK166" si="234">BF165+Y165-AP165-AX165</f>
        <v>0</v>
      </c>
      <c r="AI165" s="8">
        <f t="shared" si="234"/>
        <v>0</v>
      </c>
      <c r="AJ165" s="8">
        <f t="shared" si="234"/>
        <v>0</v>
      </c>
      <c r="AK165" s="8">
        <f t="shared" si="234"/>
        <v>0</v>
      </c>
      <c r="AL165" s="9" t="s">
        <v>4</v>
      </c>
      <c r="AM165" s="7">
        <f>SUM(AG165:AL165)</f>
        <v>0</v>
      </c>
      <c r="AN165" s="101">
        <f>AM165*L165</f>
        <v>0</v>
      </c>
      <c r="AO165" s="7" t="s">
        <v>4</v>
      </c>
      <c r="AP165" s="8">
        <v>0</v>
      </c>
      <c r="AQ165" s="8">
        <v>0</v>
      </c>
      <c r="AR165" s="8">
        <v>0</v>
      </c>
      <c r="AS165" s="8">
        <v>0</v>
      </c>
      <c r="AT165" s="9" t="s">
        <v>4</v>
      </c>
      <c r="AU165" s="74">
        <f t="shared" ref="AU165:AU186" si="235">SUM(AO165:AT165)</f>
        <v>0</v>
      </c>
      <c r="AV165" s="101">
        <f>AU165*K165</f>
        <v>0</v>
      </c>
      <c r="AW165" s="7" t="s">
        <v>4</v>
      </c>
      <c r="AX165" s="8">
        <v>0</v>
      </c>
      <c r="AY165" s="8">
        <v>0</v>
      </c>
      <c r="AZ165" s="8">
        <v>0</v>
      </c>
      <c r="BA165" s="8">
        <v>0</v>
      </c>
      <c r="BB165" s="9" t="s">
        <v>4</v>
      </c>
      <c r="BC165" s="74">
        <f>SUM(AW165:BB165)</f>
        <v>0</v>
      </c>
      <c r="BD165" s="104">
        <f>BC165*K165</f>
        <v>0</v>
      </c>
      <c r="BE165" s="96"/>
      <c r="BF165" s="11"/>
      <c r="BG165" s="11"/>
      <c r="BH165" s="11"/>
      <c r="BI165" s="11"/>
      <c r="BJ165" s="106"/>
      <c r="BK165" s="108">
        <f>SUM(BE165:BJ165)</f>
        <v>0</v>
      </c>
      <c r="BL165" s="86">
        <f>SUMIF(наличие!D:D,E165,наличие!F:F)</f>
        <v>0</v>
      </c>
      <c r="BM165" s="87">
        <f>AU165*O165</f>
        <v>0</v>
      </c>
      <c r="BN165" s="87">
        <f>BC165*O165</f>
        <v>0</v>
      </c>
      <c r="BO165" s="113">
        <f t="shared" si="201"/>
        <v>0</v>
      </c>
    </row>
    <row r="166" spans="1:67" s="10" customFormat="1" ht="45" x14ac:dyDescent="0.25">
      <c r="A166" s="11">
        <v>163</v>
      </c>
      <c r="B166" s="11" t="str">
        <f>_xlfn.XLOOKUP(D166,наличие!B:B,наличие!D:D,"-",0)</f>
        <v>Шляпы</v>
      </c>
      <c r="C166" s="11" t="s">
        <v>2389</v>
      </c>
      <c r="D166" s="109" t="str">
        <f t="shared" si="202"/>
        <v>NELLES</v>
      </c>
      <c r="E166" s="110" t="str">
        <f t="shared" si="203"/>
        <v>70646BH</v>
      </c>
      <c r="F166" s="111" t="s">
        <v>1210</v>
      </c>
      <c r="G166" s="11" t="str">
        <f t="shared" si="204"/>
        <v>70646BH_Pale Olive</v>
      </c>
      <c r="H166" s="30" t="s">
        <v>4278</v>
      </c>
      <c r="I166" s="30"/>
      <c r="J166" s="14" t="s">
        <v>2488</v>
      </c>
      <c r="K166" s="45"/>
      <c r="L166" s="65">
        <f>K166*1.15</f>
        <v>0</v>
      </c>
      <c r="M166" s="125">
        <f>SUMIF(price!A:A,E166,price!D:D)</f>
        <v>155</v>
      </c>
      <c r="N166" s="126">
        <v>162</v>
      </c>
      <c r="O166" s="21">
        <f>N166*$L$1</f>
        <v>14580</v>
      </c>
      <c r="P166" s="16" t="e">
        <f>(N166-L166)/L166</f>
        <v>#DIV/0!</v>
      </c>
      <c r="Q166" s="118">
        <f>ROUND(N166*0.55,1)</f>
        <v>89.1</v>
      </c>
      <c r="R166" s="22">
        <f>Q166*$J$1</f>
        <v>0</v>
      </c>
      <c r="S166" s="16" t="e">
        <f>(Q166-L166)/L166</f>
        <v>#DIV/0!</v>
      </c>
      <c r="T166" s="23">
        <f>ROUND(Q166*0.8,1)</f>
        <v>71.3</v>
      </c>
      <c r="U166" s="28">
        <v>2463</v>
      </c>
      <c r="V166" s="22">
        <f>T166*$J$1</f>
        <v>0</v>
      </c>
      <c r="W166" s="16" t="e">
        <f>(T166-L166)/L166</f>
        <v>#DIV/0!</v>
      </c>
      <c r="X166" s="7"/>
      <c r="Y166" s="8"/>
      <c r="Z166" s="8"/>
      <c r="AA166" s="8"/>
      <c r="AB166" s="8"/>
      <c r="AC166" s="9"/>
      <c r="AD166" s="7">
        <f>SUM(X166:AC166)</f>
        <v>0</v>
      </c>
      <c r="AE166" s="75">
        <f>AD166*K166</f>
        <v>0</v>
      </c>
      <c r="AG166" s="7" t="s">
        <v>4</v>
      </c>
      <c r="AH166" s="8">
        <f t="shared" si="234"/>
        <v>0</v>
      </c>
      <c r="AI166" s="8">
        <f t="shared" si="234"/>
        <v>0</v>
      </c>
      <c r="AJ166" s="8">
        <f t="shared" si="234"/>
        <v>2</v>
      </c>
      <c r="AK166" s="8">
        <f t="shared" si="234"/>
        <v>0</v>
      </c>
      <c r="AL166" s="9" t="s">
        <v>4</v>
      </c>
      <c r="AM166" s="7">
        <f>SUM(AG166:AL166)</f>
        <v>2</v>
      </c>
      <c r="AN166" s="101">
        <f>AM166*L166</f>
        <v>0</v>
      </c>
      <c r="AO166" s="7" t="s">
        <v>4</v>
      </c>
      <c r="AP166" s="8">
        <v>0</v>
      </c>
      <c r="AQ166" s="8">
        <v>0</v>
      </c>
      <c r="AR166" s="8">
        <v>0</v>
      </c>
      <c r="AS166" s="8">
        <v>0</v>
      </c>
      <c r="AT166" s="9" t="s">
        <v>4</v>
      </c>
      <c r="AU166" s="74">
        <f t="shared" si="235"/>
        <v>0</v>
      </c>
      <c r="AV166" s="101">
        <f>AU166*K166</f>
        <v>0</v>
      </c>
      <c r="AW166" s="7" t="s">
        <v>4</v>
      </c>
      <c r="AX166" s="8">
        <v>0</v>
      </c>
      <c r="AY166" s="8">
        <v>0</v>
      </c>
      <c r="AZ166" s="8">
        <v>0</v>
      </c>
      <c r="BA166" s="8">
        <v>0</v>
      </c>
      <c r="BB166" s="9" t="s">
        <v>4</v>
      </c>
      <c r="BC166" s="74">
        <f>SUM(AW166:BB166)</f>
        <v>0</v>
      </c>
      <c r="BD166" s="104">
        <f>BC166*K166</f>
        <v>0</v>
      </c>
      <c r="BE166" s="96"/>
      <c r="BF166" s="11"/>
      <c r="BG166" s="11"/>
      <c r="BH166" s="11">
        <v>2</v>
      </c>
      <c r="BI166" s="11"/>
      <c r="BJ166" s="106"/>
      <c r="BK166" s="108">
        <f>SUM(BE166:BJ166)</f>
        <v>2</v>
      </c>
      <c r="BL166" s="86">
        <f>SUMIF(наличие!D:D,E166,наличие!F:F)</f>
        <v>0</v>
      </c>
      <c r="BM166" s="87">
        <f>AU166*O166</f>
        <v>0</v>
      </c>
      <c r="BN166" s="87">
        <f>BC166*O166</f>
        <v>0</v>
      </c>
      <c r="BO166" s="113">
        <f t="shared" si="201"/>
        <v>0</v>
      </c>
    </row>
    <row r="167" spans="1:67" s="10" customFormat="1" ht="45" x14ac:dyDescent="0.25">
      <c r="A167" s="11">
        <v>164</v>
      </c>
      <c r="B167" s="11" t="str">
        <f>_xlfn.XLOOKUP(D167,наличие!B:B,наличие!D:D,"-",0)</f>
        <v>Шляпы</v>
      </c>
      <c r="C167" s="11" t="s">
        <v>2389</v>
      </c>
      <c r="D167" s="109" t="str">
        <f t="shared" si="202"/>
        <v>NELLES</v>
      </c>
      <c r="E167" s="110" t="str">
        <f t="shared" si="203"/>
        <v>70646BH</v>
      </c>
      <c r="F167" s="111" t="s">
        <v>288</v>
      </c>
      <c r="G167" s="11" t="str">
        <f t="shared" si="204"/>
        <v>70646BH_Whiskey</v>
      </c>
      <c r="H167" s="30" t="s">
        <v>4278</v>
      </c>
      <c r="I167" s="30"/>
      <c r="J167" s="14" t="s">
        <v>2488</v>
      </c>
      <c r="K167" s="45"/>
      <c r="L167" s="65">
        <f t="shared" si="218"/>
        <v>0</v>
      </c>
      <c r="M167" s="125">
        <f>SUMIF(price!A:A,E167,price!D:D)</f>
        <v>155</v>
      </c>
      <c r="N167" s="126">
        <v>163</v>
      </c>
      <c r="O167" s="21">
        <f t="shared" si="217"/>
        <v>14670</v>
      </c>
      <c r="P167" s="16" t="e">
        <f t="shared" si="221"/>
        <v>#DIV/0!</v>
      </c>
      <c r="Q167" s="118">
        <f t="shared" si="222"/>
        <v>89.7</v>
      </c>
      <c r="R167" s="22">
        <f t="shared" si="206"/>
        <v>0</v>
      </c>
      <c r="S167" s="16" t="e">
        <f t="shared" si="223"/>
        <v>#DIV/0!</v>
      </c>
      <c r="T167" s="23">
        <f t="shared" si="224"/>
        <v>71.8</v>
      </c>
      <c r="U167" s="28">
        <v>2602</v>
      </c>
      <c r="V167" s="22">
        <f t="shared" si="225"/>
        <v>0</v>
      </c>
      <c r="W167" s="16" t="e">
        <f t="shared" si="226"/>
        <v>#DIV/0!</v>
      </c>
      <c r="X167" s="7"/>
      <c r="Y167" s="8"/>
      <c r="Z167" s="8"/>
      <c r="AA167" s="8"/>
      <c r="AB167" s="8"/>
      <c r="AC167" s="9"/>
      <c r="AD167" s="7">
        <f t="shared" si="227"/>
        <v>0</v>
      </c>
      <c r="AE167" s="75">
        <f t="shared" si="207"/>
        <v>0</v>
      </c>
      <c r="AG167" s="7" t="s">
        <v>4</v>
      </c>
      <c r="AH167" s="8">
        <f t="shared" si="211"/>
        <v>0</v>
      </c>
      <c r="AI167" s="8">
        <f t="shared" si="212"/>
        <v>1</v>
      </c>
      <c r="AJ167" s="8">
        <f t="shared" si="213"/>
        <v>0</v>
      </c>
      <c r="AK167" s="8">
        <f t="shared" si="214"/>
        <v>0</v>
      </c>
      <c r="AL167" s="9">
        <f>BJ167+AC167-AT167-BB167</f>
        <v>0</v>
      </c>
      <c r="AM167" s="7">
        <f t="shared" si="228"/>
        <v>1</v>
      </c>
      <c r="AN167" s="101">
        <f t="shared" si="229"/>
        <v>0</v>
      </c>
      <c r="AO167" s="7" t="s">
        <v>4</v>
      </c>
      <c r="AP167" s="8">
        <v>0</v>
      </c>
      <c r="AQ167" s="8">
        <v>0</v>
      </c>
      <c r="AR167" s="8">
        <v>0</v>
      </c>
      <c r="AS167" s="8">
        <v>0</v>
      </c>
      <c r="AT167" s="9">
        <v>0</v>
      </c>
      <c r="AU167" s="74">
        <f t="shared" si="235"/>
        <v>0</v>
      </c>
      <c r="AV167" s="101">
        <f t="shared" si="210"/>
        <v>0</v>
      </c>
      <c r="AW167" s="7" t="s">
        <v>4</v>
      </c>
      <c r="AX167" s="8">
        <v>0</v>
      </c>
      <c r="AY167" s="8">
        <v>0</v>
      </c>
      <c r="AZ167" s="8">
        <v>0</v>
      </c>
      <c r="BA167" s="8">
        <v>0</v>
      </c>
      <c r="BB167" s="9">
        <v>0</v>
      </c>
      <c r="BC167" s="74">
        <f t="shared" si="233"/>
        <v>0</v>
      </c>
      <c r="BD167" s="104">
        <f t="shared" si="216"/>
        <v>0</v>
      </c>
      <c r="BE167" s="96"/>
      <c r="BF167" s="11"/>
      <c r="BG167" s="11">
        <v>1</v>
      </c>
      <c r="BH167" s="11"/>
      <c r="BI167" s="11"/>
      <c r="BJ167" s="106"/>
      <c r="BK167" s="108">
        <f t="shared" si="215"/>
        <v>1</v>
      </c>
      <c r="BL167" s="86">
        <f>SUMIF(наличие!D:D,E167,наличие!F:F)</f>
        <v>0</v>
      </c>
      <c r="BM167" s="87">
        <f t="shared" si="230"/>
        <v>0</v>
      </c>
      <c r="BN167" s="87">
        <f t="shared" si="231"/>
        <v>0</v>
      </c>
      <c r="BO167" s="113">
        <f t="shared" si="201"/>
        <v>0</v>
      </c>
    </row>
    <row r="168" spans="1:67" s="10" customFormat="1" ht="60" x14ac:dyDescent="0.25">
      <c r="A168" s="11">
        <v>165</v>
      </c>
      <c r="B168" s="11" t="str">
        <f>_xlfn.XLOOKUP(D168,наличие!B:B,наличие!D:D,"-",0)</f>
        <v>Шляпы</v>
      </c>
      <c r="C168" s="11" t="s">
        <v>2390</v>
      </c>
      <c r="D168" s="109" t="str">
        <f t="shared" si="202"/>
        <v>MARACK</v>
      </c>
      <c r="E168" s="110" t="str">
        <f t="shared" si="203"/>
        <v>70652BH</v>
      </c>
      <c r="F168" s="111" t="s">
        <v>5</v>
      </c>
      <c r="G168" s="11" t="str">
        <f t="shared" si="204"/>
        <v>70652BH_Black</v>
      </c>
      <c r="H168" s="30" t="s">
        <v>4278</v>
      </c>
      <c r="I168" s="30"/>
      <c r="J168" s="14" t="s">
        <v>2488</v>
      </c>
      <c r="K168" s="45"/>
      <c r="L168" s="65">
        <f t="shared" si="218"/>
        <v>0</v>
      </c>
      <c r="M168" s="125">
        <f>SUMIF(price!A:A,E168,price!D:D)</f>
        <v>139</v>
      </c>
      <c r="N168" s="126">
        <v>163</v>
      </c>
      <c r="O168" s="21">
        <f t="shared" si="217"/>
        <v>14670</v>
      </c>
      <c r="P168" s="16" t="e">
        <f t="shared" si="221"/>
        <v>#DIV/0!</v>
      </c>
      <c r="Q168" s="118">
        <f t="shared" si="222"/>
        <v>89.7</v>
      </c>
      <c r="R168" s="22">
        <f t="shared" ref="R168:R193" si="236">Q168*$J$1</f>
        <v>0</v>
      </c>
      <c r="S168" s="16" t="e">
        <f t="shared" si="223"/>
        <v>#DIV/0!</v>
      </c>
      <c r="T168" s="23">
        <f t="shared" si="224"/>
        <v>71.8</v>
      </c>
      <c r="U168" s="28">
        <v>2602</v>
      </c>
      <c r="V168" s="22">
        <f t="shared" si="225"/>
        <v>0</v>
      </c>
      <c r="W168" s="16" t="e">
        <f t="shared" si="226"/>
        <v>#DIV/0!</v>
      </c>
      <c r="X168" s="7"/>
      <c r="Y168" s="8"/>
      <c r="Z168" s="8"/>
      <c r="AA168" s="8"/>
      <c r="AB168" s="8"/>
      <c r="AC168" s="9"/>
      <c r="AD168" s="7">
        <f t="shared" si="227"/>
        <v>0</v>
      </c>
      <c r="AE168" s="75">
        <f t="shared" si="207"/>
        <v>0</v>
      </c>
      <c r="AG168" s="7" t="s">
        <v>4</v>
      </c>
      <c r="AH168" s="8">
        <f t="shared" si="211"/>
        <v>0</v>
      </c>
      <c r="AI168" s="8">
        <f t="shared" si="212"/>
        <v>0</v>
      </c>
      <c r="AJ168" s="8">
        <f t="shared" si="213"/>
        <v>1</v>
      </c>
      <c r="AK168" s="8">
        <f t="shared" si="214"/>
        <v>0</v>
      </c>
      <c r="AL168" s="9">
        <f>BJ168+AC168-AT168-BB168</f>
        <v>0</v>
      </c>
      <c r="AM168" s="7">
        <f t="shared" si="228"/>
        <v>1</v>
      </c>
      <c r="AN168" s="101">
        <f t="shared" si="229"/>
        <v>0</v>
      </c>
      <c r="AO168" s="7" t="s">
        <v>4</v>
      </c>
      <c r="AP168" s="8">
        <v>0</v>
      </c>
      <c r="AQ168" s="8">
        <v>0</v>
      </c>
      <c r="AR168" s="8">
        <v>0</v>
      </c>
      <c r="AS168" s="8">
        <v>0</v>
      </c>
      <c r="AT168" s="9">
        <v>0</v>
      </c>
      <c r="AU168" s="74">
        <f t="shared" si="235"/>
        <v>0</v>
      </c>
      <c r="AV168" s="101">
        <f t="shared" si="210"/>
        <v>0</v>
      </c>
      <c r="AW168" s="7" t="s">
        <v>4</v>
      </c>
      <c r="AX168" s="8">
        <v>0</v>
      </c>
      <c r="AY168" s="8">
        <v>0</v>
      </c>
      <c r="AZ168" s="8">
        <v>0</v>
      </c>
      <c r="BA168" s="8">
        <v>0</v>
      </c>
      <c r="BB168" s="9">
        <v>0</v>
      </c>
      <c r="BC168" s="74">
        <f t="shared" si="233"/>
        <v>0</v>
      </c>
      <c r="BD168" s="104">
        <f t="shared" si="216"/>
        <v>0</v>
      </c>
      <c r="BE168" s="96"/>
      <c r="BF168" s="11"/>
      <c r="BG168" s="11"/>
      <c r="BH168" s="11">
        <v>1</v>
      </c>
      <c r="BI168" s="11"/>
      <c r="BJ168" s="106"/>
      <c r="BK168" s="108">
        <f t="shared" si="215"/>
        <v>1</v>
      </c>
      <c r="BL168" s="86">
        <f>SUMIF(наличие!D:D,E168,наличие!F:F)</f>
        <v>0</v>
      </c>
      <c r="BM168" s="87">
        <f t="shared" si="230"/>
        <v>0</v>
      </c>
      <c r="BN168" s="87">
        <f t="shared" si="231"/>
        <v>0</v>
      </c>
      <c r="BO168" s="113">
        <f t="shared" si="201"/>
        <v>0</v>
      </c>
    </row>
    <row r="169" spans="1:67" s="10" customFormat="1" ht="60" x14ac:dyDescent="0.25">
      <c r="A169" s="11">
        <v>166</v>
      </c>
      <c r="B169" s="11" t="str">
        <f>_xlfn.XLOOKUP(D169,наличие!B:B,наличие!D:D,"-",0)</f>
        <v>Шляпы</v>
      </c>
      <c r="C169" s="11" t="s">
        <v>2390</v>
      </c>
      <c r="D169" s="109" t="str">
        <f t="shared" si="202"/>
        <v>MARACK</v>
      </c>
      <c r="E169" s="110" t="str">
        <f t="shared" si="203"/>
        <v>70652BH</v>
      </c>
      <c r="F169" s="111" t="s">
        <v>1737</v>
      </c>
      <c r="G169" s="11" t="str">
        <f t="shared" si="204"/>
        <v>70652BH_Oxford Mix</v>
      </c>
      <c r="H169" s="30" t="s">
        <v>4278</v>
      </c>
      <c r="I169" s="30"/>
      <c r="J169" s="14" t="s">
        <v>2488</v>
      </c>
      <c r="K169" s="45"/>
      <c r="L169" s="65">
        <f t="shared" si="218"/>
        <v>0</v>
      </c>
      <c r="M169" s="125">
        <f>SUMIF(price!A:A,E169,price!D:D)</f>
        <v>139</v>
      </c>
      <c r="N169" s="126">
        <v>163</v>
      </c>
      <c r="O169" s="21">
        <f t="shared" si="217"/>
        <v>14670</v>
      </c>
      <c r="P169" s="16" t="e">
        <f t="shared" si="221"/>
        <v>#DIV/0!</v>
      </c>
      <c r="Q169" s="118">
        <f t="shared" si="222"/>
        <v>89.7</v>
      </c>
      <c r="R169" s="22">
        <f t="shared" si="236"/>
        <v>0</v>
      </c>
      <c r="S169" s="16" t="e">
        <f t="shared" si="223"/>
        <v>#DIV/0!</v>
      </c>
      <c r="T169" s="23">
        <f t="shared" si="224"/>
        <v>71.8</v>
      </c>
      <c r="U169" s="28">
        <v>2602</v>
      </c>
      <c r="V169" s="22">
        <f t="shared" si="225"/>
        <v>0</v>
      </c>
      <c r="W169" s="16" t="e">
        <f t="shared" si="226"/>
        <v>#DIV/0!</v>
      </c>
      <c r="X169" s="7"/>
      <c r="Y169" s="8"/>
      <c r="Z169" s="8"/>
      <c r="AA169" s="8"/>
      <c r="AB169" s="8"/>
      <c r="AC169" s="9"/>
      <c r="AD169" s="7">
        <f t="shared" si="227"/>
        <v>0</v>
      </c>
      <c r="AE169" s="75">
        <f t="shared" si="207"/>
        <v>0</v>
      </c>
      <c r="AG169" s="7" t="s">
        <v>4</v>
      </c>
      <c r="AH169" s="8">
        <f t="shared" si="211"/>
        <v>2</v>
      </c>
      <c r="AI169" s="8">
        <f t="shared" si="212"/>
        <v>2</v>
      </c>
      <c r="AJ169" s="8">
        <f t="shared" si="213"/>
        <v>1</v>
      </c>
      <c r="AK169" s="8">
        <f t="shared" si="214"/>
        <v>1</v>
      </c>
      <c r="AL169" s="9">
        <f>BJ169+AC169-AT169-BB169</f>
        <v>0</v>
      </c>
      <c r="AM169" s="7">
        <f t="shared" si="228"/>
        <v>6</v>
      </c>
      <c r="AN169" s="101">
        <f t="shared" si="229"/>
        <v>0</v>
      </c>
      <c r="AO169" s="7" t="s">
        <v>4</v>
      </c>
      <c r="AP169" s="8">
        <v>0</v>
      </c>
      <c r="AQ169" s="8">
        <v>0</v>
      </c>
      <c r="AR169" s="8">
        <v>0</v>
      </c>
      <c r="AS169" s="8">
        <v>0</v>
      </c>
      <c r="AT169" s="9">
        <v>0</v>
      </c>
      <c r="AU169" s="74">
        <f t="shared" si="235"/>
        <v>0</v>
      </c>
      <c r="AV169" s="101">
        <f t="shared" si="210"/>
        <v>0</v>
      </c>
      <c r="AW169" s="7" t="s">
        <v>4</v>
      </c>
      <c r="AX169" s="8">
        <v>0</v>
      </c>
      <c r="AY169" s="8">
        <v>0</v>
      </c>
      <c r="AZ169" s="8">
        <v>0</v>
      </c>
      <c r="BA169" s="8">
        <v>0</v>
      </c>
      <c r="BB169" s="9">
        <v>0</v>
      </c>
      <c r="BC169" s="74">
        <f t="shared" si="233"/>
        <v>0</v>
      </c>
      <c r="BD169" s="104">
        <f t="shared" si="216"/>
        <v>0</v>
      </c>
      <c r="BE169" s="96"/>
      <c r="BF169" s="11">
        <v>2</v>
      </c>
      <c r="BG169" s="11">
        <v>2</v>
      </c>
      <c r="BH169" s="11">
        <v>1</v>
      </c>
      <c r="BI169" s="11">
        <v>1</v>
      </c>
      <c r="BJ169" s="106"/>
      <c r="BK169" s="108">
        <f t="shared" si="215"/>
        <v>6</v>
      </c>
      <c r="BL169" s="86">
        <f>SUMIF(наличие!D:D,E169,наличие!F:F)</f>
        <v>0</v>
      </c>
      <c r="BM169" s="87">
        <f t="shared" si="230"/>
        <v>0</v>
      </c>
      <c r="BN169" s="87">
        <f t="shared" si="231"/>
        <v>0</v>
      </c>
      <c r="BO169" s="113">
        <f t="shared" si="201"/>
        <v>0</v>
      </c>
    </row>
    <row r="170" spans="1:67" s="10" customFormat="1" ht="30" x14ac:dyDescent="0.25">
      <c r="A170" s="11">
        <v>167</v>
      </c>
      <c r="B170" s="11" t="str">
        <f>_xlfn.XLOOKUP(D170,наличие!B:B,наличие!D:D,"-",0)</f>
        <v>-</v>
      </c>
      <c r="C170" s="11" t="s">
        <v>2391</v>
      </c>
      <c r="D170" s="109" t="str">
        <f t="shared" si="202"/>
        <v>WYNN</v>
      </c>
      <c r="E170" s="110" t="str">
        <f t="shared" si="203"/>
        <v>7016</v>
      </c>
      <c r="F170" s="111" t="s">
        <v>16</v>
      </c>
      <c r="G170" s="11" t="str">
        <f t="shared" si="204"/>
        <v>7016_Oxblood</v>
      </c>
      <c r="H170" s="30" t="s">
        <v>4278</v>
      </c>
      <c r="I170" s="30"/>
      <c r="J170" s="14" t="s">
        <v>2488</v>
      </c>
      <c r="K170" s="45"/>
      <c r="L170" s="65">
        <f t="shared" si="218"/>
        <v>0</v>
      </c>
      <c r="M170" s="125">
        <f>SUMIF(price!A:A,E170,price!D:D)</f>
        <v>135</v>
      </c>
      <c r="N170" s="126">
        <v>163</v>
      </c>
      <c r="O170" s="21">
        <f t="shared" si="217"/>
        <v>14670</v>
      </c>
      <c r="P170" s="16" t="e">
        <f t="shared" si="221"/>
        <v>#DIV/0!</v>
      </c>
      <c r="Q170" s="118">
        <f t="shared" si="222"/>
        <v>89.7</v>
      </c>
      <c r="R170" s="22">
        <f t="shared" si="236"/>
        <v>0</v>
      </c>
      <c r="S170" s="16" t="e">
        <f t="shared" si="223"/>
        <v>#DIV/0!</v>
      </c>
      <c r="T170" s="23">
        <f t="shared" si="224"/>
        <v>71.8</v>
      </c>
      <c r="U170" s="28">
        <v>2602</v>
      </c>
      <c r="V170" s="22">
        <f t="shared" si="225"/>
        <v>0</v>
      </c>
      <c r="W170" s="16" t="e">
        <f t="shared" si="226"/>
        <v>#DIV/0!</v>
      </c>
      <c r="X170" s="7"/>
      <c r="Y170" s="8"/>
      <c r="Z170" s="8"/>
      <c r="AA170" s="8"/>
      <c r="AB170" s="8"/>
      <c r="AC170" s="9"/>
      <c r="AD170" s="7">
        <f t="shared" si="227"/>
        <v>0</v>
      </c>
      <c r="AE170" s="75">
        <f t="shared" si="207"/>
        <v>0</v>
      </c>
      <c r="AG170" s="7" t="s">
        <v>4</v>
      </c>
      <c r="AH170" s="8">
        <f t="shared" si="211"/>
        <v>0</v>
      </c>
      <c r="AI170" s="8">
        <f t="shared" si="212"/>
        <v>0</v>
      </c>
      <c r="AJ170" s="8">
        <f t="shared" si="213"/>
        <v>1</v>
      </c>
      <c r="AK170" s="8">
        <f t="shared" si="214"/>
        <v>0</v>
      </c>
      <c r="AL170" s="9">
        <f>BJ170+AC170-AT170-BB170</f>
        <v>0</v>
      </c>
      <c r="AM170" s="7">
        <f t="shared" si="228"/>
        <v>1</v>
      </c>
      <c r="AN170" s="101">
        <f t="shared" si="229"/>
        <v>0</v>
      </c>
      <c r="AO170" s="7" t="s">
        <v>4</v>
      </c>
      <c r="AP170" s="8">
        <v>0</v>
      </c>
      <c r="AQ170" s="8">
        <v>0</v>
      </c>
      <c r="AR170" s="8">
        <v>0</v>
      </c>
      <c r="AS170" s="8">
        <v>0</v>
      </c>
      <c r="AT170" s="9">
        <v>0</v>
      </c>
      <c r="AU170" s="74">
        <f t="shared" si="235"/>
        <v>0</v>
      </c>
      <c r="AV170" s="101">
        <f t="shared" si="210"/>
        <v>0</v>
      </c>
      <c r="AW170" s="7" t="s">
        <v>4</v>
      </c>
      <c r="AX170" s="8">
        <v>0</v>
      </c>
      <c r="AY170" s="8">
        <v>0</v>
      </c>
      <c r="AZ170" s="8">
        <v>0</v>
      </c>
      <c r="BA170" s="8">
        <v>0</v>
      </c>
      <c r="BB170" s="9">
        <v>0</v>
      </c>
      <c r="BC170" s="74">
        <f t="shared" si="233"/>
        <v>0</v>
      </c>
      <c r="BD170" s="104">
        <f t="shared" si="216"/>
        <v>0</v>
      </c>
      <c r="BE170" s="96"/>
      <c r="BF170" s="11"/>
      <c r="BG170" s="11"/>
      <c r="BH170" s="11">
        <v>1</v>
      </c>
      <c r="BI170" s="11"/>
      <c r="BJ170" s="106"/>
      <c r="BK170" s="108">
        <f t="shared" si="215"/>
        <v>1</v>
      </c>
      <c r="BL170" s="86">
        <f>SUMIF(наличие!D:D,E170,наличие!F:F)</f>
        <v>0</v>
      </c>
      <c r="BM170" s="87">
        <f t="shared" si="230"/>
        <v>0</v>
      </c>
      <c r="BN170" s="87">
        <f t="shared" si="231"/>
        <v>0</v>
      </c>
      <c r="BO170" s="113">
        <f t="shared" si="201"/>
        <v>0</v>
      </c>
    </row>
    <row r="171" spans="1:67" s="10" customFormat="1" ht="30" x14ac:dyDescent="0.25">
      <c r="A171" s="11">
        <v>168</v>
      </c>
      <c r="B171" s="11" t="str">
        <f>_xlfn.XLOOKUP(D171,наличие!B:B,наличие!D:D,"-",0)</f>
        <v>-</v>
      </c>
      <c r="C171" s="11" t="s">
        <v>2391</v>
      </c>
      <c r="D171" s="109" t="str">
        <f t="shared" si="202"/>
        <v>WYNN</v>
      </c>
      <c r="E171" s="110" t="str">
        <f t="shared" si="203"/>
        <v>7016</v>
      </c>
      <c r="F171" s="111" t="s">
        <v>19</v>
      </c>
      <c r="G171" s="11" t="str">
        <f t="shared" si="204"/>
        <v>7016_Pewter</v>
      </c>
      <c r="H171" s="30" t="s">
        <v>4278</v>
      </c>
      <c r="I171" s="30"/>
      <c r="J171" s="14" t="s">
        <v>2488</v>
      </c>
      <c r="K171" s="45"/>
      <c r="L171" s="65">
        <f t="shared" si="218"/>
        <v>0</v>
      </c>
      <c r="M171" s="125">
        <f>SUMIF(price!A:A,E171,price!D:D)</f>
        <v>135</v>
      </c>
      <c r="N171" s="126">
        <v>163</v>
      </c>
      <c r="O171" s="21">
        <f t="shared" si="217"/>
        <v>14670</v>
      </c>
      <c r="P171" s="16" t="e">
        <f t="shared" si="221"/>
        <v>#DIV/0!</v>
      </c>
      <c r="Q171" s="118">
        <f t="shared" si="222"/>
        <v>89.7</v>
      </c>
      <c r="R171" s="22">
        <f t="shared" si="236"/>
        <v>0</v>
      </c>
      <c r="S171" s="16" t="e">
        <f t="shared" si="223"/>
        <v>#DIV/0!</v>
      </c>
      <c r="T171" s="23">
        <f t="shared" si="224"/>
        <v>71.8</v>
      </c>
      <c r="U171" s="28">
        <v>2602</v>
      </c>
      <c r="V171" s="22">
        <f t="shared" si="225"/>
        <v>0</v>
      </c>
      <c r="W171" s="16" t="e">
        <f t="shared" si="226"/>
        <v>#DIV/0!</v>
      </c>
      <c r="X171" s="7"/>
      <c r="Y171" s="8"/>
      <c r="Z171" s="8"/>
      <c r="AA171" s="8"/>
      <c r="AB171" s="8"/>
      <c r="AC171" s="9"/>
      <c r="AD171" s="7">
        <f t="shared" si="227"/>
        <v>0</v>
      </c>
      <c r="AE171" s="75">
        <f t="shared" si="207"/>
        <v>0</v>
      </c>
      <c r="AG171" s="7" t="s">
        <v>4</v>
      </c>
      <c r="AH171" s="8">
        <f t="shared" si="211"/>
        <v>0</v>
      </c>
      <c r="AI171" s="8">
        <f t="shared" si="212"/>
        <v>0</v>
      </c>
      <c r="AJ171" s="8">
        <f t="shared" si="213"/>
        <v>0</v>
      </c>
      <c r="AK171" s="8">
        <f t="shared" si="214"/>
        <v>0</v>
      </c>
      <c r="AL171" s="9">
        <f>BJ171+AC171-AT171-BB171</f>
        <v>0</v>
      </c>
      <c r="AM171" s="7">
        <f t="shared" si="228"/>
        <v>0</v>
      </c>
      <c r="AN171" s="101">
        <f t="shared" si="229"/>
        <v>0</v>
      </c>
      <c r="AO171" s="7" t="s">
        <v>4</v>
      </c>
      <c r="AP171" s="8">
        <v>0</v>
      </c>
      <c r="AQ171" s="8">
        <v>0</v>
      </c>
      <c r="AR171" s="8">
        <v>0</v>
      </c>
      <c r="AS171" s="8">
        <v>0</v>
      </c>
      <c r="AT171" s="9">
        <v>0</v>
      </c>
      <c r="AU171" s="74">
        <f t="shared" si="235"/>
        <v>0</v>
      </c>
      <c r="AV171" s="101">
        <f t="shared" si="210"/>
        <v>0</v>
      </c>
      <c r="AW171" s="7" t="s">
        <v>4</v>
      </c>
      <c r="AX171" s="8">
        <v>0</v>
      </c>
      <c r="AY171" s="8">
        <v>0</v>
      </c>
      <c r="AZ171" s="8">
        <v>0</v>
      </c>
      <c r="BA171" s="8">
        <v>0</v>
      </c>
      <c r="BB171" s="9">
        <v>0</v>
      </c>
      <c r="BC171" s="74">
        <f t="shared" si="233"/>
        <v>0</v>
      </c>
      <c r="BD171" s="104">
        <f t="shared" si="216"/>
        <v>0</v>
      </c>
      <c r="BE171" s="96"/>
      <c r="BF171" s="11"/>
      <c r="BG171" s="11"/>
      <c r="BH171" s="11"/>
      <c r="BI171" s="11"/>
      <c r="BJ171" s="106"/>
      <c r="BK171" s="108">
        <f t="shared" si="215"/>
        <v>0</v>
      </c>
      <c r="BL171" s="86">
        <f>SUMIF(наличие!D:D,E171,наличие!F:F)</f>
        <v>0</v>
      </c>
      <c r="BM171" s="87">
        <f t="shared" si="230"/>
        <v>0</v>
      </c>
      <c r="BN171" s="87">
        <f t="shared" si="231"/>
        <v>0</v>
      </c>
      <c r="BO171" s="113">
        <f t="shared" si="201"/>
        <v>0</v>
      </c>
    </row>
    <row r="172" spans="1:67" s="10" customFormat="1" ht="30" x14ac:dyDescent="0.25">
      <c r="A172" s="11">
        <v>169</v>
      </c>
      <c r="B172" s="11" t="str">
        <f>_xlfn.XLOOKUP(D172,наличие!B:B,наличие!D:D,"-",0)</f>
        <v>-</v>
      </c>
      <c r="C172" s="11" t="s">
        <v>2391</v>
      </c>
      <c r="D172" s="109" t="str">
        <f t="shared" si="202"/>
        <v>WYNN</v>
      </c>
      <c r="E172" s="110" t="str">
        <f t="shared" si="203"/>
        <v>7016</v>
      </c>
      <c r="F172" s="111" t="s">
        <v>17</v>
      </c>
      <c r="G172" s="11" t="str">
        <f t="shared" si="204"/>
        <v>7016_Serpent</v>
      </c>
      <c r="H172" s="30" t="s">
        <v>4278</v>
      </c>
      <c r="I172" s="30"/>
      <c r="J172" s="14" t="s">
        <v>2488</v>
      </c>
      <c r="K172" s="45"/>
      <c r="L172" s="65">
        <f>K172*1.15</f>
        <v>0</v>
      </c>
      <c r="M172" s="125">
        <f>SUMIF(price!A:A,E172,price!D:D)</f>
        <v>135</v>
      </c>
      <c r="N172" s="126">
        <v>163</v>
      </c>
      <c r="O172" s="21">
        <f>N172*$L$1</f>
        <v>14670</v>
      </c>
      <c r="P172" s="16" t="e">
        <f>(N172-L172)/L172</f>
        <v>#DIV/0!</v>
      </c>
      <c r="Q172" s="118">
        <f>ROUND(N172*0.55,1)</f>
        <v>89.7</v>
      </c>
      <c r="R172" s="22">
        <f t="shared" si="236"/>
        <v>0</v>
      </c>
      <c r="S172" s="16" t="e">
        <f>(Q172-L172)/L172</f>
        <v>#DIV/0!</v>
      </c>
      <c r="T172" s="23">
        <f>ROUND(Q172*0.8,1)</f>
        <v>71.8</v>
      </c>
      <c r="U172" s="28"/>
      <c r="V172" s="22">
        <f>T172*$J$1</f>
        <v>0</v>
      </c>
      <c r="W172" s="16" t="e">
        <f>(T172-L172)/L172</f>
        <v>#DIV/0!</v>
      </c>
      <c r="X172" s="7"/>
      <c r="Y172" s="8"/>
      <c r="Z172" s="8"/>
      <c r="AA172" s="8"/>
      <c r="AB172" s="8"/>
      <c r="AC172" s="9"/>
      <c r="AD172" s="7">
        <f>SUM(X172:AC172)</f>
        <v>0</v>
      </c>
      <c r="AE172" s="75">
        <f>AD172*K172</f>
        <v>0</v>
      </c>
      <c r="AG172" s="7" t="s">
        <v>4</v>
      </c>
      <c r="AH172" s="8">
        <f t="shared" ref="AH172:AK176" si="237">BF172+Y172-AP172-AX172</f>
        <v>0</v>
      </c>
      <c r="AI172" s="8">
        <f t="shared" si="237"/>
        <v>1</v>
      </c>
      <c r="AJ172" s="8">
        <f t="shared" si="237"/>
        <v>0</v>
      </c>
      <c r="AK172" s="8">
        <f t="shared" si="237"/>
        <v>0</v>
      </c>
      <c r="AL172" s="9" t="s">
        <v>4</v>
      </c>
      <c r="AM172" s="7">
        <f>SUM(AG172:AL172)</f>
        <v>1</v>
      </c>
      <c r="AN172" s="101">
        <f>AM172*L172</f>
        <v>0</v>
      </c>
      <c r="AO172" s="7" t="s">
        <v>4</v>
      </c>
      <c r="AP172" s="8">
        <v>0</v>
      </c>
      <c r="AQ172" s="8">
        <v>0</v>
      </c>
      <c r="AR172" s="8">
        <v>0</v>
      </c>
      <c r="AS172" s="8">
        <v>0</v>
      </c>
      <c r="AT172" s="9" t="s">
        <v>4</v>
      </c>
      <c r="AU172" s="74">
        <f t="shared" si="235"/>
        <v>0</v>
      </c>
      <c r="AV172" s="101">
        <f>AU172*K172</f>
        <v>0</v>
      </c>
      <c r="AW172" s="7" t="s">
        <v>4</v>
      </c>
      <c r="AX172" s="8">
        <v>0</v>
      </c>
      <c r="AY172" s="8">
        <v>0</v>
      </c>
      <c r="AZ172" s="8">
        <v>0</v>
      </c>
      <c r="BA172" s="8">
        <v>0</v>
      </c>
      <c r="BB172" s="9" t="s">
        <v>4</v>
      </c>
      <c r="BC172" s="74">
        <f>SUM(AW172:BB172)</f>
        <v>0</v>
      </c>
      <c r="BD172" s="104">
        <f>BC172*K172</f>
        <v>0</v>
      </c>
      <c r="BE172" s="96"/>
      <c r="BF172" s="11"/>
      <c r="BG172" s="11">
        <v>1</v>
      </c>
      <c r="BH172" s="11"/>
      <c r="BI172" s="11"/>
      <c r="BJ172" s="106"/>
      <c r="BK172" s="108">
        <f>SUM(BE172:BJ172)</f>
        <v>1</v>
      </c>
      <c r="BL172" s="86">
        <f>SUMIF(наличие!D:D,E172,наличие!F:F)</f>
        <v>0</v>
      </c>
      <c r="BM172" s="87">
        <f>AU172*O172</f>
        <v>0</v>
      </c>
      <c r="BN172" s="87">
        <f>BC172*O172</f>
        <v>0</v>
      </c>
      <c r="BO172" s="113">
        <f t="shared" si="201"/>
        <v>0</v>
      </c>
    </row>
    <row r="173" spans="1:67" s="10" customFormat="1" ht="30" x14ac:dyDescent="0.25">
      <c r="A173" s="11">
        <v>170</v>
      </c>
      <c r="B173" s="11" t="str">
        <f>_xlfn.XLOOKUP(D173,наличие!B:B,наличие!D:D,"-",0)</f>
        <v>-</v>
      </c>
      <c r="C173" s="11" t="s">
        <v>2391</v>
      </c>
      <c r="D173" s="109" t="str">
        <f t="shared" si="202"/>
        <v>WYNN</v>
      </c>
      <c r="E173" s="110" t="str">
        <f t="shared" si="203"/>
        <v>7016</v>
      </c>
      <c r="F173" s="111" t="s">
        <v>285</v>
      </c>
      <c r="G173" s="11" t="str">
        <f t="shared" si="204"/>
        <v>7016_Silverbelly</v>
      </c>
      <c r="H173" s="30" t="s">
        <v>4278</v>
      </c>
      <c r="I173" s="30"/>
      <c r="J173" s="14" t="s">
        <v>2488</v>
      </c>
      <c r="K173" s="45"/>
      <c r="L173" s="65">
        <f>K173*1.15</f>
        <v>0</v>
      </c>
      <c r="M173" s="125">
        <f>SUMIF(price!A:A,E173,price!D:D)</f>
        <v>135</v>
      </c>
      <c r="N173" s="126">
        <v>163</v>
      </c>
      <c r="O173" s="21">
        <f>N173*$L$1</f>
        <v>14670</v>
      </c>
      <c r="P173" s="16" t="e">
        <f>(N173-L173)/L173</f>
        <v>#DIV/0!</v>
      </c>
      <c r="Q173" s="118">
        <f>ROUND(N173*0.55,1)</f>
        <v>89.7</v>
      </c>
      <c r="R173" s="22">
        <f t="shared" si="236"/>
        <v>0</v>
      </c>
      <c r="S173" s="16" t="e">
        <f>(Q173-L173)/L173</f>
        <v>#DIV/0!</v>
      </c>
      <c r="T173" s="23">
        <f>ROUND(Q173*0.8,1)</f>
        <v>71.8</v>
      </c>
      <c r="U173" s="28"/>
      <c r="V173" s="22">
        <f>T173*$J$1</f>
        <v>0</v>
      </c>
      <c r="W173" s="16" t="e">
        <f>(T173-L173)/L173</f>
        <v>#DIV/0!</v>
      </c>
      <c r="X173" s="7"/>
      <c r="Y173" s="8"/>
      <c r="Z173" s="8"/>
      <c r="AA173" s="8"/>
      <c r="AB173" s="8"/>
      <c r="AC173" s="9"/>
      <c r="AD173" s="7">
        <f>SUM(X173:AC173)</f>
        <v>0</v>
      </c>
      <c r="AE173" s="75">
        <f>AD173*K173</f>
        <v>0</v>
      </c>
      <c r="AG173" s="7" t="s">
        <v>4</v>
      </c>
      <c r="AH173" s="8">
        <f t="shared" si="237"/>
        <v>0</v>
      </c>
      <c r="AI173" s="8">
        <f t="shared" si="237"/>
        <v>1</v>
      </c>
      <c r="AJ173" s="8">
        <f t="shared" si="237"/>
        <v>2</v>
      </c>
      <c r="AK173" s="8">
        <f t="shared" si="237"/>
        <v>1</v>
      </c>
      <c r="AL173" s="9" t="s">
        <v>4</v>
      </c>
      <c r="AM173" s="7">
        <f>SUM(AG173:AL173)</f>
        <v>4</v>
      </c>
      <c r="AN173" s="101">
        <f>AM173*L173</f>
        <v>0</v>
      </c>
      <c r="AO173" s="7" t="s">
        <v>4</v>
      </c>
      <c r="AP173" s="8">
        <v>0</v>
      </c>
      <c r="AQ173" s="8">
        <v>0</v>
      </c>
      <c r="AR173" s="8">
        <v>0</v>
      </c>
      <c r="AS173" s="8">
        <v>0</v>
      </c>
      <c r="AT173" s="9" t="s">
        <v>4</v>
      </c>
      <c r="AU173" s="74">
        <f t="shared" si="235"/>
        <v>0</v>
      </c>
      <c r="AV173" s="101">
        <f>AU173*K173</f>
        <v>0</v>
      </c>
      <c r="AW173" s="7" t="s">
        <v>4</v>
      </c>
      <c r="AX173" s="8">
        <v>0</v>
      </c>
      <c r="AY173" s="8">
        <v>0</v>
      </c>
      <c r="AZ173" s="8">
        <v>0</v>
      </c>
      <c r="BA173" s="8">
        <v>0</v>
      </c>
      <c r="BB173" s="9" t="s">
        <v>4</v>
      </c>
      <c r="BC173" s="74">
        <f>SUM(AW173:BB173)</f>
        <v>0</v>
      </c>
      <c r="BD173" s="104">
        <f>BC173*K173</f>
        <v>0</v>
      </c>
      <c r="BE173" s="96"/>
      <c r="BF173" s="11"/>
      <c r="BG173" s="11">
        <v>1</v>
      </c>
      <c r="BH173" s="11">
        <v>2</v>
      </c>
      <c r="BI173" s="11">
        <v>1</v>
      </c>
      <c r="BJ173" s="106"/>
      <c r="BK173" s="108">
        <f>SUM(BE173:BJ173)</f>
        <v>4</v>
      </c>
      <c r="BL173" s="86">
        <f>SUMIF(наличие!D:D,E173,наличие!F:F)</f>
        <v>0</v>
      </c>
      <c r="BM173" s="87">
        <f>AU173*O173</f>
        <v>0</v>
      </c>
      <c r="BN173" s="87">
        <f>BC173*O173</f>
        <v>0</v>
      </c>
      <c r="BO173" s="113">
        <f t="shared" si="201"/>
        <v>0</v>
      </c>
    </row>
    <row r="174" spans="1:67" s="10" customFormat="1" ht="30" x14ac:dyDescent="0.25">
      <c r="A174" s="11">
        <v>171</v>
      </c>
      <c r="B174" s="11" t="str">
        <f>_xlfn.XLOOKUP(D174,наличие!B:B,наличие!D:D,"-",0)</f>
        <v>-</v>
      </c>
      <c r="C174" s="11" t="s">
        <v>2391</v>
      </c>
      <c r="D174" s="109" t="str">
        <f t="shared" si="202"/>
        <v>WYNN</v>
      </c>
      <c r="E174" s="110" t="str">
        <f t="shared" si="203"/>
        <v>7016</v>
      </c>
      <c r="F174" s="111" t="s">
        <v>5</v>
      </c>
      <c r="G174" s="11" t="str">
        <f t="shared" si="204"/>
        <v>7016_Black</v>
      </c>
      <c r="H174" s="30" t="s">
        <v>4278</v>
      </c>
      <c r="I174" s="30"/>
      <c r="J174" s="14" t="s">
        <v>2488</v>
      </c>
      <c r="K174" s="45"/>
      <c r="L174" s="65">
        <f>K174*1.15</f>
        <v>0</v>
      </c>
      <c r="M174" s="125">
        <f>SUMIF(price!A:A,E174,price!D:D)</f>
        <v>135</v>
      </c>
      <c r="N174" s="126">
        <v>163</v>
      </c>
      <c r="O174" s="21">
        <f>N174*$L$1</f>
        <v>14670</v>
      </c>
      <c r="P174" s="16" t="e">
        <f>(N174-L174)/L174</f>
        <v>#DIV/0!</v>
      </c>
      <c r="Q174" s="118">
        <f>ROUND(N174*0.55,1)</f>
        <v>89.7</v>
      </c>
      <c r="R174" s="22">
        <f t="shared" si="236"/>
        <v>0</v>
      </c>
      <c r="S174" s="16" t="e">
        <f>(Q174-L174)/L174</f>
        <v>#DIV/0!</v>
      </c>
      <c r="T174" s="23">
        <f>ROUND(Q174*0.8,1)</f>
        <v>71.8</v>
      </c>
      <c r="U174" s="28"/>
      <c r="V174" s="22">
        <f>T174*$J$1</f>
        <v>0</v>
      </c>
      <c r="W174" s="16" t="e">
        <f>(T174-L174)/L174</f>
        <v>#DIV/0!</v>
      </c>
      <c r="X174" s="7"/>
      <c r="Y174" s="8"/>
      <c r="Z174" s="8"/>
      <c r="AA174" s="8"/>
      <c r="AB174" s="8"/>
      <c r="AC174" s="9"/>
      <c r="AD174" s="7">
        <f>SUM(X174:AC174)</f>
        <v>0</v>
      </c>
      <c r="AE174" s="75">
        <f>AD174*K174</f>
        <v>0</v>
      </c>
      <c r="AG174" s="7" t="s">
        <v>4</v>
      </c>
      <c r="AH174" s="8">
        <f t="shared" si="237"/>
        <v>0</v>
      </c>
      <c r="AI174" s="8">
        <f t="shared" si="237"/>
        <v>0</v>
      </c>
      <c r="AJ174" s="8">
        <f t="shared" si="237"/>
        <v>0</v>
      </c>
      <c r="AK174" s="8">
        <f t="shared" si="237"/>
        <v>0</v>
      </c>
      <c r="AL174" s="9" t="s">
        <v>4</v>
      </c>
      <c r="AM174" s="7">
        <f>SUM(AG174:AL174)</f>
        <v>0</v>
      </c>
      <c r="AN174" s="101">
        <f>AM174*L174</f>
        <v>0</v>
      </c>
      <c r="AO174" s="7" t="s">
        <v>4</v>
      </c>
      <c r="AP174" s="8">
        <v>0</v>
      </c>
      <c r="AQ174" s="8">
        <v>0</v>
      </c>
      <c r="AR174" s="8">
        <v>0</v>
      </c>
      <c r="AS174" s="8">
        <v>0</v>
      </c>
      <c r="AT174" s="9" t="s">
        <v>4</v>
      </c>
      <c r="AU174" s="74">
        <f t="shared" si="235"/>
        <v>0</v>
      </c>
      <c r="AV174" s="101">
        <f>AU174*K174</f>
        <v>0</v>
      </c>
      <c r="AW174" s="7" t="s">
        <v>4</v>
      </c>
      <c r="AX174" s="8">
        <v>0</v>
      </c>
      <c r="AY174" s="8">
        <v>0</v>
      </c>
      <c r="AZ174" s="8">
        <v>0</v>
      </c>
      <c r="BA174" s="8">
        <v>0</v>
      </c>
      <c r="BB174" s="9" t="s">
        <v>4</v>
      </c>
      <c r="BC174" s="74">
        <f>SUM(AW174:BB174)</f>
        <v>0</v>
      </c>
      <c r="BD174" s="104">
        <f>BC174*K174</f>
        <v>0</v>
      </c>
      <c r="BE174" s="96"/>
      <c r="BF174" s="11"/>
      <c r="BG174" s="11"/>
      <c r="BH174" s="11"/>
      <c r="BI174" s="11"/>
      <c r="BJ174" s="106"/>
      <c r="BK174" s="108">
        <f>SUM(BE174:BJ174)</f>
        <v>0</v>
      </c>
      <c r="BL174" s="86">
        <f>SUMIF(наличие!D:D,E174,наличие!F:F)</f>
        <v>0</v>
      </c>
      <c r="BM174" s="87">
        <f>AU174*O174</f>
        <v>0</v>
      </c>
      <c r="BN174" s="87">
        <f>BC174*O174</f>
        <v>0</v>
      </c>
      <c r="BO174" s="113">
        <f t="shared" si="201"/>
        <v>0</v>
      </c>
    </row>
    <row r="175" spans="1:67" s="10" customFormat="1" ht="30" x14ac:dyDescent="0.25">
      <c r="A175" s="11">
        <v>172</v>
      </c>
      <c r="B175" s="11" t="str">
        <f>_xlfn.XLOOKUP(D175,наличие!B:B,наличие!D:D,"-",0)</f>
        <v>-</v>
      </c>
      <c r="C175" s="11" t="s">
        <v>2391</v>
      </c>
      <c r="D175" s="109" t="str">
        <f t="shared" si="202"/>
        <v>WYNN</v>
      </c>
      <c r="E175" s="110" t="str">
        <f t="shared" si="203"/>
        <v>7016</v>
      </c>
      <c r="F175" s="111" t="s">
        <v>9</v>
      </c>
      <c r="G175" s="11" t="str">
        <f t="shared" si="204"/>
        <v>7016_Cognac</v>
      </c>
      <c r="H175" s="30" t="s">
        <v>4278</v>
      </c>
      <c r="I175" s="30"/>
      <c r="J175" s="14" t="s">
        <v>2488</v>
      </c>
      <c r="K175" s="45"/>
      <c r="L175" s="65">
        <f>K175*1.15</f>
        <v>0</v>
      </c>
      <c r="M175" s="125">
        <f>SUMIF(price!A:A,E175,price!D:D)</f>
        <v>135</v>
      </c>
      <c r="N175" s="126">
        <v>163</v>
      </c>
      <c r="O175" s="21">
        <f>N175*$L$1</f>
        <v>14670</v>
      </c>
      <c r="P175" s="16" t="e">
        <f>(N175-L175)/L175</f>
        <v>#DIV/0!</v>
      </c>
      <c r="Q175" s="118">
        <f>ROUND(N175*0.55,1)</f>
        <v>89.7</v>
      </c>
      <c r="R175" s="22">
        <f t="shared" si="236"/>
        <v>0</v>
      </c>
      <c r="S175" s="16" t="e">
        <f>(Q175-L175)/L175</f>
        <v>#DIV/0!</v>
      </c>
      <c r="T175" s="23">
        <f>ROUND(Q175*0.8,1)</f>
        <v>71.8</v>
      </c>
      <c r="U175" s="28"/>
      <c r="V175" s="22">
        <f>T175*$J$1</f>
        <v>0</v>
      </c>
      <c r="W175" s="16" t="e">
        <f>(T175-L175)/L175</f>
        <v>#DIV/0!</v>
      </c>
      <c r="X175" s="7"/>
      <c r="Y175" s="8"/>
      <c r="Z175" s="8"/>
      <c r="AA175" s="8"/>
      <c r="AB175" s="8"/>
      <c r="AC175" s="9"/>
      <c r="AD175" s="7">
        <f>SUM(X175:AC175)</f>
        <v>0</v>
      </c>
      <c r="AE175" s="75">
        <f>AD175*K175</f>
        <v>0</v>
      </c>
      <c r="AG175" s="7" t="s">
        <v>4</v>
      </c>
      <c r="AH175" s="8">
        <f t="shared" si="237"/>
        <v>0</v>
      </c>
      <c r="AI175" s="8">
        <f t="shared" si="237"/>
        <v>3</v>
      </c>
      <c r="AJ175" s="8">
        <f t="shared" si="237"/>
        <v>3</v>
      </c>
      <c r="AK175" s="8">
        <f t="shared" si="237"/>
        <v>2</v>
      </c>
      <c r="AL175" s="9" t="s">
        <v>4</v>
      </c>
      <c r="AM175" s="7">
        <f>SUM(AG175:AL175)</f>
        <v>8</v>
      </c>
      <c r="AN175" s="101">
        <f>AM175*L175</f>
        <v>0</v>
      </c>
      <c r="AO175" s="7" t="s">
        <v>4</v>
      </c>
      <c r="AP175" s="8">
        <v>0</v>
      </c>
      <c r="AQ175" s="8">
        <v>0</v>
      </c>
      <c r="AR175" s="8">
        <v>0</v>
      </c>
      <c r="AS175" s="8">
        <v>0</v>
      </c>
      <c r="AT175" s="9" t="s">
        <v>4</v>
      </c>
      <c r="AU175" s="74">
        <f t="shared" si="235"/>
        <v>0</v>
      </c>
      <c r="AV175" s="101">
        <f>AU175*K175</f>
        <v>0</v>
      </c>
      <c r="AW175" s="7" t="s">
        <v>4</v>
      </c>
      <c r="AX175" s="8">
        <v>0</v>
      </c>
      <c r="AY175" s="8">
        <v>0</v>
      </c>
      <c r="AZ175" s="8">
        <v>0</v>
      </c>
      <c r="BA175" s="8">
        <v>0</v>
      </c>
      <c r="BB175" s="9" t="s">
        <v>4</v>
      </c>
      <c r="BC175" s="74">
        <f>SUM(AW175:BB175)</f>
        <v>0</v>
      </c>
      <c r="BD175" s="104">
        <f>BC175*K175</f>
        <v>0</v>
      </c>
      <c r="BE175" s="96"/>
      <c r="BF175" s="11"/>
      <c r="BG175" s="11">
        <v>3</v>
      </c>
      <c r="BH175" s="11">
        <v>3</v>
      </c>
      <c r="BI175" s="11">
        <v>2</v>
      </c>
      <c r="BJ175" s="106"/>
      <c r="BK175" s="108">
        <f>SUM(BE175:BJ175)</f>
        <v>8</v>
      </c>
      <c r="BL175" s="86">
        <f>SUMIF(наличие!D:D,E175,наличие!F:F)</f>
        <v>0</v>
      </c>
      <c r="BM175" s="87">
        <f>AU175*O175</f>
        <v>0</v>
      </c>
      <c r="BN175" s="87">
        <f>BC175*O175</f>
        <v>0</v>
      </c>
      <c r="BO175" s="113">
        <f t="shared" si="201"/>
        <v>0</v>
      </c>
    </row>
    <row r="176" spans="1:67" s="10" customFormat="1" ht="30" x14ac:dyDescent="0.25">
      <c r="A176" s="11">
        <v>173</v>
      </c>
      <c r="B176" s="11" t="str">
        <f>_xlfn.XLOOKUP(D176,наличие!B:B,наличие!D:D,"-",0)</f>
        <v>-</v>
      </c>
      <c r="C176" s="11" t="s">
        <v>2391</v>
      </c>
      <c r="D176" s="109" t="str">
        <f t="shared" si="202"/>
        <v>WYNN</v>
      </c>
      <c r="E176" s="110" t="str">
        <f t="shared" si="203"/>
        <v>7016</v>
      </c>
      <c r="F176" s="111" t="s">
        <v>424</v>
      </c>
      <c r="G176" s="11" t="str">
        <f t="shared" si="204"/>
        <v>7016_Olive Mix</v>
      </c>
      <c r="H176" s="30" t="s">
        <v>4278</v>
      </c>
      <c r="I176" s="30"/>
      <c r="J176" s="14" t="s">
        <v>2488</v>
      </c>
      <c r="K176" s="45"/>
      <c r="L176" s="65">
        <f>K176*1.15</f>
        <v>0</v>
      </c>
      <c r="M176" s="125">
        <f>SUMIF(price!A:A,E176,price!D:D)</f>
        <v>135</v>
      </c>
      <c r="N176" s="126">
        <v>163</v>
      </c>
      <c r="O176" s="21">
        <f>N176*$L$1</f>
        <v>14670</v>
      </c>
      <c r="P176" s="16" t="e">
        <f>(N176-L176)/L176</f>
        <v>#DIV/0!</v>
      </c>
      <c r="Q176" s="118">
        <f>ROUND(N176*0.55,1)</f>
        <v>89.7</v>
      </c>
      <c r="R176" s="22">
        <f t="shared" si="236"/>
        <v>0</v>
      </c>
      <c r="S176" s="16" t="e">
        <f>(Q176-L176)/L176</f>
        <v>#DIV/0!</v>
      </c>
      <c r="T176" s="23">
        <f>ROUND(Q176*0.8,1)</f>
        <v>71.8</v>
      </c>
      <c r="U176" s="28"/>
      <c r="V176" s="22">
        <f>T176*$J$1</f>
        <v>0</v>
      </c>
      <c r="W176" s="16" t="e">
        <f>(T176-L176)/L176</f>
        <v>#DIV/0!</v>
      </c>
      <c r="X176" s="7"/>
      <c r="Y176" s="8"/>
      <c r="Z176" s="8"/>
      <c r="AA176" s="8"/>
      <c r="AB176" s="8"/>
      <c r="AC176" s="9"/>
      <c r="AD176" s="7">
        <f>SUM(X176:AC176)</f>
        <v>0</v>
      </c>
      <c r="AE176" s="75">
        <f>AD176*K176</f>
        <v>0</v>
      </c>
      <c r="AG176" s="7" t="s">
        <v>4</v>
      </c>
      <c r="AH176" s="8">
        <f t="shared" si="237"/>
        <v>0</v>
      </c>
      <c r="AI176" s="8">
        <f t="shared" si="237"/>
        <v>0</v>
      </c>
      <c r="AJ176" s="8">
        <f t="shared" si="237"/>
        <v>1</v>
      </c>
      <c r="AK176" s="8">
        <f t="shared" si="237"/>
        <v>0</v>
      </c>
      <c r="AL176" s="9" t="s">
        <v>4</v>
      </c>
      <c r="AM176" s="7">
        <f>SUM(AG176:AL176)</f>
        <v>1</v>
      </c>
      <c r="AN176" s="101">
        <f>AM176*L176</f>
        <v>0</v>
      </c>
      <c r="AO176" s="7" t="s">
        <v>4</v>
      </c>
      <c r="AP176" s="8">
        <v>0</v>
      </c>
      <c r="AQ176" s="8">
        <v>0</v>
      </c>
      <c r="AR176" s="8">
        <v>0</v>
      </c>
      <c r="AS176" s="8">
        <v>0</v>
      </c>
      <c r="AT176" s="9" t="s">
        <v>4</v>
      </c>
      <c r="AU176" s="74">
        <f t="shared" si="235"/>
        <v>0</v>
      </c>
      <c r="AV176" s="101">
        <f>AU176*K176</f>
        <v>0</v>
      </c>
      <c r="AW176" s="7" t="s">
        <v>4</v>
      </c>
      <c r="AX176" s="8">
        <v>0</v>
      </c>
      <c r="AY176" s="8">
        <v>0</v>
      </c>
      <c r="AZ176" s="8">
        <v>0</v>
      </c>
      <c r="BA176" s="8">
        <v>0</v>
      </c>
      <c r="BB176" s="9" t="s">
        <v>4</v>
      </c>
      <c r="BC176" s="74">
        <f>SUM(AW176:BB176)</f>
        <v>0</v>
      </c>
      <c r="BD176" s="104">
        <f>BC176*K176</f>
        <v>0</v>
      </c>
      <c r="BE176" s="96"/>
      <c r="BF176" s="11"/>
      <c r="BG176" s="11"/>
      <c r="BH176" s="11">
        <v>1</v>
      </c>
      <c r="BI176" s="11"/>
      <c r="BJ176" s="106"/>
      <c r="BK176" s="108">
        <f>SUM(BE176:BJ176)</f>
        <v>1</v>
      </c>
      <c r="BL176" s="86">
        <f>SUMIF(наличие!D:D,E176,наличие!F:F)</f>
        <v>0</v>
      </c>
      <c r="BM176" s="87">
        <f>AU176*O176</f>
        <v>0</v>
      </c>
      <c r="BN176" s="87">
        <f>BC176*O176</f>
        <v>0</v>
      </c>
      <c r="BO176" s="113">
        <f t="shared" si="201"/>
        <v>0</v>
      </c>
    </row>
    <row r="177" spans="1:67" s="10" customFormat="1" ht="51" x14ac:dyDescent="0.25">
      <c r="A177" s="11">
        <v>174</v>
      </c>
      <c r="B177" s="11" t="str">
        <f>_xlfn.XLOOKUP(D177,наличие!B:B,наличие!D:D,"-",0)</f>
        <v>-</v>
      </c>
      <c r="C177" s="11" t="s">
        <v>2392</v>
      </c>
      <c r="D177" s="109" t="str">
        <f t="shared" si="202"/>
        <v>ATMORE</v>
      </c>
      <c r="E177" s="110" t="str">
        <f t="shared" si="203"/>
        <v>7055</v>
      </c>
      <c r="F177" s="111" t="s">
        <v>2203</v>
      </c>
      <c r="G177" s="11" t="str">
        <f t="shared" si="204"/>
        <v>7055_Medium Brown Mix</v>
      </c>
      <c r="H177" s="30" t="s">
        <v>4278</v>
      </c>
      <c r="I177" s="30"/>
      <c r="J177" s="14" t="s">
        <v>2488</v>
      </c>
      <c r="K177" s="45"/>
      <c r="L177" s="65">
        <f t="shared" si="218"/>
        <v>0</v>
      </c>
      <c r="M177" s="125">
        <f>SUMIF(price!A:A,E177,price!D:D)</f>
        <v>159</v>
      </c>
      <c r="N177" s="126">
        <v>166</v>
      </c>
      <c r="O177" s="21">
        <f t="shared" si="217"/>
        <v>14940</v>
      </c>
      <c r="P177" s="16" t="e">
        <f t="shared" si="221"/>
        <v>#DIV/0!</v>
      </c>
      <c r="Q177" s="118">
        <f t="shared" si="222"/>
        <v>91.3</v>
      </c>
      <c r="R177" s="22">
        <f t="shared" si="236"/>
        <v>0</v>
      </c>
      <c r="S177" s="16" t="e">
        <f t="shared" si="223"/>
        <v>#DIV/0!</v>
      </c>
      <c r="T177" s="23">
        <f t="shared" si="224"/>
        <v>73</v>
      </c>
      <c r="U177" s="28"/>
      <c r="V177" s="22">
        <f t="shared" si="225"/>
        <v>0</v>
      </c>
      <c r="W177" s="16" t="e">
        <f t="shared" si="226"/>
        <v>#DIV/0!</v>
      </c>
      <c r="X177" s="7"/>
      <c r="Y177" s="8"/>
      <c r="Z177" s="8"/>
      <c r="AA177" s="8"/>
      <c r="AB177" s="8"/>
      <c r="AC177" s="9"/>
      <c r="AD177" s="7">
        <f t="shared" si="227"/>
        <v>0</v>
      </c>
      <c r="AE177" s="75">
        <f t="shared" si="207"/>
        <v>0</v>
      </c>
      <c r="AG177" s="7" t="s">
        <v>4</v>
      </c>
      <c r="AH177" s="8">
        <f t="shared" si="211"/>
        <v>0</v>
      </c>
      <c r="AI177" s="8">
        <f t="shared" si="212"/>
        <v>1</v>
      </c>
      <c r="AJ177" s="8">
        <f t="shared" si="213"/>
        <v>1</v>
      </c>
      <c r="AK177" s="8">
        <f t="shared" si="214"/>
        <v>1</v>
      </c>
      <c r="AL177" s="9" t="s">
        <v>4</v>
      </c>
      <c r="AM177" s="7">
        <f t="shared" si="228"/>
        <v>3</v>
      </c>
      <c r="AN177" s="101">
        <f t="shared" si="229"/>
        <v>0</v>
      </c>
      <c r="AO177" s="7" t="s">
        <v>4</v>
      </c>
      <c r="AP177" s="8">
        <v>0</v>
      </c>
      <c r="AQ177" s="8">
        <v>0</v>
      </c>
      <c r="AR177" s="8">
        <v>0</v>
      </c>
      <c r="AS177" s="8">
        <v>0</v>
      </c>
      <c r="AT177" s="9" t="s">
        <v>4</v>
      </c>
      <c r="AU177" s="74">
        <f t="shared" si="235"/>
        <v>0</v>
      </c>
      <c r="AV177" s="101">
        <f t="shared" si="210"/>
        <v>0</v>
      </c>
      <c r="AW177" s="7" t="s">
        <v>4</v>
      </c>
      <c r="AX177" s="8">
        <v>0</v>
      </c>
      <c r="AY177" s="8">
        <v>0</v>
      </c>
      <c r="AZ177" s="8">
        <v>0</v>
      </c>
      <c r="BA177" s="8">
        <v>0</v>
      </c>
      <c r="BB177" s="9" t="s">
        <v>4</v>
      </c>
      <c r="BC177" s="74">
        <f t="shared" si="233"/>
        <v>0</v>
      </c>
      <c r="BD177" s="104">
        <f t="shared" si="216"/>
        <v>0</v>
      </c>
      <c r="BE177" s="96"/>
      <c r="BF177" s="11"/>
      <c r="BG177" s="11">
        <v>1</v>
      </c>
      <c r="BH177" s="11">
        <v>1</v>
      </c>
      <c r="BI177" s="11">
        <v>1</v>
      </c>
      <c r="BJ177" s="106"/>
      <c r="BK177" s="108">
        <f t="shared" si="215"/>
        <v>3</v>
      </c>
      <c r="BL177" s="86">
        <f>SUMIF(наличие!D:D,E177,наличие!F:F)</f>
        <v>0</v>
      </c>
      <c r="BM177" s="87">
        <f t="shared" si="230"/>
        <v>0</v>
      </c>
      <c r="BN177" s="87">
        <f t="shared" si="231"/>
        <v>0</v>
      </c>
      <c r="BO177" s="113">
        <f t="shared" si="201"/>
        <v>0</v>
      </c>
    </row>
    <row r="178" spans="1:67" s="10" customFormat="1" ht="30" x14ac:dyDescent="0.25">
      <c r="A178" s="11">
        <v>175</v>
      </c>
      <c r="B178" s="11" t="str">
        <f>_xlfn.XLOOKUP(D178,наличие!B:B,наличие!D:D,"-",0)</f>
        <v>-</v>
      </c>
      <c r="C178" s="11" t="s">
        <v>2393</v>
      </c>
      <c r="D178" s="109" t="str">
        <f t="shared" si="202"/>
        <v>TINO</v>
      </c>
      <c r="E178" s="110" t="str">
        <f t="shared" si="203"/>
        <v>7001</v>
      </c>
      <c r="F178" s="111" t="s">
        <v>2449</v>
      </c>
      <c r="G178" s="11" t="str">
        <f t="shared" si="204"/>
        <v>7001_Contrapposto</v>
      </c>
      <c r="H178" s="30" t="s">
        <v>4280</v>
      </c>
      <c r="I178" s="30"/>
      <c r="J178" s="14" t="s">
        <v>2488</v>
      </c>
      <c r="K178" s="45"/>
      <c r="L178" s="65">
        <f t="shared" si="218"/>
        <v>0</v>
      </c>
      <c r="M178" s="125">
        <f>SUMIF(price!A:A,E178,price!D:D)</f>
        <v>135</v>
      </c>
      <c r="N178" s="126">
        <v>166</v>
      </c>
      <c r="O178" s="21">
        <f t="shared" si="217"/>
        <v>14940</v>
      </c>
      <c r="P178" s="16" t="e">
        <f t="shared" si="221"/>
        <v>#DIV/0!</v>
      </c>
      <c r="Q178" s="118">
        <f t="shared" si="222"/>
        <v>91.3</v>
      </c>
      <c r="R178" s="22">
        <f t="shared" si="236"/>
        <v>0</v>
      </c>
      <c r="S178" s="16" t="e">
        <f t="shared" si="223"/>
        <v>#DIV/0!</v>
      </c>
      <c r="T178" s="23">
        <f t="shared" si="224"/>
        <v>73</v>
      </c>
      <c r="U178" s="28"/>
      <c r="V178" s="22">
        <f t="shared" si="225"/>
        <v>0</v>
      </c>
      <c r="W178" s="16" t="e">
        <f t="shared" si="226"/>
        <v>#DIV/0!</v>
      </c>
      <c r="X178" s="7"/>
      <c r="Y178" s="8"/>
      <c r="Z178" s="8"/>
      <c r="AA178" s="8"/>
      <c r="AB178" s="8"/>
      <c r="AC178" s="9"/>
      <c r="AD178" s="7">
        <f t="shared" si="227"/>
        <v>0</v>
      </c>
      <c r="AE178" s="75">
        <f t="shared" si="207"/>
        <v>0</v>
      </c>
      <c r="AG178" s="7" t="s">
        <v>4</v>
      </c>
      <c r="AH178" s="8">
        <f t="shared" ref="AH178:AJ179" si="238">BF178+Y178-AP178-AX178</f>
        <v>1</v>
      </c>
      <c r="AI178" s="8">
        <f t="shared" si="238"/>
        <v>2</v>
      </c>
      <c r="AJ178" s="8">
        <f t="shared" si="238"/>
        <v>2</v>
      </c>
      <c r="AK178" s="8">
        <f t="shared" ref="AK178:AK199" si="239">BI178+AB178-AS178-BA178</f>
        <v>1</v>
      </c>
      <c r="AL178" s="9" t="s">
        <v>4</v>
      </c>
      <c r="AM178" s="7">
        <f t="shared" si="228"/>
        <v>6</v>
      </c>
      <c r="AN178" s="101">
        <f t="shared" si="229"/>
        <v>0</v>
      </c>
      <c r="AO178" s="7" t="s">
        <v>4</v>
      </c>
      <c r="AP178" s="8">
        <v>1</v>
      </c>
      <c r="AQ178" s="8">
        <v>1</v>
      </c>
      <c r="AR178" s="8">
        <v>0</v>
      </c>
      <c r="AS178" s="8">
        <v>0</v>
      </c>
      <c r="AT178" s="9" t="s">
        <v>4</v>
      </c>
      <c r="AU178" s="74">
        <f t="shared" si="235"/>
        <v>2</v>
      </c>
      <c r="AV178" s="101">
        <f t="shared" si="210"/>
        <v>0</v>
      </c>
      <c r="AW178" s="7" t="s">
        <v>4</v>
      </c>
      <c r="AX178" s="8">
        <v>0</v>
      </c>
      <c r="AY178" s="8">
        <v>0</v>
      </c>
      <c r="AZ178" s="8">
        <v>0</v>
      </c>
      <c r="BA178" s="8">
        <v>0</v>
      </c>
      <c r="BB178" s="9" t="s">
        <v>4</v>
      </c>
      <c r="BC178" s="74">
        <f t="shared" si="233"/>
        <v>0</v>
      </c>
      <c r="BD178" s="104">
        <f t="shared" si="216"/>
        <v>0</v>
      </c>
      <c r="BE178" s="96"/>
      <c r="BF178" s="11">
        <v>2</v>
      </c>
      <c r="BG178" s="11">
        <v>3</v>
      </c>
      <c r="BH178" s="11">
        <v>2</v>
      </c>
      <c r="BI178" s="11">
        <v>1</v>
      </c>
      <c r="BJ178" s="106"/>
      <c r="BK178" s="108">
        <f t="shared" ref="BK178:BK197" si="240">SUM(BE178:BJ178)</f>
        <v>8</v>
      </c>
      <c r="BL178" s="86">
        <f>SUMIF(наличие!D:D,E178,наличие!F:F)</f>
        <v>0</v>
      </c>
      <c r="BM178" s="87">
        <f t="shared" si="230"/>
        <v>29880</v>
      </c>
      <c r="BN178" s="87">
        <f t="shared" si="231"/>
        <v>0</v>
      </c>
      <c r="BO178" s="113">
        <f t="shared" si="201"/>
        <v>0</v>
      </c>
    </row>
    <row r="179" spans="1:67" s="10" customFormat="1" ht="30" x14ac:dyDescent="0.25">
      <c r="A179" s="11">
        <v>176</v>
      </c>
      <c r="B179" s="11" t="str">
        <f>_xlfn.XLOOKUP(D179,наличие!B:B,наличие!D:D,"-",0)</f>
        <v>-</v>
      </c>
      <c r="C179" s="11" t="s">
        <v>2393</v>
      </c>
      <c r="D179" s="109" t="str">
        <f t="shared" si="202"/>
        <v>TINO</v>
      </c>
      <c r="E179" s="110" t="str">
        <f t="shared" si="203"/>
        <v>7001</v>
      </c>
      <c r="F179" s="111" t="s">
        <v>2436</v>
      </c>
      <c r="G179" s="11" t="str">
        <f t="shared" si="204"/>
        <v>7001_Copper</v>
      </c>
      <c r="H179" s="30" t="s">
        <v>4280</v>
      </c>
      <c r="I179" s="30"/>
      <c r="J179" s="14" t="s">
        <v>2488</v>
      </c>
      <c r="K179" s="45"/>
      <c r="L179" s="65">
        <f t="shared" si="218"/>
        <v>0</v>
      </c>
      <c r="M179" s="125">
        <f>SUMIF(price!A:A,E179,price!D:D)</f>
        <v>135</v>
      </c>
      <c r="N179" s="126">
        <v>166</v>
      </c>
      <c r="O179" s="21">
        <f t="shared" si="217"/>
        <v>14940</v>
      </c>
      <c r="P179" s="16" t="e">
        <f t="shared" si="221"/>
        <v>#DIV/0!</v>
      </c>
      <c r="Q179" s="118">
        <f t="shared" si="222"/>
        <v>91.3</v>
      </c>
      <c r="R179" s="22">
        <f t="shared" si="236"/>
        <v>0</v>
      </c>
      <c r="S179" s="16" t="e">
        <f t="shared" si="223"/>
        <v>#DIV/0!</v>
      </c>
      <c r="T179" s="23">
        <f t="shared" si="224"/>
        <v>73</v>
      </c>
      <c r="U179" s="28"/>
      <c r="V179" s="22">
        <f t="shared" si="225"/>
        <v>0</v>
      </c>
      <c r="W179" s="16" t="e">
        <f t="shared" si="226"/>
        <v>#DIV/0!</v>
      </c>
      <c r="X179" s="7"/>
      <c r="Y179" s="8"/>
      <c r="Z179" s="8"/>
      <c r="AA179" s="8"/>
      <c r="AB179" s="8"/>
      <c r="AC179" s="9"/>
      <c r="AD179" s="7">
        <f t="shared" si="227"/>
        <v>0</v>
      </c>
      <c r="AE179" s="75">
        <f t="shared" si="207"/>
        <v>0</v>
      </c>
      <c r="AG179" s="7" t="s">
        <v>4</v>
      </c>
      <c r="AH179" s="8">
        <f t="shared" si="238"/>
        <v>1</v>
      </c>
      <c r="AI179" s="8">
        <f t="shared" si="238"/>
        <v>2</v>
      </c>
      <c r="AJ179" s="8">
        <f t="shared" si="238"/>
        <v>3</v>
      </c>
      <c r="AK179" s="8">
        <f t="shared" si="239"/>
        <v>4</v>
      </c>
      <c r="AL179" s="9" t="s">
        <v>4</v>
      </c>
      <c r="AM179" s="7">
        <f t="shared" si="228"/>
        <v>10</v>
      </c>
      <c r="AN179" s="101">
        <f t="shared" si="229"/>
        <v>0</v>
      </c>
      <c r="AO179" s="7" t="s">
        <v>4</v>
      </c>
      <c r="AP179" s="8">
        <v>1</v>
      </c>
      <c r="AQ179" s="8">
        <v>1</v>
      </c>
      <c r="AR179" s="8">
        <v>1</v>
      </c>
      <c r="AS179" s="8">
        <v>0</v>
      </c>
      <c r="AT179" s="9" t="s">
        <v>4</v>
      </c>
      <c r="AU179" s="74">
        <f t="shared" si="235"/>
        <v>3</v>
      </c>
      <c r="AV179" s="101">
        <f t="shared" si="210"/>
        <v>0</v>
      </c>
      <c r="AW179" s="7" t="s">
        <v>4</v>
      </c>
      <c r="AX179" s="8">
        <v>0</v>
      </c>
      <c r="AY179" s="8">
        <v>0</v>
      </c>
      <c r="AZ179" s="8">
        <v>0</v>
      </c>
      <c r="BA179" s="8">
        <v>0</v>
      </c>
      <c r="BB179" s="9" t="s">
        <v>4</v>
      </c>
      <c r="BC179" s="74">
        <f t="shared" si="233"/>
        <v>0</v>
      </c>
      <c r="BD179" s="104">
        <f t="shared" si="216"/>
        <v>0</v>
      </c>
      <c r="BE179" s="96"/>
      <c r="BF179" s="11">
        <v>2</v>
      </c>
      <c r="BG179" s="11">
        <v>3</v>
      </c>
      <c r="BH179" s="11">
        <v>4</v>
      </c>
      <c r="BI179" s="11">
        <v>4</v>
      </c>
      <c r="BJ179" s="106"/>
      <c r="BK179" s="108">
        <f t="shared" si="240"/>
        <v>13</v>
      </c>
      <c r="BL179" s="86">
        <f>SUMIF(наличие!D:D,E179,наличие!F:F)</f>
        <v>0</v>
      </c>
      <c r="BM179" s="87">
        <f t="shared" si="230"/>
        <v>44820</v>
      </c>
      <c r="BN179" s="87">
        <f t="shared" si="231"/>
        <v>0</v>
      </c>
      <c r="BO179" s="113">
        <f t="shared" si="201"/>
        <v>0</v>
      </c>
    </row>
    <row r="180" spans="1:67" s="10" customFormat="1" ht="30" x14ac:dyDescent="0.25">
      <c r="A180" s="11">
        <v>177</v>
      </c>
      <c r="B180" s="11" t="str">
        <f>_xlfn.XLOOKUP(D180,наличие!B:B,наличие!D:D,"-",0)</f>
        <v>-</v>
      </c>
      <c r="C180" s="11" t="s">
        <v>2393</v>
      </c>
      <c r="D180" s="109" t="str">
        <f t="shared" si="202"/>
        <v>TINO</v>
      </c>
      <c r="E180" s="110" t="str">
        <f t="shared" si="203"/>
        <v>7001</v>
      </c>
      <c r="F180" s="111" t="s">
        <v>1736</v>
      </c>
      <c r="G180" s="11" t="str">
        <f t="shared" si="204"/>
        <v>7001_Natural Mix</v>
      </c>
      <c r="H180" s="30" t="s">
        <v>4280</v>
      </c>
      <c r="I180" s="30"/>
      <c r="J180" s="14" t="s">
        <v>2488</v>
      </c>
      <c r="K180" s="45"/>
      <c r="L180" s="65">
        <f t="shared" ref="L180:L185" si="241">K180*1.15</f>
        <v>0</v>
      </c>
      <c r="M180" s="125">
        <f>SUMIF(price!A:A,E180,price!D:D)</f>
        <v>135</v>
      </c>
      <c r="N180" s="126">
        <v>152</v>
      </c>
      <c r="O180" s="21">
        <f t="shared" ref="O180:O185" si="242">N180*$L$1</f>
        <v>13680</v>
      </c>
      <c r="P180" s="16" t="e">
        <f t="shared" ref="P180:P185" si="243">(N180-L180)/L180</f>
        <v>#DIV/0!</v>
      </c>
      <c r="Q180" s="118">
        <f t="shared" ref="Q180:Q185" si="244">ROUND(N180*0.55,1)</f>
        <v>83.6</v>
      </c>
      <c r="R180" s="22">
        <f t="shared" si="236"/>
        <v>0</v>
      </c>
      <c r="S180" s="16" t="e">
        <f t="shared" ref="S180:S185" si="245">(Q180-L180)/L180</f>
        <v>#DIV/0!</v>
      </c>
      <c r="T180" s="23">
        <f t="shared" ref="T180:T185" si="246">ROUND(Q180*0.8,1)</f>
        <v>66.900000000000006</v>
      </c>
      <c r="U180" s="28">
        <v>2463</v>
      </c>
      <c r="V180" s="22">
        <f t="shared" ref="V180:V185" si="247">T180*$J$1</f>
        <v>0</v>
      </c>
      <c r="W180" s="16" t="e">
        <f t="shared" ref="W180:W185" si="248">(T180-L180)/L180</f>
        <v>#DIV/0!</v>
      </c>
      <c r="X180" s="7"/>
      <c r="Y180" s="8"/>
      <c r="Z180" s="8"/>
      <c r="AA180" s="8"/>
      <c r="AB180" s="8"/>
      <c r="AC180" s="9"/>
      <c r="AD180" s="7">
        <f t="shared" ref="AD180:AD185" si="249">SUM(X180:AC180)</f>
        <v>0</v>
      </c>
      <c r="AE180" s="75">
        <f t="shared" ref="AE180:AE185" si="250">AD180*K180</f>
        <v>0</v>
      </c>
      <c r="AG180" s="7" t="s">
        <v>4</v>
      </c>
      <c r="AH180" s="8">
        <f t="shared" ref="AH180:AJ185" si="251">BF180+Y180-AP180-AX180</f>
        <v>0</v>
      </c>
      <c r="AI180" s="8">
        <f t="shared" si="251"/>
        <v>2</v>
      </c>
      <c r="AJ180" s="8">
        <f t="shared" si="251"/>
        <v>4</v>
      </c>
      <c r="AK180" s="8">
        <f t="shared" si="239"/>
        <v>3</v>
      </c>
      <c r="AL180" s="9" t="s">
        <v>4</v>
      </c>
      <c r="AM180" s="7">
        <f t="shared" ref="AM180:AM185" si="252">SUM(AG180:AL180)</f>
        <v>9</v>
      </c>
      <c r="AN180" s="101">
        <f t="shared" ref="AN180:AN185" si="253">AM180*L180</f>
        <v>0</v>
      </c>
      <c r="AO180" s="7" t="s">
        <v>4</v>
      </c>
      <c r="AP180" s="8">
        <v>0</v>
      </c>
      <c r="AQ180" s="8">
        <v>0</v>
      </c>
      <c r="AR180" s="8">
        <v>0</v>
      </c>
      <c r="AS180" s="8">
        <v>0</v>
      </c>
      <c r="AT180" s="9" t="s">
        <v>4</v>
      </c>
      <c r="AU180" s="74">
        <f t="shared" si="235"/>
        <v>0</v>
      </c>
      <c r="AV180" s="101">
        <f t="shared" ref="AV180:AV185" si="254">AU180*K180</f>
        <v>0</v>
      </c>
      <c r="AW180" s="7" t="s">
        <v>4</v>
      </c>
      <c r="AX180" s="8">
        <v>0</v>
      </c>
      <c r="AY180" s="8">
        <v>0</v>
      </c>
      <c r="AZ180" s="8">
        <v>0</v>
      </c>
      <c r="BA180" s="8">
        <v>0</v>
      </c>
      <c r="BB180" s="9" t="s">
        <v>4</v>
      </c>
      <c r="BC180" s="74">
        <f t="shared" ref="BC180:BC185" si="255">SUM(AW180:BB180)</f>
        <v>0</v>
      </c>
      <c r="BD180" s="104">
        <f t="shared" ref="BD180:BD185" si="256">BC180*K180</f>
        <v>0</v>
      </c>
      <c r="BE180" s="96"/>
      <c r="BF180" s="11"/>
      <c r="BG180" s="11">
        <v>2</v>
      </c>
      <c r="BH180" s="11">
        <v>4</v>
      </c>
      <c r="BI180" s="11">
        <v>3</v>
      </c>
      <c r="BJ180" s="106"/>
      <c r="BK180" s="108">
        <f t="shared" si="240"/>
        <v>9</v>
      </c>
      <c r="BL180" s="86">
        <f>SUMIF(наличие!D:D,E180,наличие!F:F)</f>
        <v>0</v>
      </c>
      <c r="BM180" s="87">
        <f t="shared" ref="BM180:BM185" si="257">AU180*O180</f>
        <v>0</v>
      </c>
      <c r="BN180" s="87">
        <f t="shared" ref="BN180:BN185" si="258">BC180*O180</f>
        <v>0</v>
      </c>
      <c r="BO180" s="113">
        <f t="shared" si="201"/>
        <v>0</v>
      </c>
    </row>
    <row r="181" spans="1:67" s="10" customFormat="1" ht="30" x14ac:dyDescent="0.25">
      <c r="A181" s="11">
        <v>178</v>
      </c>
      <c r="B181" s="11" t="str">
        <f>_xlfn.XLOOKUP(D181,наличие!B:B,наличие!D:D,"-",0)</f>
        <v>-</v>
      </c>
      <c r="C181" s="11" t="s">
        <v>2393</v>
      </c>
      <c r="D181" s="109" t="str">
        <f t="shared" si="202"/>
        <v>TINO</v>
      </c>
      <c r="E181" s="110" t="str">
        <f t="shared" si="203"/>
        <v>7001</v>
      </c>
      <c r="F181" s="111" t="s">
        <v>6</v>
      </c>
      <c r="G181" s="11" t="str">
        <f t="shared" si="204"/>
        <v>7001_Navy</v>
      </c>
      <c r="H181" s="30" t="s">
        <v>4280</v>
      </c>
      <c r="I181" s="30"/>
      <c r="J181" s="14" t="s">
        <v>2488</v>
      </c>
      <c r="K181" s="45"/>
      <c r="L181" s="65">
        <f t="shared" si="241"/>
        <v>0</v>
      </c>
      <c r="M181" s="125">
        <f>SUMIF(price!A:A,E181,price!D:D)</f>
        <v>135</v>
      </c>
      <c r="N181" s="126">
        <v>159</v>
      </c>
      <c r="O181" s="21">
        <f t="shared" si="242"/>
        <v>14310</v>
      </c>
      <c r="P181" s="16" t="e">
        <f t="shared" si="243"/>
        <v>#DIV/0!</v>
      </c>
      <c r="Q181" s="118">
        <f t="shared" si="244"/>
        <v>87.5</v>
      </c>
      <c r="R181" s="22">
        <f t="shared" si="236"/>
        <v>0</v>
      </c>
      <c r="S181" s="16" t="e">
        <f t="shared" si="245"/>
        <v>#DIV/0!</v>
      </c>
      <c r="T181" s="23">
        <f t="shared" si="246"/>
        <v>70</v>
      </c>
      <c r="U181" s="28"/>
      <c r="V181" s="22">
        <f t="shared" si="247"/>
        <v>0</v>
      </c>
      <c r="W181" s="16" t="e">
        <f t="shared" si="248"/>
        <v>#DIV/0!</v>
      </c>
      <c r="X181" s="7"/>
      <c r="Y181" s="8"/>
      <c r="Z181" s="8"/>
      <c r="AA181" s="8"/>
      <c r="AB181" s="8"/>
      <c r="AC181" s="9"/>
      <c r="AD181" s="7">
        <f t="shared" si="249"/>
        <v>0</v>
      </c>
      <c r="AE181" s="75">
        <f t="shared" si="250"/>
        <v>0</v>
      </c>
      <c r="AG181" s="7" t="s">
        <v>4</v>
      </c>
      <c r="AH181" s="8">
        <f t="shared" si="251"/>
        <v>0</v>
      </c>
      <c r="AI181" s="8">
        <f t="shared" si="251"/>
        <v>0</v>
      </c>
      <c r="AJ181" s="8">
        <f t="shared" si="251"/>
        <v>0</v>
      </c>
      <c r="AK181" s="8">
        <f t="shared" si="239"/>
        <v>0</v>
      </c>
      <c r="AL181" s="9" t="s">
        <v>4</v>
      </c>
      <c r="AM181" s="7">
        <f t="shared" si="252"/>
        <v>0</v>
      </c>
      <c r="AN181" s="101">
        <f t="shared" si="253"/>
        <v>0</v>
      </c>
      <c r="AO181" s="7" t="s">
        <v>4</v>
      </c>
      <c r="AP181" s="8">
        <v>0</v>
      </c>
      <c r="AQ181" s="8">
        <v>0</v>
      </c>
      <c r="AR181" s="8">
        <v>0</v>
      </c>
      <c r="AS181" s="8">
        <v>0</v>
      </c>
      <c r="AT181" s="9" t="s">
        <v>4</v>
      </c>
      <c r="AU181" s="74">
        <f t="shared" si="235"/>
        <v>0</v>
      </c>
      <c r="AV181" s="101">
        <f t="shared" si="254"/>
        <v>0</v>
      </c>
      <c r="AW181" s="7" t="s">
        <v>4</v>
      </c>
      <c r="AX181" s="8">
        <v>0</v>
      </c>
      <c r="AY181" s="8">
        <v>0</v>
      </c>
      <c r="AZ181" s="8">
        <v>0</v>
      </c>
      <c r="BA181" s="8">
        <v>0</v>
      </c>
      <c r="BB181" s="9" t="s">
        <v>4</v>
      </c>
      <c r="BC181" s="74">
        <f t="shared" si="255"/>
        <v>0</v>
      </c>
      <c r="BD181" s="104">
        <f t="shared" si="256"/>
        <v>0</v>
      </c>
      <c r="BE181" s="96"/>
      <c r="BF181" s="11"/>
      <c r="BG181" s="11"/>
      <c r="BH181" s="11"/>
      <c r="BI181" s="11"/>
      <c r="BJ181" s="106"/>
      <c r="BK181" s="108">
        <f t="shared" si="240"/>
        <v>0</v>
      </c>
      <c r="BL181" s="86">
        <f>SUMIF(наличие!D:D,E181,наличие!F:F)</f>
        <v>0</v>
      </c>
      <c r="BM181" s="87">
        <f t="shared" si="257"/>
        <v>0</v>
      </c>
      <c r="BN181" s="87">
        <f t="shared" si="258"/>
        <v>0</v>
      </c>
      <c r="BO181" s="113">
        <f t="shared" si="201"/>
        <v>0</v>
      </c>
    </row>
    <row r="182" spans="1:67" s="10" customFormat="1" ht="30" x14ac:dyDescent="0.25">
      <c r="A182" s="11">
        <v>179</v>
      </c>
      <c r="B182" s="11" t="str">
        <f>_xlfn.XLOOKUP(D182,наличие!B:B,наличие!D:D,"-",0)</f>
        <v>-</v>
      </c>
      <c r="C182" s="11" t="s">
        <v>2393</v>
      </c>
      <c r="D182" s="109" t="str">
        <f t="shared" si="202"/>
        <v>TINO</v>
      </c>
      <c r="E182" s="110" t="str">
        <f t="shared" si="203"/>
        <v>7001</v>
      </c>
      <c r="F182" s="111" t="s">
        <v>145</v>
      </c>
      <c r="G182" s="11" t="str">
        <f t="shared" si="204"/>
        <v>7001_Port</v>
      </c>
      <c r="H182" s="30" t="s">
        <v>4280</v>
      </c>
      <c r="I182" s="30"/>
      <c r="J182" s="14" t="s">
        <v>2488</v>
      </c>
      <c r="K182" s="45"/>
      <c r="L182" s="65">
        <f t="shared" si="241"/>
        <v>0</v>
      </c>
      <c r="M182" s="125">
        <f>SUMIF(price!A:A,E182,price!D:D)</f>
        <v>135</v>
      </c>
      <c r="N182" s="126">
        <v>159</v>
      </c>
      <c r="O182" s="21">
        <f t="shared" si="242"/>
        <v>14310</v>
      </c>
      <c r="P182" s="16" t="e">
        <f t="shared" si="243"/>
        <v>#DIV/0!</v>
      </c>
      <c r="Q182" s="118">
        <f t="shared" si="244"/>
        <v>87.5</v>
      </c>
      <c r="R182" s="22">
        <f t="shared" si="236"/>
        <v>0</v>
      </c>
      <c r="S182" s="16" t="e">
        <f t="shared" si="245"/>
        <v>#DIV/0!</v>
      </c>
      <c r="T182" s="23">
        <f t="shared" si="246"/>
        <v>70</v>
      </c>
      <c r="U182" s="28"/>
      <c r="V182" s="22">
        <f t="shared" si="247"/>
        <v>0</v>
      </c>
      <c r="W182" s="16" t="e">
        <f t="shared" si="248"/>
        <v>#DIV/0!</v>
      </c>
      <c r="X182" s="7"/>
      <c r="Y182" s="8"/>
      <c r="Z182" s="8"/>
      <c r="AA182" s="8"/>
      <c r="AB182" s="8"/>
      <c r="AC182" s="9"/>
      <c r="AD182" s="7">
        <f t="shared" si="249"/>
        <v>0</v>
      </c>
      <c r="AE182" s="75">
        <f t="shared" si="250"/>
        <v>0</v>
      </c>
      <c r="AG182" s="7" t="s">
        <v>4</v>
      </c>
      <c r="AH182" s="8">
        <f t="shared" si="251"/>
        <v>0</v>
      </c>
      <c r="AI182" s="8">
        <f t="shared" si="251"/>
        <v>1</v>
      </c>
      <c r="AJ182" s="8">
        <f t="shared" si="251"/>
        <v>0</v>
      </c>
      <c r="AK182" s="8">
        <f t="shared" si="239"/>
        <v>0</v>
      </c>
      <c r="AL182" s="9" t="s">
        <v>4</v>
      </c>
      <c r="AM182" s="7">
        <f t="shared" si="252"/>
        <v>1</v>
      </c>
      <c r="AN182" s="101">
        <f t="shared" si="253"/>
        <v>0</v>
      </c>
      <c r="AO182" s="7" t="s">
        <v>4</v>
      </c>
      <c r="AP182" s="8">
        <v>0</v>
      </c>
      <c r="AQ182" s="8">
        <v>0</v>
      </c>
      <c r="AR182" s="8">
        <v>0</v>
      </c>
      <c r="AS182" s="8">
        <v>0</v>
      </c>
      <c r="AT182" s="9" t="s">
        <v>4</v>
      </c>
      <c r="AU182" s="74">
        <f t="shared" si="235"/>
        <v>0</v>
      </c>
      <c r="AV182" s="101">
        <f t="shared" si="254"/>
        <v>0</v>
      </c>
      <c r="AW182" s="7" t="s">
        <v>4</v>
      </c>
      <c r="AX182" s="8">
        <v>0</v>
      </c>
      <c r="AY182" s="8">
        <v>0</v>
      </c>
      <c r="AZ182" s="8">
        <v>0</v>
      </c>
      <c r="BA182" s="8">
        <v>0</v>
      </c>
      <c r="BB182" s="9" t="s">
        <v>4</v>
      </c>
      <c r="BC182" s="74">
        <f t="shared" si="255"/>
        <v>0</v>
      </c>
      <c r="BD182" s="104">
        <f t="shared" si="256"/>
        <v>0</v>
      </c>
      <c r="BE182" s="96"/>
      <c r="BF182" s="11"/>
      <c r="BG182" s="11">
        <v>1</v>
      </c>
      <c r="BH182" s="11"/>
      <c r="BI182" s="11"/>
      <c r="BJ182" s="106"/>
      <c r="BK182" s="108">
        <f t="shared" si="240"/>
        <v>1</v>
      </c>
      <c r="BL182" s="86">
        <f>SUMIF(наличие!D:D,E182,наличие!F:F)</f>
        <v>0</v>
      </c>
      <c r="BM182" s="87">
        <f t="shared" si="257"/>
        <v>0</v>
      </c>
      <c r="BN182" s="87">
        <f t="shared" si="258"/>
        <v>0</v>
      </c>
      <c r="BO182" s="113">
        <f t="shared" si="201"/>
        <v>0</v>
      </c>
    </row>
    <row r="183" spans="1:67" s="10" customFormat="1" ht="30" x14ac:dyDescent="0.25">
      <c r="A183" s="11">
        <v>180</v>
      </c>
      <c r="B183" s="11" t="str">
        <f>_xlfn.XLOOKUP(D183,наличие!B:B,наличие!D:D,"-",0)</f>
        <v>-</v>
      </c>
      <c r="C183" s="11" t="s">
        <v>2393</v>
      </c>
      <c r="D183" s="109" t="str">
        <f t="shared" si="202"/>
        <v>TINO</v>
      </c>
      <c r="E183" s="110" t="str">
        <f t="shared" si="203"/>
        <v>7001</v>
      </c>
      <c r="F183" s="111" t="s">
        <v>15</v>
      </c>
      <c r="G183" s="11" t="str">
        <f t="shared" si="204"/>
        <v>7001_Red</v>
      </c>
      <c r="H183" s="30" t="s">
        <v>4280</v>
      </c>
      <c r="I183" s="30"/>
      <c r="J183" s="14" t="s">
        <v>2488</v>
      </c>
      <c r="K183" s="45"/>
      <c r="L183" s="65">
        <f t="shared" si="241"/>
        <v>0</v>
      </c>
      <c r="M183" s="125">
        <f>SUMIF(price!A:A,E183,price!D:D)</f>
        <v>135</v>
      </c>
      <c r="N183" s="126">
        <v>195</v>
      </c>
      <c r="O183" s="21">
        <f t="shared" si="242"/>
        <v>17550</v>
      </c>
      <c r="P183" s="16" t="e">
        <f t="shared" si="243"/>
        <v>#DIV/0!</v>
      </c>
      <c r="Q183" s="118">
        <f t="shared" si="244"/>
        <v>107.3</v>
      </c>
      <c r="R183" s="22">
        <f t="shared" si="236"/>
        <v>0</v>
      </c>
      <c r="S183" s="16" t="e">
        <f t="shared" si="245"/>
        <v>#DIV/0!</v>
      </c>
      <c r="T183" s="23">
        <f t="shared" si="246"/>
        <v>85.8</v>
      </c>
      <c r="U183" s="28"/>
      <c r="V183" s="22">
        <f t="shared" si="247"/>
        <v>0</v>
      </c>
      <c r="W183" s="16" t="e">
        <f t="shared" si="248"/>
        <v>#DIV/0!</v>
      </c>
      <c r="X183" s="7"/>
      <c r="Y183" s="8"/>
      <c r="Z183" s="8"/>
      <c r="AA183" s="8"/>
      <c r="AB183" s="8"/>
      <c r="AC183" s="9"/>
      <c r="AD183" s="7">
        <f t="shared" si="249"/>
        <v>0</v>
      </c>
      <c r="AE183" s="75">
        <f t="shared" si="250"/>
        <v>0</v>
      </c>
      <c r="AG183" s="7" t="s">
        <v>4</v>
      </c>
      <c r="AH183" s="8">
        <f t="shared" si="251"/>
        <v>0</v>
      </c>
      <c r="AI183" s="8">
        <f t="shared" si="251"/>
        <v>1</v>
      </c>
      <c r="AJ183" s="8">
        <f t="shared" si="251"/>
        <v>0</v>
      </c>
      <c r="AK183" s="8">
        <f t="shared" si="239"/>
        <v>0</v>
      </c>
      <c r="AL183" s="9" t="s">
        <v>4</v>
      </c>
      <c r="AM183" s="7">
        <f t="shared" si="252"/>
        <v>1</v>
      </c>
      <c r="AN183" s="101">
        <f t="shared" si="253"/>
        <v>0</v>
      </c>
      <c r="AO183" s="7" t="s">
        <v>4</v>
      </c>
      <c r="AP183" s="8">
        <v>0</v>
      </c>
      <c r="AQ183" s="8">
        <v>0</v>
      </c>
      <c r="AR183" s="8">
        <v>0</v>
      </c>
      <c r="AS183" s="8">
        <v>0</v>
      </c>
      <c r="AT183" s="9" t="s">
        <v>4</v>
      </c>
      <c r="AU183" s="74">
        <f t="shared" si="235"/>
        <v>0</v>
      </c>
      <c r="AV183" s="101">
        <f t="shared" si="254"/>
        <v>0</v>
      </c>
      <c r="AW183" s="7" t="s">
        <v>4</v>
      </c>
      <c r="AX183" s="8">
        <v>0</v>
      </c>
      <c r="AY183" s="8">
        <v>0</v>
      </c>
      <c r="AZ183" s="8">
        <v>0</v>
      </c>
      <c r="BA183" s="8">
        <v>0</v>
      </c>
      <c r="BB183" s="9" t="s">
        <v>4</v>
      </c>
      <c r="BC183" s="74">
        <f t="shared" si="255"/>
        <v>0</v>
      </c>
      <c r="BD183" s="104">
        <f t="shared" si="256"/>
        <v>0</v>
      </c>
      <c r="BE183" s="96"/>
      <c r="BF183" s="11"/>
      <c r="BG183" s="11">
        <v>1</v>
      </c>
      <c r="BH183" s="11"/>
      <c r="BI183" s="11"/>
      <c r="BJ183" s="106"/>
      <c r="BK183" s="108">
        <f t="shared" si="240"/>
        <v>1</v>
      </c>
      <c r="BL183" s="86">
        <f>SUMIF(наличие!D:D,E183,наличие!F:F)</f>
        <v>0</v>
      </c>
      <c r="BM183" s="87">
        <f t="shared" si="257"/>
        <v>0</v>
      </c>
      <c r="BN183" s="87">
        <f t="shared" si="258"/>
        <v>0</v>
      </c>
      <c r="BO183" s="113">
        <f t="shared" si="201"/>
        <v>0</v>
      </c>
    </row>
    <row r="184" spans="1:67" s="10" customFormat="1" ht="30" x14ac:dyDescent="0.25">
      <c r="A184" s="11">
        <v>181</v>
      </c>
      <c r="B184" s="11" t="str">
        <f>_xlfn.XLOOKUP(D184,наличие!B:B,наличие!D:D,"-",0)</f>
        <v>-</v>
      </c>
      <c r="C184" s="11" t="s">
        <v>2393</v>
      </c>
      <c r="D184" s="109" t="str">
        <f t="shared" si="202"/>
        <v>TINO</v>
      </c>
      <c r="E184" s="110" t="str">
        <f t="shared" si="203"/>
        <v>7001</v>
      </c>
      <c r="F184" s="111" t="s">
        <v>2446</v>
      </c>
      <c r="G184" s="11" t="str">
        <f t="shared" si="204"/>
        <v>7001_Satin Brass</v>
      </c>
      <c r="H184" s="30" t="s">
        <v>4280</v>
      </c>
      <c r="I184" s="30"/>
      <c r="J184" s="14" t="s">
        <v>2488</v>
      </c>
      <c r="K184" s="45"/>
      <c r="L184" s="65">
        <f t="shared" si="241"/>
        <v>0</v>
      </c>
      <c r="M184" s="125">
        <f>SUMIF(price!A:A,E184,price!D:D)</f>
        <v>135</v>
      </c>
      <c r="N184" s="126">
        <v>195</v>
      </c>
      <c r="O184" s="21">
        <f t="shared" si="242"/>
        <v>17550</v>
      </c>
      <c r="P184" s="16" t="e">
        <f t="shared" si="243"/>
        <v>#DIV/0!</v>
      </c>
      <c r="Q184" s="118">
        <f t="shared" si="244"/>
        <v>107.3</v>
      </c>
      <c r="R184" s="22">
        <f t="shared" si="236"/>
        <v>0</v>
      </c>
      <c r="S184" s="16" t="e">
        <f t="shared" si="245"/>
        <v>#DIV/0!</v>
      </c>
      <c r="T184" s="23">
        <f t="shared" si="246"/>
        <v>85.8</v>
      </c>
      <c r="U184" s="28"/>
      <c r="V184" s="22">
        <f t="shared" si="247"/>
        <v>0</v>
      </c>
      <c r="W184" s="16" t="e">
        <f t="shared" si="248"/>
        <v>#DIV/0!</v>
      </c>
      <c r="X184" s="7"/>
      <c r="Y184" s="8"/>
      <c r="Z184" s="8"/>
      <c r="AA184" s="8"/>
      <c r="AB184" s="8"/>
      <c r="AC184" s="9"/>
      <c r="AD184" s="7">
        <f t="shared" si="249"/>
        <v>0</v>
      </c>
      <c r="AE184" s="75">
        <f t="shared" si="250"/>
        <v>0</v>
      </c>
      <c r="AG184" s="7" t="s">
        <v>4</v>
      </c>
      <c r="AH184" s="8">
        <f t="shared" si="251"/>
        <v>0</v>
      </c>
      <c r="AI184" s="8">
        <f t="shared" si="251"/>
        <v>0</v>
      </c>
      <c r="AJ184" s="8">
        <f t="shared" si="251"/>
        <v>0</v>
      </c>
      <c r="AK184" s="8">
        <f t="shared" si="239"/>
        <v>0</v>
      </c>
      <c r="AL184" s="9" t="s">
        <v>4</v>
      </c>
      <c r="AM184" s="7">
        <f t="shared" si="252"/>
        <v>0</v>
      </c>
      <c r="AN184" s="101">
        <f t="shared" si="253"/>
        <v>0</v>
      </c>
      <c r="AO184" s="7" t="s">
        <v>4</v>
      </c>
      <c r="AP184" s="8">
        <v>0</v>
      </c>
      <c r="AQ184" s="8">
        <v>0</v>
      </c>
      <c r="AR184" s="8">
        <v>0</v>
      </c>
      <c r="AS184" s="8">
        <v>0</v>
      </c>
      <c r="AT184" s="9" t="s">
        <v>4</v>
      </c>
      <c r="AU184" s="74">
        <f t="shared" si="235"/>
        <v>0</v>
      </c>
      <c r="AV184" s="101">
        <f t="shared" si="254"/>
        <v>0</v>
      </c>
      <c r="AW184" s="7" t="s">
        <v>4</v>
      </c>
      <c r="AX184" s="8">
        <v>0</v>
      </c>
      <c r="AY184" s="8">
        <v>0</v>
      </c>
      <c r="AZ184" s="8">
        <v>0</v>
      </c>
      <c r="BA184" s="8">
        <v>0</v>
      </c>
      <c r="BB184" s="9" t="s">
        <v>4</v>
      </c>
      <c r="BC184" s="74">
        <f t="shared" si="255"/>
        <v>0</v>
      </c>
      <c r="BD184" s="104">
        <f t="shared" si="256"/>
        <v>0</v>
      </c>
      <c r="BE184" s="96"/>
      <c r="BF184" s="11"/>
      <c r="BG184" s="11"/>
      <c r="BH184" s="11"/>
      <c r="BI184" s="11"/>
      <c r="BJ184" s="106"/>
      <c r="BK184" s="108">
        <f t="shared" si="240"/>
        <v>0</v>
      </c>
      <c r="BL184" s="86">
        <f>SUMIF(наличие!D:D,E184,наличие!F:F)</f>
        <v>0</v>
      </c>
      <c r="BM184" s="87">
        <f t="shared" si="257"/>
        <v>0</v>
      </c>
      <c r="BN184" s="87">
        <f t="shared" si="258"/>
        <v>0</v>
      </c>
      <c r="BO184" s="113">
        <f t="shared" si="201"/>
        <v>0</v>
      </c>
    </row>
    <row r="185" spans="1:67" s="10" customFormat="1" ht="30" x14ac:dyDescent="0.25">
      <c r="A185" s="11">
        <v>182</v>
      </c>
      <c r="B185" s="11" t="str">
        <f>_xlfn.XLOOKUP(D185,наличие!B:B,наличие!D:D,"-",0)</f>
        <v>-</v>
      </c>
      <c r="C185" s="11" t="s">
        <v>2393</v>
      </c>
      <c r="D185" s="109" t="str">
        <f t="shared" si="202"/>
        <v>TINO</v>
      </c>
      <c r="E185" s="110" t="str">
        <f t="shared" si="203"/>
        <v>7001</v>
      </c>
      <c r="F185" s="111" t="s">
        <v>2447</v>
      </c>
      <c r="G185" s="11" t="str">
        <f t="shared" si="204"/>
        <v>7001_Sea Breeze</v>
      </c>
      <c r="H185" s="30" t="s">
        <v>4280</v>
      </c>
      <c r="I185" s="30"/>
      <c r="J185" s="14" t="s">
        <v>2488</v>
      </c>
      <c r="K185" s="45"/>
      <c r="L185" s="65">
        <f t="shared" si="241"/>
        <v>0</v>
      </c>
      <c r="M185" s="125">
        <f>SUMIF(price!A:A,E185,price!D:D)</f>
        <v>135</v>
      </c>
      <c r="N185" s="126">
        <v>195</v>
      </c>
      <c r="O185" s="21">
        <f t="shared" si="242"/>
        <v>17550</v>
      </c>
      <c r="P185" s="16" t="e">
        <f t="shared" si="243"/>
        <v>#DIV/0!</v>
      </c>
      <c r="Q185" s="118">
        <f t="shared" si="244"/>
        <v>107.3</v>
      </c>
      <c r="R185" s="22">
        <f t="shared" si="236"/>
        <v>0</v>
      </c>
      <c r="S185" s="16" t="e">
        <f t="shared" si="245"/>
        <v>#DIV/0!</v>
      </c>
      <c r="T185" s="23">
        <f t="shared" si="246"/>
        <v>85.8</v>
      </c>
      <c r="U185" s="28"/>
      <c r="V185" s="22">
        <f t="shared" si="247"/>
        <v>0</v>
      </c>
      <c r="W185" s="16" t="e">
        <f t="shared" si="248"/>
        <v>#DIV/0!</v>
      </c>
      <c r="X185" s="7"/>
      <c r="Y185" s="8"/>
      <c r="Z185" s="8"/>
      <c r="AA185" s="8"/>
      <c r="AB185" s="8"/>
      <c r="AC185" s="9"/>
      <c r="AD185" s="7">
        <f t="shared" si="249"/>
        <v>0</v>
      </c>
      <c r="AE185" s="75">
        <f t="shared" si="250"/>
        <v>0</v>
      </c>
      <c r="AG185" s="7" t="s">
        <v>4</v>
      </c>
      <c r="AH185" s="8">
        <f t="shared" si="251"/>
        <v>0</v>
      </c>
      <c r="AI185" s="8">
        <f t="shared" si="251"/>
        <v>0</v>
      </c>
      <c r="AJ185" s="8">
        <f t="shared" si="251"/>
        <v>0</v>
      </c>
      <c r="AK185" s="8">
        <f t="shared" si="239"/>
        <v>0</v>
      </c>
      <c r="AL185" s="9" t="s">
        <v>4</v>
      </c>
      <c r="AM185" s="7">
        <f t="shared" si="252"/>
        <v>0</v>
      </c>
      <c r="AN185" s="101">
        <f t="shared" si="253"/>
        <v>0</v>
      </c>
      <c r="AO185" s="7" t="s">
        <v>4</v>
      </c>
      <c r="AP185" s="8">
        <v>0</v>
      </c>
      <c r="AQ185" s="8">
        <v>0</v>
      </c>
      <c r="AR185" s="8">
        <v>0</v>
      </c>
      <c r="AS185" s="8">
        <v>0</v>
      </c>
      <c r="AT185" s="9" t="s">
        <v>4</v>
      </c>
      <c r="AU185" s="74">
        <f t="shared" si="235"/>
        <v>0</v>
      </c>
      <c r="AV185" s="101">
        <f t="shared" si="254"/>
        <v>0</v>
      </c>
      <c r="AW185" s="7" t="s">
        <v>4</v>
      </c>
      <c r="AX185" s="8">
        <v>0</v>
      </c>
      <c r="AY185" s="8">
        <v>0</v>
      </c>
      <c r="AZ185" s="8">
        <v>0</v>
      </c>
      <c r="BA185" s="8">
        <v>0</v>
      </c>
      <c r="BB185" s="9" t="s">
        <v>4</v>
      </c>
      <c r="BC185" s="74">
        <f t="shared" si="255"/>
        <v>0</v>
      </c>
      <c r="BD185" s="104">
        <f t="shared" si="256"/>
        <v>0</v>
      </c>
      <c r="BE185" s="96"/>
      <c r="BF185" s="11"/>
      <c r="BG185" s="11"/>
      <c r="BH185" s="11"/>
      <c r="BI185" s="11"/>
      <c r="BJ185" s="106"/>
      <c r="BK185" s="108">
        <f t="shared" si="240"/>
        <v>0</v>
      </c>
      <c r="BL185" s="86">
        <f>SUMIF(наличие!D:D,E185,наличие!F:F)</f>
        <v>0</v>
      </c>
      <c r="BM185" s="87">
        <f t="shared" si="257"/>
        <v>0</v>
      </c>
      <c r="BN185" s="87">
        <f t="shared" si="258"/>
        <v>0</v>
      </c>
      <c r="BO185" s="113">
        <f t="shared" si="201"/>
        <v>0</v>
      </c>
    </row>
    <row r="186" spans="1:67" s="10" customFormat="1" ht="30" x14ac:dyDescent="0.25">
      <c r="A186" s="11">
        <v>183</v>
      </c>
      <c r="B186" s="11" t="str">
        <f>_xlfn.XLOOKUP(D186,наличие!B:B,наличие!D:D,"-",0)</f>
        <v>-</v>
      </c>
      <c r="C186" s="11" t="s">
        <v>2393</v>
      </c>
      <c r="D186" s="109" t="str">
        <f t="shared" si="202"/>
        <v>TINO</v>
      </c>
      <c r="E186" s="110" t="str">
        <f t="shared" si="203"/>
        <v>7001</v>
      </c>
      <c r="F186" s="111" t="s">
        <v>2200</v>
      </c>
      <c r="G186" s="11" t="str">
        <f t="shared" si="204"/>
        <v>7001_Unbleached</v>
      </c>
      <c r="H186" s="30" t="s">
        <v>4280</v>
      </c>
      <c r="I186" s="30"/>
      <c r="J186" s="14" t="s">
        <v>2488</v>
      </c>
      <c r="K186" s="45"/>
      <c r="L186" s="65">
        <f t="shared" si="218"/>
        <v>0</v>
      </c>
      <c r="M186" s="125">
        <f>SUMIF(price!A:A,E186,price!D:D)</f>
        <v>135</v>
      </c>
      <c r="N186" s="126">
        <v>156</v>
      </c>
      <c r="O186" s="21">
        <f t="shared" ref="O186:O207" si="259">N186*$L$1</f>
        <v>14040</v>
      </c>
      <c r="P186" s="16" t="e">
        <f t="shared" ref="P186:P207" si="260">(N186-L186)/L186</f>
        <v>#DIV/0!</v>
      </c>
      <c r="Q186" s="119">
        <f t="shared" ref="Q186:Q207" si="261">ROUND(N186*0.55,1)</f>
        <v>85.8</v>
      </c>
      <c r="R186" s="25">
        <f t="shared" si="236"/>
        <v>0</v>
      </c>
      <c r="S186" s="17" t="e">
        <f t="shared" ref="S186:S207" si="262">(Q186-L186)/L186</f>
        <v>#DIV/0!</v>
      </c>
      <c r="T186" s="24">
        <f t="shared" ref="T186:T207" si="263">ROUND(Q186*0.8,1)</f>
        <v>68.599999999999994</v>
      </c>
      <c r="U186" s="27">
        <v>2364</v>
      </c>
      <c r="V186" s="25">
        <f t="shared" ref="V186:V207" si="264">T186*$J$1</f>
        <v>0</v>
      </c>
      <c r="W186" s="17" t="e">
        <f t="shared" ref="W186:W207" si="265">(T186-L186)/L186</f>
        <v>#DIV/0!</v>
      </c>
      <c r="X186" s="7"/>
      <c r="Y186" s="8"/>
      <c r="Z186" s="8"/>
      <c r="AA186" s="8"/>
      <c r="AB186" s="8"/>
      <c r="AC186" s="9"/>
      <c r="AD186" s="7">
        <f t="shared" ref="AD186:AD210" si="266">SUM(X186:AC186)</f>
        <v>0</v>
      </c>
      <c r="AE186" s="75">
        <f t="shared" si="207"/>
        <v>0</v>
      </c>
      <c r="AG186" s="7" t="s">
        <v>4</v>
      </c>
      <c r="AH186" s="8">
        <f t="shared" ref="AH186:AH205" si="267">BF186+Y186-AP186-AX186</f>
        <v>0</v>
      </c>
      <c r="AI186" s="8">
        <f t="shared" ref="AI186:AI205" si="268">BG186+Z186-AQ186-AY186</f>
        <v>0</v>
      </c>
      <c r="AJ186" s="8">
        <f t="shared" ref="AJ186:AJ205" si="269">BH186+AA186-AR186-AZ186</f>
        <v>1</v>
      </c>
      <c r="AK186" s="8">
        <f t="shared" si="239"/>
        <v>0</v>
      </c>
      <c r="AL186" s="9">
        <f>BJ186+AC186-AT186-BB186</f>
        <v>0</v>
      </c>
      <c r="AM186" s="7">
        <f t="shared" ref="AM186:AM207" si="270">SUM(AG186:AL186)</f>
        <v>1</v>
      </c>
      <c r="AN186" s="101">
        <f t="shared" ref="AN186:AN207" si="271">AM186*L186</f>
        <v>0</v>
      </c>
      <c r="AO186" s="7" t="s">
        <v>4</v>
      </c>
      <c r="AP186" s="8">
        <v>0</v>
      </c>
      <c r="AQ186" s="8">
        <v>0</v>
      </c>
      <c r="AR186" s="8">
        <v>0</v>
      </c>
      <c r="AS186" s="8">
        <v>0</v>
      </c>
      <c r="AT186" s="9">
        <v>0</v>
      </c>
      <c r="AU186" s="74">
        <f t="shared" si="235"/>
        <v>0</v>
      </c>
      <c r="AV186" s="101">
        <f t="shared" si="210"/>
        <v>0</v>
      </c>
      <c r="AW186" s="7" t="s">
        <v>4</v>
      </c>
      <c r="AX186" s="8">
        <v>0</v>
      </c>
      <c r="AY186" s="8">
        <v>0</v>
      </c>
      <c r="AZ186" s="8">
        <v>0</v>
      </c>
      <c r="BA186" s="8">
        <v>0</v>
      </c>
      <c r="BB186" s="9">
        <v>0</v>
      </c>
      <c r="BC186" s="74">
        <f t="shared" ref="BC186:BC207" si="272">SUM(AW186:BB186)</f>
        <v>0</v>
      </c>
      <c r="BD186" s="104">
        <f t="shared" si="216"/>
        <v>0</v>
      </c>
      <c r="BE186" s="96"/>
      <c r="BF186" s="11"/>
      <c r="BG186" s="11"/>
      <c r="BH186" s="11">
        <v>1</v>
      </c>
      <c r="BI186" s="11"/>
      <c r="BJ186" s="106"/>
      <c r="BK186" s="108">
        <f t="shared" si="240"/>
        <v>1</v>
      </c>
      <c r="BL186" s="86">
        <f>SUMIF(наличие!D:D,E186,наличие!F:F)</f>
        <v>0</v>
      </c>
      <c r="BM186" s="87">
        <f t="shared" ref="BM186:BM207" si="273">AU186*O186</f>
        <v>0</v>
      </c>
      <c r="BN186" s="87">
        <f t="shared" ref="BN186:BN207" si="274">BC186*O186</f>
        <v>0</v>
      </c>
      <c r="BO186" s="113">
        <f t="shared" si="201"/>
        <v>0</v>
      </c>
    </row>
    <row r="187" spans="1:67" s="10" customFormat="1" ht="30" x14ac:dyDescent="0.25">
      <c r="A187" s="11">
        <v>184</v>
      </c>
      <c r="B187" s="11" t="str">
        <f>_xlfn.XLOOKUP(D187,наличие!B:B,наличие!D:D,"-",0)</f>
        <v>-</v>
      </c>
      <c r="C187" s="11" t="s">
        <v>2393</v>
      </c>
      <c r="D187" s="109" t="str">
        <f t="shared" si="202"/>
        <v>TINO</v>
      </c>
      <c r="E187" s="110" t="str">
        <f t="shared" si="203"/>
        <v>7001</v>
      </c>
      <c r="F187" s="111" t="s">
        <v>2202</v>
      </c>
      <c r="G187" s="11" t="str">
        <f t="shared" si="204"/>
        <v>7001_Vintage Blue</v>
      </c>
      <c r="H187" s="30" t="s">
        <v>4280</v>
      </c>
      <c r="I187" s="30"/>
      <c r="J187" s="14" t="s">
        <v>2488</v>
      </c>
      <c r="K187" s="45"/>
      <c r="L187" s="65">
        <f t="shared" si="218"/>
        <v>0</v>
      </c>
      <c r="M187" s="125">
        <f>SUMIF(price!A:A,E187,price!D:D)</f>
        <v>135</v>
      </c>
      <c r="N187" s="126">
        <v>154</v>
      </c>
      <c r="O187" s="21">
        <f t="shared" si="259"/>
        <v>13860</v>
      </c>
      <c r="P187" s="16" t="e">
        <f t="shared" si="260"/>
        <v>#DIV/0!</v>
      </c>
      <c r="Q187" s="118">
        <f t="shared" si="261"/>
        <v>84.7</v>
      </c>
      <c r="R187" s="22">
        <f t="shared" si="236"/>
        <v>0</v>
      </c>
      <c r="S187" s="16" t="e">
        <f t="shared" si="262"/>
        <v>#DIV/0!</v>
      </c>
      <c r="T187" s="23">
        <f t="shared" si="263"/>
        <v>67.8</v>
      </c>
      <c r="U187" s="28">
        <v>2364</v>
      </c>
      <c r="V187" s="22">
        <f t="shared" si="264"/>
        <v>0</v>
      </c>
      <c r="W187" s="16" t="e">
        <f t="shared" si="265"/>
        <v>#DIV/0!</v>
      </c>
      <c r="X187" s="7"/>
      <c r="Y187" s="8"/>
      <c r="Z187" s="8"/>
      <c r="AA187" s="8"/>
      <c r="AB187" s="8"/>
      <c r="AC187" s="9"/>
      <c r="AD187" s="7">
        <f t="shared" si="266"/>
        <v>0</v>
      </c>
      <c r="AE187" s="75">
        <f t="shared" si="207"/>
        <v>0</v>
      </c>
      <c r="AG187" s="7" t="s">
        <v>4</v>
      </c>
      <c r="AH187" s="8">
        <f t="shared" si="267"/>
        <v>2</v>
      </c>
      <c r="AI187" s="8">
        <f t="shared" si="268"/>
        <v>3</v>
      </c>
      <c r="AJ187" s="8">
        <f t="shared" si="269"/>
        <v>4</v>
      </c>
      <c r="AK187" s="8">
        <f t="shared" si="239"/>
        <v>1</v>
      </c>
      <c r="AL187" s="9" t="s">
        <v>4</v>
      </c>
      <c r="AM187" s="7">
        <f t="shared" si="270"/>
        <v>10</v>
      </c>
      <c r="AN187" s="101">
        <f t="shared" si="271"/>
        <v>0</v>
      </c>
      <c r="AO187" s="7" t="s">
        <v>4</v>
      </c>
      <c r="AP187" s="8">
        <v>0</v>
      </c>
      <c r="AQ187" s="8">
        <v>0</v>
      </c>
      <c r="AR187" s="8">
        <v>0</v>
      </c>
      <c r="AS187" s="8">
        <v>0</v>
      </c>
      <c r="AT187" s="9" t="s">
        <v>4</v>
      </c>
      <c r="AU187" s="74">
        <f t="shared" ref="AU187:AU193" si="275">SUM(AO187:AT187)</f>
        <v>0</v>
      </c>
      <c r="AV187" s="101">
        <f t="shared" si="210"/>
        <v>0</v>
      </c>
      <c r="AW187" s="7" t="s">
        <v>4</v>
      </c>
      <c r="AX187" s="8">
        <v>0</v>
      </c>
      <c r="AY187" s="8">
        <v>0</v>
      </c>
      <c r="AZ187" s="8">
        <v>0</v>
      </c>
      <c r="BA187" s="8">
        <v>0</v>
      </c>
      <c r="BB187" s="9" t="s">
        <v>4</v>
      </c>
      <c r="BC187" s="74">
        <f t="shared" si="272"/>
        <v>0</v>
      </c>
      <c r="BD187" s="104">
        <f t="shared" si="216"/>
        <v>0</v>
      </c>
      <c r="BE187" s="96"/>
      <c r="BF187" s="11">
        <v>2</v>
      </c>
      <c r="BG187" s="11">
        <v>3</v>
      </c>
      <c r="BH187" s="11">
        <v>4</v>
      </c>
      <c r="BI187" s="11">
        <v>1</v>
      </c>
      <c r="BJ187" s="106"/>
      <c r="BK187" s="108">
        <f t="shared" si="240"/>
        <v>10</v>
      </c>
      <c r="BL187" s="86">
        <f>SUMIF(наличие!D:D,E187,наличие!F:F)</f>
        <v>0</v>
      </c>
      <c r="BM187" s="87">
        <f t="shared" si="273"/>
        <v>0</v>
      </c>
      <c r="BN187" s="87">
        <f t="shared" si="274"/>
        <v>0</v>
      </c>
      <c r="BO187" s="113">
        <f t="shared" si="201"/>
        <v>0</v>
      </c>
    </row>
    <row r="188" spans="1:67" s="10" customFormat="1" ht="30" x14ac:dyDescent="0.25">
      <c r="A188" s="11">
        <v>185</v>
      </c>
      <c r="B188" s="11" t="str">
        <f>_xlfn.XLOOKUP(D188,наличие!B:B,наличие!D:D,"-",0)</f>
        <v>-</v>
      </c>
      <c r="C188" s="11" t="s">
        <v>2393</v>
      </c>
      <c r="D188" s="109" t="str">
        <f t="shared" si="202"/>
        <v>TINO</v>
      </c>
      <c r="E188" s="110" t="str">
        <f t="shared" si="203"/>
        <v>7001</v>
      </c>
      <c r="F188" s="111" t="s">
        <v>14</v>
      </c>
      <c r="G188" s="11" t="str">
        <f t="shared" si="204"/>
        <v>7001_Basalt</v>
      </c>
      <c r="H188" s="30" t="s">
        <v>4280</v>
      </c>
      <c r="I188" s="30"/>
      <c r="J188" s="14" t="s">
        <v>2488</v>
      </c>
      <c r="K188" s="45"/>
      <c r="L188" s="65">
        <f>K188*1.15</f>
        <v>0</v>
      </c>
      <c r="M188" s="125">
        <f>SUMIF(price!A:A,E188,price!D:D)</f>
        <v>135</v>
      </c>
      <c r="N188" s="126">
        <v>156</v>
      </c>
      <c r="O188" s="21">
        <f>N188*$L$1</f>
        <v>14040</v>
      </c>
      <c r="P188" s="16" t="e">
        <f>(N188-L188)/L188</f>
        <v>#DIV/0!</v>
      </c>
      <c r="Q188" s="118">
        <f>ROUND(N188*0.55,1)</f>
        <v>85.8</v>
      </c>
      <c r="R188" s="22">
        <f t="shared" si="236"/>
        <v>0</v>
      </c>
      <c r="S188" s="16" t="e">
        <f>(Q188-L188)/L188</f>
        <v>#DIV/0!</v>
      </c>
      <c r="T188" s="23">
        <f>ROUND(Q188*0.8,1)</f>
        <v>68.599999999999994</v>
      </c>
      <c r="U188" s="28">
        <v>2364</v>
      </c>
      <c r="V188" s="22">
        <f>T188*$J$1</f>
        <v>0</v>
      </c>
      <c r="W188" s="16" t="e">
        <f>(T188-L188)/L188</f>
        <v>#DIV/0!</v>
      </c>
      <c r="X188" s="7"/>
      <c r="Y188" s="8"/>
      <c r="Z188" s="8"/>
      <c r="AA188" s="8"/>
      <c r="AB188" s="8"/>
      <c r="AC188" s="9"/>
      <c r="AD188" s="7">
        <f>SUM(X188:AC188)</f>
        <v>0</v>
      </c>
      <c r="AE188" s="75">
        <f>AD188*K188</f>
        <v>0</v>
      </c>
      <c r="AG188" s="7" t="s">
        <v>4</v>
      </c>
      <c r="AH188" s="8">
        <f t="shared" ref="AH188:AJ191" si="276">BF188+Y188-AP188-AX188</f>
        <v>0</v>
      </c>
      <c r="AI188" s="8">
        <f t="shared" si="276"/>
        <v>0</v>
      </c>
      <c r="AJ188" s="8">
        <f t="shared" si="276"/>
        <v>2</v>
      </c>
      <c r="AK188" s="8">
        <f t="shared" si="239"/>
        <v>1</v>
      </c>
      <c r="AL188" s="9">
        <f>BJ188+AC188-AT188-BB188</f>
        <v>1</v>
      </c>
      <c r="AM188" s="7">
        <f>SUM(AG188:AL188)</f>
        <v>4</v>
      </c>
      <c r="AN188" s="101">
        <f>AM188*L188</f>
        <v>0</v>
      </c>
      <c r="AO188" s="7" t="s">
        <v>4</v>
      </c>
      <c r="AP188" s="8">
        <v>0</v>
      </c>
      <c r="AQ188" s="8">
        <v>0</v>
      </c>
      <c r="AR188" s="8">
        <v>0</v>
      </c>
      <c r="AS188" s="8">
        <v>0</v>
      </c>
      <c r="AT188" s="9">
        <v>0</v>
      </c>
      <c r="AU188" s="74">
        <f>SUM(AO188:AT188)</f>
        <v>0</v>
      </c>
      <c r="AV188" s="101">
        <f>AU188*K188</f>
        <v>0</v>
      </c>
      <c r="AW188" s="7" t="s">
        <v>4</v>
      </c>
      <c r="AX188" s="8">
        <v>0</v>
      </c>
      <c r="AY188" s="8">
        <v>0</v>
      </c>
      <c r="AZ188" s="8">
        <v>0</v>
      </c>
      <c r="BA188" s="8">
        <v>0</v>
      </c>
      <c r="BB188" s="9">
        <v>0</v>
      </c>
      <c r="BC188" s="74">
        <f>SUM(AW188:BB188)</f>
        <v>0</v>
      </c>
      <c r="BD188" s="104">
        <f>BC188*K188</f>
        <v>0</v>
      </c>
      <c r="BE188" s="96"/>
      <c r="BF188" s="11"/>
      <c r="BG188" s="11"/>
      <c r="BH188" s="11">
        <v>2</v>
      </c>
      <c r="BI188" s="11">
        <v>1</v>
      </c>
      <c r="BJ188" s="106">
        <v>1</v>
      </c>
      <c r="BK188" s="108">
        <f t="shared" si="240"/>
        <v>4</v>
      </c>
      <c r="BL188" s="86">
        <f>SUMIF(наличие!D:D,E188,наличие!F:F)</f>
        <v>0</v>
      </c>
      <c r="BM188" s="87">
        <f>AU188*O188</f>
        <v>0</v>
      </c>
      <c r="BN188" s="87">
        <f>BC188*O188</f>
        <v>0</v>
      </c>
      <c r="BO188" s="113">
        <f t="shared" si="201"/>
        <v>0</v>
      </c>
    </row>
    <row r="189" spans="1:67" s="10" customFormat="1" ht="30" x14ac:dyDescent="0.25">
      <c r="A189" s="11">
        <v>186</v>
      </c>
      <c r="B189" s="11" t="str">
        <f>_xlfn.XLOOKUP(D189,наличие!B:B,наличие!D:D,"-",0)</f>
        <v>-</v>
      </c>
      <c r="C189" s="11" t="s">
        <v>2393</v>
      </c>
      <c r="D189" s="109" t="str">
        <f t="shared" si="202"/>
        <v>TINO</v>
      </c>
      <c r="E189" s="110" t="str">
        <f t="shared" si="203"/>
        <v>7001</v>
      </c>
      <c r="F189" s="111" t="s">
        <v>5</v>
      </c>
      <c r="G189" s="11" t="str">
        <f t="shared" si="204"/>
        <v>7001_Black</v>
      </c>
      <c r="H189" s="30" t="s">
        <v>4280</v>
      </c>
      <c r="I189" s="30"/>
      <c r="J189" s="14" t="s">
        <v>2488</v>
      </c>
      <c r="K189" s="45"/>
      <c r="L189" s="65">
        <f>K189*1.15</f>
        <v>0</v>
      </c>
      <c r="M189" s="125">
        <f>SUMIF(price!A:A,E189,price!D:D)</f>
        <v>135</v>
      </c>
      <c r="N189" s="126">
        <v>156</v>
      </c>
      <c r="O189" s="21">
        <f>N189*$L$1</f>
        <v>14040</v>
      </c>
      <c r="P189" s="16" t="e">
        <f>(N189-L189)/L189</f>
        <v>#DIV/0!</v>
      </c>
      <c r="Q189" s="118">
        <f>ROUND(N189*0.55,1)</f>
        <v>85.8</v>
      </c>
      <c r="R189" s="22">
        <f t="shared" si="236"/>
        <v>0</v>
      </c>
      <c r="S189" s="16" t="e">
        <f>(Q189-L189)/L189</f>
        <v>#DIV/0!</v>
      </c>
      <c r="T189" s="23">
        <f>ROUND(Q189*0.8,1)</f>
        <v>68.599999999999994</v>
      </c>
      <c r="U189" s="28">
        <v>2364</v>
      </c>
      <c r="V189" s="22">
        <f>T189*$J$1</f>
        <v>0</v>
      </c>
      <c r="W189" s="16" t="e">
        <f>(T189-L189)/L189</f>
        <v>#DIV/0!</v>
      </c>
      <c r="X189" s="7"/>
      <c r="Y189" s="8"/>
      <c r="Z189" s="8"/>
      <c r="AA189" s="8"/>
      <c r="AB189" s="8"/>
      <c r="AC189" s="9"/>
      <c r="AD189" s="7">
        <f>SUM(X189:AC189)</f>
        <v>0</v>
      </c>
      <c r="AE189" s="75">
        <f>AD189*K189</f>
        <v>0</v>
      </c>
      <c r="AG189" s="7" t="s">
        <v>4</v>
      </c>
      <c r="AH189" s="8">
        <f t="shared" si="276"/>
        <v>1</v>
      </c>
      <c r="AI189" s="8">
        <f t="shared" si="276"/>
        <v>1</v>
      </c>
      <c r="AJ189" s="8">
        <f t="shared" si="276"/>
        <v>5</v>
      </c>
      <c r="AK189" s="8">
        <f t="shared" si="239"/>
        <v>2</v>
      </c>
      <c r="AL189" s="9">
        <f>BJ189+AC189-AT189-BB189</f>
        <v>1</v>
      </c>
      <c r="AM189" s="7">
        <f>SUM(AG189:AL189)</f>
        <v>10</v>
      </c>
      <c r="AN189" s="101">
        <f>AM189*L189</f>
        <v>0</v>
      </c>
      <c r="AO189" s="7" t="s">
        <v>4</v>
      </c>
      <c r="AP189" s="8">
        <v>0</v>
      </c>
      <c r="AQ189" s="8">
        <v>0</v>
      </c>
      <c r="AR189" s="8">
        <v>0</v>
      </c>
      <c r="AS189" s="8">
        <v>0</v>
      </c>
      <c r="AT189" s="9">
        <v>0</v>
      </c>
      <c r="AU189" s="74">
        <f>SUM(AO189:AT189)</f>
        <v>0</v>
      </c>
      <c r="AV189" s="101">
        <f>AU189*K189</f>
        <v>0</v>
      </c>
      <c r="AW189" s="7" t="s">
        <v>4</v>
      </c>
      <c r="AX189" s="8">
        <v>0</v>
      </c>
      <c r="AY189" s="8">
        <v>0</v>
      </c>
      <c r="AZ189" s="8">
        <v>0</v>
      </c>
      <c r="BA189" s="8">
        <v>0</v>
      </c>
      <c r="BB189" s="9">
        <v>0</v>
      </c>
      <c r="BC189" s="74">
        <f>SUM(AW189:BB189)</f>
        <v>0</v>
      </c>
      <c r="BD189" s="104">
        <f>BC189*K189</f>
        <v>0</v>
      </c>
      <c r="BE189" s="96"/>
      <c r="BF189" s="11">
        <v>1</v>
      </c>
      <c r="BG189" s="11">
        <v>1</v>
      </c>
      <c r="BH189" s="11">
        <v>5</v>
      </c>
      <c r="BI189" s="11">
        <v>2</v>
      </c>
      <c r="BJ189" s="106">
        <v>1</v>
      </c>
      <c r="BK189" s="108">
        <f t="shared" si="240"/>
        <v>10</v>
      </c>
      <c r="BL189" s="86">
        <f>SUMIF(наличие!D:D,E189,наличие!F:F)</f>
        <v>0</v>
      </c>
      <c r="BM189" s="87">
        <f>AU189*O189</f>
        <v>0</v>
      </c>
      <c r="BN189" s="87">
        <f>BC189*O189</f>
        <v>0</v>
      </c>
      <c r="BO189" s="113">
        <f t="shared" si="201"/>
        <v>0</v>
      </c>
    </row>
    <row r="190" spans="1:67" s="10" customFormat="1" ht="30" x14ac:dyDescent="0.25">
      <c r="A190" s="11">
        <v>187</v>
      </c>
      <c r="B190" s="11" t="str">
        <f>_xlfn.XLOOKUP(D190,наличие!B:B,наличие!D:D,"-",0)</f>
        <v>-</v>
      </c>
      <c r="C190" s="11" t="s">
        <v>2393</v>
      </c>
      <c r="D190" s="109" t="str">
        <f t="shared" si="202"/>
        <v>TINO</v>
      </c>
      <c r="E190" s="110" t="str">
        <f t="shared" si="203"/>
        <v>7001</v>
      </c>
      <c r="F190" s="111" t="s">
        <v>12</v>
      </c>
      <c r="G190" s="11" t="str">
        <f t="shared" si="204"/>
        <v>7001_Black Mix</v>
      </c>
      <c r="H190" s="30" t="s">
        <v>4280</v>
      </c>
      <c r="I190" s="30"/>
      <c r="J190" s="14" t="s">
        <v>2488</v>
      </c>
      <c r="K190" s="45"/>
      <c r="L190" s="65">
        <f>K190*1.15</f>
        <v>0</v>
      </c>
      <c r="M190" s="125">
        <f>SUMIF(price!A:A,E190,price!D:D)</f>
        <v>135</v>
      </c>
      <c r="N190" s="126">
        <v>156</v>
      </c>
      <c r="O190" s="21">
        <f>N190*$L$1</f>
        <v>14040</v>
      </c>
      <c r="P190" s="16" t="e">
        <f>(N190-L190)/L190</f>
        <v>#DIV/0!</v>
      </c>
      <c r="Q190" s="118">
        <f>ROUND(N190*0.55,1)</f>
        <v>85.8</v>
      </c>
      <c r="R190" s="22">
        <f t="shared" si="236"/>
        <v>0</v>
      </c>
      <c r="S190" s="16" t="e">
        <f>(Q190-L190)/L190</f>
        <v>#DIV/0!</v>
      </c>
      <c r="T190" s="23">
        <f>ROUND(Q190*0.8,1)</f>
        <v>68.599999999999994</v>
      </c>
      <c r="U190" s="28">
        <v>2364</v>
      </c>
      <c r="V190" s="22">
        <f>T190*$J$1</f>
        <v>0</v>
      </c>
      <c r="W190" s="16" t="e">
        <f>(T190-L190)/L190</f>
        <v>#DIV/0!</v>
      </c>
      <c r="X190" s="7"/>
      <c r="Y190" s="8"/>
      <c r="Z190" s="8"/>
      <c r="AA190" s="8"/>
      <c r="AB190" s="8"/>
      <c r="AC190" s="9"/>
      <c r="AD190" s="7">
        <f>SUM(X190:AC190)</f>
        <v>0</v>
      </c>
      <c r="AE190" s="75">
        <f>AD190*K190</f>
        <v>0</v>
      </c>
      <c r="AG190" s="7" t="s">
        <v>4</v>
      </c>
      <c r="AH190" s="8">
        <f t="shared" si="276"/>
        <v>2</v>
      </c>
      <c r="AI190" s="8">
        <f t="shared" si="276"/>
        <v>3</v>
      </c>
      <c r="AJ190" s="8">
        <f t="shared" si="276"/>
        <v>5</v>
      </c>
      <c r="AK190" s="8">
        <f t="shared" si="239"/>
        <v>2</v>
      </c>
      <c r="AL190" s="9">
        <f>BJ190+AC190-AT190-BB190</f>
        <v>2</v>
      </c>
      <c r="AM190" s="7">
        <f>SUM(AG190:AL190)</f>
        <v>14</v>
      </c>
      <c r="AN190" s="101">
        <f>AM190*L190</f>
        <v>0</v>
      </c>
      <c r="AO190" s="7" t="s">
        <v>4</v>
      </c>
      <c r="AP190" s="8">
        <v>0</v>
      </c>
      <c r="AQ190" s="8">
        <v>0</v>
      </c>
      <c r="AR190" s="8">
        <v>0</v>
      </c>
      <c r="AS190" s="8">
        <v>0</v>
      </c>
      <c r="AT190" s="9">
        <v>0</v>
      </c>
      <c r="AU190" s="74">
        <f>SUM(AO190:AT190)</f>
        <v>0</v>
      </c>
      <c r="AV190" s="101">
        <f>AU190*K190</f>
        <v>0</v>
      </c>
      <c r="AW190" s="7" t="s">
        <v>4</v>
      </c>
      <c r="AX190" s="8">
        <v>0</v>
      </c>
      <c r="AY190" s="8">
        <v>0</v>
      </c>
      <c r="AZ190" s="8">
        <v>0</v>
      </c>
      <c r="BA190" s="8">
        <v>0</v>
      </c>
      <c r="BB190" s="9">
        <v>0</v>
      </c>
      <c r="BC190" s="74">
        <f>SUM(AW190:BB190)</f>
        <v>0</v>
      </c>
      <c r="BD190" s="104">
        <f>BC190*K190</f>
        <v>0</v>
      </c>
      <c r="BE190" s="96"/>
      <c r="BF190" s="11">
        <v>2</v>
      </c>
      <c r="BG190" s="11">
        <v>3</v>
      </c>
      <c r="BH190" s="11">
        <v>5</v>
      </c>
      <c r="BI190" s="11">
        <v>2</v>
      </c>
      <c r="BJ190" s="106">
        <v>2</v>
      </c>
      <c r="BK190" s="108">
        <f t="shared" si="240"/>
        <v>14</v>
      </c>
      <c r="BL190" s="86">
        <f>SUMIF(наличие!D:D,E190,наличие!F:F)</f>
        <v>0</v>
      </c>
      <c r="BM190" s="87">
        <f>AU190*O190</f>
        <v>0</v>
      </c>
      <c r="BN190" s="87">
        <f>BC190*O190</f>
        <v>0</v>
      </c>
      <c r="BO190" s="113">
        <f t="shared" si="201"/>
        <v>0</v>
      </c>
    </row>
    <row r="191" spans="1:67" s="10" customFormat="1" ht="30" x14ac:dyDescent="0.25">
      <c r="A191" s="11">
        <v>188</v>
      </c>
      <c r="B191" s="11" t="str">
        <f>_xlfn.XLOOKUP(D191,наличие!B:B,наличие!D:D,"-",0)</f>
        <v>-</v>
      </c>
      <c r="C191" s="11" t="s">
        <v>2393</v>
      </c>
      <c r="D191" s="109" t="str">
        <f t="shared" si="202"/>
        <v>TINO</v>
      </c>
      <c r="E191" s="110" t="str">
        <f t="shared" si="203"/>
        <v>7001</v>
      </c>
      <c r="F191" s="111" t="s">
        <v>8</v>
      </c>
      <c r="G191" s="11" t="str">
        <f t="shared" si="204"/>
        <v>7001_Brown</v>
      </c>
      <c r="H191" s="30" t="s">
        <v>4280</v>
      </c>
      <c r="I191" s="30"/>
      <c r="J191" s="14" t="s">
        <v>2488</v>
      </c>
      <c r="K191" s="45"/>
      <c r="L191" s="65">
        <f>K191*1.15</f>
        <v>0</v>
      </c>
      <c r="M191" s="125">
        <f>SUMIF(price!A:A,E191,price!D:D)</f>
        <v>135</v>
      </c>
      <c r="N191" s="126">
        <v>155</v>
      </c>
      <c r="O191" s="21">
        <f>N191*$L$1</f>
        <v>13950</v>
      </c>
      <c r="P191" s="16" t="e">
        <f>(N191-L191)/L191</f>
        <v>#DIV/0!</v>
      </c>
      <c r="Q191" s="118">
        <f>ROUND(N191*0.55,1)</f>
        <v>85.3</v>
      </c>
      <c r="R191" s="22">
        <f t="shared" si="236"/>
        <v>0</v>
      </c>
      <c r="S191" s="16" t="e">
        <f>(Q191-L191)/L191</f>
        <v>#DIV/0!</v>
      </c>
      <c r="T191" s="23">
        <f>ROUND(Q191*0.8,1)</f>
        <v>68.2</v>
      </c>
      <c r="U191" s="28"/>
      <c r="V191" s="22">
        <f>T191*$J$1</f>
        <v>0</v>
      </c>
      <c r="W191" s="16" t="e">
        <f>(T191-L191)/L191</f>
        <v>#DIV/0!</v>
      </c>
      <c r="X191" s="7"/>
      <c r="Y191" s="8"/>
      <c r="Z191" s="8"/>
      <c r="AA191" s="8"/>
      <c r="AB191" s="8"/>
      <c r="AC191" s="9"/>
      <c r="AD191" s="7">
        <f>SUM(X191:AC191)</f>
        <v>0</v>
      </c>
      <c r="AE191" s="75">
        <f>AD191*K191</f>
        <v>0</v>
      </c>
      <c r="AG191" s="7" t="s">
        <v>4</v>
      </c>
      <c r="AH191" s="8">
        <f t="shared" si="276"/>
        <v>1</v>
      </c>
      <c r="AI191" s="8">
        <f t="shared" si="276"/>
        <v>2</v>
      </c>
      <c r="AJ191" s="8">
        <f t="shared" si="276"/>
        <v>3</v>
      </c>
      <c r="AK191" s="8">
        <f t="shared" si="239"/>
        <v>2</v>
      </c>
      <c r="AL191" s="9" t="s">
        <v>4</v>
      </c>
      <c r="AM191" s="7">
        <f>SUM(AG191:AL191)</f>
        <v>8</v>
      </c>
      <c r="AN191" s="101">
        <f>AM191*L191</f>
        <v>0</v>
      </c>
      <c r="AO191" s="7" t="s">
        <v>4</v>
      </c>
      <c r="AP191" s="8">
        <v>0</v>
      </c>
      <c r="AQ191" s="8">
        <v>0</v>
      </c>
      <c r="AR191" s="8">
        <v>0</v>
      </c>
      <c r="AS191" s="8">
        <v>0</v>
      </c>
      <c r="AT191" s="9" t="s">
        <v>4</v>
      </c>
      <c r="AU191" s="74">
        <f>SUM(AO191:AT191)</f>
        <v>0</v>
      </c>
      <c r="AV191" s="101">
        <f>AU191*K191</f>
        <v>0</v>
      </c>
      <c r="AW191" s="7" t="s">
        <v>4</v>
      </c>
      <c r="AX191" s="8">
        <v>0</v>
      </c>
      <c r="AY191" s="8">
        <v>0</v>
      </c>
      <c r="AZ191" s="8">
        <v>0</v>
      </c>
      <c r="BA191" s="8">
        <v>0</v>
      </c>
      <c r="BB191" s="9" t="s">
        <v>4</v>
      </c>
      <c r="BC191" s="74">
        <f>SUM(AW191:BB191)</f>
        <v>0</v>
      </c>
      <c r="BD191" s="104">
        <f>BC191*K191</f>
        <v>0</v>
      </c>
      <c r="BE191" s="96"/>
      <c r="BF191" s="11">
        <v>1</v>
      </c>
      <c r="BG191" s="11">
        <v>2</v>
      </c>
      <c r="BH191" s="11">
        <v>3</v>
      </c>
      <c r="BI191" s="11">
        <v>2</v>
      </c>
      <c r="BJ191" s="106"/>
      <c r="BK191" s="108">
        <f t="shared" si="240"/>
        <v>8</v>
      </c>
      <c r="BL191" s="86">
        <f>SUMIF(наличие!D:D,E191,наличие!F:F)</f>
        <v>0</v>
      </c>
      <c r="BM191" s="87">
        <f>AU191*O191</f>
        <v>0</v>
      </c>
      <c r="BN191" s="87">
        <f>BC191*O191</f>
        <v>0</v>
      </c>
      <c r="BO191" s="113">
        <f t="shared" si="201"/>
        <v>0</v>
      </c>
    </row>
    <row r="192" spans="1:67" s="10" customFormat="1" ht="45" x14ac:dyDescent="0.25">
      <c r="A192" s="11">
        <v>189</v>
      </c>
      <c r="B192" s="11" t="str">
        <f>_xlfn.XLOOKUP(D192,наличие!B:B,наличие!D:D,"-",0)</f>
        <v>-</v>
      </c>
      <c r="C192" s="11" t="s">
        <v>2394</v>
      </c>
      <c r="D192" s="109" t="str">
        <f t="shared" si="202"/>
        <v>NIALL</v>
      </c>
      <c r="E192" s="110" t="str">
        <f t="shared" si="203"/>
        <v>38367BH</v>
      </c>
      <c r="F192" s="111" t="s">
        <v>5</v>
      </c>
      <c r="G192" s="11" t="str">
        <f t="shared" si="204"/>
        <v>38367BH_Black</v>
      </c>
      <c r="H192" s="30" t="s">
        <v>4278</v>
      </c>
      <c r="I192" s="30"/>
      <c r="J192" s="15" t="s">
        <v>2488</v>
      </c>
      <c r="K192" s="45"/>
      <c r="L192" s="65">
        <f t="shared" si="218"/>
        <v>0</v>
      </c>
      <c r="M192" s="125">
        <f>SUMIF(price!A:A,E192,price!D:D)</f>
        <v>0</v>
      </c>
      <c r="N192" s="126">
        <v>63</v>
      </c>
      <c r="O192" s="21">
        <f t="shared" si="259"/>
        <v>5670</v>
      </c>
      <c r="P192" s="16" t="e">
        <f t="shared" si="260"/>
        <v>#DIV/0!</v>
      </c>
      <c r="Q192" s="118">
        <f t="shared" si="261"/>
        <v>34.700000000000003</v>
      </c>
      <c r="R192" s="22">
        <f t="shared" si="236"/>
        <v>0</v>
      </c>
      <c r="S192" s="16" t="e">
        <f t="shared" si="262"/>
        <v>#DIV/0!</v>
      </c>
      <c r="T192" s="23">
        <f t="shared" si="263"/>
        <v>27.8</v>
      </c>
      <c r="U192" s="28">
        <v>1649</v>
      </c>
      <c r="V192" s="22">
        <f t="shared" si="264"/>
        <v>0</v>
      </c>
      <c r="W192" s="16" t="e">
        <f t="shared" si="265"/>
        <v>#DIV/0!</v>
      </c>
      <c r="X192" s="7"/>
      <c r="Y192" s="8"/>
      <c r="Z192" s="8"/>
      <c r="AA192" s="8"/>
      <c r="AB192" s="8"/>
      <c r="AC192" s="9"/>
      <c r="AD192" s="7">
        <f t="shared" si="266"/>
        <v>0</v>
      </c>
      <c r="AE192" s="75">
        <f t="shared" si="207"/>
        <v>0</v>
      </c>
      <c r="AG192" s="7" t="s">
        <v>4</v>
      </c>
      <c r="AH192" s="8">
        <f t="shared" si="267"/>
        <v>0</v>
      </c>
      <c r="AI192" s="8">
        <f t="shared" si="268"/>
        <v>0</v>
      </c>
      <c r="AJ192" s="8">
        <f t="shared" si="269"/>
        <v>0</v>
      </c>
      <c r="AK192" s="8">
        <f t="shared" si="239"/>
        <v>0</v>
      </c>
      <c r="AL192" s="9" t="s">
        <v>4</v>
      </c>
      <c r="AM192" s="7">
        <f t="shared" si="270"/>
        <v>0</v>
      </c>
      <c r="AN192" s="101">
        <f t="shared" si="271"/>
        <v>0</v>
      </c>
      <c r="AO192" s="7" t="s">
        <v>4</v>
      </c>
      <c r="AP192" s="8">
        <v>0</v>
      </c>
      <c r="AQ192" s="8">
        <v>0</v>
      </c>
      <c r="AR192" s="8">
        <v>0</v>
      </c>
      <c r="AS192" s="8">
        <v>0</v>
      </c>
      <c r="AT192" s="9" t="s">
        <v>4</v>
      </c>
      <c r="AU192" s="74">
        <f t="shared" si="275"/>
        <v>0</v>
      </c>
      <c r="AV192" s="101">
        <f t="shared" si="210"/>
        <v>0</v>
      </c>
      <c r="AW192" s="7" t="s">
        <v>4</v>
      </c>
      <c r="AX192" s="8">
        <v>0</v>
      </c>
      <c r="AY192" s="8">
        <v>0</v>
      </c>
      <c r="AZ192" s="8">
        <v>0</v>
      </c>
      <c r="BA192" s="8">
        <v>0</v>
      </c>
      <c r="BB192" s="9" t="s">
        <v>4</v>
      </c>
      <c r="BC192" s="74">
        <f t="shared" si="272"/>
        <v>0</v>
      </c>
      <c r="BD192" s="104">
        <f t="shared" si="216"/>
        <v>0</v>
      </c>
      <c r="BE192" s="96"/>
      <c r="BF192" s="11"/>
      <c r="BG192" s="11"/>
      <c r="BH192" s="11"/>
      <c r="BI192" s="11"/>
      <c r="BJ192" s="106"/>
      <c r="BK192" s="108">
        <f t="shared" si="240"/>
        <v>0</v>
      </c>
      <c r="BL192" s="86">
        <f>SUMIF(наличие!D:D,E192,наличие!F:F)</f>
        <v>0</v>
      </c>
      <c r="BM192" s="87">
        <f t="shared" si="273"/>
        <v>0</v>
      </c>
      <c r="BN192" s="87">
        <f t="shared" si="274"/>
        <v>0</v>
      </c>
      <c r="BO192" s="113">
        <f t="shared" si="201"/>
        <v>0</v>
      </c>
    </row>
    <row r="193" spans="1:67" s="10" customFormat="1" ht="45" x14ac:dyDescent="0.25">
      <c r="A193" s="11">
        <v>190</v>
      </c>
      <c r="B193" s="11" t="str">
        <f>_xlfn.XLOOKUP(D193,наличие!B:B,наличие!D:D,"-",0)</f>
        <v>-</v>
      </c>
      <c r="C193" s="11" t="s">
        <v>2394</v>
      </c>
      <c r="D193" s="109" t="str">
        <f t="shared" si="202"/>
        <v>NIALL</v>
      </c>
      <c r="E193" s="110" t="str">
        <f t="shared" si="203"/>
        <v>38367BH</v>
      </c>
      <c r="F193" s="111" t="s">
        <v>9</v>
      </c>
      <c r="G193" s="11" t="str">
        <f t="shared" si="204"/>
        <v>38367BH_Cognac</v>
      </c>
      <c r="H193" s="30" t="s">
        <v>4278</v>
      </c>
      <c r="I193" s="30"/>
      <c r="J193" s="15" t="s">
        <v>2488</v>
      </c>
      <c r="K193" s="45"/>
      <c r="L193" s="65">
        <f t="shared" si="218"/>
        <v>0</v>
      </c>
      <c r="M193" s="125">
        <f>SUMIF(price!A:A,E193,price!D:D)</f>
        <v>0</v>
      </c>
      <c r="N193" s="126">
        <v>63</v>
      </c>
      <c r="O193" s="21">
        <f t="shared" si="259"/>
        <v>5670</v>
      </c>
      <c r="P193" s="16" t="e">
        <f t="shared" si="260"/>
        <v>#DIV/0!</v>
      </c>
      <c r="Q193" s="118">
        <f t="shared" si="261"/>
        <v>34.700000000000003</v>
      </c>
      <c r="R193" s="22">
        <f t="shared" si="236"/>
        <v>0</v>
      </c>
      <c r="S193" s="16" t="e">
        <f t="shared" si="262"/>
        <v>#DIV/0!</v>
      </c>
      <c r="T193" s="23">
        <f t="shared" si="263"/>
        <v>27.8</v>
      </c>
      <c r="U193" s="28">
        <v>1649</v>
      </c>
      <c r="V193" s="22">
        <f t="shared" si="264"/>
        <v>0</v>
      </c>
      <c r="W193" s="16" t="e">
        <f t="shared" si="265"/>
        <v>#DIV/0!</v>
      </c>
      <c r="X193" s="7"/>
      <c r="Y193" s="8"/>
      <c r="Z193" s="8"/>
      <c r="AA193" s="8"/>
      <c r="AB193" s="8"/>
      <c r="AC193" s="9"/>
      <c r="AD193" s="7">
        <f t="shared" si="266"/>
        <v>0</v>
      </c>
      <c r="AE193" s="75">
        <f t="shared" si="207"/>
        <v>0</v>
      </c>
      <c r="AG193" s="7" t="s">
        <v>4</v>
      </c>
      <c r="AH193" s="8">
        <f t="shared" si="267"/>
        <v>0</v>
      </c>
      <c r="AI193" s="8">
        <f t="shared" si="268"/>
        <v>-1</v>
      </c>
      <c r="AJ193" s="8">
        <f t="shared" si="269"/>
        <v>-1</v>
      </c>
      <c r="AK193" s="8">
        <f t="shared" si="239"/>
        <v>-1</v>
      </c>
      <c r="AL193" s="9" t="s">
        <v>4</v>
      </c>
      <c r="AM193" s="7">
        <f t="shared" si="270"/>
        <v>-3</v>
      </c>
      <c r="AN193" s="101">
        <f t="shared" si="271"/>
        <v>0</v>
      </c>
      <c r="AO193" s="7" t="s">
        <v>4</v>
      </c>
      <c r="AP193" s="8">
        <v>0</v>
      </c>
      <c r="AQ193" s="8">
        <v>1</v>
      </c>
      <c r="AR193" s="8">
        <v>1</v>
      </c>
      <c r="AS193" s="8">
        <v>1</v>
      </c>
      <c r="AT193" s="9" t="s">
        <v>4</v>
      </c>
      <c r="AU193" s="74">
        <f t="shared" si="275"/>
        <v>3</v>
      </c>
      <c r="AV193" s="101">
        <f t="shared" si="210"/>
        <v>0</v>
      </c>
      <c r="AW193" s="7" t="s">
        <v>4</v>
      </c>
      <c r="AX193" s="8">
        <v>0</v>
      </c>
      <c r="AY193" s="8">
        <v>0</v>
      </c>
      <c r="AZ193" s="8">
        <v>0</v>
      </c>
      <c r="BA193" s="8">
        <v>0</v>
      </c>
      <c r="BB193" s="9" t="s">
        <v>4</v>
      </c>
      <c r="BC193" s="74">
        <f t="shared" si="272"/>
        <v>0</v>
      </c>
      <c r="BD193" s="104">
        <f t="shared" si="216"/>
        <v>0</v>
      </c>
      <c r="BE193" s="96"/>
      <c r="BF193" s="11"/>
      <c r="BG193" s="11"/>
      <c r="BH193" s="11"/>
      <c r="BI193" s="11"/>
      <c r="BJ193" s="106"/>
      <c r="BK193" s="108">
        <f t="shared" si="240"/>
        <v>0</v>
      </c>
      <c r="BL193" s="86">
        <f>SUMIF(наличие!D:D,E193,наличие!F:F)</f>
        <v>0</v>
      </c>
      <c r="BM193" s="87">
        <f t="shared" si="273"/>
        <v>17010</v>
      </c>
      <c r="BN193" s="87">
        <f t="shared" si="274"/>
        <v>0</v>
      </c>
      <c r="BO193" s="113">
        <f t="shared" si="201"/>
        <v>0</v>
      </c>
    </row>
    <row r="194" spans="1:67" s="10" customFormat="1" ht="45" x14ac:dyDescent="0.25">
      <c r="A194" s="11">
        <v>191</v>
      </c>
      <c r="B194" s="11" t="str">
        <f>_xlfn.XLOOKUP(D194,наличие!B:B,наличие!D:D,"-",0)</f>
        <v>-</v>
      </c>
      <c r="C194" s="11" t="s">
        <v>2394</v>
      </c>
      <c r="D194" s="109" t="str">
        <f t="shared" si="202"/>
        <v>NIALL</v>
      </c>
      <c r="E194" s="110" t="str">
        <f t="shared" si="203"/>
        <v>38367BH</v>
      </c>
      <c r="F194" s="111" t="s">
        <v>2452</v>
      </c>
      <c r="G194" s="11" t="str">
        <f t="shared" si="204"/>
        <v>38367BH_Fawn</v>
      </c>
      <c r="H194" s="30" t="s">
        <v>4278</v>
      </c>
      <c r="I194" s="30"/>
      <c r="J194" s="15" t="s">
        <v>2488</v>
      </c>
      <c r="K194" s="45"/>
      <c r="L194" s="65">
        <f t="shared" si="218"/>
        <v>0</v>
      </c>
      <c r="M194" s="125">
        <f>SUMIF(price!A:A,E194,price!D:D)</f>
        <v>0</v>
      </c>
      <c r="N194" s="126">
        <v>63</v>
      </c>
      <c r="O194" s="21">
        <f t="shared" si="259"/>
        <v>5670</v>
      </c>
      <c r="P194" s="16" t="e">
        <f t="shared" si="260"/>
        <v>#DIV/0!</v>
      </c>
      <c r="Q194" s="118">
        <f t="shared" si="261"/>
        <v>34.700000000000003</v>
      </c>
      <c r="R194" s="22">
        <f t="shared" ref="R194:R207" si="277">Q194*$J$1</f>
        <v>0</v>
      </c>
      <c r="S194" s="16" t="e">
        <f t="shared" si="262"/>
        <v>#DIV/0!</v>
      </c>
      <c r="T194" s="23">
        <f t="shared" si="263"/>
        <v>27.8</v>
      </c>
      <c r="U194" s="28">
        <v>1649</v>
      </c>
      <c r="V194" s="22">
        <f t="shared" si="264"/>
        <v>0</v>
      </c>
      <c r="W194" s="16" t="e">
        <f t="shared" si="265"/>
        <v>#DIV/0!</v>
      </c>
      <c r="X194" s="7"/>
      <c r="Y194" s="8"/>
      <c r="Z194" s="8"/>
      <c r="AA194" s="8"/>
      <c r="AB194" s="8"/>
      <c r="AC194" s="9"/>
      <c r="AD194" s="7">
        <f t="shared" si="266"/>
        <v>0</v>
      </c>
      <c r="AE194" s="75">
        <f t="shared" ref="AE194:AE251" si="278">AD194*K194</f>
        <v>0</v>
      </c>
      <c r="AG194" s="7" t="s">
        <v>4</v>
      </c>
      <c r="AH194" s="8">
        <f t="shared" si="267"/>
        <v>0</v>
      </c>
      <c r="AI194" s="8">
        <f t="shared" si="268"/>
        <v>-1</v>
      </c>
      <c r="AJ194" s="8">
        <f t="shared" si="269"/>
        <v>-1</v>
      </c>
      <c r="AK194" s="8">
        <f t="shared" si="239"/>
        <v>-1</v>
      </c>
      <c r="AL194" s="9" t="s">
        <v>4</v>
      </c>
      <c r="AM194" s="7">
        <f t="shared" si="270"/>
        <v>-3</v>
      </c>
      <c r="AN194" s="101">
        <f t="shared" si="271"/>
        <v>0</v>
      </c>
      <c r="AO194" s="7" t="s">
        <v>4</v>
      </c>
      <c r="AP194" s="8">
        <v>0</v>
      </c>
      <c r="AQ194" s="8">
        <v>1</v>
      </c>
      <c r="AR194" s="8">
        <v>1</v>
      </c>
      <c r="AS194" s="8">
        <v>1</v>
      </c>
      <c r="AT194" s="9" t="s">
        <v>4</v>
      </c>
      <c r="AU194" s="74">
        <f>SUM(AO194:AT194)</f>
        <v>3</v>
      </c>
      <c r="AV194" s="101">
        <f t="shared" ref="AV194:AV251" si="279">AU194*K194</f>
        <v>0</v>
      </c>
      <c r="AW194" s="7" t="s">
        <v>4</v>
      </c>
      <c r="AX194" s="8">
        <v>0</v>
      </c>
      <c r="AY194" s="8">
        <v>0</v>
      </c>
      <c r="AZ194" s="8">
        <v>0</v>
      </c>
      <c r="BA194" s="8">
        <v>0</v>
      </c>
      <c r="BB194" s="9" t="s">
        <v>4</v>
      </c>
      <c r="BC194" s="74">
        <f t="shared" si="272"/>
        <v>0</v>
      </c>
      <c r="BD194" s="104">
        <f t="shared" si="216"/>
        <v>0</v>
      </c>
      <c r="BE194" s="96"/>
      <c r="BF194" s="11"/>
      <c r="BG194" s="11"/>
      <c r="BH194" s="11"/>
      <c r="BI194" s="11"/>
      <c r="BJ194" s="106"/>
      <c r="BK194" s="108">
        <f t="shared" si="240"/>
        <v>0</v>
      </c>
      <c r="BL194" s="86">
        <f>SUMIF(наличие!D:D,E194,наличие!F:F)</f>
        <v>0</v>
      </c>
      <c r="BM194" s="87">
        <f t="shared" si="273"/>
        <v>17010</v>
      </c>
      <c r="BN194" s="87">
        <f t="shared" si="274"/>
        <v>0</v>
      </c>
      <c r="BO194" s="113">
        <f t="shared" si="201"/>
        <v>0</v>
      </c>
    </row>
    <row r="195" spans="1:67" s="10" customFormat="1" ht="45" x14ac:dyDescent="0.25">
      <c r="A195" s="11">
        <v>192</v>
      </c>
      <c r="B195" s="11" t="str">
        <f>_xlfn.XLOOKUP(D195,наличие!B:B,наличие!D:D,"-",0)</f>
        <v>-</v>
      </c>
      <c r="C195" s="11" t="s">
        <v>2395</v>
      </c>
      <c r="D195" s="109" t="str">
        <f t="shared" si="202"/>
        <v>TROPE</v>
      </c>
      <c r="E195" s="110" t="str">
        <f t="shared" si="203"/>
        <v>38359BH</v>
      </c>
      <c r="F195" s="111" t="s">
        <v>5</v>
      </c>
      <c r="G195" s="11" t="str">
        <f t="shared" si="204"/>
        <v>38359BH_Black</v>
      </c>
      <c r="H195" s="30" t="s">
        <v>4278</v>
      </c>
      <c r="I195" s="30"/>
      <c r="J195" s="14" t="s">
        <v>2488</v>
      </c>
      <c r="K195" s="45"/>
      <c r="L195" s="65">
        <f>K195*1.15</f>
        <v>0</v>
      </c>
      <c r="M195" s="125">
        <f>SUMIF(price!A:A,E195,price!D:D)</f>
        <v>0</v>
      </c>
      <c r="N195" s="126">
        <v>165</v>
      </c>
      <c r="O195" s="21">
        <f>N195*$L$1</f>
        <v>14850</v>
      </c>
      <c r="P195" s="16" t="e">
        <f>(N195-L195)/L195</f>
        <v>#DIV/0!</v>
      </c>
      <c r="Q195" s="118">
        <f>ROUND(N195*0.55,1)</f>
        <v>90.8</v>
      </c>
      <c r="R195" s="22">
        <f>Q195*$J$1</f>
        <v>0</v>
      </c>
      <c r="S195" s="16" t="e">
        <f>(Q195-L195)/L195</f>
        <v>#DIV/0!</v>
      </c>
      <c r="T195" s="23">
        <f>ROUND(Q195*0.8,1)</f>
        <v>72.599999999999994</v>
      </c>
      <c r="U195" s="28"/>
      <c r="V195" s="22">
        <f>T195*$J$1</f>
        <v>0</v>
      </c>
      <c r="W195" s="16" t="e">
        <f>(T195-L195)/L195</f>
        <v>#DIV/0!</v>
      </c>
      <c r="X195" s="7"/>
      <c r="Y195" s="8"/>
      <c r="Z195" s="8"/>
      <c r="AA195" s="8"/>
      <c r="AB195" s="8"/>
      <c r="AC195" s="9"/>
      <c r="AD195" s="7">
        <f>SUM(X195:AC195)</f>
        <v>0</v>
      </c>
      <c r="AE195" s="75">
        <f>AD195*K195</f>
        <v>0</v>
      </c>
      <c r="AG195" s="7" t="s">
        <v>4</v>
      </c>
      <c r="AH195" s="8">
        <f t="shared" ref="AH195:AJ196" si="280">BF195+Y195-AP195-AX195</f>
        <v>0</v>
      </c>
      <c r="AI195" s="8">
        <f t="shared" si="280"/>
        <v>0</v>
      </c>
      <c r="AJ195" s="8">
        <f t="shared" si="280"/>
        <v>0</v>
      </c>
      <c r="AK195" s="8">
        <f t="shared" si="239"/>
        <v>0</v>
      </c>
      <c r="AL195" s="9" t="s">
        <v>4</v>
      </c>
      <c r="AM195" s="7">
        <f>SUM(AG195:AL195)</f>
        <v>0</v>
      </c>
      <c r="AN195" s="101">
        <f>AM195*L195</f>
        <v>0</v>
      </c>
      <c r="AO195" s="7" t="s">
        <v>4</v>
      </c>
      <c r="AP195" s="8">
        <v>0</v>
      </c>
      <c r="AQ195" s="8">
        <v>0</v>
      </c>
      <c r="AR195" s="8">
        <v>0</v>
      </c>
      <c r="AS195" s="8">
        <v>0</v>
      </c>
      <c r="AT195" s="9" t="s">
        <v>4</v>
      </c>
      <c r="AU195" s="74">
        <f>SUM(AO195:AT195)</f>
        <v>0</v>
      </c>
      <c r="AV195" s="101">
        <f>AU195*K195</f>
        <v>0</v>
      </c>
      <c r="AW195" s="7" t="s">
        <v>4</v>
      </c>
      <c r="AX195" s="8">
        <v>0</v>
      </c>
      <c r="AY195" s="8">
        <v>0</v>
      </c>
      <c r="AZ195" s="8">
        <v>0</v>
      </c>
      <c r="BA195" s="8">
        <v>0</v>
      </c>
      <c r="BB195" s="9" t="s">
        <v>4</v>
      </c>
      <c r="BC195" s="74">
        <f>SUM(AW195:BB195)</f>
        <v>0</v>
      </c>
      <c r="BD195" s="104">
        <f>BC195*K195</f>
        <v>0</v>
      </c>
      <c r="BE195" s="96"/>
      <c r="BF195" s="11"/>
      <c r="BG195" s="11"/>
      <c r="BH195" s="11"/>
      <c r="BI195" s="11"/>
      <c r="BJ195" s="106"/>
      <c r="BK195" s="108">
        <f t="shared" si="240"/>
        <v>0</v>
      </c>
      <c r="BL195" s="86">
        <f>SUMIF(наличие!D:D,E195,наличие!F:F)</f>
        <v>0</v>
      </c>
      <c r="BM195" s="87">
        <f>AU195*O195</f>
        <v>0</v>
      </c>
      <c r="BN195" s="87">
        <f>BC195*O195</f>
        <v>0</v>
      </c>
      <c r="BO195" s="113">
        <f t="shared" si="201"/>
        <v>0</v>
      </c>
    </row>
    <row r="196" spans="1:67" s="10" customFormat="1" ht="45" x14ac:dyDescent="0.25">
      <c r="A196" s="11">
        <v>193</v>
      </c>
      <c r="B196" s="11" t="str">
        <f>_xlfn.XLOOKUP(D196,наличие!B:B,наличие!D:D,"-",0)</f>
        <v>-</v>
      </c>
      <c r="C196" s="11" t="s">
        <v>2395</v>
      </c>
      <c r="D196" s="109" t="str">
        <f t="shared" si="202"/>
        <v>TROPE</v>
      </c>
      <c r="E196" s="110" t="str">
        <f t="shared" si="203"/>
        <v>38359BH</v>
      </c>
      <c r="F196" s="111" t="s">
        <v>2438</v>
      </c>
      <c r="G196" s="11" t="str">
        <f t="shared" si="204"/>
        <v>38359BH_Uniform Green</v>
      </c>
      <c r="H196" s="30" t="s">
        <v>4278</v>
      </c>
      <c r="I196" s="30"/>
      <c r="J196" s="14" t="s">
        <v>2488</v>
      </c>
      <c r="K196" s="45"/>
      <c r="L196" s="65">
        <f>K196*1.15</f>
        <v>0</v>
      </c>
      <c r="M196" s="125">
        <f>SUMIF(price!A:A,E196,price!D:D)</f>
        <v>0</v>
      </c>
      <c r="N196" s="126">
        <v>165</v>
      </c>
      <c r="O196" s="21">
        <f>N196*$L$1</f>
        <v>14850</v>
      </c>
      <c r="P196" s="16" t="e">
        <f>(N196-L196)/L196</f>
        <v>#DIV/0!</v>
      </c>
      <c r="Q196" s="118">
        <f>ROUND(N196*0.55,1)</f>
        <v>90.8</v>
      </c>
      <c r="R196" s="22">
        <f>Q196*$J$1</f>
        <v>0</v>
      </c>
      <c r="S196" s="16" t="e">
        <f>(Q196-L196)/L196</f>
        <v>#DIV/0!</v>
      </c>
      <c r="T196" s="23">
        <f>ROUND(Q196*0.8,1)</f>
        <v>72.599999999999994</v>
      </c>
      <c r="U196" s="28"/>
      <c r="V196" s="22">
        <f>T196*$J$1</f>
        <v>0</v>
      </c>
      <c r="W196" s="16" t="e">
        <f>(T196-L196)/L196</f>
        <v>#DIV/0!</v>
      </c>
      <c r="X196" s="7"/>
      <c r="Y196" s="8"/>
      <c r="Z196" s="8"/>
      <c r="AA196" s="8"/>
      <c r="AB196" s="8"/>
      <c r="AC196" s="9"/>
      <c r="AD196" s="7">
        <f>SUM(X196:AC196)</f>
        <v>0</v>
      </c>
      <c r="AE196" s="75">
        <f>AD196*K196</f>
        <v>0</v>
      </c>
      <c r="AG196" s="7" t="s">
        <v>4</v>
      </c>
      <c r="AH196" s="8">
        <f t="shared" si="280"/>
        <v>0</v>
      </c>
      <c r="AI196" s="8">
        <f t="shared" si="280"/>
        <v>0</v>
      </c>
      <c r="AJ196" s="8">
        <f t="shared" si="280"/>
        <v>0</v>
      </c>
      <c r="AK196" s="8">
        <f t="shared" si="239"/>
        <v>0</v>
      </c>
      <c r="AL196" s="9" t="s">
        <v>4</v>
      </c>
      <c r="AM196" s="7">
        <f>SUM(AG196:AL196)</f>
        <v>0</v>
      </c>
      <c r="AN196" s="101">
        <f>AM196*L196</f>
        <v>0</v>
      </c>
      <c r="AO196" s="7" t="s">
        <v>4</v>
      </c>
      <c r="AP196" s="8">
        <v>0</v>
      </c>
      <c r="AQ196" s="8">
        <v>0</v>
      </c>
      <c r="AR196" s="8">
        <v>0</v>
      </c>
      <c r="AS196" s="8">
        <v>0</v>
      </c>
      <c r="AT196" s="9" t="s">
        <v>4</v>
      </c>
      <c r="AU196" s="74">
        <f>SUM(AO196:AT196)</f>
        <v>0</v>
      </c>
      <c r="AV196" s="101">
        <f>AU196*K196</f>
        <v>0</v>
      </c>
      <c r="AW196" s="7" t="s">
        <v>4</v>
      </c>
      <c r="AX196" s="8">
        <v>0</v>
      </c>
      <c r="AY196" s="8">
        <v>0</v>
      </c>
      <c r="AZ196" s="8">
        <v>0</v>
      </c>
      <c r="BA196" s="8">
        <v>0</v>
      </c>
      <c r="BB196" s="9" t="s">
        <v>4</v>
      </c>
      <c r="BC196" s="74">
        <f>SUM(AW196:BB196)</f>
        <v>0</v>
      </c>
      <c r="BD196" s="104">
        <f>BC196*K196</f>
        <v>0</v>
      </c>
      <c r="BE196" s="96"/>
      <c r="BF196" s="11"/>
      <c r="BG196" s="11"/>
      <c r="BH196" s="11"/>
      <c r="BI196" s="11"/>
      <c r="BJ196" s="106"/>
      <c r="BK196" s="108">
        <f t="shared" si="240"/>
        <v>0</v>
      </c>
      <c r="BL196" s="86">
        <f>SUMIF(наличие!D:D,E196,наличие!F:F)</f>
        <v>0</v>
      </c>
      <c r="BM196" s="87">
        <f>AU196*O196</f>
        <v>0</v>
      </c>
      <c r="BN196" s="87">
        <f>BC196*O196</f>
        <v>0</v>
      </c>
      <c r="BO196" s="113">
        <f t="shared" ref="BO196:BO259" si="281">SUMIF(BQ:BQ,E196,BX:BX)</f>
        <v>0</v>
      </c>
    </row>
    <row r="197" spans="1:67" s="10" customFormat="1" ht="30" x14ac:dyDescent="0.25">
      <c r="A197" s="11">
        <v>194</v>
      </c>
      <c r="B197" s="11" t="str">
        <f>_xlfn.XLOOKUP(D197,наличие!B:B,наличие!D:D,"-",0)</f>
        <v>-</v>
      </c>
      <c r="C197" s="11" t="s">
        <v>2396</v>
      </c>
      <c r="D197" s="109" t="str">
        <f t="shared" ref="D197:D260" si="282">MID(C197,FIND(" ",C197)+1,99)</f>
        <v>CYD</v>
      </c>
      <c r="E197" s="110" t="str">
        <f t="shared" ref="E197:E260" si="283">MID(C197,1,FIND(" ",C197)-1)</f>
        <v>38368BH</v>
      </c>
      <c r="F197" s="111" t="s">
        <v>2443</v>
      </c>
      <c r="G197" s="11" t="str">
        <f t="shared" ref="G197:G260" si="284">TRIM(E197&amp;"_"&amp;F197)</f>
        <v>38368BH_Avion</v>
      </c>
      <c r="H197" s="30" t="s">
        <v>4278</v>
      </c>
      <c r="I197" s="70"/>
      <c r="J197" s="14" t="s">
        <v>2488</v>
      </c>
      <c r="K197" s="45"/>
      <c r="L197" s="65">
        <f t="shared" si="218"/>
        <v>0</v>
      </c>
      <c r="M197" s="125">
        <f>SUMIF(price!A:A,E197,price!D:D)</f>
        <v>0</v>
      </c>
      <c r="N197" s="126">
        <v>85</v>
      </c>
      <c r="O197" s="21">
        <f t="shared" si="259"/>
        <v>7650</v>
      </c>
      <c r="P197" s="16" t="e">
        <f t="shared" si="260"/>
        <v>#DIV/0!</v>
      </c>
      <c r="Q197" s="118">
        <f t="shared" si="261"/>
        <v>46.8</v>
      </c>
      <c r="R197" s="22">
        <f t="shared" si="277"/>
        <v>0</v>
      </c>
      <c r="S197" s="16" t="e">
        <f t="shared" si="262"/>
        <v>#DIV/0!</v>
      </c>
      <c r="T197" s="23">
        <f t="shared" si="263"/>
        <v>37.4</v>
      </c>
      <c r="U197" s="28">
        <v>2304</v>
      </c>
      <c r="V197" s="22">
        <f t="shared" si="264"/>
        <v>0</v>
      </c>
      <c r="W197" s="16" t="e">
        <f t="shared" si="265"/>
        <v>#DIV/0!</v>
      </c>
      <c r="X197" s="7"/>
      <c r="Y197" s="8"/>
      <c r="Z197" s="8"/>
      <c r="AA197" s="8"/>
      <c r="AB197" s="8"/>
      <c r="AC197" s="9"/>
      <c r="AD197" s="7">
        <f t="shared" si="266"/>
        <v>0</v>
      </c>
      <c r="AE197" s="75">
        <f t="shared" si="278"/>
        <v>0</v>
      </c>
      <c r="AG197" s="7" t="s">
        <v>4</v>
      </c>
      <c r="AH197" s="8">
        <f t="shared" si="267"/>
        <v>0</v>
      </c>
      <c r="AI197" s="8">
        <f t="shared" si="268"/>
        <v>0</v>
      </c>
      <c r="AJ197" s="8">
        <f t="shared" si="269"/>
        <v>1</v>
      </c>
      <c r="AK197" s="8">
        <f t="shared" si="239"/>
        <v>0</v>
      </c>
      <c r="AL197" s="9" t="s">
        <v>4</v>
      </c>
      <c r="AM197" s="7">
        <f t="shared" si="270"/>
        <v>1</v>
      </c>
      <c r="AN197" s="101">
        <f t="shared" si="271"/>
        <v>0</v>
      </c>
      <c r="AO197" s="7" t="s">
        <v>4</v>
      </c>
      <c r="AP197" s="8">
        <v>0</v>
      </c>
      <c r="AQ197" s="8">
        <v>0</v>
      </c>
      <c r="AR197" s="8">
        <v>0</v>
      </c>
      <c r="AS197" s="8">
        <v>0</v>
      </c>
      <c r="AT197" s="9" t="s">
        <v>4</v>
      </c>
      <c r="AU197" s="74">
        <f t="shared" ref="AU197:AU207" si="285">SUM(AO197:AT197)</f>
        <v>0</v>
      </c>
      <c r="AV197" s="101">
        <f t="shared" si="279"/>
        <v>0</v>
      </c>
      <c r="AW197" s="7" t="s">
        <v>4</v>
      </c>
      <c r="AX197" s="8">
        <v>0</v>
      </c>
      <c r="AY197" s="8">
        <v>0</v>
      </c>
      <c r="AZ197" s="8">
        <v>0</v>
      </c>
      <c r="BA197" s="8">
        <v>0</v>
      </c>
      <c r="BB197" s="9" t="s">
        <v>4</v>
      </c>
      <c r="BC197" s="74">
        <f t="shared" si="272"/>
        <v>0</v>
      </c>
      <c r="BD197" s="104">
        <f t="shared" si="216"/>
        <v>0</v>
      </c>
      <c r="BE197" s="96"/>
      <c r="BF197" s="11"/>
      <c r="BG197" s="11"/>
      <c r="BH197" s="11">
        <v>1</v>
      </c>
      <c r="BI197" s="11"/>
      <c r="BJ197" s="106"/>
      <c r="BK197" s="108">
        <f t="shared" si="240"/>
        <v>1</v>
      </c>
      <c r="BL197" s="86">
        <f>SUMIF(наличие!D:D,E197,наличие!F:F)</f>
        <v>0</v>
      </c>
      <c r="BM197" s="87">
        <f t="shared" si="273"/>
        <v>0</v>
      </c>
      <c r="BN197" s="87">
        <f t="shared" si="274"/>
        <v>0</v>
      </c>
      <c r="BO197" s="113">
        <f t="shared" si="281"/>
        <v>0</v>
      </c>
    </row>
    <row r="198" spans="1:67" s="10" customFormat="1" ht="30" x14ac:dyDescent="0.25">
      <c r="A198" s="11">
        <v>195</v>
      </c>
      <c r="B198" s="11" t="str">
        <f>_xlfn.XLOOKUP(D198,наличие!B:B,наличие!D:D,"-",0)</f>
        <v>-</v>
      </c>
      <c r="C198" s="11" t="s">
        <v>2396</v>
      </c>
      <c r="D198" s="109" t="str">
        <f t="shared" si="282"/>
        <v>CYD</v>
      </c>
      <c r="E198" s="110" t="str">
        <f t="shared" si="283"/>
        <v>38368BH</v>
      </c>
      <c r="F198" s="111" t="s">
        <v>5</v>
      </c>
      <c r="G198" s="11" t="str">
        <f t="shared" si="284"/>
        <v>38368BH_Black</v>
      </c>
      <c r="H198" s="30" t="s">
        <v>4278</v>
      </c>
      <c r="I198" s="70"/>
      <c r="J198" s="14" t="s">
        <v>2488</v>
      </c>
      <c r="K198" s="45"/>
      <c r="L198" s="65">
        <f t="shared" si="218"/>
        <v>0</v>
      </c>
      <c r="M198" s="125">
        <f>SUMIF(price!A:A,E198,price!D:D)</f>
        <v>0</v>
      </c>
      <c r="N198" s="126">
        <v>85</v>
      </c>
      <c r="O198" s="21">
        <f t="shared" si="259"/>
        <v>7650</v>
      </c>
      <c r="P198" s="16" t="e">
        <f t="shared" si="260"/>
        <v>#DIV/0!</v>
      </c>
      <c r="Q198" s="118">
        <f t="shared" si="261"/>
        <v>46.8</v>
      </c>
      <c r="R198" s="22">
        <f t="shared" si="277"/>
        <v>0</v>
      </c>
      <c r="S198" s="16" t="e">
        <f t="shared" si="262"/>
        <v>#DIV/0!</v>
      </c>
      <c r="T198" s="23">
        <f t="shared" si="263"/>
        <v>37.4</v>
      </c>
      <c r="U198" s="28">
        <v>2304</v>
      </c>
      <c r="V198" s="22">
        <f t="shared" si="264"/>
        <v>0</v>
      </c>
      <c r="W198" s="16" t="e">
        <f t="shared" si="265"/>
        <v>#DIV/0!</v>
      </c>
      <c r="X198" s="7"/>
      <c r="Y198" s="8"/>
      <c r="Z198" s="8"/>
      <c r="AA198" s="8"/>
      <c r="AB198" s="8"/>
      <c r="AC198" s="9"/>
      <c r="AD198" s="7">
        <f t="shared" si="266"/>
        <v>0</v>
      </c>
      <c r="AE198" s="75">
        <f t="shared" si="278"/>
        <v>0</v>
      </c>
      <c r="AG198" s="7" t="s">
        <v>4</v>
      </c>
      <c r="AH198" s="8">
        <f t="shared" si="267"/>
        <v>0</v>
      </c>
      <c r="AI198" s="8">
        <f t="shared" si="268"/>
        <v>2</v>
      </c>
      <c r="AJ198" s="8">
        <f t="shared" si="269"/>
        <v>2</v>
      </c>
      <c r="AK198" s="8">
        <f t="shared" si="239"/>
        <v>1</v>
      </c>
      <c r="AL198" s="9" t="s">
        <v>4</v>
      </c>
      <c r="AM198" s="7">
        <f t="shared" si="270"/>
        <v>5</v>
      </c>
      <c r="AN198" s="101">
        <f t="shared" si="271"/>
        <v>0</v>
      </c>
      <c r="AO198" s="7" t="s">
        <v>4</v>
      </c>
      <c r="AP198" s="8">
        <v>0</v>
      </c>
      <c r="AQ198" s="8">
        <v>0</v>
      </c>
      <c r="AR198" s="8">
        <v>0</v>
      </c>
      <c r="AS198" s="8">
        <v>0</v>
      </c>
      <c r="AT198" s="9" t="s">
        <v>4</v>
      </c>
      <c r="AU198" s="74">
        <f t="shared" si="285"/>
        <v>0</v>
      </c>
      <c r="AV198" s="101">
        <f t="shared" si="279"/>
        <v>0</v>
      </c>
      <c r="AW198" s="7" t="s">
        <v>4</v>
      </c>
      <c r="AX198" s="8">
        <v>0</v>
      </c>
      <c r="AY198" s="8">
        <v>0</v>
      </c>
      <c r="AZ198" s="8">
        <v>0</v>
      </c>
      <c r="BA198" s="8">
        <v>0</v>
      </c>
      <c r="BB198" s="9" t="s">
        <v>4</v>
      </c>
      <c r="BC198" s="74">
        <f t="shared" si="272"/>
        <v>0</v>
      </c>
      <c r="BD198" s="104">
        <f t="shared" si="216"/>
        <v>0</v>
      </c>
      <c r="BE198" s="96"/>
      <c r="BF198" s="11"/>
      <c r="BG198" s="11">
        <v>2</v>
      </c>
      <c r="BH198" s="11">
        <v>2</v>
      </c>
      <c r="BI198" s="11">
        <v>1</v>
      </c>
      <c r="BJ198" s="106"/>
      <c r="BK198" s="108">
        <f t="shared" ref="BK198:BK207" si="286">SUM(BE198:BJ198)</f>
        <v>5</v>
      </c>
      <c r="BL198" s="86">
        <f>SUMIF(наличие!D:D,E198,наличие!F:F)</f>
        <v>0</v>
      </c>
      <c r="BM198" s="87">
        <f t="shared" si="273"/>
        <v>0</v>
      </c>
      <c r="BN198" s="87">
        <f t="shared" si="274"/>
        <v>0</v>
      </c>
      <c r="BO198" s="113">
        <f t="shared" si="281"/>
        <v>0</v>
      </c>
    </row>
    <row r="199" spans="1:67" s="10" customFormat="1" ht="30" x14ac:dyDescent="0.25">
      <c r="A199" s="11">
        <v>196</v>
      </c>
      <c r="B199" s="11" t="str">
        <f>_xlfn.XLOOKUP(D199,наличие!B:B,наличие!D:D,"-",0)</f>
        <v>-</v>
      </c>
      <c r="C199" s="11" t="s">
        <v>2396</v>
      </c>
      <c r="D199" s="109" t="str">
        <f t="shared" si="282"/>
        <v>CYD</v>
      </c>
      <c r="E199" s="110" t="str">
        <f t="shared" si="283"/>
        <v>38368BH</v>
      </c>
      <c r="F199" s="111" t="s">
        <v>288</v>
      </c>
      <c r="G199" s="11" t="str">
        <f t="shared" si="284"/>
        <v>38368BH_Whiskey</v>
      </c>
      <c r="H199" s="30" t="s">
        <v>4278</v>
      </c>
      <c r="I199" s="70"/>
      <c r="J199" s="14" t="s">
        <v>2488</v>
      </c>
      <c r="K199" s="45"/>
      <c r="L199" s="65">
        <f t="shared" si="218"/>
        <v>0</v>
      </c>
      <c r="M199" s="125">
        <f>SUMIF(price!A:A,E199,price!D:D)</f>
        <v>0</v>
      </c>
      <c r="N199" s="126">
        <v>85</v>
      </c>
      <c r="O199" s="21">
        <f t="shared" si="259"/>
        <v>7650</v>
      </c>
      <c r="P199" s="16" t="e">
        <f t="shared" si="260"/>
        <v>#DIV/0!</v>
      </c>
      <c r="Q199" s="118">
        <f t="shared" si="261"/>
        <v>46.8</v>
      </c>
      <c r="R199" s="22">
        <f t="shared" si="277"/>
        <v>0</v>
      </c>
      <c r="S199" s="16" t="e">
        <f t="shared" si="262"/>
        <v>#DIV/0!</v>
      </c>
      <c r="T199" s="23">
        <f t="shared" si="263"/>
        <v>37.4</v>
      </c>
      <c r="U199" s="28">
        <v>2304</v>
      </c>
      <c r="V199" s="22">
        <f t="shared" si="264"/>
        <v>0</v>
      </c>
      <c r="W199" s="16" t="e">
        <f t="shared" si="265"/>
        <v>#DIV/0!</v>
      </c>
      <c r="X199" s="7"/>
      <c r="Y199" s="8"/>
      <c r="Z199" s="8"/>
      <c r="AA199" s="8"/>
      <c r="AB199" s="8"/>
      <c r="AC199" s="9"/>
      <c r="AD199" s="7">
        <f t="shared" si="266"/>
        <v>0</v>
      </c>
      <c r="AE199" s="75">
        <f t="shared" si="278"/>
        <v>0</v>
      </c>
      <c r="AG199" s="7" t="s">
        <v>4</v>
      </c>
      <c r="AH199" s="8">
        <f t="shared" si="267"/>
        <v>0</v>
      </c>
      <c r="AI199" s="8">
        <f t="shared" si="268"/>
        <v>-2</v>
      </c>
      <c r="AJ199" s="8">
        <f t="shared" si="269"/>
        <v>2</v>
      </c>
      <c r="AK199" s="8">
        <f t="shared" si="239"/>
        <v>-1</v>
      </c>
      <c r="AL199" s="9" t="s">
        <v>4</v>
      </c>
      <c r="AM199" s="7">
        <f t="shared" si="270"/>
        <v>-1</v>
      </c>
      <c r="AN199" s="101">
        <f t="shared" si="271"/>
        <v>0</v>
      </c>
      <c r="AO199" s="7" t="s">
        <v>4</v>
      </c>
      <c r="AP199" s="8">
        <v>0</v>
      </c>
      <c r="AQ199" s="8">
        <v>1</v>
      </c>
      <c r="AR199" s="8">
        <v>1</v>
      </c>
      <c r="AS199" s="8">
        <v>1</v>
      </c>
      <c r="AT199" s="9" t="s">
        <v>4</v>
      </c>
      <c r="AU199" s="74">
        <f t="shared" si="285"/>
        <v>3</v>
      </c>
      <c r="AV199" s="101">
        <f t="shared" si="279"/>
        <v>0</v>
      </c>
      <c r="AW199" s="7" t="s">
        <v>4</v>
      </c>
      <c r="AX199" s="8">
        <v>0</v>
      </c>
      <c r="AY199" s="8">
        <v>1</v>
      </c>
      <c r="AZ199" s="8">
        <v>1</v>
      </c>
      <c r="BA199" s="8">
        <v>1</v>
      </c>
      <c r="BB199" s="9" t="s">
        <v>4</v>
      </c>
      <c r="BC199" s="74">
        <f t="shared" si="272"/>
        <v>3</v>
      </c>
      <c r="BD199" s="104">
        <f t="shared" ref="BD199:BD266" si="287">BC199*K199</f>
        <v>0</v>
      </c>
      <c r="BE199" s="96"/>
      <c r="BF199" s="11"/>
      <c r="BG199" s="11"/>
      <c r="BH199" s="11">
        <v>4</v>
      </c>
      <c r="BI199" s="11">
        <v>1</v>
      </c>
      <c r="BJ199" s="106"/>
      <c r="BK199" s="108">
        <f t="shared" si="286"/>
        <v>5</v>
      </c>
      <c r="BL199" s="86">
        <f>SUMIF(наличие!D:D,E199,наличие!F:F)</f>
        <v>0</v>
      </c>
      <c r="BM199" s="87">
        <f t="shared" si="273"/>
        <v>22950</v>
      </c>
      <c r="BN199" s="87">
        <f t="shared" si="274"/>
        <v>22950</v>
      </c>
      <c r="BO199" s="113">
        <f t="shared" si="281"/>
        <v>0</v>
      </c>
    </row>
    <row r="200" spans="1:67" s="10" customFormat="1" ht="60" x14ac:dyDescent="0.25">
      <c r="A200" s="11">
        <v>197</v>
      </c>
      <c r="B200" s="11" t="str">
        <f>_xlfn.XLOOKUP(D200,наличие!B:B,наличие!D:D,"-",0)</f>
        <v>-</v>
      </c>
      <c r="C200" s="11" t="s">
        <v>2397</v>
      </c>
      <c r="D200" s="109" t="str">
        <f t="shared" si="282"/>
        <v>THALER</v>
      </c>
      <c r="E200" s="110" t="str">
        <f t="shared" si="283"/>
        <v>38366BH</v>
      </c>
      <c r="F200" s="111" t="s">
        <v>5</v>
      </c>
      <c r="G200" s="11" t="str">
        <f t="shared" si="284"/>
        <v>38366BH_Black</v>
      </c>
      <c r="H200" s="30" t="s">
        <v>4278</v>
      </c>
      <c r="I200" s="30"/>
      <c r="J200" s="14" t="s">
        <v>2488</v>
      </c>
      <c r="K200" s="45"/>
      <c r="L200" s="65">
        <f>K200*1.15</f>
        <v>0</v>
      </c>
      <c r="M200" s="125">
        <f>SUMIF(price!A:A,E200,price!D:D)</f>
        <v>0</v>
      </c>
      <c r="N200" s="126">
        <v>90</v>
      </c>
      <c r="O200" s="21">
        <f>N200*$L$1</f>
        <v>8100</v>
      </c>
      <c r="P200" s="16" t="e">
        <f>(N200-L200)/L200</f>
        <v>#DIV/0!</v>
      </c>
      <c r="Q200" s="118">
        <f>ROUND(N200*0.55,1)</f>
        <v>49.5</v>
      </c>
      <c r="R200" s="22">
        <f>Q200*$J$1</f>
        <v>0</v>
      </c>
      <c r="S200" s="16" t="e">
        <f>(Q200-L200)/L200</f>
        <v>#DIV/0!</v>
      </c>
      <c r="T200" s="23">
        <f>ROUND(Q200*0.8,1)</f>
        <v>39.6</v>
      </c>
      <c r="U200" s="28">
        <v>2304</v>
      </c>
      <c r="V200" s="22">
        <f>T200*$J$1</f>
        <v>0</v>
      </c>
      <c r="W200" s="16" t="e">
        <f>(T200-L200)/L200</f>
        <v>#DIV/0!</v>
      </c>
      <c r="X200" s="7"/>
      <c r="Y200" s="8"/>
      <c r="Z200" s="8"/>
      <c r="AA200" s="8"/>
      <c r="AB200" s="8"/>
      <c r="AC200" s="9"/>
      <c r="AD200" s="7">
        <f>SUM(X200:AC200)</f>
        <v>0</v>
      </c>
      <c r="AE200" s="75">
        <f>AD200*K200</f>
        <v>0</v>
      </c>
      <c r="AG200" s="7" t="s">
        <v>4</v>
      </c>
      <c r="AH200" s="8">
        <f t="shared" ref="AH200:AK203" si="288">BF200+Y200-AP200-AX200</f>
        <v>2</v>
      </c>
      <c r="AI200" s="8">
        <f t="shared" si="288"/>
        <v>3</v>
      </c>
      <c r="AJ200" s="8">
        <f t="shared" si="288"/>
        <v>3</v>
      </c>
      <c r="AK200" s="8">
        <f t="shared" si="288"/>
        <v>2</v>
      </c>
      <c r="AL200" s="9" t="s">
        <v>4</v>
      </c>
      <c r="AM200" s="7">
        <f>SUM(AG200:AL200)</f>
        <v>10</v>
      </c>
      <c r="AN200" s="101">
        <f>AM200*L200</f>
        <v>0</v>
      </c>
      <c r="AO200" s="7" t="s">
        <v>4</v>
      </c>
      <c r="AP200" s="8">
        <v>0</v>
      </c>
      <c r="AQ200" s="8">
        <v>1</v>
      </c>
      <c r="AR200" s="8">
        <v>1</v>
      </c>
      <c r="AS200" s="8">
        <v>0</v>
      </c>
      <c r="AT200" s="9" t="s">
        <v>4</v>
      </c>
      <c r="AU200" s="74">
        <f>SUM(AO200:AT200)</f>
        <v>2</v>
      </c>
      <c r="AV200" s="101">
        <f>AU200*K200</f>
        <v>0</v>
      </c>
      <c r="AW200" s="7" t="s">
        <v>4</v>
      </c>
      <c r="AX200" s="8">
        <v>0</v>
      </c>
      <c r="AY200" s="8">
        <v>0</v>
      </c>
      <c r="AZ200" s="8">
        <v>0</v>
      </c>
      <c r="BA200" s="8">
        <v>0</v>
      </c>
      <c r="BB200" s="9" t="s">
        <v>4</v>
      </c>
      <c r="BC200" s="74">
        <f>SUM(AW200:BB200)</f>
        <v>0</v>
      </c>
      <c r="BD200" s="104">
        <f>BC200*K200</f>
        <v>0</v>
      </c>
      <c r="BE200" s="96"/>
      <c r="BF200" s="11">
        <v>2</v>
      </c>
      <c r="BG200" s="11">
        <v>4</v>
      </c>
      <c r="BH200" s="11">
        <v>4</v>
      </c>
      <c r="BI200" s="11">
        <v>2</v>
      </c>
      <c r="BJ200" s="106"/>
      <c r="BK200" s="108">
        <f>SUM(BE200:BJ200)</f>
        <v>12</v>
      </c>
      <c r="BL200" s="86">
        <f>SUMIF(наличие!D:D,E200,наличие!F:F)</f>
        <v>0</v>
      </c>
      <c r="BM200" s="87">
        <f>AU200*O200</f>
        <v>16200</v>
      </c>
      <c r="BN200" s="87">
        <f>BC200*O200</f>
        <v>0</v>
      </c>
      <c r="BO200" s="113">
        <f t="shared" si="281"/>
        <v>0</v>
      </c>
    </row>
    <row r="201" spans="1:67" s="10" customFormat="1" ht="60" x14ac:dyDescent="0.25">
      <c r="A201" s="11">
        <v>198</v>
      </c>
      <c r="B201" s="11" t="str">
        <f>_xlfn.XLOOKUP(D201,наличие!B:B,наличие!D:D,"-",0)</f>
        <v>-</v>
      </c>
      <c r="C201" s="11" t="s">
        <v>2397</v>
      </c>
      <c r="D201" s="109" t="str">
        <f t="shared" si="282"/>
        <v>THALER</v>
      </c>
      <c r="E201" s="110" t="str">
        <f t="shared" si="283"/>
        <v>38366BH</v>
      </c>
      <c r="F201" s="111" t="s">
        <v>2440</v>
      </c>
      <c r="G201" s="11" t="str">
        <f t="shared" si="284"/>
        <v>38366BH_Nickel</v>
      </c>
      <c r="H201" s="30" t="s">
        <v>4278</v>
      </c>
      <c r="I201" s="30"/>
      <c r="J201" s="14" t="s">
        <v>2488</v>
      </c>
      <c r="K201" s="45"/>
      <c r="L201" s="65">
        <f>K201*1.15</f>
        <v>0</v>
      </c>
      <c r="M201" s="125">
        <f>SUMIF(price!A:A,E201,price!D:D)</f>
        <v>0</v>
      </c>
      <c r="N201" s="126">
        <v>90</v>
      </c>
      <c r="O201" s="21">
        <f>N201*$L$1</f>
        <v>8100</v>
      </c>
      <c r="P201" s="16" t="e">
        <f>(N201-L201)/L201</f>
        <v>#DIV/0!</v>
      </c>
      <c r="Q201" s="118">
        <f>ROUND(N201*0.55,1)</f>
        <v>49.5</v>
      </c>
      <c r="R201" s="22">
        <f>Q201*$J$1</f>
        <v>0</v>
      </c>
      <c r="S201" s="16" t="e">
        <f>(Q201-L201)/L201</f>
        <v>#DIV/0!</v>
      </c>
      <c r="T201" s="23">
        <f>ROUND(Q201*0.8,1)</f>
        <v>39.6</v>
      </c>
      <c r="U201" s="28">
        <v>2304</v>
      </c>
      <c r="V201" s="22">
        <f>T201*$J$1</f>
        <v>0</v>
      </c>
      <c r="W201" s="16" t="e">
        <f>(T201-L201)/L201</f>
        <v>#DIV/0!</v>
      </c>
      <c r="X201" s="7"/>
      <c r="Y201" s="8"/>
      <c r="Z201" s="8"/>
      <c r="AA201" s="8"/>
      <c r="AB201" s="8"/>
      <c r="AC201" s="9"/>
      <c r="AD201" s="7">
        <f>SUM(X201:AC201)</f>
        <v>0</v>
      </c>
      <c r="AE201" s="75">
        <f>AD201*K201</f>
        <v>0</v>
      </c>
      <c r="AG201" s="7" t="s">
        <v>4</v>
      </c>
      <c r="AH201" s="8">
        <f t="shared" si="288"/>
        <v>1</v>
      </c>
      <c r="AI201" s="8">
        <f t="shared" si="288"/>
        <v>1</v>
      </c>
      <c r="AJ201" s="8">
        <f t="shared" si="288"/>
        <v>1</v>
      </c>
      <c r="AK201" s="8">
        <f t="shared" si="288"/>
        <v>-1</v>
      </c>
      <c r="AL201" s="9" t="s">
        <v>4</v>
      </c>
      <c r="AM201" s="7">
        <f>SUM(AG201:AL201)</f>
        <v>2</v>
      </c>
      <c r="AN201" s="101">
        <f>AM201*L201</f>
        <v>0</v>
      </c>
      <c r="AO201" s="7" t="s">
        <v>4</v>
      </c>
      <c r="AP201" s="8">
        <v>1</v>
      </c>
      <c r="AQ201" s="8">
        <v>1</v>
      </c>
      <c r="AR201" s="8">
        <v>1</v>
      </c>
      <c r="AS201" s="8">
        <v>1</v>
      </c>
      <c r="AT201" s="9" t="s">
        <v>4</v>
      </c>
      <c r="AU201" s="74">
        <f>SUM(AO201:AT201)</f>
        <v>4</v>
      </c>
      <c r="AV201" s="101">
        <f>AU201*K201</f>
        <v>0</v>
      </c>
      <c r="AW201" s="7" t="s">
        <v>4</v>
      </c>
      <c r="AX201" s="8">
        <v>0</v>
      </c>
      <c r="AY201" s="8">
        <v>1</v>
      </c>
      <c r="AZ201" s="8">
        <v>1</v>
      </c>
      <c r="BA201" s="8">
        <v>0</v>
      </c>
      <c r="BB201" s="9" t="s">
        <v>4</v>
      </c>
      <c r="BC201" s="74">
        <f>SUM(AW201:BB201)</f>
        <v>2</v>
      </c>
      <c r="BD201" s="104">
        <f>BC201*K201</f>
        <v>0</v>
      </c>
      <c r="BE201" s="96"/>
      <c r="BF201" s="11">
        <v>2</v>
      </c>
      <c r="BG201" s="11">
        <v>3</v>
      </c>
      <c r="BH201" s="11">
        <v>3</v>
      </c>
      <c r="BI201" s="11"/>
      <c r="BJ201" s="106"/>
      <c r="BK201" s="108">
        <f>SUM(BE201:BJ201)</f>
        <v>8</v>
      </c>
      <c r="BL201" s="86">
        <f>SUMIF(наличие!D:D,E201,наличие!F:F)</f>
        <v>0</v>
      </c>
      <c r="BM201" s="87">
        <f>AU201*O201</f>
        <v>32400</v>
      </c>
      <c r="BN201" s="87">
        <f>BC201*O201</f>
        <v>16200</v>
      </c>
      <c r="BO201" s="113">
        <f t="shared" si="281"/>
        <v>0</v>
      </c>
    </row>
    <row r="202" spans="1:67" s="10" customFormat="1" ht="60" x14ac:dyDescent="0.25">
      <c r="A202" s="11">
        <v>199</v>
      </c>
      <c r="B202" s="11" t="str">
        <f>_xlfn.XLOOKUP(D202,наличие!B:B,наличие!D:D,"-",0)</f>
        <v>-</v>
      </c>
      <c r="C202" s="11" t="s">
        <v>2397</v>
      </c>
      <c r="D202" s="109" t="str">
        <f t="shared" si="282"/>
        <v>THALER</v>
      </c>
      <c r="E202" s="110" t="str">
        <f t="shared" si="283"/>
        <v>38366BH</v>
      </c>
      <c r="F202" s="111" t="s">
        <v>2438</v>
      </c>
      <c r="G202" s="11" t="str">
        <f t="shared" si="284"/>
        <v>38366BH_Uniform Green</v>
      </c>
      <c r="H202" s="30" t="s">
        <v>4278</v>
      </c>
      <c r="I202" s="30"/>
      <c r="J202" s="14" t="s">
        <v>2488</v>
      </c>
      <c r="K202" s="45"/>
      <c r="L202" s="65">
        <f>K202*1.15</f>
        <v>0</v>
      </c>
      <c r="M202" s="125">
        <f>SUMIF(price!A:A,E202,price!D:D)</f>
        <v>0</v>
      </c>
      <c r="N202" s="126">
        <v>90</v>
      </c>
      <c r="O202" s="21">
        <f>N202*$L$1</f>
        <v>8100</v>
      </c>
      <c r="P202" s="16" t="e">
        <f>(N202-L202)/L202</f>
        <v>#DIV/0!</v>
      </c>
      <c r="Q202" s="118">
        <f>ROUND(N202*0.55,1)</f>
        <v>49.5</v>
      </c>
      <c r="R202" s="22">
        <f>Q202*$J$1</f>
        <v>0</v>
      </c>
      <c r="S202" s="16" t="e">
        <f>(Q202-L202)/L202</f>
        <v>#DIV/0!</v>
      </c>
      <c r="T202" s="23">
        <f>ROUND(Q202*0.8,1)</f>
        <v>39.6</v>
      </c>
      <c r="U202" s="28">
        <v>2304</v>
      </c>
      <c r="V202" s="22">
        <f>T202*$J$1</f>
        <v>0</v>
      </c>
      <c r="W202" s="16" t="e">
        <f>(T202-L202)/L202</f>
        <v>#DIV/0!</v>
      </c>
      <c r="X202" s="7"/>
      <c r="Y202" s="8"/>
      <c r="Z202" s="8"/>
      <c r="AA202" s="8"/>
      <c r="AB202" s="8"/>
      <c r="AC202" s="9"/>
      <c r="AD202" s="7">
        <f>SUM(X202:AC202)</f>
        <v>0</v>
      </c>
      <c r="AE202" s="75">
        <f>AD202*K202</f>
        <v>0</v>
      </c>
      <c r="AG202" s="7" t="s">
        <v>4</v>
      </c>
      <c r="AH202" s="8">
        <f t="shared" si="288"/>
        <v>0</v>
      </c>
      <c r="AI202" s="8">
        <f t="shared" si="288"/>
        <v>1</v>
      </c>
      <c r="AJ202" s="8">
        <f t="shared" si="288"/>
        <v>0</v>
      </c>
      <c r="AK202" s="8">
        <f t="shared" si="288"/>
        <v>0</v>
      </c>
      <c r="AL202" s="9" t="s">
        <v>4</v>
      </c>
      <c r="AM202" s="7">
        <f>SUM(AG202:AL202)</f>
        <v>1</v>
      </c>
      <c r="AN202" s="101">
        <f>AM202*L202</f>
        <v>0</v>
      </c>
      <c r="AO202" s="7" t="s">
        <v>4</v>
      </c>
      <c r="AP202" s="8">
        <v>1</v>
      </c>
      <c r="AQ202" s="8">
        <v>1</v>
      </c>
      <c r="AR202" s="8">
        <v>1</v>
      </c>
      <c r="AS202" s="8">
        <v>1</v>
      </c>
      <c r="AT202" s="9" t="s">
        <v>4</v>
      </c>
      <c r="AU202" s="74">
        <f>SUM(AO202:AT202)</f>
        <v>4</v>
      </c>
      <c r="AV202" s="101">
        <f>AU202*K202</f>
        <v>0</v>
      </c>
      <c r="AW202" s="7" t="s">
        <v>4</v>
      </c>
      <c r="AX202" s="8">
        <v>0</v>
      </c>
      <c r="AY202" s="8">
        <v>0</v>
      </c>
      <c r="AZ202" s="8">
        <v>0</v>
      </c>
      <c r="BA202" s="8">
        <v>0</v>
      </c>
      <c r="BB202" s="9" t="s">
        <v>4</v>
      </c>
      <c r="BC202" s="74">
        <f>SUM(AW202:BB202)</f>
        <v>0</v>
      </c>
      <c r="BD202" s="104">
        <f>BC202*K202</f>
        <v>0</v>
      </c>
      <c r="BE202" s="96"/>
      <c r="BF202" s="11">
        <v>1</v>
      </c>
      <c r="BG202" s="11">
        <v>2</v>
      </c>
      <c r="BH202" s="11">
        <v>1</v>
      </c>
      <c r="BI202" s="11">
        <v>1</v>
      </c>
      <c r="BJ202" s="106"/>
      <c r="BK202" s="108">
        <f>SUM(BE202:BJ202)</f>
        <v>5</v>
      </c>
      <c r="BL202" s="86">
        <f>SUMIF(наличие!D:D,E202,наличие!F:F)</f>
        <v>0</v>
      </c>
      <c r="BM202" s="87">
        <f>AU202*O202</f>
        <v>32400</v>
      </c>
      <c r="BN202" s="87">
        <f>BC202*O202</f>
        <v>0</v>
      </c>
      <c r="BO202" s="113">
        <f t="shared" si="281"/>
        <v>0</v>
      </c>
    </row>
    <row r="203" spans="1:67" s="10" customFormat="1" ht="30" x14ac:dyDescent="0.25">
      <c r="A203" s="11">
        <v>200</v>
      </c>
      <c r="B203" s="11" t="str">
        <f>_xlfn.XLOOKUP(D203,наличие!B:B,наличие!D:D,"-",0)</f>
        <v>-</v>
      </c>
      <c r="C203" s="11" t="s">
        <v>2398</v>
      </c>
      <c r="D203" s="109" t="str">
        <f t="shared" si="282"/>
        <v>RIFF</v>
      </c>
      <c r="E203" s="110" t="str">
        <f t="shared" si="283"/>
        <v>7100</v>
      </c>
      <c r="F203" s="111" t="s">
        <v>5</v>
      </c>
      <c r="G203" s="11" t="str">
        <f t="shared" si="284"/>
        <v>7100_Black</v>
      </c>
      <c r="H203" s="30" t="s">
        <v>4280</v>
      </c>
      <c r="I203" s="30"/>
      <c r="J203" s="14" t="s">
        <v>2488</v>
      </c>
      <c r="K203" s="45"/>
      <c r="L203" s="65">
        <f>K203*1.15</f>
        <v>0</v>
      </c>
      <c r="M203" s="125">
        <f>SUMIF(price!A:A,E203,price!D:D)</f>
        <v>159</v>
      </c>
      <c r="N203" s="126">
        <v>90</v>
      </c>
      <c r="O203" s="21">
        <f>N203*$L$1</f>
        <v>8100</v>
      </c>
      <c r="P203" s="16" t="e">
        <f>(N203-L203)/L203</f>
        <v>#DIV/0!</v>
      </c>
      <c r="Q203" s="118">
        <f>ROUND(N203*0.55,1)</f>
        <v>49.5</v>
      </c>
      <c r="R203" s="22">
        <f>Q203*$J$1</f>
        <v>0</v>
      </c>
      <c r="S203" s="16" t="e">
        <f>(Q203-L203)/L203</f>
        <v>#DIV/0!</v>
      </c>
      <c r="T203" s="23">
        <f>ROUND(Q203*0.8,1)</f>
        <v>39.6</v>
      </c>
      <c r="U203" s="28">
        <v>2304</v>
      </c>
      <c r="V203" s="22">
        <f>T203*$J$1</f>
        <v>0</v>
      </c>
      <c r="W203" s="16" t="e">
        <f>(T203-L203)/L203</f>
        <v>#DIV/0!</v>
      </c>
      <c r="X203" s="7"/>
      <c r="Y203" s="8"/>
      <c r="Z203" s="8"/>
      <c r="AA203" s="8"/>
      <c r="AB203" s="8"/>
      <c r="AC203" s="9"/>
      <c r="AD203" s="7">
        <f>SUM(X203:AC203)</f>
        <v>0</v>
      </c>
      <c r="AE203" s="75">
        <f>AD203*K203</f>
        <v>0</v>
      </c>
      <c r="AG203" s="7" t="s">
        <v>4</v>
      </c>
      <c r="AH203" s="8">
        <f t="shared" si="288"/>
        <v>0</v>
      </c>
      <c r="AI203" s="8">
        <f t="shared" si="288"/>
        <v>-2</v>
      </c>
      <c r="AJ203" s="8">
        <f t="shared" si="288"/>
        <v>0</v>
      </c>
      <c r="AK203" s="8">
        <f t="shared" si="288"/>
        <v>0</v>
      </c>
      <c r="AL203" s="9" t="s">
        <v>4</v>
      </c>
      <c r="AM203" s="7">
        <f>SUM(AG203:AL203)</f>
        <v>-2</v>
      </c>
      <c r="AN203" s="101">
        <f>AM203*L203</f>
        <v>0</v>
      </c>
      <c r="AO203" s="7" t="s">
        <v>4</v>
      </c>
      <c r="AP203" s="8">
        <v>1</v>
      </c>
      <c r="AQ203" s="8">
        <v>2</v>
      </c>
      <c r="AR203" s="8">
        <v>2</v>
      </c>
      <c r="AS203" s="8">
        <v>1</v>
      </c>
      <c r="AT203" s="9" t="s">
        <v>4</v>
      </c>
      <c r="AU203" s="74">
        <f>SUM(AO203:AT203)</f>
        <v>6</v>
      </c>
      <c r="AV203" s="101">
        <f>AU203*K203</f>
        <v>0</v>
      </c>
      <c r="AW203" s="7" t="s">
        <v>4</v>
      </c>
      <c r="AX203" s="8">
        <v>0</v>
      </c>
      <c r="AY203" s="8">
        <v>1</v>
      </c>
      <c r="AZ203" s="8">
        <v>1</v>
      </c>
      <c r="BA203" s="8">
        <v>0</v>
      </c>
      <c r="BB203" s="9" t="s">
        <v>4</v>
      </c>
      <c r="BC203" s="74">
        <f>SUM(AW203:BB203)</f>
        <v>2</v>
      </c>
      <c r="BD203" s="104">
        <f>BC203*K203</f>
        <v>0</v>
      </c>
      <c r="BE203" s="96"/>
      <c r="BF203" s="11">
        <v>1</v>
      </c>
      <c r="BG203" s="11">
        <v>1</v>
      </c>
      <c r="BH203" s="11">
        <v>3</v>
      </c>
      <c r="BI203" s="11">
        <v>1</v>
      </c>
      <c r="BJ203" s="106"/>
      <c r="BK203" s="108">
        <f>SUM(BE203:BJ203)</f>
        <v>6</v>
      </c>
      <c r="BL203" s="86">
        <f>SUMIF(наличие!D:D,E203,наличие!F:F)</f>
        <v>0</v>
      </c>
      <c r="BM203" s="87">
        <f>AU203*O203</f>
        <v>48600</v>
      </c>
      <c r="BN203" s="87">
        <f>BC203*O203</f>
        <v>16200</v>
      </c>
      <c r="BO203" s="113">
        <f t="shared" si="281"/>
        <v>0</v>
      </c>
    </row>
    <row r="204" spans="1:67" s="10" customFormat="1" ht="30" x14ac:dyDescent="0.25">
      <c r="A204" s="11">
        <v>201</v>
      </c>
      <c r="B204" s="11" t="str">
        <f>_xlfn.XLOOKUP(D204,наличие!B:B,наличие!D:D,"-",0)</f>
        <v>-</v>
      </c>
      <c r="C204" s="11" t="s">
        <v>2398</v>
      </c>
      <c r="D204" s="109" t="str">
        <f t="shared" si="282"/>
        <v>RIFF</v>
      </c>
      <c r="E204" s="110" t="str">
        <f t="shared" si="283"/>
        <v>7100</v>
      </c>
      <c r="F204" s="111" t="s">
        <v>2441</v>
      </c>
      <c r="G204" s="11" t="str">
        <f t="shared" si="284"/>
        <v>7100_Lazuli Blue</v>
      </c>
      <c r="H204" s="30" t="s">
        <v>4280</v>
      </c>
      <c r="I204" s="70"/>
      <c r="J204" s="14" t="s">
        <v>2488</v>
      </c>
      <c r="K204" s="45"/>
      <c r="L204" s="65">
        <f t="shared" si="218"/>
        <v>0</v>
      </c>
      <c r="M204" s="125">
        <f>SUMIF(price!A:A,E204,price!D:D)</f>
        <v>159</v>
      </c>
      <c r="N204" s="126">
        <v>85</v>
      </c>
      <c r="O204" s="21">
        <f t="shared" si="259"/>
        <v>7650</v>
      </c>
      <c r="P204" s="16" t="e">
        <f t="shared" si="260"/>
        <v>#DIV/0!</v>
      </c>
      <c r="Q204" s="118">
        <f t="shared" si="261"/>
        <v>46.8</v>
      </c>
      <c r="R204" s="22">
        <f t="shared" si="277"/>
        <v>0</v>
      </c>
      <c r="S204" s="16" t="e">
        <f t="shared" si="262"/>
        <v>#DIV/0!</v>
      </c>
      <c r="T204" s="23">
        <f t="shared" si="263"/>
        <v>37.4</v>
      </c>
      <c r="U204" s="28">
        <v>2304</v>
      </c>
      <c r="V204" s="22">
        <f t="shared" si="264"/>
        <v>0</v>
      </c>
      <c r="W204" s="16" t="e">
        <f t="shared" si="265"/>
        <v>#DIV/0!</v>
      </c>
      <c r="X204" s="7"/>
      <c r="Y204" s="8"/>
      <c r="Z204" s="8"/>
      <c r="AA204" s="8"/>
      <c r="AB204" s="8"/>
      <c r="AC204" s="9"/>
      <c r="AD204" s="7">
        <f t="shared" si="266"/>
        <v>0</v>
      </c>
      <c r="AE204" s="75">
        <f t="shared" si="278"/>
        <v>0</v>
      </c>
      <c r="AG204" s="7" t="s">
        <v>4</v>
      </c>
      <c r="AH204" s="8">
        <f t="shared" si="267"/>
        <v>-2</v>
      </c>
      <c r="AI204" s="8">
        <f t="shared" si="268"/>
        <v>-3</v>
      </c>
      <c r="AJ204" s="8">
        <f t="shared" si="269"/>
        <v>-2</v>
      </c>
      <c r="AK204" s="8">
        <f>BI204+AB204-AS204-BA204</f>
        <v>-1</v>
      </c>
      <c r="AL204" s="9" t="s">
        <v>4</v>
      </c>
      <c r="AM204" s="7">
        <f t="shared" si="270"/>
        <v>-8</v>
      </c>
      <c r="AN204" s="101">
        <f t="shared" si="271"/>
        <v>0</v>
      </c>
      <c r="AO204" s="7" t="s">
        <v>4</v>
      </c>
      <c r="AP204" s="8">
        <v>1</v>
      </c>
      <c r="AQ204" s="8">
        <v>2</v>
      </c>
      <c r="AR204" s="8">
        <v>2</v>
      </c>
      <c r="AS204" s="8">
        <v>1</v>
      </c>
      <c r="AT204" s="9" t="s">
        <v>4</v>
      </c>
      <c r="AU204" s="74">
        <f t="shared" si="285"/>
        <v>6</v>
      </c>
      <c r="AV204" s="101">
        <f t="shared" si="279"/>
        <v>0</v>
      </c>
      <c r="AW204" s="7" t="s">
        <v>4</v>
      </c>
      <c r="AX204" s="8">
        <v>1</v>
      </c>
      <c r="AY204" s="8">
        <v>2</v>
      </c>
      <c r="AZ204" s="8">
        <v>2</v>
      </c>
      <c r="BA204" s="8">
        <v>1</v>
      </c>
      <c r="BB204" s="9" t="s">
        <v>4</v>
      </c>
      <c r="BC204" s="74">
        <f t="shared" si="272"/>
        <v>6</v>
      </c>
      <c r="BD204" s="104">
        <f t="shared" si="287"/>
        <v>0</v>
      </c>
      <c r="BE204" s="96"/>
      <c r="BF204" s="11"/>
      <c r="BG204" s="11">
        <v>1</v>
      </c>
      <c r="BH204" s="11">
        <v>2</v>
      </c>
      <c r="BI204" s="11">
        <v>1</v>
      </c>
      <c r="BJ204" s="106"/>
      <c r="BK204" s="108">
        <f t="shared" si="286"/>
        <v>4</v>
      </c>
      <c r="BL204" s="86">
        <f>SUMIF(наличие!D:D,E204,наличие!F:F)</f>
        <v>0</v>
      </c>
      <c r="BM204" s="87">
        <f t="shared" si="273"/>
        <v>45900</v>
      </c>
      <c r="BN204" s="87">
        <f t="shared" si="274"/>
        <v>45900</v>
      </c>
      <c r="BO204" s="113">
        <f t="shared" si="281"/>
        <v>0</v>
      </c>
    </row>
    <row r="205" spans="1:67" s="10" customFormat="1" ht="30" x14ac:dyDescent="0.25">
      <c r="A205" s="11">
        <v>202</v>
      </c>
      <c r="B205" s="11" t="str">
        <f>_xlfn.XLOOKUP(D205,наличие!B:B,наличие!D:D,"-",0)</f>
        <v>-</v>
      </c>
      <c r="C205" s="11" t="s">
        <v>2398</v>
      </c>
      <c r="D205" s="109" t="str">
        <f t="shared" si="282"/>
        <v>RIFF</v>
      </c>
      <c r="E205" s="110" t="str">
        <f t="shared" si="283"/>
        <v>7100</v>
      </c>
      <c r="F205" s="111" t="s">
        <v>284</v>
      </c>
      <c r="G205" s="11" t="str">
        <f t="shared" si="284"/>
        <v>7100_Mink</v>
      </c>
      <c r="H205" s="30" t="s">
        <v>4280</v>
      </c>
      <c r="I205" s="70"/>
      <c r="J205" s="14" t="s">
        <v>2488</v>
      </c>
      <c r="K205" s="45"/>
      <c r="L205" s="65">
        <f t="shared" si="218"/>
        <v>0</v>
      </c>
      <c r="M205" s="125">
        <f>SUMIF(price!A:A,E205,price!D:D)</f>
        <v>159</v>
      </c>
      <c r="N205" s="126">
        <v>85</v>
      </c>
      <c r="O205" s="21">
        <f t="shared" si="259"/>
        <v>7650</v>
      </c>
      <c r="P205" s="16" t="e">
        <f t="shared" si="260"/>
        <v>#DIV/0!</v>
      </c>
      <c r="Q205" s="118">
        <f t="shared" si="261"/>
        <v>46.8</v>
      </c>
      <c r="R205" s="22">
        <f t="shared" si="277"/>
        <v>0</v>
      </c>
      <c r="S205" s="16" t="e">
        <f t="shared" si="262"/>
        <v>#DIV/0!</v>
      </c>
      <c r="T205" s="23">
        <f t="shared" si="263"/>
        <v>37.4</v>
      </c>
      <c r="U205" s="28">
        <v>2304</v>
      </c>
      <c r="V205" s="22">
        <f t="shared" si="264"/>
        <v>0</v>
      </c>
      <c r="W205" s="16" t="e">
        <f t="shared" si="265"/>
        <v>#DIV/0!</v>
      </c>
      <c r="X205" s="7"/>
      <c r="Y205" s="8"/>
      <c r="Z205" s="8"/>
      <c r="AA205" s="8"/>
      <c r="AB205" s="8"/>
      <c r="AC205" s="9"/>
      <c r="AD205" s="7">
        <f t="shared" si="266"/>
        <v>0</v>
      </c>
      <c r="AE205" s="75">
        <f t="shared" si="278"/>
        <v>0</v>
      </c>
      <c r="AG205" s="7" t="s">
        <v>4</v>
      </c>
      <c r="AH205" s="8">
        <f t="shared" si="267"/>
        <v>-1</v>
      </c>
      <c r="AI205" s="8">
        <f t="shared" si="268"/>
        <v>-6</v>
      </c>
      <c r="AJ205" s="8">
        <f t="shared" si="269"/>
        <v>1</v>
      </c>
      <c r="AK205" s="8">
        <f>BI205+AB205-AS205-BA205</f>
        <v>3</v>
      </c>
      <c r="AL205" s="9" t="s">
        <v>4</v>
      </c>
      <c r="AM205" s="7">
        <f t="shared" si="270"/>
        <v>-3</v>
      </c>
      <c r="AN205" s="101">
        <f t="shared" si="271"/>
        <v>0</v>
      </c>
      <c r="AO205" s="7" t="s">
        <v>4</v>
      </c>
      <c r="AP205" s="8">
        <v>1</v>
      </c>
      <c r="AQ205" s="8">
        <v>3</v>
      </c>
      <c r="AR205" s="8">
        <v>3</v>
      </c>
      <c r="AS205" s="8">
        <v>1</v>
      </c>
      <c r="AT205" s="9" t="s">
        <v>4</v>
      </c>
      <c r="AU205" s="74">
        <f t="shared" si="285"/>
        <v>8</v>
      </c>
      <c r="AV205" s="101">
        <f t="shared" si="279"/>
        <v>0</v>
      </c>
      <c r="AW205" s="7" t="s">
        <v>4</v>
      </c>
      <c r="AX205" s="8">
        <v>1</v>
      </c>
      <c r="AY205" s="8">
        <v>3</v>
      </c>
      <c r="AZ205" s="8">
        <v>3</v>
      </c>
      <c r="BA205" s="8">
        <v>1</v>
      </c>
      <c r="BB205" s="9" t="s">
        <v>4</v>
      </c>
      <c r="BC205" s="74">
        <f t="shared" si="272"/>
        <v>8</v>
      </c>
      <c r="BD205" s="104">
        <f t="shared" si="287"/>
        <v>0</v>
      </c>
      <c r="BE205" s="96"/>
      <c r="BF205" s="11">
        <v>1</v>
      </c>
      <c r="BG205" s="11">
        <v>0</v>
      </c>
      <c r="BH205" s="11">
        <v>7</v>
      </c>
      <c r="BI205" s="11">
        <v>5</v>
      </c>
      <c r="BJ205" s="106"/>
      <c r="BK205" s="108">
        <f t="shared" si="286"/>
        <v>13</v>
      </c>
      <c r="BL205" s="86">
        <f>SUMIF(наличие!D:D,E205,наличие!F:F)</f>
        <v>0</v>
      </c>
      <c r="BM205" s="87">
        <f t="shared" si="273"/>
        <v>61200</v>
      </c>
      <c r="BN205" s="87">
        <f t="shared" si="274"/>
        <v>61200</v>
      </c>
      <c r="BO205" s="113">
        <f t="shared" si="281"/>
        <v>0</v>
      </c>
    </row>
    <row r="206" spans="1:67" s="10" customFormat="1" ht="30" x14ac:dyDescent="0.25">
      <c r="A206" s="11">
        <v>203</v>
      </c>
      <c r="B206" s="11" t="str">
        <f>_xlfn.XLOOKUP(D206,наличие!B:B,наличие!D:D,"-",0)</f>
        <v>-</v>
      </c>
      <c r="C206" s="11" t="s">
        <v>2398</v>
      </c>
      <c r="D206" s="109" t="str">
        <f t="shared" si="282"/>
        <v>RIFF</v>
      </c>
      <c r="E206" s="110" t="str">
        <f t="shared" si="283"/>
        <v>7100</v>
      </c>
      <c r="F206" s="111" t="s">
        <v>2197</v>
      </c>
      <c r="G206" s="11" t="str">
        <f t="shared" si="284"/>
        <v>7100_Ochre</v>
      </c>
      <c r="H206" s="30" t="s">
        <v>4280</v>
      </c>
      <c r="I206" s="70"/>
      <c r="J206" s="14" t="s">
        <v>2488</v>
      </c>
      <c r="K206" s="45"/>
      <c r="L206" s="65">
        <f t="shared" si="218"/>
        <v>0</v>
      </c>
      <c r="M206" s="125">
        <f>SUMIF(price!A:A,E206,price!D:D)</f>
        <v>159</v>
      </c>
      <c r="N206" s="126">
        <v>85</v>
      </c>
      <c r="O206" s="21">
        <f t="shared" si="259"/>
        <v>7650</v>
      </c>
      <c r="P206" s="16" t="e">
        <f t="shared" si="260"/>
        <v>#DIV/0!</v>
      </c>
      <c r="Q206" s="118">
        <f t="shared" si="261"/>
        <v>46.8</v>
      </c>
      <c r="R206" s="22">
        <f t="shared" si="277"/>
        <v>0</v>
      </c>
      <c r="S206" s="16" t="e">
        <f t="shared" si="262"/>
        <v>#DIV/0!</v>
      </c>
      <c r="T206" s="23">
        <f t="shared" si="263"/>
        <v>37.4</v>
      </c>
      <c r="U206" s="28">
        <v>2304</v>
      </c>
      <c r="V206" s="22">
        <f t="shared" si="264"/>
        <v>0</v>
      </c>
      <c r="W206" s="16" t="e">
        <f t="shared" si="265"/>
        <v>#DIV/0!</v>
      </c>
      <c r="X206" s="7"/>
      <c r="Y206" s="8"/>
      <c r="Z206" s="8"/>
      <c r="AA206" s="8"/>
      <c r="AB206" s="8"/>
      <c r="AC206" s="9"/>
      <c r="AD206" s="7">
        <f t="shared" si="266"/>
        <v>0</v>
      </c>
      <c r="AE206" s="75">
        <f t="shared" si="278"/>
        <v>0</v>
      </c>
      <c r="AG206" s="7" t="s">
        <v>4</v>
      </c>
      <c r="AH206" s="8">
        <f t="shared" ref="AH206:AK207" si="289">BF206+Y206-AP206-AX206</f>
        <v>-1</v>
      </c>
      <c r="AI206" s="8">
        <f t="shared" si="289"/>
        <v>-2</v>
      </c>
      <c r="AJ206" s="8">
        <f t="shared" si="289"/>
        <v>2</v>
      </c>
      <c r="AK206" s="8">
        <f t="shared" si="289"/>
        <v>0</v>
      </c>
      <c r="AL206" s="9" t="s">
        <v>4</v>
      </c>
      <c r="AM206" s="7">
        <f t="shared" si="270"/>
        <v>-1</v>
      </c>
      <c r="AN206" s="101">
        <f t="shared" si="271"/>
        <v>0</v>
      </c>
      <c r="AO206" s="7" t="s">
        <v>4</v>
      </c>
      <c r="AP206" s="8">
        <v>1</v>
      </c>
      <c r="AQ206" s="8">
        <v>2</v>
      </c>
      <c r="AR206" s="8">
        <v>2</v>
      </c>
      <c r="AS206" s="8">
        <v>1</v>
      </c>
      <c r="AT206" s="9" t="s">
        <v>4</v>
      </c>
      <c r="AU206" s="74">
        <f t="shared" si="285"/>
        <v>6</v>
      </c>
      <c r="AV206" s="101">
        <f t="shared" si="279"/>
        <v>0</v>
      </c>
      <c r="AW206" s="7" t="s">
        <v>4</v>
      </c>
      <c r="AX206" s="8">
        <v>1</v>
      </c>
      <c r="AY206" s="8">
        <v>2</v>
      </c>
      <c r="AZ206" s="8">
        <v>2</v>
      </c>
      <c r="BA206" s="8">
        <v>2</v>
      </c>
      <c r="BB206" s="9" t="s">
        <v>4</v>
      </c>
      <c r="BC206" s="74">
        <f t="shared" si="272"/>
        <v>7</v>
      </c>
      <c r="BD206" s="104">
        <f t="shared" si="287"/>
        <v>0</v>
      </c>
      <c r="BE206" s="96"/>
      <c r="BF206" s="11">
        <v>1</v>
      </c>
      <c r="BG206" s="11">
        <v>2</v>
      </c>
      <c r="BH206" s="11">
        <v>6</v>
      </c>
      <c r="BI206" s="11">
        <v>3</v>
      </c>
      <c r="BJ206" s="106"/>
      <c r="BK206" s="108">
        <f t="shared" si="286"/>
        <v>12</v>
      </c>
      <c r="BL206" s="86">
        <f>SUMIF(наличие!D:D,E206,наличие!F:F)</f>
        <v>0</v>
      </c>
      <c r="BM206" s="87">
        <f t="shared" si="273"/>
        <v>45900</v>
      </c>
      <c r="BN206" s="87">
        <f t="shared" si="274"/>
        <v>53550</v>
      </c>
      <c r="BO206" s="113">
        <f t="shared" si="281"/>
        <v>0</v>
      </c>
    </row>
    <row r="207" spans="1:67" s="10" customFormat="1" ht="45" x14ac:dyDescent="0.25">
      <c r="A207" s="11">
        <v>204</v>
      </c>
      <c r="B207" s="11" t="str">
        <f>_xlfn.XLOOKUP(D207,наличие!B:B,наличие!D:D,"-",0)</f>
        <v>-</v>
      </c>
      <c r="C207" s="11" t="s">
        <v>2399</v>
      </c>
      <c r="D207" s="109" t="str">
        <f t="shared" si="282"/>
        <v>GANGSTER</v>
      </c>
      <c r="E207" s="110" t="str">
        <f t="shared" si="283"/>
        <v>3814</v>
      </c>
      <c r="F207" s="111" t="s">
        <v>5</v>
      </c>
      <c r="G207" s="11" t="str">
        <f t="shared" si="284"/>
        <v>3814_Black</v>
      </c>
      <c r="H207" s="30" t="s">
        <v>4280</v>
      </c>
      <c r="I207" s="70"/>
      <c r="J207" s="14" t="s">
        <v>2488</v>
      </c>
      <c r="K207" s="45"/>
      <c r="L207" s="65">
        <f t="shared" si="218"/>
        <v>0</v>
      </c>
      <c r="M207" s="125">
        <f>SUMIF(price!A:A,E207,price!D:D)</f>
        <v>0</v>
      </c>
      <c r="N207" s="126">
        <v>85</v>
      </c>
      <c r="O207" s="21">
        <f t="shared" si="259"/>
        <v>7650</v>
      </c>
      <c r="P207" s="16" t="e">
        <f t="shared" si="260"/>
        <v>#DIV/0!</v>
      </c>
      <c r="Q207" s="118">
        <f t="shared" si="261"/>
        <v>46.8</v>
      </c>
      <c r="R207" s="22">
        <f t="shared" si="277"/>
        <v>0</v>
      </c>
      <c r="S207" s="16" t="e">
        <f t="shared" si="262"/>
        <v>#DIV/0!</v>
      </c>
      <c r="T207" s="23">
        <f t="shared" si="263"/>
        <v>37.4</v>
      </c>
      <c r="U207" s="28">
        <v>2304</v>
      </c>
      <c r="V207" s="22">
        <f t="shared" si="264"/>
        <v>0</v>
      </c>
      <c r="W207" s="16" t="e">
        <f t="shared" si="265"/>
        <v>#DIV/0!</v>
      </c>
      <c r="X207" s="7"/>
      <c r="Y207" s="8"/>
      <c r="Z207" s="8"/>
      <c r="AA207" s="8"/>
      <c r="AB207" s="8"/>
      <c r="AC207" s="9"/>
      <c r="AD207" s="7">
        <f t="shared" si="266"/>
        <v>0</v>
      </c>
      <c r="AE207" s="75">
        <f t="shared" si="278"/>
        <v>0</v>
      </c>
      <c r="AG207" s="7" t="s">
        <v>4</v>
      </c>
      <c r="AH207" s="8">
        <f t="shared" si="289"/>
        <v>-1</v>
      </c>
      <c r="AI207" s="8">
        <f t="shared" si="289"/>
        <v>-2</v>
      </c>
      <c r="AJ207" s="8">
        <f t="shared" si="289"/>
        <v>0</v>
      </c>
      <c r="AK207" s="8">
        <f t="shared" si="289"/>
        <v>3</v>
      </c>
      <c r="AL207" s="9" t="s">
        <v>4</v>
      </c>
      <c r="AM207" s="7">
        <f t="shared" si="270"/>
        <v>0</v>
      </c>
      <c r="AN207" s="101">
        <f t="shared" si="271"/>
        <v>0</v>
      </c>
      <c r="AO207" s="7" t="s">
        <v>4</v>
      </c>
      <c r="AP207" s="8">
        <v>1</v>
      </c>
      <c r="AQ207" s="8">
        <v>2</v>
      </c>
      <c r="AR207" s="8">
        <v>2</v>
      </c>
      <c r="AS207" s="8">
        <v>1</v>
      </c>
      <c r="AT207" s="9" t="s">
        <v>4</v>
      </c>
      <c r="AU207" s="74">
        <f t="shared" si="285"/>
        <v>6</v>
      </c>
      <c r="AV207" s="101">
        <f t="shared" si="279"/>
        <v>0</v>
      </c>
      <c r="AW207" s="7" t="s">
        <v>4</v>
      </c>
      <c r="AX207" s="8">
        <v>1</v>
      </c>
      <c r="AY207" s="8">
        <v>1</v>
      </c>
      <c r="AZ207" s="8">
        <v>1</v>
      </c>
      <c r="BA207" s="8">
        <v>0</v>
      </c>
      <c r="BB207" s="9" t="s">
        <v>4</v>
      </c>
      <c r="BC207" s="74">
        <f t="shared" si="272"/>
        <v>3</v>
      </c>
      <c r="BD207" s="104">
        <f t="shared" si="287"/>
        <v>0</v>
      </c>
      <c r="BE207" s="96"/>
      <c r="BF207" s="11">
        <v>1</v>
      </c>
      <c r="BG207" s="11">
        <v>1</v>
      </c>
      <c r="BH207" s="11">
        <v>3</v>
      </c>
      <c r="BI207" s="11">
        <v>4</v>
      </c>
      <c r="BJ207" s="106"/>
      <c r="BK207" s="108">
        <f t="shared" si="286"/>
        <v>9</v>
      </c>
      <c r="BL207" s="86">
        <f>SUMIF(наличие!D:D,E207,наличие!F:F)</f>
        <v>0</v>
      </c>
      <c r="BM207" s="87">
        <f t="shared" si="273"/>
        <v>45900</v>
      </c>
      <c r="BN207" s="87">
        <f t="shared" si="274"/>
        <v>22950</v>
      </c>
      <c r="BO207" s="113">
        <f t="shared" si="281"/>
        <v>0</v>
      </c>
    </row>
    <row r="208" spans="1:67" s="10" customFormat="1" ht="60" x14ac:dyDescent="0.25">
      <c r="A208" s="11">
        <v>205</v>
      </c>
      <c r="B208" s="11" t="str">
        <f>_xlfn.XLOOKUP(D208,наличие!B:B,наличие!D:D,"-",0)</f>
        <v>Шляпы</v>
      </c>
      <c r="C208" s="11" t="s">
        <v>2400</v>
      </c>
      <c r="D208" s="109" t="str">
        <f t="shared" si="282"/>
        <v>MAGLOR</v>
      </c>
      <c r="E208" s="110" t="str">
        <f t="shared" si="283"/>
        <v>38345BH</v>
      </c>
      <c r="F208" s="111" t="s">
        <v>5</v>
      </c>
      <c r="G208" s="11" t="str">
        <f t="shared" si="284"/>
        <v>38345BH_Black</v>
      </c>
      <c r="H208" s="30" t="s">
        <v>4278</v>
      </c>
      <c r="I208" s="30"/>
      <c r="J208" s="15" t="s">
        <v>2488</v>
      </c>
      <c r="K208" s="45"/>
      <c r="L208" s="65">
        <f t="shared" ref="L208:L268" si="290">K208*1.15</f>
        <v>0</v>
      </c>
      <c r="M208" s="125">
        <f>SUMIF(price!A:A,E208,price!D:D)</f>
        <v>70</v>
      </c>
      <c r="N208" s="126">
        <v>85</v>
      </c>
      <c r="O208" s="21">
        <f t="shared" ref="O208:O244" si="291">N208*$L$1</f>
        <v>7650</v>
      </c>
      <c r="P208" s="16" t="e">
        <f t="shared" ref="P208:P231" si="292">(N208-L208)/L208</f>
        <v>#DIV/0!</v>
      </c>
      <c r="Q208" s="118">
        <f t="shared" ref="Q208:Q232" si="293">ROUND(N208*0.55,1)</f>
        <v>46.8</v>
      </c>
      <c r="R208" s="22">
        <f t="shared" ref="R208:R244" si="294">Q208*$J$1</f>
        <v>0</v>
      </c>
      <c r="S208" s="16" t="e">
        <f t="shared" ref="S208:S231" si="295">(Q208-L208)/L208</f>
        <v>#DIV/0!</v>
      </c>
      <c r="T208" s="23">
        <f t="shared" ref="T208:T232" si="296">ROUND(Q208*0.8,1)</f>
        <v>37.4</v>
      </c>
      <c r="U208" s="28">
        <v>1351</v>
      </c>
      <c r="V208" s="22">
        <f t="shared" ref="V208:V244" si="297">T208*$J$1</f>
        <v>0</v>
      </c>
      <c r="W208" s="16" t="e">
        <f t="shared" ref="W208:W231" si="298">(T208-L208)/L208</f>
        <v>#DIV/0!</v>
      </c>
      <c r="X208" s="7"/>
      <c r="Y208" s="8"/>
      <c r="Z208" s="8"/>
      <c r="AA208" s="8"/>
      <c r="AB208" s="8"/>
      <c r="AC208" s="9"/>
      <c r="AD208" s="7">
        <f t="shared" si="266"/>
        <v>0</v>
      </c>
      <c r="AE208" s="75">
        <f t="shared" si="278"/>
        <v>0</v>
      </c>
      <c r="AG208" s="7" t="s">
        <v>4</v>
      </c>
      <c r="AH208" s="8">
        <f>BF208+Y208-AP208-AX208</f>
        <v>0</v>
      </c>
      <c r="AI208" s="8">
        <f>BG208+Z208-AQ208-AY208</f>
        <v>0</v>
      </c>
      <c r="AJ208" s="8">
        <f>BH208+AA208-AR208-AZ208</f>
        <v>0</v>
      </c>
      <c r="AK208" s="8">
        <f t="shared" ref="AK208:AK231" si="299">BI208+AB208-AS208-BA208</f>
        <v>0</v>
      </c>
      <c r="AL208" s="9">
        <f t="shared" ref="AL208:AL247" si="300">BJ208+AC208-AT208-BB208</f>
        <v>0</v>
      </c>
      <c r="AM208" s="7">
        <f t="shared" ref="AM208:AM244" si="301">SUM(AG208:AL208)</f>
        <v>0</v>
      </c>
      <c r="AN208" s="101">
        <f t="shared" ref="AN208:AN231" si="302">AM208*L208</f>
        <v>0</v>
      </c>
      <c r="AO208" s="7" t="s">
        <v>4</v>
      </c>
      <c r="AP208" s="8">
        <v>0</v>
      </c>
      <c r="AQ208" s="8">
        <v>0</v>
      </c>
      <c r="AR208" s="8">
        <v>0</v>
      </c>
      <c r="AS208" s="8">
        <v>0</v>
      </c>
      <c r="AT208" s="9">
        <v>0</v>
      </c>
      <c r="AU208" s="74">
        <f t="shared" ref="AU208:AU230" si="303">SUM(AO208:AT208)</f>
        <v>0</v>
      </c>
      <c r="AV208" s="101">
        <f t="shared" si="279"/>
        <v>0</v>
      </c>
      <c r="AW208" s="7" t="s">
        <v>4</v>
      </c>
      <c r="AX208" s="8">
        <v>0</v>
      </c>
      <c r="AY208" s="8">
        <v>0</v>
      </c>
      <c r="AZ208" s="8">
        <v>0</v>
      </c>
      <c r="BA208" s="8">
        <v>0</v>
      </c>
      <c r="BB208" s="9">
        <v>0</v>
      </c>
      <c r="BC208" s="74">
        <f t="shared" ref="BC208:BC213" si="304">SUM(AW208:BB208)</f>
        <v>0</v>
      </c>
      <c r="BD208" s="104">
        <f t="shared" si="287"/>
        <v>0</v>
      </c>
      <c r="BE208" s="96"/>
      <c r="BF208" s="11"/>
      <c r="BG208" s="11"/>
      <c r="BH208" s="11"/>
      <c r="BI208" s="11"/>
      <c r="BJ208" s="106"/>
      <c r="BK208" s="108">
        <f t="shared" ref="BK208:BK213" si="305">SUM(BE208:BJ208)</f>
        <v>0</v>
      </c>
      <c r="BL208" s="86">
        <f>SUMIF(наличие!D:D,E208,наличие!F:F)</f>
        <v>0</v>
      </c>
      <c r="BM208" s="87">
        <f t="shared" ref="BM208:BM231" si="306">AU208*O208</f>
        <v>0</v>
      </c>
      <c r="BN208" s="87">
        <f t="shared" ref="BN208:BN231" si="307">BC208*O208</f>
        <v>0</v>
      </c>
      <c r="BO208" s="113">
        <f t="shared" si="281"/>
        <v>0</v>
      </c>
    </row>
    <row r="209" spans="1:67" s="10" customFormat="1" ht="60" x14ac:dyDescent="0.25">
      <c r="A209" s="11">
        <v>206</v>
      </c>
      <c r="B209" s="11" t="str">
        <f>_xlfn.XLOOKUP(D209,наличие!B:B,наличие!D:D,"-",0)</f>
        <v>Шляпы</v>
      </c>
      <c r="C209" s="11" t="s">
        <v>2400</v>
      </c>
      <c r="D209" s="109" t="str">
        <f t="shared" si="282"/>
        <v>MAGLOR</v>
      </c>
      <c r="E209" s="110" t="str">
        <f t="shared" si="283"/>
        <v>38345BH</v>
      </c>
      <c r="F209" s="111" t="s">
        <v>11</v>
      </c>
      <c r="G209" s="11" t="str">
        <f t="shared" si="284"/>
        <v>38345BH_Chocolate</v>
      </c>
      <c r="H209" s="30" t="s">
        <v>4278</v>
      </c>
      <c r="I209" s="30"/>
      <c r="J209" s="15" t="s">
        <v>2488</v>
      </c>
      <c r="K209" s="45"/>
      <c r="L209" s="65">
        <f t="shared" si="290"/>
        <v>0</v>
      </c>
      <c r="M209" s="125">
        <f>SUMIF(price!A:A,E209,price!D:D)</f>
        <v>70</v>
      </c>
      <c r="N209" s="126">
        <v>85</v>
      </c>
      <c r="O209" s="21">
        <f t="shared" si="291"/>
        <v>7650</v>
      </c>
      <c r="P209" s="16" t="e">
        <f t="shared" si="292"/>
        <v>#DIV/0!</v>
      </c>
      <c r="Q209" s="118">
        <f t="shared" si="293"/>
        <v>46.8</v>
      </c>
      <c r="R209" s="22">
        <f t="shared" si="294"/>
        <v>0</v>
      </c>
      <c r="S209" s="16" t="e">
        <f t="shared" si="295"/>
        <v>#DIV/0!</v>
      </c>
      <c r="T209" s="23">
        <f t="shared" si="296"/>
        <v>37.4</v>
      </c>
      <c r="U209" s="28">
        <v>1351</v>
      </c>
      <c r="V209" s="22">
        <f t="shared" si="297"/>
        <v>0</v>
      </c>
      <c r="W209" s="16" t="e">
        <f t="shared" si="298"/>
        <v>#DIV/0!</v>
      </c>
      <c r="X209" s="7"/>
      <c r="Y209" s="8"/>
      <c r="Z209" s="8"/>
      <c r="AA209" s="8"/>
      <c r="AB209" s="8"/>
      <c r="AC209" s="9"/>
      <c r="AD209" s="7">
        <f t="shared" si="266"/>
        <v>0</v>
      </c>
      <c r="AE209" s="75">
        <f t="shared" si="278"/>
        <v>0</v>
      </c>
      <c r="AG209" s="7" t="s">
        <v>4</v>
      </c>
      <c r="AH209" s="8">
        <f t="shared" ref="AH209:AH244" si="308">BF209+Y209-AP209-AX209</f>
        <v>0</v>
      </c>
      <c r="AI209" s="8">
        <f t="shared" ref="AI209:AI234" si="309">BG209+Z209-AQ209-AY209</f>
        <v>1</v>
      </c>
      <c r="AJ209" s="8">
        <f t="shared" ref="AJ209:AJ234" si="310">BH209+AA209-AR209-AZ209</f>
        <v>0</v>
      </c>
      <c r="AK209" s="8">
        <f t="shared" si="299"/>
        <v>0</v>
      </c>
      <c r="AL209" s="9">
        <f t="shared" si="300"/>
        <v>0</v>
      </c>
      <c r="AM209" s="7">
        <f t="shared" si="301"/>
        <v>1</v>
      </c>
      <c r="AN209" s="101">
        <f t="shared" si="302"/>
        <v>0</v>
      </c>
      <c r="AO209" s="7" t="s">
        <v>4</v>
      </c>
      <c r="AP209" s="8">
        <v>0</v>
      </c>
      <c r="AQ209" s="8">
        <v>0</v>
      </c>
      <c r="AR209" s="8">
        <v>0</v>
      </c>
      <c r="AS209" s="8">
        <v>0</v>
      </c>
      <c r="AT209" s="9">
        <v>0</v>
      </c>
      <c r="AU209" s="74">
        <f t="shared" si="303"/>
        <v>0</v>
      </c>
      <c r="AV209" s="101">
        <f t="shared" si="279"/>
        <v>0</v>
      </c>
      <c r="AW209" s="7" t="s">
        <v>4</v>
      </c>
      <c r="AX209" s="8">
        <v>0</v>
      </c>
      <c r="AY209" s="8">
        <v>0</v>
      </c>
      <c r="AZ209" s="8">
        <v>0</v>
      </c>
      <c r="BA209" s="8">
        <v>0</v>
      </c>
      <c r="BB209" s="9">
        <v>0</v>
      </c>
      <c r="BC209" s="74">
        <f t="shared" si="304"/>
        <v>0</v>
      </c>
      <c r="BD209" s="104">
        <f t="shared" si="287"/>
        <v>0</v>
      </c>
      <c r="BE209" s="96"/>
      <c r="BF209" s="11"/>
      <c r="BG209" s="11">
        <v>1</v>
      </c>
      <c r="BH209" s="11"/>
      <c r="BI209" s="11"/>
      <c r="BJ209" s="106"/>
      <c r="BK209" s="108">
        <f t="shared" si="305"/>
        <v>1</v>
      </c>
      <c r="BL209" s="86">
        <f>SUMIF(наличие!D:D,E209,наличие!F:F)</f>
        <v>0</v>
      </c>
      <c r="BM209" s="87">
        <f t="shared" si="306"/>
        <v>0</v>
      </c>
      <c r="BN209" s="87">
        <f t="shared" si="307"/>
        <v>0</v>
      </c>
      <c r="BO209" s="113">
        <f t="shared" si="281"/>
        <v>0</v>
      </c>
    </row>
    <row r="210" spans="1:67" s="10" customFormat="1" ht="60" x14ac:dyDescent="0.25">
      <c r="A210" s="11">
        <v>207</v>
      </c>
      <c r="B210" s="11" t="str">
        <f>_xlfn.XLOOKUP(D210,наличие!B:B,наличие!D:D,"-",0)</f>
        <v>Шляпы</v>
      </c>
      <c r="C210" s="11" t="s">
        <v>2400</v>
      </c>
      <c r="D210" s="109" t="str">
        <f t="shared" si="282"/>
        <v>MAGLOR</v>
      </c>
      <c r="E210" s="110" t="str">
        <f t="shared" si="283"/>
        <v>38345BH</v>
      </c>
      <c r="F210" s="111" t="s">
        <v>1739</v>
      </c>
      <c r="G210" s="11" t="str">
        <f t="shared" si="284"/>
        <v>38345BH_Forest</v>
      </c>
      <c r="H210" s="30" t="s">
        <v>4278</v>
      </c>
      <c r="I210" s="30"/>
      <c r="J210" s="15" t="s">
        <v>2488</v>
      </c>
      <c r="K210" s="45"/>
      <c r="L210" s="65">
        <f t="shared" si="290"/>
        <v>0</v>
      </c>
      <c r="M210" s="125">
        <f>SUMIF(price!A:A,E210,price!D:D)</f>
        <v>70</v>
      </c>
      <c r="N210" s="126">
        <v>85</v>
      </c>
      <c r="O210" s="21">
        <f t="shared" si="291"/>
        <v>7650</v>
      </c>
      <c r="P210" s="16" t="e">
        <f t="shared" si="292"/>
        <v>#DIV/0!</v>
      </c>
      <c r="Q210" s="118">
        <f t="shared" si="293"/>
        <v>46.8</v>
      </c>
      <c r="R210" s="22">
        <f t="shared" si="294"/>
        <v>0</v>
      </c>
      <c r="S210" s="16" t="e">
        <f t="shared" si="295"/>
        <v>#DIV/0!</v>
      </c>
      <c r="T210" s="23">
        <f t="shared" si="296"/>
        <v>37.4</v>
      </c>
      <c r="U210" s="28">
        <v>1351</v>
      </c>
      <c r="V210" s="22">
        <f t="shared" si="297"/>
        <v>0</v>
      </c>
      <c r="W210" s="16" t="e">
        <f t="shared" si="298"/>
        <v>#DIV/0!</v>
      </c>
      <c r="X210" s="7"/>
      <c r="Y210" s="8"/>
      <c r="Z210" s="8"/>
      <c r="AA210" s="8"/>
      <c r="AB210" s="8"/>
      <c r="AC210" s="9"/>
      <c r="AD210" s="7">
        <f t="shared" si="266"/>
        <v>0</v>
      </c>
      <c r="AE210" s="75">
        <f t="shared" si="278"/>
        <v>0</v>
      </c>
      <c r="AG210" s="7" t="s">
        <v>4</v>
      </c>
      <c r="AH210" s="8">
        <f t="shared" si="308"/>
        <v>0</v>
      </c>
      <c r="AI210" s="8">
        <f t="shared" si="309"/>
        <v>0</v>
      </c>
      <c r="AJ210" s="8">
        <f t="shared" si="310"/>
        <v>0</v>
      </c>
      <c r="AK210" s="8">
        <f t="shared" si="299"/>
        <v>0</v>
      </c>
      <c r="AL210" s="9">
        <f t="shared" si="300"/>
        <v>0</v>
      </c>
      <c r="AM210" s="7">
        <f t="shared" si="301"/>
        <v>0</v>
      </c>
      <c r="AN210" s="101">
        <f t="shared" si="302"/>
        <v>0</v>
      </c>
      <c r="AO210" s="7" t="s">
        <v>4</v>
      </c>
      <c r="AP210" s="8">
        <v>0</v>
      </c>
      <c r="AQ210" s="8">
        <v>0</v>
      </c>
      <c r="AR210" s="8">
        <v>0</v>
      </c>
      <c r="AS210" s="8">
        <v>0</v>
      </c>
      <c r="AT210" s="9">
        <v>0</v>
      </c>
      <c r="AU210" s="74">
        <f t="shared" si="303"/>
        <v>0</v>
      </c>
      <c r="AV210" s="101">
        <f t="shared" si="279"/>
        <v>0</v>
      </c>
      <c r="AW210" s="7" t="s">
        <v>4</v>
      </c>
      <c r="AX210" s="8">
        <v>0</v>
      </c>
      <c r="AY210" s="8">
        <v>0</v>
      </c>
      <c r="AZ210" s="8">
        <v>0</v>
      </c>
      <c r="BA210" s="8">
        <v>0</v>
      </c>
      <c r="BB210" s="9">
        <v>0</v>
      </c>
      <c r="BC210" s="74">
        <f t="shared" si="304"/>
        <v>0</v>
      </c>
      <c r="BD210" s="104">
        <f t="shared" si="287"/>
        <v>0</v>
      </c>
      <c r="BE210" s="96"/>
      <c r="BF210" s="11"/>
      <c r="BG210" s="11"/>
      <c r="BH210" s="11"/>
      <c r="BI210" s="11"/>
      <c r="BJ210" s="106"/>
      <c r="BK210" s="108">
        <f t="shared" si="305"/>
        <v>0</v>
      </c>
      <c r="BL210" s="86">
        <f>SUMIF(наличие!D:D,E210,наличие!F:F)</f>
        <v>0</v>
      </c>
      <c r="BM210" s="87">
        <f t="shared" si="306"/>
        <v>0</v>
      </c>
      <c r="BN210" s="87">
        <f t="shared" si="307"/>
        <v>0</v>
      </c>
      <c r="BO210" s="113">
        <f t="shared" si="281"/>
        <v>0</v>
      </c>
    </row>
    <row r="211" spans="1:67" s="10" customFormat="1" ht="60" x14ac:dyDescent="0.25">
      <c r="A211" s="11">
        <v>208</v>
      </c>
      <c r="B211" s="11" t="str">
        <f>_xlfn.XLOOKUP(D211,наличие!B:B,наличие!D:D,"-",0)</f>
        <v>Шляпы</v>
      </c>
      <c r="C211" s="11" t="s">
        <v>2400</v>
      </c>
      <c r="D211" s="109" t="str">
        <f t="shared" si="282"/>
        <v>MAGLOR</v>
      </c>
      <c r="E211" s="110" t="str">
        <f t="shared" si="283"/>
        <v>38345BH</v>
      </c>
      <c r="F211" s="111" t="s">
        <v>6</v>
      </c>
      <c r="G211" s="11" t="str">
        <f t="shared" si="284"/>
        <v>38345BH_Navy</v>
      </c>
      <c r="H211" s="30" t="s">
        <v>4278</v>
      </c>
      <c r="I211" s="30"/>
      <c r="J211" s="15" t="s">
        <v>2488</v>
      </c>
      <c r="K211" s="45"/>
      <c r="L211" s="65">
        <f t="shared" si="290"/>
        <v>0</v>
      </c>
      <c r="M211" s="125">
        <f>SUMIF(price!A:A,E211,price!D:D)</f>
        <v>70</v>
      </c>
      <c r="N211" s="126">
        <v>85</v>
      </c>
      <c r="O211" s="21">
        <f t="shared" si="291"/>
        <v>7650</v>
      </c>
      <c r="P211" s="16" t="e">
        <f t="shared" si="292"/>
        <v>#DIV/0!</v>
      </c>
      <c r="Q211" s="118">
        <f t="shared" si="293"/>
        <v>46.8</v>
      </c>
      <c r="R211" s="22">
        <f t="shared" si="294"/>
        <v>0</v>
      </c>
      <c r="S211" s="16" t="e">
        <f t="shared" si="295"/>
        <v>#DIV/0!</v>
      </c>
      <c r="T211" s="23">
        <f t="shared" si="296"/>
        <v>37.4</v>
      </c>
      <c r="U211" s="28">
        <v>1351</v>
      </c>
      <c r="V211" s="22">
        <f t="shared" si="297"/>
        <v>0</v>
      </c>
      <c r="W211" s="16" t="e">
        <f t="shared" si="298"/>
        <v>#DIV/0!</v>
      </c>
      <c r="X211" s="7"/>
      <c r="Y211" s="8"/>
      <c r="Z211" s="8"/>
      <c r="AA211" s="8"/>
      <c r="AB211" s="8"/>
      <c r="AC211" s="9"/>
      <c r="AD211" s="7">
        <f>SUM(X211:AC211)</f>
        <v>0</v>
      </c>
      <c r="AE211" s="75">
        <f t="shared" si="278"/>
        <v>0</v>
      </c>
      <c r="AG211" s="7" t="s">
        <v>4</v>
      </c>
      <c r="AH211" s="8">
        <f t="shared" si="308"/>
        <v>0</v>
      </c>
      <c r="AI211" s="8">
        <f t="shared" si="309"/>
        <v>2</v>
      </c>
      <c r="AJ211" s="8">
        <f t="shared" si="310"/>
        <v>3</v>
      </c>
      <c r="AK211" s="8">
        <f t="shared" si="299"/>
        <v>3</v>
      </c>
      <c r="AL211" s="9">
        <f t="shared" si="300"/>
        <v>2</v>
      </c>
      <c r="AM211" s="7">
        <f t="shared" si="301"/>
        <v>10</v>
      </c>
      <c r="AN211" s="101">
        <f t="shared" si="302"/>
        <v>0</v>
      </c>
      <c r="AO211" s="7" t="s">
        <v>4</v>
      </c>
      <c r="AP211" s="8">
        <v>0</v>
      </c>
      <c r="AQ211" s="8">
        <v>0</v>
      </c>
      <c r="AR211" s="8">
        <v>0</v>
      </c>
      <c r="AS211" s="8">
        <v>0</v>
      </c>
      <c r="AT211" s="9">
        <v>0</v>
      </c>
      <c r="AU211" s="74">
        <f t="shared" si="303"/>
        <v>0</v>
      </c>
      <c r="AV211" s="101">
        <f t="shared" si="279"/>
        <v>0</v>
      </c>
      <c r="AW211" s="7" t="s">
        <v>4</v>
      </c>
      <c r="AX211" s="8">
        <v>0</v>
      </c>
      <c r="AY211" s="8">
        <v>0</v>
      </c>
      <c r="AZ211" s="8">
        <v>0</v>
      </c>
      <c r="BA211" s="8">
        <v>0</v>
      </c>
      <c r="BB211" s="9">
        <v>0</v>
      </c>
      <c r="BC211" s="74">
        <f t="shared" si="304"/>
        <v>0</v>
      </c>
      <c r="BD211" s="104">
        <f t="shared" si="287"/>
        <v>0</v>
      </c>
      <c r="BE211" s="96"/>
      <c r="BF211" s="11"/>
      <c r="BG211" s="11">
        <v>2</v>
      </c>
      <c r="BH211" s="11">
        <v>3</v>
      </c>
      <c r="BI211" s="11">
        <v>3</v>
      </c>
      <c r="BJ211" s="106">
        <v>2</v>
      </c>
      <c r="BK211" s="108">
        <f t="shared" si="305"/>
        <v>10</v>
      </c>
      <c r="BL211" s="86">
        <f>SUMIF(наличие!D:D,E211,наличие!F:F)</f>
        <v>0</v>
      </c>
      <c r="BM211" s="87">
        <f t="shared" si="306"/>
        <v>0</v>
      </c>
      <c r="BN211" s="87">
        <f t="shared" si="307"/>
        <v>0</v>
      </c>
      <c r="BO211" s="113">
        <f t="shared" si="281"/>
        <v>0</v>
      </c>
    </row>
    <row r="212" spans="1:67" s="10" customFormat="1" ht="45" x14ac:dyDescent="0.25">
      <c r="A212" s="11">
        <v>209</v>
      </c>
      <c r="B212" s="11" t="str">
        <f>_xlfn.XLOOKUP(D212,наличие!B:B,наличие!D:D,"-",0)</f>
        <v>-</v>
      </c>
      <c r="C212" s="11" t="s">
        <v>2401</v>
      </c>
      <c r="D212" s="109" t="str">
        <f t="shared" si="282"/>
        <v>GODFATHER</v>
      </c>
      <c r="E212" s="110" t="str">
        <f t="shared" si="283"/>
        <v>3817</v>
      </c>
      <c r="F212" s="111" t="s">
        <v>5</v>
      </c>
      <c r="G212" s="11" t="str">
        <f t="shared" si="284"/>
        <v>3817_Black</v>
      </c>
      <c r="H212" s="30" t="s">
        <v>4280</v>
      </c>
      <c r="I212" s="30"/>
      <c r="J212" s="15" t="s">
        <v>2488</v>
      </c>
      <c r="K212" s="45"/>
      <c r="L212" s="65">
        <f t="shared" si="290"/>
        <v>0</v>
      </c>
      <c r="M212" s="125">
        <f>SUMIF(price!A:A,E212,price!D:D)</f>
        <v>149</v>
      </c>
      <c r="N212" s="126">
        <v>85</v>
      </c>
      <c r="O212" s="21">
        <f t="shared" si="291"/>
        <v>7650</v>
      </c>
      <c r="P212" s="16" t="e">
        <f t="shared" si="292"/>
        <v>#DIV/0!</v>
      </c>
      <c r="Q212" s="118">
        <f t="shared" si="293"/>
        <v>46.8</v>
      </c>
      <c r="R212" s="22">
        <f t="shared" si="294"/>
        <v>0</v>
      </c>
      <c r="S212" s="16" t="e">
        <f t="shared" si="295"/>
        <v>#DIV/0!</v>
      </c>
      <c r="T212" s="23">
        <f t="shared" si="296"/>
        <v>37.4</v>
      </c>
      <c r="U212" s="28">
        <v>1351</v>
      </c>
      <c r="V212" s="22">
        <f t="shared" si="297"/>
        <v>0</v>
      </c>
      <c r="W212" s="16" t="e">
        <f t="shared" si="298"/>
        <v>#DIV/0!</v>
      </c>
      <c r="X212" s="7"/>
      <c r="Y212" s="8"/>
      <c r="Z212" s="8"/>
      <c r="AA212" s="8"/>
      <c r="AB212" s="8"/>
      <c r="AC212" s="9"/>
      <c r="AD212" s="7">
        <f>SUM(X212:AC212)</f>
        <v>0</v>
      </c>
      <c r="AE212" s="75">
        <f t="shared" si="278"/>
        <v>0</v>
      </c>
      <c r="AG212" s="7" t="s">
        <v>4</v>
      </c>
      <c r="AH212" s="8">
        <f t="shared" si="308"/>
        <v>1</v>
      </c>
      <c r="AI212" s="8">
        <f t="shared" si="309"/>
        <v>3</v>
      </c>
      <c r="AJ212" s="8">
        <f t="shared" si="310"/>
        <v>4</v>
      </c>
      <c r="AK212" s="8">
        <f t="shared" si="299"/>
        <v>4</v>
      </c>
      <c r="AL212" s="9">
        <f t="shared" si="300"/>
        <v>1</v>
      </c>
      <c r="AM212" s="7">
        <f t="shared" si="301"/>
        <v>13</v>
      </c>
      <c r="AN212" s="101">
        <f t="shared" si="302"/>
        <v>0</v>
      </c>
      <c r="AO212" s="7" t="s">
        <v>4</v>
      </c>
      <c r="AP212" s="8">
        <v>0</v>
      </c>
      <c r="AQ212" s="8">
        <v>0</v>
      </c>
      <c r="AR212" s="8">
        <v>0</v>
      </c>
      <c r="AS212" s="8">
        <v>0</v>
      </c>
      <c r="AT212" s="9">
        <v>0</v>
      </c>
      <c r="AU212" s="74">
        <f t="shared" si="303"/>
        <v>0</v>
      </c>
      <c r="AV212" s="101">
        <f t="shared" si="279"/>
        <v>0</v>
      </c>
      <c r="AW212" s="7" t="s">
        <v>4</v>
      </c>
      <c r="AX212" s="8">
        <v>0</v>
      </c>
      <c r="AY212" s="8">
        <v>0</v>
      </c>
      <c r="AZ212" s="8">
        <v>0</v>
      </c>
      <c r="BA212" s="8">
        <v>0</v>
      </c>
      <c r="BB212" s="9">
        <v>0</v>
      </c>
      <c r="BC212" s="74">
        <f t="shared" si="304"/>
        <v>0</v>
      </c>
      <c r="BD212" s="104">
        <f t="shared" si="287"/>
        <v>0</v>
      </c>
      <c r="BE212" s="96"/>
      <c r="BF212" s="11">
        <v>1</v>
      </c>
      <c r="BG212" s="11">
        <v>3</v>
      </c>
      <c r="BH212" s="11">
        <v>4</v>
      </c>
      <c r="BI212" s="11">
        <v>4</v>
      </c>
      <c r="BJ212" s="106">
        <v>1</v>
      </c>
      <c r="BK212" s="108">
        <f t="shared" si="305"/>
        <v>13</v>
      </c>
      <c r="BL212" s="86">
        <f>SUMIF(наличие!D:D,E212,наличие!F:F)</f>
        <v>0</v>
      </c>
      <c r="BM212" s="87">
        <f t="shared" si="306"/>
        <v>0</v>
      </c>
      <c r="BN212" s="87">
        <f t="shared" si="307"/>
        <v>0</v>
      </c>
      <c r="BO212" s="113">
        <f t="shared" si="281"/>
        <v>0</v>
      </c>
    </row>
    <row r="213" spans="1:67" s="10" customFormat="1" ht="45" x14ac:dyDescent="0.25">
      <c r="A213" s="11">
        <v>210</v>
      </c>
      <c r="B213" s="11" t="str">
        <f>_xlfn.XLOOKUP(D213,наличие!B:B,наличие!D:D,"-",0)</f>
        <v>Шляпы</v>
      </c>
      <c r="C213" s="11" t="s">
        <v>2402</v>
      </c>
      <c r="D213" s="109" t="str">
        <f t="shared" si="282"/>
        <v>CRISS</v>
      </c>
      <c r="E213" s="110" t="str">
        <f t="shared" si="283"/>
        <v>71001BH</v>
      </c>
      <c r="F213" s="111" t="s">
        <v>651</v>
      </c>
      <c r="G213" s="11" t="str">
        <f t="shared" si="284"/>
        <v>71001BH_Bitter Chocolate</v>
      </c>
      <c r="H213" s="30" t="s">
        <v>4278</v>
      </c>
      <c r="I213" s="30"/>
      <c r="J213" s="15" t="s">
        <v>2488</v>
      </c>
      <c r="K213" s="45"/>
      <c r="L213" s="65">
        <f t="shared" si="290"/>
        <v>0</v>
      </c>
      <c r="M213" s="125">
        <f>SUMIF(price!A:A,E213,price!D:D)</f>
        <v>159</v>
      </c>
      <c r="N213" s="126">
        <v>85</v>
      </c>
      <c r="O213" s="21">
        <f t="shared" si="291"/>
        <v>7650</v>
      </c>
      <c r="P213" s="16" t="e">
        <f t="shared" si="292"/>
        <v>#DIV/0!</v>
      </c>
      <c r="Q213" s="118">
        <f t="shared" si="293"/>
        <v>46.8</v>
      </c>
      <c r="R213" s="22">
        <f t="shared" si="294"/>
        <v>0</v>
      </c>
      <c r="S213" s="16" t="e">
        <f t="shared" si="295"/>
        <v>#DIV/0!</v>
      </c>
      <c r="T213" s="23">
        <f t="shared" si="296"/>
        <v>37.4</v>
      </c>
      <c r="U213" s="28">
        <v>1351</v>
      </c>
      <c r="V213" s="22">
        <f t="shared" si="297"/>
        <v>0</v>
      </c>
      <c r="W213" s="16" t="e">
        <f t="shared" si="298"/>
        <v>#DIV/0!</v>
      </c>
      <c r="X213" s="7"/>
      <c r="Y213" s="8"/>
      <c r="Z213" s="8"/>
      <c r="AA213" s="8"/>
      <c r="AB213" s="8"/>
      <c r="AC213" s="9"/>
      <c r="AD213" s="7">
        <f>SUM(X213:AC213)</f>
        <v>0</v>
      </c>
      <c r="AE213" s="75">
        <f t="shared" si="278"/>
        <v>0</v>
      </c>
      <c r="AG213" s="7" t="s">
        <v>4</v>
      </c>
      <c r="AH213" s="8">
        <f t="shared" si="308"/>
        <v>0</v>
      </c>
      <c r="AI213" s="8">
        <f t="shared" si="309"/>
        <v>0</v>
      </c>
      <c r="AJ213" s="8">
        <f t="shared" si="310"/>
        <v>1</v>
      </c>
      <c r="AK213" s="8">
        <f t="shared" si="299"/>
        <v>0</v>
      </c>
      <c r="AL213" s="9">
        <f t="shared" si="300"/>
        <v>0</v>
      </c>
      <c r="AM213" s="7">
        <f t="shared" si="301"/>
        <v>1</v>
      </c>
      <c r="AN213" s="101">
        <f t="shared" si="302"/>
        <v>0</v>
      </c>
      <c r="AO213" s="7" t="s">
        <v>4</v>
      </c>
      <c r="AP213" s="8">
        <v>0</v>
      </c>
      <c r="AQ213" s="8">
        <v>0</v>
      </c>
      <c r="AR213" s="8">
        <v>0</v>
      </c>
      <c r="AS213" s="8">
        <v>0</v>
      </c>
      <c r="AT213" s="9">
        <v>0</v>
      </c>
      <c r="AU213" s="74">
        <f t="shared" si="303"/>
        <v>0</v>
      </c>
      <c r="AV213" s="101">
        <f t="shared" si="279"/>
        <v>0</v>
      </c>
      <c r="AW213" s="7" t="s">
        <v>4</v>
      </c>
      <c r="AX213" s="8">
        <v>0</v>
      </c>
      <c r="AY213" s="8">
        <v>0</v>
      </c>
      <c r="AZ213" s="8">
        <v>0</v>
      </c>
      <c r="BA213" s="8">
        <v>0</v>
      </c>
      <c r="BB213" s="9">
        <v>0</v>
      </c>
      <c r="BC213" s="74">
        <f t="shared" si="304"/>
        <v>0</v>
      </c>
      <c r="BD213" s="104">
        <f t="shared" si="287"/>
        <v>0</v>
      </c>
      <c r="BE213" s="96"/>
      <c r="BF213" s="11"/>
      <c r="BG213" s="11"/>
      <c r="BH213" s="11">
        <v>1</v>
      </c>
      <c r="BI213" s="11"/>
      <c r="BJ213" s="106"/>
      <c r="BK213" s="108">
        <f t="shared" si="305"/>
        <v>1</v>
      </c>
      <c r="BL213" s="86">
        <f>SUMIF(наличие!D:D,E213,наличие!F:F)</f>
        <v>0</v>
      </c>
      <c r="BM213" s="87">
        <f t="shared" si="306"/>
        <v>0</v>
      </c>
      <c r="BN213" s="87">
        <f t="shared" si="307"/>
        <v>0</v>
      </c>
      <c r="BO213" s="113">
        <f t="shared" si="281"/>
        <v>0</v>
      </c>
    </row>
    <row r="214" spans="1:67" s="10" customFormat="1" ht="45" x14ac:dyDescent="0.25">
      <c r="A214" s="11">
        <v>211</v>
      </c>
      <c r="B214" s="11" t="str">
        <f>_xlfn.XLOOKUP(D214,наличие!B:B,наличие!D:D,"-",0)</f>
        <v>Шляпы</v>
      </c>
      <c r="C214" s="11" t="s">
        <v>2402</v>
      </c>
      <c r="D214" s="109" t="str">
        <f t="shared" si="282"/>
        <v>CRISS</v>
      </c>
      <c r="E214" s="110" t="str">
        <f t="shared" si="283"/>
        <v>71001BH</v>
      </c>
      <c r="F214" s="111" t="s">
        <v>5</v>
      </c>
      <c r="G214" s="11" t="str">
        <f t="shared" si="284"/>
        <v>71001BH_Black</v>
      </c>
      <c r="H214" s="30" t="s">
        <v>4278</v>
      </c>
      <c r="I214" s="30"/>
      <c r="J214" s="15" t="s">
        <v>2488</v>
      </c>
      <c r="K214" s="45"/>
      <c r="L214" s="65">
        <f t="shared" si="290"/>
        <v>0</v>
      </c>
      <c r="M214" s="125">
        <f>SUMIF(price!A:A,E214,price!D:D)</f>
        <v>159</v>
      </c>
      <c r="N214" s="126">
        <v>85</v>
      </c>
      <c r="O214" s="21">
        <f t="shared" ref="O214:O221" si="311">N214*$L$1</f>
        <v>7650</v>
      </c>
      <c r="P214" s="16" t="e">
        <f t="shared" si="292"/>
        <v>#DIV/0!</v>
      </c>
      <c r="Q214" s="118">
        <f t="shared" si="293"/>
        <v>46.8</v>
      </c>
      <c r="R214" s="22">
        <f t="shared" ref="R214:R221" si="312">Q214*$J$1</f>
        <v>0</v>
      </c>
      <c r="S214" s="16" t="e">
        <f t="shared" si="295"/>
        <v>#DIV/0!</v>
      </c>
      <c r="T214" s="23">
        <f t="shared" si="296"/>
        <v>37.4</v>
      </c>
      <c r="U214" s="28">
        <v>1351</v>
      </c>
      <c r="V214" s="22">
        <f t="shared" ref="V214:V221" si="313">T214*$J$1</f>
        <v>0</v>
      </c>
      <c r="W214" s="16" t="e">
        <f t="shared" si="298"/>
        <v>#DIV/0!</v>
      </c>
      <c r="X214" s="7"/>
      <c r="Y214" s="8"/>
      <c r="Z214" s="8"/>
      <c r="AA214" s="8"/>
      <c r="AB214" s="8"/>
      <c r="AC214" s="9"/>
      <c r="AD214" s="7">
        <f t="shared" ref="AD214:AD221" si="314">SUM(X214:AC214)</f>
        <v>0</v>
      </c>
      <c r="AE214" s="75">
        <f t="shared" si="278"/>
        <v>0</v>
      </c>
      <c r="AG214" s="7" t="s">
        <v>4</v>
      </c>
      <c r="AH214" s="8">
        <f t="shared" si="308"/>
        <v>0</v>
      </c>
      <c r="AI214" s="8">
        <f t="shared" si="309"/>
        <v>0</v>
      </c>
      <c r="AJ214" s="8">
        <f t="shared" si="310"/>
        <v>0</v>
      </c>
      <c r="AK214" s="8">
        <f t="shared" si="299"/>
        <v>0</v>
      </c>
      <c r="AL214" s="9">
        <f t="shared" si="300"/>
        <v>0</v>
      </c>
      <c r="AM214" s="7">
        <f t="shared" ref="AM214:AM221" si="315">SUM(AG214:AL214)</f>
        <v>0</v>
      </c>
      <c r="AN214" s="101">
        <f t="shared" si="302"/>
        <v>0</v>
      </c>
      <c r="AO214" s="7" t="s">
        <v>4</v>
      </c>
      <c r="AP214" s="8">
        <v>0</v>
      </c>
      <c r="AQ214" s="8">
        <v>0</v>
      </c>
      <c r="AR214" s="8">
        <v>0</v>
      </c>
      <c r="AS214" s="8">
        <v>0</v>
      </c>
      <c r="AT214" s="9">
        <v>0</v>
      </c>
      <c r="AU214" s="74">
        <f t="shared" si="303"/>
        <v>0</v>
      </c>
      <c r="AV214" s="101">
        <f t="shared" si="279"/>
        <v>0</v>
      </c>
      <c r="AW214" s="7" t="s">
        <v>4</v>
      </c>
      <c r="AX214" s="8">
        <v>0</v>
      </c>
      <c r="AY214" s="8">
        <v>0</v>
      </c>
      <c r="AZ214" s="8">
        <v>0</v>
      </c>
      <c r="BA214" s="8">
        <v>0</v>
      </c>
      <c r="BB214" s="9">
        <v>0</v>
      </c>
      <c r="BC214" s="74">
        <f t="shared" ref="BC214:BC221" si="316">SUM(AW214:BB214)</f>
        <v>0</v>
      </c>
      <c r="BD214" s="104">
        <f t="shared" si="287"/>
        <v>0</v>
      </c>
      <c r="BE214" s="96"/>
      <c r="BF214" s="11"/>
      <c r="BG214" s="11"/>
      <c r="BH214" s="11"/>
      <c r="BI214" s="11"/>
      <c r="BJ214" s="106"/>
      <c r="BK214" s="108">
        <f t="shared" ref="BK214:BK221" si="317">SUM(BE214:BJ214)</f>
        <v>0</v>
      </c>
      <c r="BL214" s="86">
        <f>SUMIF(наличие!D:D,E214,наличие!F:F)</f>
        <v>0</v>
      </c>
      <c r="BM214" s="87">
        <f t="shared" si="306"/>
        <v>0</v>
      </c>
      <c r="BN214" s="87">
        <f t="shared" si="307"/>
        <v>0</v>
      </c>
      <c r="BO214" s="113">
        <f t="shared" si="281"/>
        <v>0</v>
      </c>
    </row>
    <row r="215" spans="1:67" s="10" customFormat="1" ht="45" x14ac:dyDescent="0.25">
      <c r="A215" s="11">
        <v>212</v>
      </c>
      <c r="B215" s="11" t="str">
        <f>_xlfn.XLOOKUP(D215,наличие!B:B,наличие!D:D,"-",0)</f>
        <v>Шляпы</v>
      </c>
      <c r="C215" s="11" t="s">
        <v>2402</v>
      </c>
      <c r="D215" s="109" t="str">
        <f t="shared" si="282"/>
        <v>CRISS</v>
      </c>
      <c r="E215" s="110" t="str">
        <f t="shared" si="283"/>
        <v>71001BH</v>
      </c>
      <c r="F215" s="111" t="s">
        <v>284</v>
      </c>
      <c r="G215" s="11" t="str">
        <f t="shared" si="284"/>
        <v>71001BH_Mink</v>
      </c>
      <c r="H215" s="30" t="s">
        <v>4278</v>
      </c>
      <c r="I215" s="30"/>
      <c r="J215" s="15" t="s">
        <v>2488</v>
      </c>
      <c r="K215" s="45"/>
      <c r="L215" s="65">
        <f t="shared" si="290"/>
        <v>0</v>
      </c>
      <c r="M215" s="125">
        <f>SUMIF(price!A:A,E215,price!D:D)</f>
        <v>159</v>
      </c>
      <c r="N215" s="126">
        <v>85</v>
      </c>
      <c r="O215" s="21">
        <f t="shared" si="311"/>
        <v>7650</v>
      </c>
      <c r="P215" s="16" t="e">
        <f t="shared" si="292"/>
        <v>#DIV/0!</v>
      </c>
      <c r="Q215" s="118">
        <f t="shared" si="293"/>
        <v>46.8</v>
      </c>
      <c r="R215" s="22">
        <f t="shared" si="312"/>
        <v>0</v>
      </c>
      <c r="S215" s="16" t="e">
        <f t="shared" si="295"/>
        <v>#DIV/0!</v>
      </c>
      <c r="T215" s="23">
        <f t="shared" si="296"/>
        <v>37.4</v>
      </c>
      <c r="U215" s="28">
        <v>1351</v>
      </c>
      <c r="V215" s="22">
        <f t="shared" si="313"/>
        <v>0</v>
      </c>
      <c r="W215" s="16" t="e">
        <f t="shared" si="298"/>
        <v>#DIV/0!</v>
      </c>
      <c r="X215" s="7"/>
      <c r="Y215" s="8"/>
      <c r="Z215" s="8"/>
      <c r="AA215" s="8"/>
      <c r="AB215" s="8"/>
      <c r="AC215" s="9"/>
      <c r="AD215" s="7">
        <f t="shared" si="314"/>
        <v>0</v>
      </c>
      <c r="AE215" s="75">
        <f t="shared" si="278"/>
        <v>0</v>
      </c>
      <c r="AG215" s="7" t="s">
        <v>4</v>
      </c>
      <c r="AH215" s="8">
        <f t="shared" si="308"/>
        <v>0</v>
      </c>
      <c r="AI215" s="8">
        <f t="shared" si="309"/>
        <v>0</v>
      </c>
      <c r="AJ215" s="8">
        <f t="shared" si="310"/>
        <v>0</v>
      </c>
      <c r="AK215" s="8">
        <f t="shared" si="299"/>
        <v>0</v>
      </c>
      <c r="AL215" s="9">
        <f t="shared" si="300"/>
        <v>0</v>
      </c>
      <c r="AM215" s="7">
        <f t="shared" si="315"/>
        <v>0</v>
      </c>
      <c r="AN215" s="101">
        <f t="shared" si="302"/>
        <v>0</v>
      </c>
      <c r="AO215" s="7" t="s">
        <v>4</v>
      </c>
      <c r="AP215" s="8">
        <v>0</v>
      </c>
      <c r="AQ215" s="8">
        <v>0</v>
      </c>
      <c r="AR215" s="8">
        <v>0</v>
      </c>
      <c r="AS215" s="8">
        <v>0</v>
      </c>
      <c r="AT215" s="9">
        <v>0</v>
      </c>
      <c r="AU215" s="74">
        <f t="shared" si="303"/>
        <v>0</v>
      </c>
      <c r="AV215" s="101">
        <f t="shared" si="279"/>
        <v>0</v>
      </c>
      <c r="AW215" s="7" t="s">
        <v>4</v>
      </c>
      <c r="AX215" s="8">
        <v>0</v>
      </c>
      <c r="AY215" s="8">
        <v>0</v>
      </c>
      <c r="AZ215" s="8">
        <v>0</v>
      </c>
      <c r="BA215" s="8">
        <v>0</v>
      </c>
      <c r="BB215" s="9">
        <v>0</v>
      </c>
      <c r="BC215" s="74">
        <f t="shared" si="316"/>
        <v>0</v>
      </c>
      <c r="BD215" s="104">
        <f t="shared" si="287"/>
        <v>0</v>
      </c>
      <c r="BE215" s="96"/>
      <c r="BF215" s="11"/>
      <c r="BG215" s="11"/>
      <c r="BH215" s="11"/>
      <c r="BI215" s="11"/>
      <c r="BJ215" s="106"/>
      <c r="BK215" s="108">
        <f t="shared" si="317"/>
        <v>0</v>
      </c>
      <c r="BL215" s="86">
        <f>SUMIF(наличие!D:D,E215,наличие!F:F)</f>
        <v>0</v>
      </c>
      <c r="BM215" s="87">
        <f t="shared" si="306"/>
        <v>0</v>
      </c>
      <c r="BN215" s="87">
        <f t="shared" si="307"/>
        <v>0</v>
      </c>
      <c r="BO215" s="113">
        <f t="shared" si="281"/>
        <v>0</v>
      </c>
    </row>
    <row r="216" spans="1:67" s="10" customFormat="1" ht="45" x14ac:dyDescent="0.25">
      <c r="A216" s="11">
        <v>213</v>
      </c>
      <c r="B216" s="11" t="str">
        <f>_xlfn.XLOOKUP(D216,наличие!B:B,наличие!D:D,"-",0)</f>
        <v>Шляпы</v>
      </c>
      <c r="C216" s="11" t="s">
        <v>2402</v>
      </c>
      <c r="D216" s="109" t="str">
        <f t="shared" si="282"/>
        <v>CRISS</v>
      </c>
      <c r="E216" s="110" t="str">
        <f t="shared" si="283"/>
        <v>71001BH</v>
      </c>
      <c r="F216" s="111" t="s">
        <v>2453</v>
      </c>
      <c r="G216" s="11" t="str">
        <f t="shared" si="284"/>
        <v>71001BH_Night Shade</v>
      </c>
      <c r="H216" s="30" t="s">
        <v>4278</v>
      </c>
      <c r="I216" s="30"/>
      <c r="J216" s="15" t="s">
        <v>2488</v>
      </c>
      <c r="K216" s="45"/>
      <c r="L216" s="65">
        <f t="shared" si="290"/>
        <v>0</v>
      </c>
      <c r="M216" s="125">
        <f>SUMIF(price!A:A,E216,price!D:D)</f>
        <v>159</v>
      </c>
      <c r="N216" s="126">
        <v>85</v>
      </c>
      <c r="O216" s="21">
        <f t="shared" si="311"/>
        <v>7650</v>
      </c>
      <c r="P216" s="16" t="e">
        <f t="shared" si="292"/>
        <v>#DIV/0!</v>
      </c>
      <c r="Q216" s="118">
        <f t="shared" si="293"/>
        <v>46.8</v>
      </c>
      <c r="R216" s="22">
        <f t="shared" si="312"/>
        <v>0</v>
      </c>
      <c r="S216" s="16" t="e">
        <f t="shared" si="295"/>
        <v>#DIV/0!</v>
      </c>
      <c r="T216" s="23">
        <f t="shared" si="296"/>
        <v>37.4</v>
      </c>
      <c r="U216" s="28">
        <v>1351</v>
      </c>
      <c r="V216" s="22">
        <f t="shared" si="313"/>
        <v>0</v>
      </c>
      <c r="W216" s="16" t="e">
        <f t="shared" si="298"/>
        <v>#DIV/0!</v>
      </c>
      <c r="X216" s="7"/>
      <c r="Y216" s="8"/>
      <c r="Z216" s="8"/>
      <c r="AA216" s="8"/>
      <c r="AB216" s="8"/>
      <c r="AC216" s="9"/>
      <c r="AD216" s="7">
        <f t="shared" si="314"/>
        <v>0</v>
      </c>
      <c r="AE216" s="75">
        <f t="shared" si="278"/>
        <v>0</v>
      </c>
      <c r="AG216" s="7" t="s">
        <v>4</v>
      </c>
      <c r="AH216" s="8">
        <f t="shared" si="308"/>
        <v>0</v>
      </c>
      <c r="AI216" s="8">
        <f t="shared" si="309"/>
        <v>0</v>
      </c>
      <c r="AJ216" s="8">
        <f t="shared" si="310"/>
        <v>0</v>
      </c>
      <c r="AK216" s="8">
        <f t="shared" si="299"/>
        <v>0</v>
      </c>
      <c r="AL216" s="9">
        <f t="shared" si="300"/>
        <v>0</v>
      </c>
      <c r="AM216" s="7">
        <f t="shared" si="315"/>
        <v>0</v>
      </c>
      <c r="AN216" s="101">
        <f t="shared" si="302"/>
        <v>0</v>
      </c>
      <c r="AO216" s="7" t="s">
        <v>4</v>
      </c>
      <c r="AP216" s="8">
        <v>0</v>
      </c>
      <c r="AQ216" s="8">
        <v>0</v>
      </c>
      <c r="AR216" s="8">
        <v>0</v>
      </c>
      <c r="AS216" s="8">
        <v>0</v>
      </c>
      <c r="AT216" s="9">
        <v>0</v>
      </c>
      <c r="AU216" s="74">
        <f t="shared" si="303"/>
        <v>0</v>
      </c>
      <c r="AV216" s="101">
        <f t="shared" si="279"/>
        <v>0</v>
      </c>
      <c r="AW216" s="7" t="s">
        <v>4</v>
      </c>
      <c r="AX216" s="8">
        <v>0</v>
      </c>
      <c r="AY216" s="8">
        <v>0</v>
      </c>
      <c r="AZ216" s="8">
        <v>0</v>
      </c>
      <c r="BA216" s="8">
        <v>0</v>
      </c>
      <c r="BB216" s="9">
        <v>0</v>
      </c>
      <c r="BC216" s="74">
        <f t="shared" si="316"/>
        <v>0</v>
      </c>
      <c r="BD216" s="104">
        <f t="shared" si="287"/>
        <v>0</v>
      </c>
      <c r="BE216" s="96"/>
      <c r="BF216" s="11"/>
      <c r="BG216" s="11"/>
      <c r="BH216" s="11"/>
      <c r="BI216" s="11"/>
      <c r="BJ216" s="106"/>
      <c r="BK216" s="108">
        <f t="shared" si="317"/>
        <v>0</v>
      </c>
      <c r="BL216" s="86">
        <f>SUMIF(наличие!D:D,E216,наличие!F:F)</f>
        <v>0</v>
      </c>
      <c r="BM216" s="87">
        <f t="shared" si="306"/>
        <v>0</v>
      </c>
      <c r="BN216" s="87">
        <f t="shared" si="307"/>
        <v>0</v>
      </c>
      <c r="BO216" s="113">
        <f t="shared" si="281"/>
        <v>0</v>
      </c>
    </row>
    <row r="217" spans="1:67" s="10" customFormat="1" ht="45" x14ac:dyDescent="0.25">
      <c r="A217" s="11">
        <v>214</v>
      </c>
      <c r="B217" s="11" t="str">
        <f>_xlfn.XLOOKUP(D217,наличие!B:B,наличие!D:D,"-",0)</f>
        <v>Шляпы</v>
      </c>
      <c r="C217" s="11" t="s">
        <v>2402</v>
      </c>
      <c r="D217" s="109" t="str">
        <f t="shared" si="282"/>
        <v>CRISS</v>
      </c>
      <c r="E217" s="110" t="str">
        <f t="shared" si="283"/>
        <v>71001BH</v>
      </c>
      <c r="F217" s="111" t="s">
        <v>6</v>
      </c>
      <c r="G217" s="11" t="str">
        <f t="shared" si="284"/>
        <v>71001BH_Navy</v>
      </c>
      <c r="H217" s="30" t="s">
        <v>4278</v>
      </c>
      <c r="I217" s="30"/>
      <c r="J217" s="15" t="s">
        <v>2488</v>
      </c>
      <c r="K217" s="45"/>
      <c r="L217" s="65">
        <f t="shared" si="290"/>
        <v>0</v>
      </c>
      <c r="M217" s="125">
        <f>SUMIF(price!A:A,E217,price!D:D)</f>
        <v>159</v>
      </c>
      <c r="N217" s="126">
        <v>85</v>
      </c>
      <c r="O217" s="21">
        <f t="shared" si="311"/>
        <v>7650</v>
      </c>
      <c r="P217" s="16" t="e">
        <f t="shared" si="292"/>
        <v>#DIV/0!</v>
      </c>
      <c r="Q217" s="118">
        <f t="shared" si="293"/>
        <v>46.8</v>
      </c>
      <c r="R217" s="22">
        <f t="shared" si="312"/>
        <v>0</v>
      </c>
      <c r="S217" s="16" t="e">
        <f t="shared" si="295"/>
        <v>#DIV/0!</v>
      </c>
      <c r="T217" s="23">
        <f t="shared" si="296"/>
        <v>37.4</v>
      </c>
      <c r="U217" s="28">
        <v>1351</v>
      </c>
      <c r="V217" s="22">
        <f t="shared" si="313"/>
        <v>0</v>
      </c>
      <c r="W217" s="16" t="e">
        <f t="shared" si="298"/>
        <v>#DIV/0!</v>
      </c>
      <c r="X217" s="7"/>
      <c r="Y217" s="8"/>
      <c r="Z217" s="8"/>
      <c r="AA217" s="8"/>
      <c r="AB217" s="8"/>
      <c r="AC217" s="9"/>
      <c r="AD217" s="7">
        <f t="shared" si="314"/>
        <v>0</v>
      </c>
      <c r="AE217" s="75">
        <f t="shared" si="278"/>
        <v>0</v>
      </c>
      <c r="AG217" s="7" t="s">
        <v>4</v>
      </c>
      <c r="AH217" s="8">
        <f t="shared" si="308"/>
        <v>0</v>
      </c>
      <c r="AI217" s="8">
        <f t="shared" si="309"/>
        <v>0</v>
      </c>
      <c r="AJ217" s="8">
        <f t="shared" si="310"/>
        <v>0</v>
      </c>
      <c r="AK217" s="8">
        <f t="shared" si="299"/>
        <v>0</v>
      </c>
      <c r="AL217" s="9">
        <f t="shared" si="300"/>
        <v>0</v>
      </c>
      <c r="AM217" s="7">
        <f t="shared" si="315"/>
        <v>0</v>
      </c>
      <c r="AN217" s="101">
        <f t="shared" si="302"/>
        <v>0</v>
      </c>
      <c r="AO217" s="7" t="s">
        <v>4</v>
      </c>
      <c r="AP217" s="8">
        <v>0</v>
      </c>
      <c r="AQ217" s="8">
        <v>0</v>
      </c>
      <c r="AR217" s="8">
        <v>0</v>
      </c>
      <c r="AS217" s="8">
        <v>0</v>
      </c>
      <c r="AT217" s="9">
        <v>0</v>
      </c>
      <c r="AU217" s="74">
        <f t="shared" si="303"/>
        <v>0</v>
      </c>
      <c r="AV217" s="101">
        <f t="shared" si="279"/>
        <v>0</v>
      </c>
      <c r="AW217" s="7" t="s">
        <v>4</v>
      </c>
      <c r="AX217" s="8">
        <v>0</v>
      </c>
      <c r="AY217" s="8">
        <v>0</v>
      </c>
      <c r="AZ217" s="8">
        <v>0</v>
      </c>
      <c r="BA217" s="8">
        <v>0</v>
      </c>
      <c r="BB217" s="9">
        <v>0</v>
      </c>
      <c r="BC217" s="74">
        <f t="shared" si="316"/>
        <v>0</v>
      </c>
      <c r="BD217" s="104">
        <f t="shared" si="287"/>
        <v>0</v>
      </c>
      <c r="BE217" s="96"/>
      <c r="BF217" s="11"/>
      <c r="BG217" s="11"/>
      <c r="BH217" s="11"/>
      <c r="BI217" s="11"/>
      <c r="BJ217" s="106"/>
      <c r="BK217" s="108">
        <f t="shared" si="317"/>
        <v>0</v>
      </c>
      <c r="BL217" s="86">
        <f>SUMIF(наличие!D:D,E217,наличие!F:F)</f>
        <v>0</v>
      </c>
      <c r="BM217" s="87">
        <f t="shared" si="306"/>
        <v>0</v>
      </c>
      <c r="BN217" s="87">
        <f t="shared" si="307"/>
        <v>0</v>
      </c>
      <c r="BO217" s="113">
        <f t="shared" si="281"/>
        <v>0</v>
      </c>
    </row>
    <row r="218" spans="1:67" s="10" customFormat="1" ht="45" x14ac:dyDescent="0.25">
      <c r="A218" s="11">
        <v>215</v>
      </c>
      <c r="B218" s="11" t="str">
        <f>_xlfn.XLOOKUP(D218,наличие!B:B,наличие!D:D,"-",0)</f>
        <v>Шляпы</v>
      </c>
      <c r="C218" s="11" t="s">
        <v>2403</v>
      </c>
      <c r="D218" s="109" t="str">
        <f t="shared" si="282"/>
        <v>KISNER</v>
      </c>
      <c r="E218" s="110" t="str">
        <f t="shared" si="283"/>
        <v>38357BH</v>
      </c>
      <c r="F218" s="111" t="s">
        <v>5</v>
      </c>
      <c r="G218" s="11" t="str">
        <f t="shared" si="284"/>
        <v>38357BH_Black</v>
      </c>
      <c r="H218" s="30" t="s">
        <v>4278</v>
      </c>
      <c r="I218" s="30"/>
      <c r="J218" s="15" t="s">
        <v>2488</v>
      </c>
      <c r="K218" s="45"/>
      <c r="L218" s="65">
        <f t="shared" si="290"/>
        <v>0</v>
      </c>
      <c r="M218" s="125">
        <f>SUMIF(price!A:A,E218,price!D:D)</f>
        <v>169</v>
      </c>
      <c r="N218" s="126">
        <v>85</v>
      </c>
      <c r="O218" s="21">
        <f>N218*$L$1</f>
        <v>7650</v>
      </c>
      <c r="P218" s="16" t="e">
        <f>(N218-L218)/L218</f>
        <v>#DIV/0!</v>
      </c>
      <c r="Q218" s="118">
        <f>ROUND(N218*0.55,1)</f>
        <v>46.8</v>
      </c>
      <c r="R218" s="22">
        <f>Q218*$J$1</f>
        <v>0</v>
      </c>
      <c r="S218" s="16" t="e">
        <f>(Q218-L218)/L218</f>
        <v>#DIV/0!</v>
      </c>
      <c r="T218" s="23">
        <f>ROUND(Q218*0.8,1)</f>
        <v>37.4</v>
      </c>
      <c r="U218" s="28">
        <v>1351</v>
      </c>
      <c r="V218" s="22">
        <f>T218*$J$1</f>
        <v>0</v>
      </c>
      <c r="W218" s="16" t="e">
        <f>(T218-L218)/L218</f>
        <v>#DIV/0!</v>
      </c>
      <c r="X218" s="7"/>
      <c r="Y218" s="8"/>
      <c r="Z218" s="8"/>
      <c r="AA218" s="8"/>
      <c r="AB218" s="8"/>
      <c r="AC218" s="9"/>
      <c r="AD218" s="7">
        <f>SUM(X218:AC218)</f>
        <v>0</v>
      </c>
      <c r="AE218" s="75">
        <f t="shared" si="278"/>
        <v>0</v>
      </c>
      <c r="AG218" s="7" t="s">
        <v>4</v>
      </c>
      <c r="AH218" s="8">
        <f t="shared" si="308"/>
        <v>0</v>
      </c>
      <c r="AI218" s="8">
        <f t="shared" si="309"/>
        <v>0</v>
      </c>
      <c r="AJ218" s="8">
        <f t="shared" si="310"/>
        <v>0</v>
      </c>
      <c r="AK218" s="8">
        <f>BI218+AB218-AS218-BA218</f>
        <v>0</v>
      </c>
      <c r="AL218" s="9">
        <f>BJ218+AC218-AT218-BB218</f>
        <v>0</v>
      </c>
      <c r="AM218" s="7">
        <f>SUM(AG218:AL218)</f>
        <v>0</v>
      </c>
      <c r="AN218" s="101">
        <f>AM218*L218</f>
        <v>0</v>
      </c>
      <c r="AO218" s="7" t="s">
        <v>4</v>
      </c>
      <c r="AP218" s="8">
        <v>0</v>
      </c>
      <c r="AQ218" s="8">
        <v>0</v>
      </c>
      <c r="AR218" s="8">
        <v>0</v>
      </c>
      <c r="AS218" s="8">
        <v>0</v>
      </c>
      <c r="AT218" s="9">
        <v>0</v>
      </c>
      <c r="AU218" s="74">
        <f t="shared" si="303"/>
        <v>0</v>
      </c>
      <c r="AV218" s="101">
        <f t="shared" si="279"/>
        <v>0</v>
      </c>
      <c r="AW218" s="7" t="s">
        <v>4</v>
      </c>
      <c r="AX218" s="8">
        <v>0</v>
      </c>
      <c r="AY218" s="8">
        <v>0</v>
      </c>
      <c r="AZ218" s="8">
        <v>0</v>
      </c>
      <c r="BA218" s="8">
        <v>0</v>
      </c>
      <c r="BB218" s="9">
        <v>0</v>
      </c>
      <c r="BC218" s="74">
        <f>SUM(AW218:BB218)</f>
        <v>0</v>
      </c>
      <c r="BD218" s="104">
        <f t="shared" si="287"/>
        <v>0</v>
      </c>
      <c r="BE218" s="96"/>
      <c r="BF218" s="11"/>
      <c r="BG218" s="11"/>
      <c r="BH218" s="11"/>
      <c r="BI218" s="11"/>
      <c r="BJ218" s="106"/>
      <c r="BK218" s="108">
        <f>SUM(BE218:BJ218)</f>
        <v>0</v>
      </c>
      <c r="BL218" s="86">
        <f>SUMIF(наличие!D:D,E218,наличие!F:F)</f>
        <v>0</v>
      </c>
      <c r="BM218" s="87">
        <f>AU218*O218</f>
        <v>0</v>
      </c>
      <c r="BN218" s="87">
        <f>BC218*O218</f>
        <v>0</v>
      </c>
      <c r="BO218" s="113">
        <f t="shared" si="281"/>
        <v>0</v>
      </c>
    </row>
    <row r="219" spans="1:67" s="10" customFormat="1" ht="45" x14ac:dyDescent="0.25">
      <c r="A219" s="11">
        <v>216</v>
      </c>
      <c r="B219" s="11" t="str">
        <f>_xlfn.XLOOKUP(D219,наличие!B:B,наличие!D:D,"-",0)</f>
        <v>Шляпы</v>
      </c>
      <c r="C219" s="11" t="s">
        <v>2403</v>
      </c>
      <c r="D219" s="109" t="str">
        <f t="shared" si="282"/>
        <v>KISNER</v>
      </c>
      <c r="E219" s="110" t="str">
        <f t="shared" si="283"/>
        <v>38357BH</v>
      </c>
      <c r="F219" s="111" t="s">
        <v>1738</v>
      </c>
      <c r="G219" s="11" t="str">
        <f t="shared" si="284"/>
        <v>38357BH_Silver Sand</v>
      </c>
      <c r="H219" s="30" t="s">
        <v>4278</v>
      </c>
      <c r="I219" s="30"/>
      <c r="J219" s="15" t="s">
        <v>2488</v>
      </c>
      <c r="K219" s="45"/>
      <c r="L219" s="65">
        <f t="shared" si="290"/>
        <v>0</v>
      </c>
      <c r="M219" s="125">
        <f>SUMIF(price!A:A,E219,price!D:D)</f>
        <v>169</v>
      </c>
      <c r="N219" s="126">
        <v>85</v>
      </c>
      <c r="O219" s="21">
        <f>N219*$L$1</f>
        <v>7650</v>
      </c>
      <c r="P219" s="16" t="e">
        <f>(N219-L219)/L219</f>
        <v>#DIV/0!</v>
      </c>
      <c r="Q219" s="118">
        <f>ROUND(N219*0.55,1)</f>
        <v>46.8</v>
      </c>
      <c r="R219" s="22">
        <f>Q219*$J$1</f>
        <v>0</v>
      </c>
      <c r="S219" s="16" t="e">
        <f>(Q219-L219)/L219</f>
        <v>#DIV/0!</v>
      </c>
      <c r="T219" s="23">
        <f>ROUND(Q219*0.8,1)</f>
        <v>37.4</v>
      </c>
      <c r="U219" s="28">
        <v>1351</v>
      </c>
      <c r="V219" s="22">
        <f>T219*$J$1</f>
        <v>0</v>
      </c>
      <c r="W219" s="16" t="e">
        <f>(T219-L219)/L219</f>
        <v>#DIV/0!</v>
      </c>
      <c r="X219" s="7"/>
      <c r="Y219" s="8"/>
      <c r="Z219" s="8"/>
      <c r="AA219" s="8"/>
      <c r="AB219" s="8"/>
      <c r="AC219" s="9"/>
      <c r="AD219" s="7">
        <f>SUM(X219:AC219)</f>
        <v>0</v>
      </c>
      <c r="AE219" s="75">
        <f t="shared" si="278"/>
        <v>0</v>
      </c>
      <c r="AG219" s="7" t="s">
        <v>4</v>
      </c>
      <c r="AH219" s="8">
        <f t="shared" si="308"/>
        <v>0</v>
      </c>
      <c r="AI219" s="8">
        <f t="shared" si="309"/>
        <v>0</v>
      </c>
      <c r="AJ219" s="8">
        <f t="shared" si="310"/>
        <v>0</v>
      </c>
      <c r="AK219" s="8">
        <f>BI219+AB219-AS219-BA219</f>
        <v>0</v>
      </c>
      <c r="AL219" s="9">
        <f>BJ219+AC219-AT219-BB219</f>
        <v>0</v>
      </c>
      <c r="AM219" s="7">
        <f>SUM(AG219:AL219)</f>
        <v>0</v>
      </c>
      <c r="AN219" s="101">
        <f>AM219*L219</f>
        <v>0</v>
      </c>
      <c r="AO219" s="7" t="s">
        <v>4</v>
      </c>
      <c r="AP219" s="8">
        <v>0</v>
      </c>
      <c r="AQ219" s="8">
        <v>0</v>
      </c>
      <c r="AR219" s="8">
        <v>0</v>
      </c>
      <c r="AS219" s="8">
        <v>0</v>
      </c>
      <c r="AT219" s="9">
        <v>0</v>
      </c>
      <c r="AU219" s="74">
        <f t="shared" si="303"/>
        <v>0</v>
      </c>
      <c r="AV219" s="101">
        <f t="shared" si="279"/>
        <v>0</v>
      </c>
      <c r="AW219" s="7" t="s">
        <v>4</v>
      </c>
      <c r="AX219" s="8">
        <v>0</v>
      </c>
      <c r="AY219" s="8">
        <v>0</v>
      </c>
      <c r="AZ219" s="8">
        <v>0</v>
      </c>
      <c r="BA219" s="8">
        <v>0</v>
      </c>
      <c r="BB219" s="9">
        <v>0</v>
      </c>
      <c r="BC219" s="74">
        <f>SUM(AW219:BB219)</f>
        <v>0</v>
      </c>
      <c r="BD219" s="104">
        <f t="shared" si="287"/>
        <v>0</v>
      </c>
      <c r="BE219" s="96"/>
      <c r="BF219" s="11"/>
      <c r="BG219" s="11"/>
      <c r="BH219" s="11"/>
      <c r="BI219" s="11"/>
      <c r="BJ219" s="106"/>
      <c r="BK219" s="108">
        <f>SUM(BE219:BJ219)</f>
        <v>0</v>
      </c>
      <c r="BL219" s="86">
        <f>SUMIF(наличие!D:D,E219,наличие!F:F)</f>
        <v>0</v>
      </c>
      <c r="BM219" s="87">
        <f>AU219*O219</f>
        <v>0</v>
      </c>
      <c r="BN219" s="87">
        <f>BC219*O219</f>
        <v>0</v>
      </c>
      <c r="BO219" s="113">
        <f t="shared" si="281"/>
        <v>0</v>
      </c>
    </row>
    <row r="220" spans="1:67" s="10" customFormat="1" ht="60" x14ac:dyDescent="0.25">
      <c r="A220" s="11">
        <v>217</v>
      </c>
      <c r="B220" s="11" t="str">
        <f>_xlfn.XLOOKUP(D220,наличие!B:B,наличие!D:D,"-",0)</f>
        <v>Шляпы</v>
      </c>
      <c r="C220" s="11" t="s">
        <v>2404</v>
      </c>
      <c r="D220" s="109" t="str">
        <f t="shared" si="282"/>
        <v>PISTON</v>
      </c>
      <c r="E220" s="110" t="str">
        <f t="shared" si="283"/>
        <v>38350BH</v>
      </c>
      <c r="F220" s="111" t="s">
        <v>5</v>
      </c>
      <c r="G220" s="11" t="str">
        <f t="shared" si="284"/>
        <v>38350BH_Black</v>
      </c>
      <c r="H220" s="30" t="s">
        <v>4278</v>
      </c>
      <c r="I220" s="30"/>
      <c r="J220" s="15" t="s">
        <v>2488</v>
      </c>
      <c r="K220" s="45"/>
      <c r="L220" s="65">
        <f t="shared" si="290"/>
        <v>0</v>
      </c>
      <c r="M220" s="125">
        <f>SUMIF(price!A:A,E220,price!D:D)</f>
        <v>75</v>
      </c>
      <c r="N220" s="126">
        <v>85</v>
      </c>
      <c r="O220" s="21">
        <f t="shared" si="311"/>
        <v>7650</v>
      </c>
      <c r="P220" s="16" t="e">
        <f t="shared" si="292"/>
        <v>#DIV/0!</v>
      </c>
      <c r="Q220" s="118">
        <f t="shared" si="293"/>
        <v>46.8</v>
      </c>
      <c r="R220" s="22">
        <f t="shared" si="312"/>
        <v>0</v>
      </c>
      <c r="S220" s="16" t="e">
        <f t="shared" si="295"/>
        <v>#DIV/0!</v>
      </c>
      <c r="T220" s="23">
        <f t="shared" si="296"/>
        <v>37.4</v>
      </c>
      <c r="U220" s="28">
        <v>1351</v>
      </c>
      <c r="V220" s="22">
        <f t="shared" si="313"/>
        <v>0</v>
      </c>
      <c r="W220" s="16" t="e">
        <f t="shared" si="298"/>
        <v>#DIV/0!</v>
      </c>
      <c r="X220" s="7"/>
      <c r="Y220" s="8"/>
      <c r="Z220" s="8"/>
      <c r="AA220" s="8"/>
      <c r="AB220" s="8"/>
      <c r="AC220" s="9"/>
      <c r="AD220" s="7">
        <f t="shared" si="314"/>
        <v>0</v>
      </c>
      <c r="AE220" s="75">
        <f t="shared" si="278"/>
        <v>0</v>
      </c>
      <c r="AG220" s="7" t="s">
        <v>4</v>
      </c>
      <c r="AH220" s="8">
        <f t="shared" si="308"/>
        <v>0</v>
      </c>
      <c r="AI220" s="8">
        <f t="shared" si="309"/>
        <v>-1</v>
      </c>
      <c r="AJ220" s="8">
        <f t="shared" si="310"/>
        <v>0</v>
      </c>
      <c r="AK220" s="8">
        <f t="shared" si="299"/>
        <v>0</v>
      </c>
      <c r="AL220" s="9">
        <f t="shared" si="300"/>
        <v>0</v>
      </c>
      <c r="AM220" s="7">
        <f t="shared" si="315"/>
        <v>-1</v>
      </c>
      <c r="AN220" s="101">
        <f t="shared" si="302"/>
        <v>0</v>
      </c>
      <c r="AO220" s="7" t="s">
        <v>4</v>
      </c>
      <c r="AP220" s="8">
        <v>0</v>
      </c>
      <c r="AQ220" s="8">
        <v>1</v>
      </c>
      <c r="AR220" s="8">
        <v>1</v>
      </c>
      <c r="AS220" s="8">
        <v>0</v>
      </c>
      <c r="AT220" s="9">
        <v>0</v>
      </c>
      <c r="AU220" s="74">
        <f t="shared" si="303"/>
        <v>2</v>
      </c>
      <c r="AV220" s="101">
        <f t="shared" si="279"/>
        <v>0</v>
      </c>
      <c r="AW220" s="7" t="s">
        <v>4</v>
      </c>
      <c r="AX220" s="8">
        <v>0</v>
      </c>
      <c r="AY220" s="8">
        <v>0</v>
      </c>
      <c r="AZ220" s="8">
        <v>0</v>
      </c>
      <c r="BA220" s="8">
        <v>0</v>
      </c>
      <c r="BB220" s="9">
        <v>0</v>
      </c>
      <c r="BC220" s="74">
        <f t="shared" si="316"/>
        <v>0</v>
      </c>
      <c r="BD220" s="104">
        <f t="shared" si="287"/>
        <v>0</v>
      </c>
      <c r="BE220" s="96"/>
      <c r="BF220" s="11"/>
      <c r="BG220" s="11"/>
      <c r="BH220" s="11">
        <v>1</v>
      </c>
      <c r="BI220" s="11"/>
      <c r="BJ220" s="106"/>
      <c r="BK220" s="108">
        <f t="shared" si="317"/>
        <v>1</v>
      </c>
      <c r="BL220" s="86">
        <f>SUMIF(наличие!D:D,E220,наличие!F:F)</f>
        <v>0</v>
      </c>
      <c r="BM220" s="87">
        <f t="shared" si="306"/>
        <v>15300</v>
      </c>
      <c r="BN220" s="87">
        <f t="shared" si="307"/>
        <v>0</v>
      </c>
      <c r="BO220" s="113">
        <f t="shared" si="281"/>
        <v>0</v>
      </c>
    </row>
    <row r="221" spans="1:67" s="10" customFormat="1" ht="60" x14ac:dyDescent="0.25">
      <c r="A221" s="11">
        <v>218</v>
      </c>
      <c r="B221" s="11" t="str">
        <f>_xlfn.XLOOKUP(D221,наличие!B:B,наличие!D:D,"-",0)</f>
        <v>Шляпы</v>
      </c>
      <c r="C221" s="11" t="s">
        <v>2404</v>
      </c>
      <c r="D221" s="109" t="str">
        <f t="shared" si="282"/>
        <v>PISTON</v>
      </c>
      <c r="E221" s="110" t="str">
        <f t="shared" si="283"/>
        <v>38350BH</v>
      </c>
      <c r="F221" s="111" t="s">
        <v>1211</v>
      </c>
      <c r="G221" s="11" t="str">
        <f t="shared" si="284"/>
        <v>38350BH_Caramel</v>
      </c>
      <c r="H221" s="30" t="s">
        <v>4278</v>
      </c>
      <c r="I221" s="30"/>
      <c r="J221" s="15" t="s">
        <v>2488</v>
      </c>
      <c r="K221" s="45"/>
      <c r="L221" s="65">
        <f t="shared" si="290"/>
        <v>0</v>
      </c>
      <c r="M221" s="125">
        <f>SUMIF(price!A:A,E221,price!D:D)</f>
        <v>75</v>
      </c>
      <c r="N221" s="126">
        <v>85</v>
      </c>
      <c r="O221" s="21">
        <f t="shared" si="311"/>
        <v>7650</v>
      </c>
      <c r="P221" s="16" t="e">
        <f t="shared" si="292"/>
        <v>#DIV/0!</v>
      </c>
      <c r="Q221" s="118">
        <f t="shared" si="293"/>
        <v>46.8</v>
      </c>
      <c r="R221" s="22">
        <f t="shared" si="312"/>
        <v>0</v>
      </c>
      <c r="S221" s="16" t="e">
        <f t="shared" si="295"/>
        <v>#DIV/0!</v>
      </c>
      <c r="T221" s="23">
        <f t="shared" si="296"/>
        <v>37.4</v>
      </c>
      <c r="U221" s="28">
        <v>1351</v>
      </c>
      <c r="V221" s="22">
        <f t="shared" si="313"/>
        <v>0</v>
      </c>
      <c r="W221" s="16" t="e">
        <f t="shared" si="298"/>
        <v>#DIV/0!</v>
      </c>
      <c r="X221" s="7"/>
      <c r="Y221" s="8"/>
      <c r="Z221" s="8"/>
      <c r="AA221" s="8"/>
      <c r="AB221" s="8"/>
      <c r="AC221" s="9"/>
      <c r="AD221" s="7">
        <f t="shared" si="314"/>
        <v>0</v>
      </c>
      <c r="AE221" s="75">
        <f t="shared" si="278"/>
        <v>0</v>
      </c>
      <c r="AG221" s="7" t="s">
        <v>4</v>
      </c>
      <c r="AH221" s="8">
        <f t="shared" si="308"/>
        <v>0</v>
      </c>
      <c r="AI221" s="8">
        <f t="shared" si="309"/>
        <v>-1</v>
      </c>
      <c r="AJ221" s="8">
        <f t="shared" si="310"/>
        <v>-1</v>
      </c>
      <c r="AK221" s="8">
        <f t="shared" si="299"/>
        <v>0</v>
      </c>
      <c r="AL221" s="9">
        <f t="shared" si="300"/>
        <v>0</v>
      </c>
      <c r="AM221" s="7">
        <f t="shared" si="315"/>
        <v>-2</v>
      </c>
      <c r="AN221" s="101">
        <f t="shared" si="302"/>
        <v>0</v>
      </c>
      <c r="AO221" s="7" t="s">
        <v>4</v>
      </c>
      <c r="AP221" s="8">
        <v>0</v>
      </c>
      <c r="AQ221" s="8">
        <v>1</v>
      </c>
      <c r="AR221" s="8">
        <v>1</v>
      </c>
      <c r="AS221" s="8">
        <v>0</v>
      </c>
      <c r="AT221" s="9">
        <v>0</v>
      </c>
      <c r="AU221" s="74">
        <f t="shared" si="303"/>
        <v>2</v>
      </c>
      <c r="AV221" s="101">
        <f t="shared" si="279"/>
        <v>0</v>
      </c>
      <c r="AW221" s="7" t="s">
        <v>4</v>
      </c>
      <c r="AX221" s="8">
        <v>0</v>
      </c>
      <c r="AY221" s="8">
        <v>0</v>
      </c>
      <c r="AZ221" s="8">
        <v>0</v>
      </c>
      <c r="BA221" s="8">
        <v>0</v>
      </c>
      <c r="BB221" s="9">
        <v>0</v>
      </c>
      <c r="BC221" s="74">
        <f t="shared" si="316"/>
        <v>0</v>
      </c>
      <c r="BD221" s="104">
        <f t="shared" si="287"/>
        <v>0</v>
      </c>
      <c r="BE221" s="96"/>
      <c r="BF221" s="11"/>
      <c r="BG221" s="11"/>
      <c r="BH221" s="11"/>
      <c r="BI221" s="11"/>
      <c r="BJ221" s="106"/>
      <c r="BK221" s="108">
        <f t="shared" si="317"/>
        <v>0</v>
      </c>
      <c r="BL221" s="86">
        <f>SUMIF(наличие!D:D,E221,наличие!F:F)</f>
        <v>0</v>
      </c>
      <c r="BM221" s="87">
        <f t="shared" si="306"/>
        <v>15300</v>
      </c>
      <c r="BN221" s="87">
        <f t="shared" si="307"/>
        <v>0</v>
      </c>
      <c r="BO221" s="113">
        <f t="shared" si="281"/>
        <v>0</v>
      </c>
    </row>
    <row r="222" spans="1:67" s="10" customFormat="1" ht="60" x14ac:dyDescent="0.25">
      <c r="A222" s="11">
        <v>219</v>
      </c>
      <c r="B222" s="11" t="str">
        <f>_xlfn.XLOOKUP(D222,наличие!B:B,наличие!D:D,"-",0)</f>
        <v>Шляпы</v>
      </c>
      <c r="C222" s="11" t="s">
        <v>2404</v>
      </c>
      <c r="D222" s="109" t="str">
        <f t="shared" si="282"/>
        <v>PISTON</v>
      </c>
      <c r="E222" s="110" t="str">
        <f t="shared" si="283"/>
        <v>38350BH</v>
      </c>
      <c r="F222" s="111" t="s">
        <v>6</v>
      </c>
      <c r="G222" s="11" t="str">
        <f t="shared" si="284"/>
        <v>38350BH_Navy</v>
      </c>
      <c r="H222" s="30" t="s">
        <v>4278</v>
      </c>
      <c r="I222" s="30"/>
      <c r="J222" s="15" t="s">
        <v>2488</v>
      </c>
      <c r="K222" s="45"/>
      <c r="L222" s="65">
        <f t="shared" si="290"/>
        <v>0</v>
      </c>
      <c r="M222" s="125">
        <f>SUMIF(price!A:A,E222,price!D:D)</f>
        <v>75</v>
      </c>
      <c r="N222" s="126">
        <v>85</v>
      </c>
      <c r="O222" s="21">
        <f t="shared" si="291"/>
        <v>7650</v>
      </c>
      <c r="P222" s="16" t="e">
        <f t="shared" si="292"/>
        <v>#DIV/0!</v>
      </c>
      <c r="Q222" s="118">
        <f t="shared" si="293"/>
        <v>46.8</v>
      </c>
      <c r="R222" s="22">
        <f t="shared" si="294"/>
        <v>0</v>
      </c>
      <c r="S222" s="16" t="e">
        <f t="shared" si="295"/>
        <v>#DIV/0!</v>
      </c>
      <c r="T222" s="23">
        <f t="shared" si="296"/>
        <v>37.4</v>
      </c>
      <c r="U222" s="28">
        <v>1351</v>
      </c>
      <c r="V222" s="22">
        <f t="shared" si="297"/>
        <v>0</v>
      </c>
      <c r="W222" s="16" t="e">
        <f t="shared" si="298"/>
        <v>#DIV/0!</v>
      </c>
      <c r="X222" s="7"/>
      <c r="Y222" s="8"/>
      <c r="Z222" s="8"/>
      <c r="AA222" s="8"/>
      <c r="AB222" s="8"/>
      <c r="AC222" s="9"/>
      <c r="AD222" s="7">
        <f t="shared" ref="AD222:AD247" si="318">SUM(X222:AC222)</f>
        <v>0</v>
      </c>
      <c r="AE222" s="75">
        <f t="shared" si="278"/>
        <v>0</v>
      </c>
      <c r="AG222" s="7" t="s">
        <v>4</v>
      </c>
      <c r="AH222" s="8">
        <f t="shared" si="308"/>
        <v>0</v>
      </c>
      <c r="AI222" s="8">
        <f t="shared" si="309"/>
        <v>0</v>
      </c>
      <c r="AJ222" s="8">
        <f t="shared" si="310"/>
        <v>2</v>
      </c>
      <c r="AK222" s="8">
        <f t="shared" si="299"/>
        <v>0</v>
      </c>
      <c r="AL222" s="9">
        <f t="shared" si="300"/>
        <v>0</v>
      </c>
      <c r="AM222" s="7">
        <f t="shared" si="301"/>
        <v>2</v>
      </c>
      <c r="AN222" s="101">
        <f t="shared" si="302"/>
        <v>0</v>
      </c>
      <c r="AO222" s="7" t="s">
        <v>4</v>
      </c>
      <c r="AP222" s="8">
        <v>0</v>
      </c>
      <c r="AQ222" s="8">
        <v>0</v>
      </c>
      <c r="AR222" s="8">
        <v>0</v>
      </c>
      <c r="AS222" s="8">
        <v>0</v>
      </c>
      <c r="AT222" s="9">
        <v>0</v>
      </c>
      <c r="AU222" s="74">
        <f t="shared" si="303"/>
        <v>0</v>
      </c>
      <c r="AV222" s="101">
        <f t="shared" si="279"/>
        <v>0</v>
      </c>
      <c r="AW222" s="7" t="s">
        <v>4</v>
      </c>
      <c r="AX222" s="8">
        <v>0</v>
      </c>
      <c r="AY222" s="8">
        <v>0</v>
      </c>
      <c r="AZ222" s="8">
        <v>0</v>
      </c>
      <c r="BA222" s="8">
        <v>0</v>
      </c>
      <c r="BB222" s="9">
        <v>0</v>
      </c>
      <c r="BC222" s="74">
        <f t="shared" ref="BC222:BC247" si="319">SUM(AW222:BB222)</f>
        <v>0</v>
      </c>
      <c r="BD222" s="104">
        <f t="shared" si="287"/>
        <v>0</v>
      </c>
      <c r="BE222" s="96"/>
      <c r="BF222" s="11"/>
      <c r="BG222" s="11"/>
      <c r="BH222" s="11">
        <v>2</v>
      </c>
      <c r="BI222" s="11"/>
      <c r="BJ222" s="106"/>
      <c r="BK222" s="108">
        <f t="shared" ref="BK222:BK247" si="320">SUM(BE222:BJ222)</f>
        <v>2</v>
      </c>
      <c r="BL222" s="86">
        <f>SUMIF(наличие!D:D,E222,наличие!F:F)</f>
        <v>0</v>
      </c>
      <c r="BM222" s="87">
        <f t="shared" si="306"/>
        <v>0</v>
      </c>
      <c r="BN222" s="87">
        <f t="shared" si="307"/>
        <v>0</v>
      </c>
      <c r="BO222" s="113">
        <f t="shared" si="281"/>
        <v>0</v>
      </c>
    </row>
    <row r="223" spans="1:67" s="10" customFormat="1" ht="60" x14ac:dyDescent="0.25">
      <c r="A223" s="11">
        <v>220</v>
      </c>
      <c r="B223" s="11" t="str">
        <f>_xlfn.XLOOKUP(D223,наличие!B:B,наличие!D:D,"-",0)</f>
        <v>Шляпы</v>
      </c>
      <c r="C223" s="11" t="s">
        <v>2404</v>
      </c>
      <c r="D223" s="109" t="str">
        <f t="shared" si="282"/>
        <v>PISTON</v>
      </c>
      <c r="E223" s="110" t="str">
        <f t="shared" si="283"/>
        <v>38350BH</v>
      </c>
      <c r="F223" s="111" t="s">
        <v>25</v>
      </c>
      <c r="G223" s="11" t="str">
        <f t="shared" si="284"/>
        <v>38350BH_Olive</v>
      </c>
      <c r="H223" s="30" t="s">
        <v>4278</v>
      </c>
      <c r="I223" s="30"/>
      <c r="J223" s="15" t="s">
        <v>2488</v>
      </c>
      <c r="K223" s="45"/>
      <c r="L223" s="65">
        <f t="shared" si="290"/>
        <v>0</v>
      </c>
      <c r="M223" s="125">
        <f>SUMIF(price!A:A,E223,price!D:D)</f>
        <v>75</v>
      </c>
      <c r="N223" s="126">
        <v>85</v>
      </c>
      <c r="O223" s="21">
        <f t="shared" si="291"/>
        <v>7650</v>
      </c>
      <c r="P223" s="16" t="e">
        <f t="shared" si="292"/>
        <v>#DIV/0!</v>
      </c>
      <c r="Q223" s="118">
        <f t="shared" si="293"/>
        <v>46.8</v>
      </c>
      <c r="R223" s="22">
        <f t="shared" si="294"/>
        <v>0</v>
      </c>
      <c r="S223" s="16" t="e">
        <f t="shared" si="295"/>
        <v>#DIV/0!</v>
      </c>
      <c r="T223" s="23">
        <f t="shared" si="296"/>
        <v>37.4</v>
      </c>
      <c r="U223" s="28">
        <v>1351</v>
      </c>
      <c r="V223" s="22">
        <f t="shared" si="297"/>
        <v>0</v>
      </c>
      <c r="W223" s="16" t="e">
        <f t="shared" si="298"/>
        <v>#DIV/0!</v>
      </c>
      <c r="X223" s="7"/>
      <c r="Y223" s="8"/>
      <c r="Z223" s="8"/>
      <c r="AA223" s="8"/>
      <c r="AB223" s="8"/>
      <c r="AC223" s="9"/>
      <c r="AD223" s="7">
        <f t="shared" si="318"/>
        <v>0</v>
      </c>
      <c r="AE223" s="75">
        <f t="shared" si="278"/>
        <v>0</v>
      </c>
      <c r="AG223" s="7" t="s">
        <v>4</v>
      </c>
      <c r="AH223" s="8">
        <f t="shared" si="308"/>
        <v>0</v>
      </c>
      <c r="AI223" s="8">
        <f t="shared" si="309"/>
        <v>0</v>
      </c>
      <c r="AJ223" s="8">
        <f t="shared" si="310"/>
        <v>1</v>
      </c>
      <c r="AK223" s="8">
        <f t="shared" si="299"/>
        <v>0</v>
      </c>
      <c r="AL223" s="9">
        <f t="shared" si="300"/>
        <v>0</v>
      </c>
      <c r="AM223" s="7">
        <f t="shared" si="301"/>
        <v>1</v>
      </c>
      <c r="AN223" s="101">
        <f t="shared" si="302"/>
        <v>0</v>
      </c>
      <c r="AO223" s="7" t="s">
        <v>4</v>
      </c>
      <c r="AP223" s="8">
        <v>0</v>
      </c>
      <c r="AQ223" s="8">
        <v>0</v>
      </c>
      <c r="AR223" s="8">
        <v>0</v>
      </c>
      <c r="AS223" s="8">
        <v>0</v>
      </c>
      <c r="AT223" s="9">
        <v>0</v>
      </c>
      <c r="AU223" s="74">
        <f t="shared" si="303"/>
        <v>0</v>
      </c>
      <c r="AV223" s="101">
        <f t="shared" si="279"/>
        <v>0</v>
      </c>
      <c r="AW223" s="7" t="s">
        <v>4</v>
      </c>
      <c r="AX223" s="8">
        <v>0</v>
      </c>
      <c r="AY223" s="8">
        <v>0</v>
      </c>
      <c r="AZ223" s="8">
        <v>0</v>
      </c>
      <c r="BA223" s="8">
        <v>0</v>
      </c>
      <c r="BB223" s="9">
        <v>0</v>
      </c>
      <c r="BC223" s="74">
        <f t="shared" si="319"/>
        <v>0</v>
      </c>
      <c r="BD223" s="104">
        <f t="shared" si="287"/>
        <v>0</v>
      </c>
      <c r="BE223" s="96"/>
      <c r="BF223" s="11"/>
      <c r="BG223" s="11"/>
      <c r="BH223" s="11">
        <v>1</v>
      </c>
      <c r="BI223" s="11"/>
      <c r="BJ223" s="106"/>
      <c r="BK223" s="108">
        <f t="shared" si="320"/>
        <v>1</v>
      </c>
      <c r="BL223" s="86">
        <f>SUMIF(наличие!D:D,E223,наличие!F:F)</f>
        <v>0</v>
      </c>
      <c r="BM223" s="87">
        <f t="shared" si="306"/>
        <v>0</v>
      </c>
      <c r="BN223" s="87">
        <f t="shared" si="307"/>
        <v>0</v>
      </c>
      <c r="BO223" s="113">
        <f t="shared" si="281"/>
        <v>0</v>
      </c>
    </row>
    <row r="224" spans="1:67" s="10" customFormat="1" ht="60" x14ac:dyDescent="0.25">
      <c r="A224" s="11">
        <v>221</v>
      </c>
      <c r="B224" s="11" t="str">
        <f>_xlfn.XLOOKUP(D224,наличие!B:B,наличие!D:D,"-",0)</f>
        <v>Шляпы</v>
      </c>
      <c r="C224" s="11" t="s">
        <v>2405</v>
      </c>
      <c r="D224" s="109" t="str">
        <f t="shared" si="282"/>
        <v>BRODNAX</v>
      </c>
      <c r="E224" s="110" t="str">
        <f t="shared" si="283"/>
        <v>10001BH</v>
      </c>
      <c r="F224" s="111" t="s">
        <v>5</v>
      </c>
      <c r="G224" s="11" t="str">
        <f t="shared" si="284"/>
        <v>10001BH_Black</v>
      </c>
      <c r="H224" s="30" t="s">
        <v>4278</v>
      </c>
      <c r="I224" s="30"/>
      <c r="J224" s="15" t="s">
        <v>2488</v>
      </c>
      <c r="K224" s="45"/>
      <c r="L224" s="65">
        <f t="shared" si="290"/>
        <v>0</v>
      </c>
      <c r="M224" s="125">
        <f>SUMIF(price!A:A,E224,price!D:D)</f>
        <v>199</v>
      </c>
      <c r="N224" s="126">
        <v>85</v>
      </c>
      <c r="O224" s="21">
        <f t="shared" si="291"/>
        <v>7650</v>
      </c>
      <c r="P224" s="16" t="e">
        <f t="shared" si="292"/>
        <v>#DIV/0!</v>
      </c>
      <c r="Q224" s="118">
        <f t="shared" si="293"/>
        <v>46.8</v>
      </c>
      <c r="R224" s="22">
        <f t="shared" si="294"/>
        <v>0</v>
      </c>
      <c r="S224" s="16" t="e">
        <f t="shared" si="295"/>
        <v>#DIV/0!</v>
      </c>
      <c r="T224" s="23">
        <f t="shared" si="296"/>
        <v>37.4</v>
      </c>
      <c r="U224" s="28">
        <v>1351</v>
      </c>
      <c r="V224" s="22">
        <f t="shared" si="297"/>
        <v>0</v>
      </c>
      <c r="W224" s="16" t="e">
        <f t="shared" si="298"/>
        <v>#DIV/0!</v>
      </c>
      <c r="X224" s="7"/>
      <c r="Y224" s="8"/>
      <c r="Z224" s="8"/>
      <c r="AA224" s="8"/>
      <c r="AB224" s="8"/>
      <c r="AC224" s="9"/>
      <c r="AD224" s="7">
        <f t="shared" si="318"/>
        <v>0</v>
      </c>
      <c r="AE224" s="75">
        <f t="shared" si="278"/>
        <v>0</v>
      </c>
      <c r="AG224" s="7" t="s">
        <v>4</v>
      </c>
      <c r="AH224" s="8">
        <f t="shared" si="308"/>
        <v>0</v>
      </c>
      <c r="AI224" s="8">
        <f t="shared" si="309"/>
        <v>0</v>
      </c>
      <c r="AJ224" s="8">
        <f t="shared" si="310"/>
        <v>0</v>
      </c>
      <c r="AK224" s="8">
        <f t="shared" si="299"/>
        <v>0</v>
      </c>
      <c r="AL224" s="9">
        <f t="shared" si="300"/>
        <v>0</v>
      </c>
      <c r="AM224" s="7">
        <f t="shared" si="301"/>
        <v>0</v>
      </c>
      <c r="AN224" s="101">
        <f t="shared" si="302"/>
        <v>0</v>
      </c>
      <c r="AO224" s="7" t="s">
        <v>4</v>
      </c>
      <c r="AP224" s="8">
        <v>0</v>
      </c>
      <c r="AQ224" s="8">
        <v>0</v>
      </c>
      <c r="AR224" s="8">
        <v>0</v>
      </c>
      <c r="AS224" s="8">
        <v>0</v>
      </c>
      <c r="AT224" s="9">
        <v>0</v>
      </c>
      <c r="AU224" s="74">
        <f t="shared" si="303"/>
        <v>0</v>
      </c>
      <c r="AV224" s="101">
        <f t="shared" si="279"/>
        <v>0</v>
      </c>
      <c r="AW224" s="7" t="s">
        <v>4</v>
      </c>
      <c r="AX224" s="8">
        <v>0</v>
      </c>
      <c r="AY224" s="8">
        <v>0</v>
      </c>
      <c r="AZ224" s="8">
        <v>0</v>
      </c>
      <c r="BA224" s="8">
        <v>0</v>
      </c>
      <c r="BB224" s="9">
        <v>0</v>
      </c>
      <c r="BC224" s="74">
        <f t="shared" si="319"/>
        <v>0</v>
      </c>
      <c r="BD224" s="104">
        <f t="shared" si="287"/>
        <v>0</v>
      </c>
      <c r="BE224" s="96"/>
      <c r="BF224" s="11"/>
      <c r="BG224" s="11"/>
      <c r="BH224" s="11"/>
      <c r="BI224" s="11"/>
      <c r="BJ224" s="106"/>
      <c r="BK224" s="108">
        <f t="shared" si="320"/>
        <v>0</v>
      </c>
      <c r="BL224" s="86">
        <f>SUMIF(наличие!D:D,E224,наличие!F:F)</f>
        <v>0</v>
      </c>
      <c r="BM224" s="87">
        <f t="shared" si="306"/>
        <v>0</v>
      </c>
      <c r="BN224" s="87">
        <f t="shared" si="307"/>
        <v>0</v>
      </c>
      <c r="BO224" s="113">
        <f t="shared" si="281"/>
        <v>0</v>
      </c>
    </row>
    <row r="225" spans="1:67" s="10" customFormat="1" ht="60" x14ac:dyDescent="0.25">
      <c r="A225" s="11">
        <v>222</v>
      </c>
      <c r="B225" s="11" t="str">
        <f>_xlfn.XLOOKUP(D225,наличие!B:B,наличие!D:D,"-",0)</f>
        <v>Шляпы</v>
      </c>
      <c r="C225" s="11" t="s">
        <v>2405</v>
      </c>
      <c r="D225" s="109" t="str">
        <f t="shared" si="282"/>
        <v>BRODNAX</v>
      </c>
      <c r="E225" s="110" t="str">
        <f t="shared" si="283"/>
        <v>10001BH</v>
      </c>
      <c r="F225" s="111" t="s">
        <v>1735</v>
      </c>
      <c r="G225" s="11" t="str">
        <f t="shared" si="284"/>
        <v>10001BH_Olive Oil</v>
      </c>
      <c r="H225" s="30" t="s">
        <v>4278</v>
      </c>
      <c r="I225" s="30"/>
      <c r="J225" s="15" t="s">
        <v>2488</v>
      </c>
      <c r="K225" s="45"/>
      <c r="L225" s="65">
        <f t="shared" si="290"/>
        <v>0</v>
      </c>
      <c r="M225" s="125">
        <f>SUMIF(price!A:A,E225,price!D:D)</f>
        <v>199</v>
      </c>
      <c r="N225" s="126">
        <v>85</v>
      </c>
      <c r="O225" s="21">
        <f>N225*$L$1</f>
        <v>7650</v>
      </c>
      <c r="P225" s="16" t="e">
        <f t="shared" si="292"/>
        <v>#DIV/0!</v>
      </c>
      <c r="Q225" s="118">
        <f t="shared" si="293"/>
        <v>46.8</v>
      </c>
      <c r="R225" s="22">
        <f>Q225*$J$1</f>
        <v>0</v>
      </c>
      <c r="S225" s="16" t="e">
        <f t="shared" si="295"/>
        <v>#DIV/0!</v>
      </c>
      <c r="T225" s="23">
        <f t="shared" si="296"/>
        <v>37.4</v>
      </c>
      <c r="U225" s="28">
        <v>1351</v>
      </c>
      <c r="V225" s="22">
        <f>T225*$J$1</f>
        <v>0</v>
      </c>
      <c r="W225" s="16" t="e">
        <f t="shared" si="298"/>
        <v>#DIV/0!</v>
      </c>
      <c r="X225" s="7"/>
      <c r="Y225" s="8"/>
      <c r="Z225" s="8"/>
      <c r="AA225" s="8"/>
      <c r="AB225" s="8"/>
      <c r="AC225" s="9"/>
      <c r="AD225" s="7">
        <f t="shared" si="318"/>
        <v>0</v>
      </c>
      <c r="AE225" s="75">
        <f t="shared" si="278"/>
        <v>0</v>
      </c>
      <c r="AG225" s="7" t="s">
        <v>4</v>
      </c>
      <c r="AH225" s="8">
        <f t="shared" si="308"/>
        <v>0</v>
      </c>
      <c r="AI225" s="8">
        <f t="shared" si="309"/>
        <v>0</v>
      </c>
      <c r="AJ225" s="8">
        <f t="shared" si="310"/>
        <v>0</v>
      </c>
      <c r="AK225" s="8">
        <f t="shared" si="299"/>
        <v>0</v>
      </c>
      <c r="AL225" s="9">
        <f t="shared" si="300"/>
        <v>0</v>
      </c>
      <c r="AM225" s="7">
        <f>SUM(AG225:AL225)</f>
        <v>0</v>
      </c>
      <c r="AN225" s="101">
        <f t="shared" si="302"/>
        <v>0</v>
      </c>
      <c r="AO225" s="7" t="s">
        <v>4</v>
      </c>
      <c r="AP225" s="8">
        <v>0</v>
      </c>
      <c r="AQ225" s="8">
        <v>0</v>
      </c>
      <c r="AR225" s="8">
        <v>0</v>
      </c>
      <c r="AS225" s="8">
        <v>0</v>
      </c>
      <c r="AT225" s="9">
        <v>0</v>
      </c>
      <c r="AU225" s="74">
        <f t="shared" si="303"/>
        <v>0</v>
      </c>
      <c r="AV225" s="101">
        <f t="shared" si="279"/>
        <v>0</v>
      </c>
      <c r="AW225" s="7" t="s">
        <v>4</v>
      </c>
      <c r="AX225" s="8">
        <v>0</v>
      </c>
      <c r="AY225" s="8">
        <v>0</v>
      </c>
      <c r="AZ225" s="8">
        <v>0</v>
      </c>
      <c r="BA225" s="8">
        <v>0</v>
      </c>
      <c r="BB225" s="9">
        <v>0</v>
      </c>
      <c r="BC225" s="74">
        <f t="shared" si="319"/>
        <v>0</v>
      </c>
      <c r="BD225" s="104">
        <f t="shared" si="287"/>
        <v>0</v>
      </c>
      <c r="BE225" s="96"/>
      <c r="BF225" s="11"/>
      <c r="BG225" s="11"/>
      <c r="BH225" s="11"/>
      <c r="BI225" s="11"/>
      <c r="BJ225" s="106"/>
      <c r="BK225" s="108">
        <f t="shared" si="320"/>
        <v>0</v>
      </c>
      <c r="BL225" s="86">
        <f>SUMIF(наличие!D:D,E225,наличие!F:F)</f>
        <v>0</v>
      </c>
      <c r="BM225" s="87">
        <f t="shared" si="306"/>
        <v>0</v>
      </c>
      <c r="BN225" s="87">
        <f t="shared" si="307"/>
        <v>0</v>
      </c>
      <c r="BO225" s="113">
        <f t="shared" si="281"/>
        <v>0</v>
      </c>
    </row>
    <row r="226" spans="1:67" s="10" customFormat="1" ht="60" x14ac:dyDescent="0.25">
      <c r="A226" s="11">
        <v>223</v>
      </c>
      <c r="B226" s="11" t="str">
        <f>_xlfn.XLOOKUP(D226,наличие!B:B,наличие!D:D,"-",0)</f>
        <v>Шляпы</v>
      </c>
      <c r="C226" s="11" t="s">
        <v>2405</v>
      </c>
      <c r="D226" s="109" t="str">
        <f t="shared" si="282"/>
        <v>BRODNAX</v>
      </c>
      <c r="E226" s="110" t="str">
        <f t="shared" si="283"/>
        <v>10001BH</v>
      </c>
      <c r="F226" s="111" t="s">
        <v>1716</v>
      </c>
      <c r="G226" s="11" t="str">
        <f t="shared" si="284"/>
        <v>10001BH_Plaza Taupe</v>
      </c>
      <c r="H226" s="30" t="s">
        <v>4278</v>
      </c>
      <c r="I226" s="30"/>
      <c r="J226" s="15" t="s">
        <v>2488</v>
      </c>
      <c r="K226" s="45"/>
      <c r="L226" s="65">
        <f t="shared" si="290"/>
        <v>0</v>
      </c>
      <c r="M226" s="125">
        <f>SUMIF(price!A:A,E226,price!D:D)</f>
        <v>199</v>
      </c>
      <c r="N226" s="126">
        <v>85</v>
      </c>
      <c r="O226" s="21">
        <f>N226*$L$1</f>
        <v>7650</v>
      </c>
      <c r="P226" s="16" t="e">
        <f t="shared" si="292"/>
        <v>#DIV/0!</v>
      </c>
      <c r="Q226" s="118">
        <f t="shared" si="293"/>
        <v>46.8</v>
      </c>
      <c r="R226" s="22">
        <f>Q226*$J$1</f>
        <v>0</v>
      </c>
      <c r="S226" s="16" t="e">
        <f t="shared" si="295"/>
        <v>#DIV/0!</v>
      </c>
      <c r="T226" s="23">
        <f t="shared" si="296"/>
        <v>37.4</v>
      </c>
      <c r="U226" s="28">
        <v>1351</v>
      </c>
      <c r="V226" s="22">
        <f>T226*$J$1</f>
        <v>0</v>
      </c>
      <c r="W226" s="16" t="e">
        <f t="shared" si="298"/>
        <v>#DIV/0!</v>
      </c>
      <c r="X226" s="7"/>
      <c r="Y226" s="8"/>
      <c r="Z226" s="8"/>
      <c r="AA226" s="8"/>
      <c r="AB226" s="8"/>
      <c r="AC226" s="9"/>
      <c r="AD226" s="7">
        <f t="shared" si="318"/>
        <v>0</v>
      </c>
      <c r="AE226" s="75">
        <f t="shared" si="278"/>
        <v>0</v>
      </c>
      <c r="AG226" s="7" t="s">
        <v>4</v>
      </c>
      <c r="AH226" s="8">
        <f t="shared" si="308"/>
        <v>0</v>
      </c>
      <c r="AI226" s="8">
        <f t="shared" si="309"/>
        <v>0</v>
      </c>
      <c r="AJ226" s="8">
        <f t="shared" si="310"/>
        <v>0</v>
      </c>
      <c r="AK226" s="8">
        <f t="shared" si="299"/>
        <v>2</v>
      </c>
      <c r="AL226" s="9">
        <f t="shared" si="300"/>
        <v>0</v>
      </c>
      <c r="AM226" s="7">
        <f>SUM(AG226:AL226)</f>
        <v>2</v>
      </c>
      <c r="AN226" s="101">
        <f t="shared" si="302"/>
        <v>0</v>
      </c>
      <c r="AO226" s="7" t="s">
        <v>4</v>
      </c>
      <c r="AP226" s="8">
        <v>0</v>
      </c>
      <c r="AQ226" s="8">
        <v>0</v>
      </c>
      <c r="AR226" s="8">
        <v>0</v>
      </c>
      <c r="AS226" s="8">
        <v>0</v>
      </c>
      <c r="AT226" s="9">
        <v>0</v>
      </c>
      <c r="AU226" s="74">
        <f t="shared" si="303"/>
        <v>0</v>
      </c>
      <c r="AV226" s="101">
        <f t="shared" si="279"/>
        <v>0</v>
      </c>
      <c r="AW226" s="7" t="s">
        <v>4</v>
      </c>
      <c r="AX226" s="8">
        <v>0</v>
      </c>
      <c r="AY226" s="8">
        <v>0</v>
      </c>
      <c r="AZ226" s="8">
        <v>0</v>
      </c>
      <c r="BA226" s="8">
        <v>0</v>
      </c>
      <c r="BB226" s="9">
        <v>0</v>
      </c>
      <c r="BC226" s="74">
        <f t="shared" si="319"/>
        <v>0</v>
      </c>
      <c r="BD226" s="104">
        <f t="shared" si="287"/>
        <v>0</v>
      </c>
      <c r="BE226" s="96"/>
      <c r="BF226" s="11"/>
      <c r="BG226" s="11"/>
      <c r="BH226" s="11"/>
      <c r="BI226" s="11">
        <v>2</v>
      </c>
      <c r="BJ226" s="106"/>
      <c r="BK226" s="108">
        <f t="shared" si="320"/>
        <v>2</v>
      </c>
      <c r="BL226" s="86">
        <f>SUMIF(наличие!D:D,E226,наличие!F:F)</f>
        <v>0</v>
      </c>
      <c r="BM226" s="87">
        <f t="shared" si="306"/>
        <v>0</v>
      </c>
      <c r="BN226" s="87">
        <f t="shared" si="307"/>
        <v>0</v>
      </c>
      <c r="BO226" s="113">
        <f t="shared" si="281"/>
        <v>0</v>
      </c>
    </row>
    <row r="227" spans="1:67" s="10" customFormat="1" ht="60" x14ac:dyDescent="0.25">
      <c r="A227" s="11">
        <v>224</v>
      </c>
      <c r="B227" s="11" t="str">
        <f>_xlfn.XLOOKUP(D227,наличие!B:B,наличие!D:D,"-",0)</f>
        <v>-</v>
      </c>
      <c r="C227" s="11" t="s">
        <v>2406</v>
      </c>
      <c r="D227" s="109" t="str">
        <f t="shared" si="282"/>
        <v>STERNE</v>
      </c>
      <c r="E227" s="110" t="str">
        <f t="shared" si="283"/>
        <v>38358BH</v>
      </c>
      <c r="F227" s="111" t="s">
        <v>2197</v>
      </c>
      <c r="G227" s="11" t="str">
        <f t="shared" si="284"/>
        <v>38358BH_Ochre</v>
      </c>
      <c r="H227" s="30" t="s">
        <v>4278</v>
      </c>
      <c r="I227" s="30"/>
      <c r="J227" s="15" t="s">
        <v>2488</v>
      </c>
      <c r="K227" s="45"/>
      <c r="L227" s="65">
        <f t="shared" si="290"/>
        <v>0</v>
      </c>
      <c r="M227" s="125">
        <f>SUMIF(price!A:A,E227,price!D:D)</f>
        <v>159</v>
      </c>
      <c r="N227" s="126">
        <v>85</v>
      </c>
      <c r="O227" s="21">
        <f>N227*$L$1</f>
        <v>7650</v>
      </c>
      <c r="P227" s="16" t="e">
        <f t="shared" si="292"/>
        <v>#DIV/0!</v>
      </c>
      <c r="Q227" s="118">
        <f t="shared" si="293"/>
        <v>46.8</v>
      </c>
      <c r="R227" s="22">
        <f>Q227*$J$1</f>
        <v>0</v>
      </c>
      <c r="S227" s="16" t="e">
        <f t="shared" si="295"/>
        <v>#DIV/0!</v>
      </c>
      <c r="T227" s="23">
        <f t="shared" si="296"/>
        <v>37.4</v>
      </c>
      <c r="U227" s="28">
        <v>1351</v>
      </c>
      <c r="V227" s="22">
        <f>T227*$J$1</f>
        <v>0</v>
      </c>
      <c r="W227" s="16" t="e">
        <f t="shared" si="298"/>
        <v>#DIV/0!</v>
      </c>
      <c r="X227" s="7"/>
      <c r="Y227" s="8"/>
      <c r="Z227" s="8"/>
      <c r="AA227" s="8"/>
      <c r="AB227" s="8"/>
      <c r="AC227" s="9"/>
      <c r="AD227" s="7">
        <f t="shared" si="318"/>
        <v>0</v>
      </c>
      <c r="AE227" s="75">
        <f t="shared" si="278"/>
        <v>0</v>
      </c>
      <c r="AG227" s="7" t="s">
        <v>4</v>
      </c>
      <c r="AH227" s="8">
        <f t="shared" si="308"/>
        <v>0</v>
      </c>
      <c r="AI227" s="8">
        <f t="shared" si="309"/>
        <v>0</v>
      </c>
      <c r="AJ227" s="8">
        <f t="shared" si="310"/>
        <v>3</v>
      </c>
      <c r="AK227" s="8">
        <f t="shared" si="299"/>
        <v>0</v>
      </c>
      <c r="AL227" s="9">
        <f t="shared" si="300"/>
        <v>0</v>
      </c>
      <c r="AM227" s="7">
        <f>SUM(AG227:AL227)</f>
        <v>3</v>
      </c>
      <c r="AN227" s="101">
        <f t="shared" si="302"/>
        <v>0</v>
      </c>
      <c r="AO227" s="7" t="s">
        <v>4</v>
      </c>
      <c r="AP227" s="8">
        <v>0</v>
      </c>
      <c r="AQ227" s="8">
        <v>0</v>
      </c>
      <c r="AR227" s="8">
        <v>0</v>
      </c>
      <c r="AS227" s="8">
        <v>0</v>
      </c>
      <c r="AT227" s="9">
        <v>0</v>
      </c>
      <c r="AU227" s="74">
        <f t="shared" si="303"/>
        <v>0</v>
      </c>
      <c r="AV227" s="101">
        <f t="shared" si="279"/>
        <v>0</v>
      </c>
      <c r="AW227" s="7" t="s">
        <v>4</v>
      </c>
      <c r="AX227" s="8">
        <v>0</v>
      </c>
      <c r="AY227" s="8">
        <v>0</v>
      </c>
      <c r="AZ227" s="8">
        <v>0</v>
      </c>
      <c r="BA227" s="8">
        <v>0</v>
      </c>
      <c r="BB227" s="9">
        <v>0</v>
      </c>
      <c r="BC227" s="74">
        <f t="shared" si="319"/>
        <v>0</v>
      </c>
      <c r="BD227" s="104">
        <f t="shared" si="287"/>
        <v>0</v>
      </c>
      <c r="BE227" s="96"/>
      <c r="BF227" s="11"/>
      <c r="BG227" s="11"/>
      <c r="BH227" s="11">
        <v>3</v>
      </c>
      <c r="BI227" s="11"/>
      <c r="BJ227" s="106"/>
      <c r="BK227" s="108">
        <f t="shared" si="320"/>
        <v>3</v>
      </c>
      <c r="BL227" s="86">
        <f>SUMIF(наличие!D:D,E227,наличие!F:F)</f>
        <v>0</v>
      </c>
      <c r="BM227" s="87">
        <f t="shared" si="306"/>
        <v>0</v>
      </c>
      <c r="BN227" s="87">
        <f t="shared" si="307"/>
        <v>0</v>
      </c>
      <c r="BO227" s="113">
        <f t="shared" si="281"/>
        <v>0</v>
      </c>
    </row>
    <row r="228" spans="1:67" s="10" customFormat="1" ht="60" x14ac:dyDescent="0.25">
      <c r="A228" s="11">
        <v>225</v>
      </c>
      <c r="B228" s="11" t="str">
        <f>_xlfn.XLOOKUP(D228,наличие!B:B,наличие!D:D,"-",0)</f>
        <v>-</v>
      </c>
      <c r="C228" s="11" t="s">
        <v>2406</v>
      </c>
      <c r="D228" s="109" t="str">
        <f t="shared" si="282"/>
        <v>STERNE</v>
      </c>
      <c r="E228" s="110" t="str">
        <f t="shared" si="283"/>
        <v>38358BH</v>
      </c>
      <c r="F228" s="111" t="s">
        <v>2195</v>
      </c>
      <c r="G228" s="11" t="str">
        <f t="shared" si="284"/>
        <v>38358BH_Soft Khaki</v>
      </c>
      <c r="H228" s="30" t="s">
        <v>4278</v>
      </c>
      <c r="I228" s="30"/>
      <c r="J228" s="15" t="s">
        <v>2488</v>
      </c>
      <c r="K228" s="45"/>
      <c r="L228" s="65">
        <f t="shared" si="290"/>
        <v>0</v>
      </c>
      <c r="M228" s="125">
        <f>SUMIF(price!A:A,E228,price!D:D)</f>
        <v>159</v>
      </c>
      <c r="N228" s="126">
        <v>85</v>
      </c>
      <c r="O228" s="21">
        <f t="shared" si="291"/>
        <v>7650</v>
      </c>
      <c r="P228" s="16" t="e">
        <f t="shared" si="292"/>
        <v>#DIV/0!</v>
      </c>
      <c r="Q228" s="118">
        <f t="shared" si="293"/>
        <v>46.8</v>
      </c>
      <c r="R228" s="22">
        <f t="shared" si="294"/>
        <v>0</v>
      </c>
      <c r="S228" s="16" t="e">
        <f t="shared" si="295"/>
        <v>#DIV/0!</v>
      </c>
      <c r="T228" s="23">
        <f t="shared" si="296"/>
        <v>37.4</v>
      </c>
      <c r="U228" s="28">
        <v>1390</v>
      </c>
      <c r="V228" s="22">
        <f t="shared" si="297"/>
        <v>0</v>
      </c>
      <c r="W228" s="16" t="e">
        <f t="shared" si="298"/>
        <v>#DIV/0!</v>
      </c>
      <c r="X228" s="7"/>
      <c r="Y228" s="8"/>
      <c r="Z228" s="8"/>
      <c r="AA228" s="8"/>
      <c r="AB228" s="8"/>
      <c r="AC228" s="9"/>
      <c r="AD228" s="7">
        <f t="shared" si="318"/>
        <v>0</v>
      </c>
      <c r="AE228" s="75">
        <f t="shared" si="278"/>
        <v>0</v>
      </c>
      <c r="AG228" s="7" t="s">
        <v>4</v>
      </c>
      <c r="AH228" s="8">
        <f t="shared" si="308"/>
        <v>0</v>
      </c>
      <c r="AI228" s="8">
        <f t="shared" si="309"/>
        <v>-1</v>
      </c>
      <c r="AJ228" s="8">
        <f t="shared" si="310"/>
        <v>2</v>
      </c>
      <c r="AK228" s="8">
        <f t="shared" si="299"/>
        <v>2</v>
      </c>
      <c r="AL228" s="9">
        <f t="shared" si="300"/>
        <v>1</v>
      </c>
      <c r="AM228" s="7">
        <f t="shared" si="301"/>
        <v>4</v>
      </c>
      <c r="AN228" s="101">
        <f t="shared" si="302"/>
        <v>0</v>
      </c>
      <c r="AO228" s="7" t="s">
        <v>4</v>
      </c>
      <c r="AP228" s="8">
        <v>0</v>
      </c>
      <c r="AQ228" s="8">
        <v>0</v>
      </c>
      <c r="AR228" s="8">
        <v>0</v>
      </c>
      <c r="AS228" s="8">
        <v>0</v>
      </c>
      <c r="AT228" s="9">
        <v>0</v>
      </c>
      <c r="AU228" s="74">
        <f t="shared" si="303"/>
        <v>0</v>
      </c>
      <c r="AV228" s="101">
        <f t="shared" si="279"/>
        <v>0</v>
      </c>
      <c r="AW228" s="7" t="s">
        <v>4</v>
      </c>
      <c r="AX228" s="8">
        <v>0</v>
      </c>
      <c r="AY228" s="8">
        <v>1</v>
      </c>
      <c r="AZ228" s="8">
        <v>1</v>
      </c>
      <c r="BA228" s="8">
        <v>0</v>
      </c>
      <c r="BB228" s="9">
        <v>0</v>
      </c>
      <c r="BC228" s="74">
        <f t="shared" si="319"/>
        <v>2</v>
      </c>
      <c r="BD228" s="104">
        <f t="shared" si="287"/>
        <v>0</v>
      </c>
      <c r="BE228" s="96"/>
      <c r="BF228" s="11"/>
      <c r="BG228" s="11"/>
      <c r="BH228" s="11">
        <v>3</v>
      </c>
      <c r="BI228" s="11">
        <v>2</v>
      </c>
      <c r="BJ228" s="106">
        <v>1</v>
      </c>
      <c r="BK228" s="108">
        <f t="shared" si="320"/>
        <v>6</v>
      </c>
      <c r="BL228" s="86">
        <f>SUMIF(наличие!D:D,E228,наличие!F:F)</f>
        <v>0</v>
      </c>
      <c r="BM228" s="87">
        <f t="shared" si="306"/>
        <v>0</v>
      </c>
      <c r="BN228" s="87">
        <f t="shared" si="307"/>
        <v>15300</v>
      </c>
      <c r="BO228" s="113">
        <f t="shared" si="281"/>
        <v>0</v>
      </c>
    </row>
    <row r="229" spans="1:67" s="10" customFormat="1" ht="60" x14ac:dyDescent="0.25">
      <c r="A229" s="11">
        <v>226</v>
      </c>
      <c r="B229" s="11" t="str">
        <f>_xlfn.XLOOKUP(D229,наличие!B:B,наличие!D:D,"-",0)</f>
        <v>Шляпы</v>
      </c>
      <c r="C229" s="11" t="s">
        <v>2407</v>
      </c>
      <c r="D229" s="109" t="str">
        <f t="shared" si="282"/>
        <v>KLAXON</v>
      </c>
      <c r="E229" s="110" t="str">
        <f t="shared" si="283"/>
        <v>38349BH</v>
      </c>
      <c r="F229" s="111" t="s">
        <v>5</v>
      </c>
      <c r="G229" s="11" t="str">
        <f t="shared" si="284"/>
        <v>38349BH_Black</v>
      </c>
      <c r="H229" s="30" t="s">
        <v>4278</v>
      </c>
      <c r="I229" s="30"/>
      <c r="J229" s="15" t="s">
        <v>2488</v>
      </c>
      <c r="K229" s="45"/>
      <c r="L229" s="65">
        <f t="shared" si="290"/>
        <v>0</v>
      </c>
      <c r="M229" s="125">
        <f>SUMIF(price!A:A,E229,price!D:D)</f>
        <v>70</v>
      </c>
      <c r="N229" s="126">
        <v>85</v>
      </c>
      <c r="O229" s="21">
        <f t="shared" si="291"/>
        <v>7650</v>
      </c>
      <c r="P229" s="16" t="e">
        <f t="shared" si="292"/>
        <v>#DIV/0!</v>
      </c>
      <c r="Q229" s="118">
        <f t="shared" si="293"/>
        <v>46.8</v>
      </c>
      <c r="R229" s="22">
        <f t="shared" si="294"/>
        <v>0</v>
      </c>
      <c r="S229" s="16" t="e">
        <f t="shared" si="295"/>
        <v>#DIV/0!</v>
      </c>
      <c r="T229" s="23">
        <f t="shared" si="296"/>
        <v>37.4</v>
      </c>
      <c r="U229" s="28">
        <v>1390</v>
      </c>
      <c r="V229" s="22">
        <f t="shared" si="297"/>
        <v>0</v>
      </c>
      <c r="W229" s="16" t="e">
        <f t="shared" si="298"/>
        <v>#DIV/0!</v>
      </c>
      <c r="X229" s="7"/>
      <c r="Y229" s="8"/>
      <c r="Z229" s="8"/>
      <c r="AA229" s="8"/>
      <c r="AB229" s="8"/>
      <c r="AC229" s="9"/>
      <c r="AD229" s="7">
        <f t="shared" si="318"/>
        <v>0</v>
      </c>
      <c r="AE229" s="75">
        <f t="shared" si="278"/>
        <v>0</v>
      </c>
      <c r="AG229" s="7" t="s">
        <v>4</v>
      </c>
      <c r="AH229" s="8">
        <f t="shared" si="308"/>
        <v>0</v>
      </c>
      <c r="AI229" s="8">
        <f t="shared" si="309"/>
        <v>-1</v>
      </c>
      <c r="AJ229" s="8">
        <f t="shared" si="310"/>
        <v>-1</v>
      </c>
      <c r="AK229" s="8">
        <f t="shared" si="299"/>
        <v>0</v>
      </c>
      <c r="AL229" s="9">
        <f t="shared" si="300"/>
        <v>0</v>
      </c>
      <c r="AM229" s="7">
        <f t="shared" si="301"/>
        <v>-2</v>
      </c>
      <c r="AN229" s="101">
        <f t="shared" si="302"/>
        <v>0</v>
      </c>
      <c r="AO229" s="7" t="s">
        <v>4</v>
      </c>
      <c r="AP229" s="8">
        <v>0</v>
      </c>
      <c r="AQ229" s="8">
        <v>0</v>
      </c>
      <c r="AR229" s="8">
        <v>0</v>
      </c>
      <c r="AS229" s="8">
        <v>0</v>
      </c>
      <c r="AT229" s="9">
        <v>0</v>
      </c>
      <c r="AU229" s="74">
        <f t="shared" si="303"/>
        <v>0</v>
      </c>
      <c r="AV229" s="101">
        <f t="shared" si="279"/>
        <v>0</v>
      </c>
      <c r="AW229" s="7" t="s">
        <v>4</v>
      </c>
      <c r="AX229" s="8">
        <v>0</v>
      </c>
      <c r="AY229" s="8">
        <v>1</v>
      </c>
      <c r="AZ229" s="8">
        <v>1</v>
      </c>
      <c r="BA229" s="8">
        <v>0</v>
      </c>
      <c r="BB229" s="9">
        <v>0</v>
      </c>
      <c r="BC229" s="74">
        <f t="shared" si="319"/>
        <v>2</v>
      </c>
      <c r="BD229" s="104">
        <f t="shared" si="287"/>
        <v>0</v>
      </c>
      <c r="BE229" s="96"/>
      <c r="BF229" s="11"/>
      <c r="BG229" s="11"/>
      <c r="BH229" s="11"/>
      <c r="BI229" s="11"/>
      <c r="BJ229" s="106"/>
      <c r="BK229" s="108">
        <f t="shared" si="320"/>
        <v>0</v>
      </c>
      <c r="BL229" s="86">
        <f>SUMIF(наличие!D:D,E229,наличие!F:F)</f>
        <v>0</v>
      </c>
      <c r="BM229" s="87">
        <f t="shared" si="306"/>
        <v>0</v>
      </c>
      <c r="BN229" s="87">
        <f t="shared" si="307"/>
        <v>15300</v>
      </c>
      <c r="BO229" s="113">
        <f t="shared" si="281"/>
        <v>0</v>
      </c>
    </row>
    <row r="230" spans="1:67" s="10" customFormat="1" ht="60" x14ac:dyDescent="0.25">
      <c r="A230" s="11">
        <v>227</v>
      </c>
      <c r="B230" s="11" t="str">
        <f>_xlfn.XLOOKUP(D230,наличие!B:B,наличие!D:D,"-",0)</f>
        <v>Шляпы</v>
      </c>
      <c r="C230" s="11" t="s">
        <v>2407</v>
      </c>
      <c r="D230" s="109" t="str">
        <f t="shared" si="282"/>
        <v>KLAXON</v>
      </c>
      <c r="E230" s="110" t="str">
        <f t="shared" si="283"/>
        <v>38349BH</v>
      </c>
      <c r="F230" s="111" t="s">
        <v>6</v>
      </c>
      <c r="G230" s="11" t="str">
        <f t="shared" si="284"/>
        <v>38349BH_Navy</v>
      </c>
      <c r="H230" s="30" t="s">
        <v>4278</v>
      </c>
      <c r="I230" s="30"/>
      <c r="J230" s="15" t="s">
        <v>2488</v>
      </c>
      <c r="K230" s="45"/>
      <c r="L230" s="65">
        <f t="shared" si="290"/>
        <v>0</v>
      </c>
      <c r="M230" s="125">
        <f>SUMIF(price!A:A,E230,price!D:D)</f>
        <v>70</v>
      </c>
      <c r="N230" s="126">
        <v>85</v>
      </c>
      <c r="O230" s="21">
        <f t="shared" si="291"/>
        <v>7650</v>
      </c>
      <c r="P230" s="16" t="e">
        <f t="shared" si="292"/>
        <v>#DIV/0!</v>
      </c>
      <c r="Q230" s="118">
        <f t="shared" si="293"/>
        <v>46.8</v>
      </c>
      <c r="R230" s="22">
        <f t="shared" si="294"/>
        <v>0</v>
      </c>
      <c r="S230" s="16" t="e">
        <f t="shared" si="295"/>
        <v>#DIV/0!</v>
      </c>
      <c r="T230" s="23">
        <f t="shared" si="296"/>
        <v>37.4</v>
      </c>
      <c r="U230" s="28">
        <v>1390</v>
      </c>
      <c r="V230" s="22">
        <f t="shared" si="297"/>
        <v>0</v>
      </c>
      <c r="W230" s="16" t="e">
        <f t="shared" si="298"/>
        <v>#DIV/0!</v>
      </c>
      <c r="X230" s="7"/>
      <c r="Y230" s="8"/>
      <c r="Z230" s="8"/>
      <c r="AA230" s="8"/>
      <c r="AB230" s="8"/>
      <c r="AC230" s="9"/>
      <c r="AD230" s="7">
        <f t="shared" si="318"/>
        <v>0</v>
      </c>
      <c r="AE230" s="75">
        <f t="shared" si="278"/>
        <v>0</v>
      </c>
      <c r="AG230" s="7" t="s">
        <v>4</v>
      </c>
      <c r="AH230" s="8">
        <f t="shared" si="308"/>
        <v>1</v>
      </c>
      <c r="AI230" s="8">
        <f t="shared" si="309"/>
        <v>1</v>
      </c>
      <c r="AJ230" s="8">
        <f t="shared" si="310"/>
        <v>1</v>
      </c>
      <c r="AK230" s="8">
        <f t="shared" si="299"/>
        <v>1</v>
      </c>
      <c r="AL230" s="9">
        <f t="shared" si="300"/>
        <v>0</v>
      </c>
      <c r="AM230" s="7">
        <f t="shared" si="301"/>
        <v>4</v>
      </c>
      <c r="AN230" s="101">
        <f t="shared" si="302"/>
        <v>0</v>
      </c>
      <c r="AO230" s="7" t="s">
        <v>4</v>
      </c>
      <c r="AP230" s="8">
        <v>0</v>
      </c>
      <c r="AQ230" s="8">
        <v>0</v>
      </c>
      <c r="AR230" s="8">
        <v>0</v>
      </c>
      <c r="AS230" s="8">
        <v>0</v>
      </c>
      <c r="AT230" s="9">
        <v>0</v>
      </c>
      <c r="AU230" s="74">
        <f t="shared" si="303"/>
        <v>0</v>
      </c>
      <c r="AV230" s="101">
        <f t="shared" si="279"/>
        <v>0</v>
      </c>
      <c r="AW230" s="7" t="s">
        <v>4</v>
      </c>
      <c r="AX230" s="8">
        <v>0</v>
      </c>
      <c r="AY230" s="8">
        <v>0</v>
      </c>
      <c r="AZ230" s="8">
        <v>0</v>
      </c>
      <c r="BA230" s="8">
        <v>0</v>
      </c>
      <c r="BB230" s="9">
        <v>0</v>
      </c>
      <c r="BC230" s="74">
        <f t="shared" si="319"/>
        <v>0</v>
      </c>
      <c r="BD230" s="104">
        <f t="shared" si="287"/>
        <v>0</v>
      </c>
      <c r="BE230" s="96"/>
      <c r="BF230" s="11">
        <v>1</v>
      </c>
      <c r="BG230" s="11">
        <v>1</v>
      </c>
      <c r="BH230" s="11">
        <v>1</v>
      </c>
      <c r="BI230" s="11">
        <v>1</v>
      </c>
      <c r="BJ230" s="106"/>
      <c r="BK230" s="108">
        <f t="shared" si="320"/>
        <v>4</v>
      </c>
      <c r="BL230" s="86">
        <f>SUMIF(наличие!D:D,E230,наличие!F:F)</f>
        <v>0</v>
      </c>
      <c r="BM230" s="87">
        <f t="shared" si="306"/>
        <v>0</v>
      </c>
      <c r="BN230" s="87">
        <f t="shared" si="307"/>
        <v>0</v>
      </c>
      <c r="BO230" s="113">
        <f t="shared" si="281"/>
        <v>0</v>
      </c>
    </row>
    <row r="231" spans="1:67" s="10" customFormat="1" ht="45" x14ac:dyDescent="0.25">
      <c r="A231" s="11">
        <v>228</v>
      </c>
      <c r="B231" s="11" t="str">
        <f>_xlfn.XLOOKUP(D231,наличие!B:B,наличие!D:D,"-",0)</f>
        <v>-</v>
      </c>
      <c r="C231" s="11" t="s">
        <v>2408</v>
      </c>
      <c r="D231" s="109" t="str">
        <f t="shared" si="282"/>
        <v>JETT</v>
      </c>
      <c r="E231" s="110" t="str">
        <f t="shared" si="283"/>
        <v>1451</v>
      </c>
      <c r="F231" s="111" t="s">
        <v>5</v>
      </c>
      <c r="G231" s="11" t="str">
        <f t="shared" si="284"/>
        <v>1451_Black</v>
      </c>
      <c r="H231" s="30" t="s">
        <v>4282</v>
      </c>
      <c r="I231" s="30"/>
      <c r="J231" s="15" t="s">
        <v>2488</v>
      </c>
      <c r="K231" s="45"/>
      <c r="L231" s="65">
        <f t="shared" si="290"/>
        <v>0</v>
      </c>
      <c r="M231" s="125">
        <f>SUMIF(price!A:A,E231,price!D:D)</f>
        <v>155</v>
      </c>
      <c r="N231" s="126">
        <v>85</v>
      </c>
      <c r="O231" s="21">
        <f t="shared" si="291"/>
        <v>7650</v>
      </c>
      <c r="P231" s="16" t="e">
        <f t="shared" si="292"/>
        <v>#DIV/0!</v>
      </c>
      <c r="Q231" s="118">
        <f t="shared" si="293"/>
        <v>46.8</v>
      </c>
      <c r="R231" s="22">
        <f t="shared" si="294"/>
        <v>0</v>
      </c>
      <c r="S231" s="16" t="e">
        <f t="shared" si="295"/>
        <v>#DIV/0!</v>
      </c>
      <c r="T231" s="23">
        <f t="shared" si="296"/>
        <v>37.4</v>
      </c>
      <c r="U231" s="28">
        <v>1390</v>
      </c>
      <c r="V231" s="22">
        <f t="shared" si="297"/>
        <v>0</v>
      </c>
      <c r="W231" s="16" t="e">
        <f t="shared" si="298"/>
        <v>#DIV/0!</v>
      </c>
      <c r="X231" s="7"/>
      <c r="Y231" s="8"/>
      <c r="Z231" s="8"/>
      <c r="AA231" s="8"/>
      <c r="AB231" s="8"/>
      <c r="AC231" s="9"/>
      <c r="AD231" s="7">
        <f t="shared" si="318"/>
        <v>0</v>
      </c>
      <c r="AE231" s="75">
        <f t="shared" si="278"/>
        <v>0</v>
      </c>
      <c r="AG231" s="7" t="s">
        <v>4</v>
      </c>
      <c r="AH231" s="8">
        <f t="shared" si="308"/>
        <v>0</v>
      </c>
      <c r="AI231" s="8">
        <f t="shared" si="309"/>
        <v>0</v>
      </c>
      <c r="AJ231" s="8">
        <f t="shared" si="310"/>
        <v>3</v>
      </c>
      <c r="AK231" s="8">
        <f t="shared" si="299"/>
        <v>0</v>
      </c>
      <c r="AL231" s="9">
        <f t="shared" si="300"/>
        <v>0</v>
      </c>
      <c r="AM231" s="7">
        <f t="shared" si="301"/>
        <v>3</v>
      </c>
      <c r="AN231" s="101">
        <f t="shared" si="302"/>
        <v>0</v>
      </c>
      <c r="AO231" s="7" t="s">
        <v>4</v>
      </c>
      <c r="AP231" s="8">
        <v>0</v>
      </c>
      <c r="AQ231" s="8">
        <v>0</v>
      </c>
      <c r="AR231" s="8">
        <v>0</v>
      </c>
      <c r="AS231" s="8">
        <v>0</v>
      </c>
      <c r="AT231" s="9">
        <v>0</v>
      </c>
      <c r="AU231" s="74">
        <f>SUM(AO231:AT231)</f>
        <v>0</v>
      </c>
      <c r="AV231" s="101">
        <f t="shared" si="279"/>
        <v>0</v>
      </c>
      <c r="AW231" s="7" t="s">
        <v>4</v>
      </c>
      <c r="AX231" s="8">
        <v>0</v>
      </c>
      <c r="AY231" s="8">
        <v>0</v>
      </c>
      <c r="AZ231" s="8">
        <v>0</v>
      </c>
      <c r="BA231" s="8">
        <v>0</v>
      </c>
      <c r="BB231" s="9">
        <v>0</v>
      </c>
      <c r="BC231" s="74">
        <f t="shared" si="319"/>
        <v>0</v>
      </c>
      <c r="BD231" s="104">
        <f t="shared" si="287"/>
        <v>0</v>
      </c>
      <c r="BE231" s="96"/>
      <c r="BF231" s="11"/>
      <c r="BG231" s="11"/>
      <c r="BH231" s="11">
        <v>3</v>
      </c>
      <c r="BI231" s="11"/>
      <c r="BJ231" s="106"/>
      <c r="BK231" s="108">
        <f t="shared" si="320"/>
        <v>3</v>
      </c>
      <c r="BL231" s="86">
        <f>SUMIF(наличие!D:D,E231,наличие!F:F)</f>
        <v>0</v>
      </c>
      <c r="BM231" s="87">
        <f t="shared" si="306"/>
        <v>0</v>
      </c>
      <c r="BN231" s="87">
        <f t="shared" si="307"/>
        <v>0</v>
      </c>
      <c r="BO231" s="113">
        <f t="shared" si="281"/>
        <v>0</v>
      </c>
    </row>
    <row r="232" spans="1:67" s="10" customFormat="1" ht="30" x14ac:dyDescent="0.25">
      <c r="A232" s="11">
        <v>229</v>
      </c>
      <c r="B232" s="11" t="str">
        <f>_xlfn.XLOOKUP(D232,наличие!B:B,наличие!D:D,"-",0)</f>
        <v>-</v>
      </c>
      <c r="C232" s="11" t="s">
        <v>2409</v>
      </c>
      <c r="D232" s="109" t="str">
        <f t="shared" si="282"/>
        <v>DERBY</v>
      </c>
      <c r="E232" s="110" t="str">
        <f t="shared" si="283"/>
        <v>3816</v>
      </c>
      <c r="F232" s="111" t="s">
        <v>5</v>
      </c>
      <c r="G232" s="11" t="str">
        <f t="shared" si="284"/>
        <v>3816_Black</v>
      </c>
      <c r="H232" s="30" t="s">
        <v>4280</v>
      </c>
      <c r="I232" s="30"/>
      <c r="J232" s="15" t="s">
        <v>2488</v>
      </c>
      <c r="K232" s="45"/>
      <c r="L232" s="65">
        <f t="shared" si="290"/>
        <v>0</v>
      </c>
      <c r="M232" s="125">
        <f>SUMIF(price!A:A,E232,price!D:D)</f>
        <v>149</v>
      </c>
      <c r="N232" s="126">
        <v>85</v>
      </c>
      <c r="O232" s="21">
        <f t="shared" si="291"/>
        <v>7650</v>
      </c>
      <c r="P232" s="16" t="e">
        <f t="shared" ref="P232:P247" si="321">(N232-L232)/L232</f>
        <v>#DIV/0!</v>
      </c>
      <c r="Q232" s="118">
        <f t="shared" si="293"/>
        <v>46.8</v>
      </c>
      <c r="R232" s="22">
        <f t="shared" si="294"/>
        <v>0</v>
      </c>
      <c r="S232" s="16" t="e">
        <f t="shared" ref="S232:S247" si="322">(Q232-L232)/L232</f>
        <v>#DIV/0!</v>
      </c>
      <c r="T232" s="23">
        <f t="shared" si="296"/>
        <v>37.4</v>
      </c>
      <c r="U232" s="28">
        <v>1390</v>
      </c>
      <c r="V232" s="22">
        <f t="shared" si="297"/>
        <v>0</v>
      </c>
      <c r="W232" s="16" t="e">
        <f t="shared" ref="W232:W247" si="323">(T232-L232)/L232</f>
        <v>#DIV/0!</v>
      </c>
      <c r="X232" s="7"/>
      <c r="Y232" s="8"/>
      <c r="Z232" s="8"/>
      <c r="AA232" s="8"/>
      <c r="AB232" s="8"/>
      <c r="AC232" s="9"/>
      <c r="AD232" s="7">
        <f t="shared" si="318"/>
        <v>0</v>
      </c>
      <c r="AE232" s="75">
        <f t="shared" si="278"/>
        <v>0</v>
      </c>
      <c r="AG232" s="7" t="s">
        <v>4</v>
      </c>
      <c r="AH232" s="8">
        <f t="shared" si="308"/>
        <v>2</v>
      </c>
      <c r="AI232" s="8">
        <f t="shared" si="309"/>
        <v>0</v>
      </c>
      <c r="AJ232" s="8">
        <f t="shared" si="310"/>
        <v>3</v>
      </c>
      <c r="AK232" s="8">
        <f>BI232+AB232-AS232-BA232</f>
        <v>5</v>
      </c>
      <c r="AL232" s="9">
        <f t="shared" si="300"/>
        <v>1</v>
      </c>
      <c r="AM232" s="7">
        <f t="shared" si="301"/>
        <v>11</v>
      </c>
      <c r="AN232" s="101">
        <f t="shared" ref="AN232:AN247" si="324">AM232*L232</f>
        <v>0</v>
      </c>
      <c r="AO232" s="7" t="s">
        <v>4</v>
      </c>
      <c r="AP232" s="8">
        <v>0</v>
      </c>
      <c r="AQ232" s="8">
        <v>0</v>
      </c>
      <c r="AR232" s="8">
        <v>1</v>
      </c>
      <c r="AS232" s="8">
        <v>1</v>
      </c>
      <c r="AT232" s="9">
        <v>1</v>
      </c>
      <c r="AU232" s="74">
        <f>SUM(AO232:AT232)</f>
        <v>3</v>
      </c>
      <c r="AV232" s="101">
        <f t="shared" si="279"/>
        <v>0</v>
      </c>
      <c r="AW232" s="7" t="s">
        <v>4</v>
      </c>
      <c r="AX232" s="8">
        <v>0</v>
      </c>
      <c r="AY232" s="8">
        <v>1</v>
      </c>
      <c r="AZ232" s="8">
        <v>1</v>
      </c>
      <c r="BA232" s="8">
        <v>0</v>
      </c>
      <c r="BB232" s="9">
        <v>0</v>
      </c>
      <c r="BC232" s="74">
        <f t="shared" si="319"/>
        <v>2</v>
      </c>
      <c r="BD232" s="104">
        <f t="shared" si="287"/>
        <v>0</v>
      </c>
      <c r="BE232" s="96"/>
      <c r="BF232" s="11">
        <v>2</v>
      </c>
      <c r="BG232" s="11">
        <v>1</v>
      </c>
      <c r="BH232" s="11">
        <v>5</v>
      </c>
      <c r="BI232" s="11">
        <v>6</v>
      </c>
      <c r="BJ232" s="106">
        <v>2</v>
      </c>
      <c r="BK232" s="108">
        <f t="shared" si="320"/>
        <v>16</v>
      </c>
      <c r="BL232" s="86">
        <f>SUMIF(наличие!D:D,E232,наличие!F:F)</f>
        <v>0</v>
      </c>
      <c r="BM232" s="87">
        <f t="shared" ref="BM232:BM247" si="325">AU232*O232</f>
        <v>22950</v>
      </c>
      <c r="BN232" s="87">
        <f t="shared" ref="BN232:BN247" si="326">BC232*O232</f>
        <v>15300</v>
      </c>
      <c r="BO232" s="113">
        <f t="shared" si="281"/>
        <v>0</v>
      </c>
    </row>
    <row r="233" spans="1:67" s="10" customFormat="1" ht="30" x14ac:dyDescent="0.25">
      <c r="A233" s="11">
        <v>230</v>
      </c>
      <c r="B233" s="11" t="str">
        <f>_xlfn.XLOOKUP(D233,наличие!B:B,наличие!D:D,"-",0)</f>
        <v>-</v>
      </c>
      <c r="C233" s="11" t="s">
        <v>2409</v>
      </c>
      <c r="D233" s="109" t="str">
        <f t="shared" si="282"/>
        <v>DERBY</v>
      </c>
      <c r="E233" s="110" t="str">
        <f t="shared" si="283"/>
        <v>3816</v>
      </c>
      <c r="F233" s="111" t="s">
        <v>8</v>
      </c>
      <c r="G233" s="11" t="str">
        <f t="shared" si="284"/>
        <v>3816_Brown</v>
      </c>
      <c r="H233" s="30" t="s">
        <v>4280</v>
      </c>
      <c r="I233" s="30"/>
      <c r="J233" s="15" t="s">
        <v>2488</v>
      </c>
      <c r="K233" s="45"/>
      <c r="L233" s="65">
        <f t="shared" si="290"/>
        <v>0</v>
      </c>
      <c r="M233" s="125">
        <f>SUMIF(price!A:A,E233,price!D:D)</f>
        <v>149</v>
      </c>
      <c r="N233" s="126">
        <v>85</v>
      </c>
      <c r="O233" s="21">
        <f t="shared" si="291"/>
        <v>7650</v>
      </c>
      <c r="P233" s="16" t="e">
        <f t="shared" si="321"/>
        <v>#DIV/0!</v>
      </c>
      <c r="Q233" s="118">
        <f t="shared" ref="Q233:Q244" si="327">ROUND(N233*0.55,1)</f>
        <v>46.8</v>
      </c>
      <c r="R233" s="22">
        <f t="shared" si="294"/>
        <v>0</v>
      </c>
      <c r="S233" s="16" t="e">
        <f t="shared" si="322"/>
        <v>#DIV/0!</v>
      </c>
      <c r="T233" s="23">
        <f t="shared" ref="T233:T244" si="328">ROUND(Q233*0.8,1)</f>
        <v>37.4</v>
      </c>
      <c r="U233" s="28">
        <v>1390</v>
      </c>
      <c r="V233" s="22">
        <f t="shared" si="297"/>
        <v>0</v>
      </c>
      <c r="W233" s="16" t="e">
        <f t="shared" si="323"/>
        <v>#DIV/0!</v>
      </c>
      <c r="X233" s="7"/>
      <c r="Y233" s="8"/>
      <c r="Z233" s="8"/>
      <c r="AA233" s="8"/>
      <c r="AB233" s="8"/>
      <c r="AC233" s="9"/>
      <c r="AD233" s="7">
        <f t="shared" si="318"/>
        <v>0</v>
      </c>
      <c r="AE233" s="75">
        <f t="shared" si="278"/>
        <v>0</v>
      </c>
      <c r="AG233" s="7" t="s">
        <v>4</v>
      </c>
      <c r="AH233" s="8">
        <f t="shared" si="308"/>
        <v>0</v>
      </c>
      <c r="AI233" s="8">
        <f t="shared" si="309"/>
        <v>0</v>
      </c>
      <c r="AJ233" s="8">
        <f t="shared" si="310"/>
        <v>0</v>
      </c>
      <c r="AK233" s="8">
        <f>BI233+AB233-AS233-BA233</f>
        <v>0</v>
      </c>
      <c r="AL233" s="9">
        <f t="shared" si="300"/>
        <v>0</v>
      </c>
      <c r="AM233" s="7">
        <f t="shared" si="301"/>
        <v>0</v>
      </c>
      <c r="AN233" s="101">
        <f t="shared" si="324"/>
        <v>0</v>
      </c>
      <c r="AO233" s="7" t="s">
        <v>4</v>
      </c>
      <c r="AP233" s="8">
        <v>0</v>
      </c>
      <c r="AQ233" s="8">
        <v>0</v>
      </c>
      <c r="AR233" s="8">
        <v>0</v>
      </c>
      <c r="AS233" s="8">
        <v>0</v>
      </c>
      <c r="AT233" s="9">
        <v>0</v>
      </c>
      <c r="AU233" s="74">
        <f>SUM(AO233:AT233)</f>
        <v>0</v>
      </c>
      <c r="AV233" s="101">
        <f t="shared" si="279"/>
        <v>0</v>
      </c>
      <c r="AW233" s="7" t="s">
        <v>4</v>
      </c>
      <c r="AX233" s="8">
        <v>0</v>
      </c>
      <c r="AY233" s="8">
        <v>0</v>
      </c>
      <c r="AZ233" s="8">
        <v>0</v>
      </c>
      <c r="BA233" s="8">
        <v>0</v>
      </c>
      <c r="BB233" s="9">
        <v>0</v>
      </c>
      <c r="BC233" s="74">
        <f t="shared" si="319"/>
        <v>0</v>
      </c>
      <c r="BD233" s="104">
        <f t="shared" si="287"/>
        <v>0</v>
      </c>
      <c r="BE233" s="96"/>
      <c r="BF233" s="11"/>
      <c r="BG233" s="11"/>
      <c r="BH233" s="11"/>
      <c r="BI233" s="11"/>
      <c r="BJ233" s="106"/>
      <c r="BK233" s="108">
        <f t="shared" si="320"/>
        <v>0</v>
      </c>
      <c r="BL233" s="86">
        <f>SUMIF(наличие!D:D,E233,наличие!F:F)</f>
        <v>0</v>
      </c>
      <c r="BM233" s="87">
        <f t="shared" si="325"/>
        <v>0</v>
      </c>
      <c r="BN233" s="87">
        <f t="shared" si="326"/>
        <v>0</v>
      </c>
      <c r="BO233" s="113">
        <f t="shared" si="281"/>
        <v>0</v>
      </c>
    </row>
    <row r="234" spans="1:67" s="10" customFormat="1" ht="30" x14ac:dyDescent="0.25">
      <c r="A234" s="11">
        <v>231</v>
      </c>
      <c r="B234" s="11" t="str">
        <f>_xlfn.XLOOKUP(D234,наличие!B:B,наличие!D:D,"-",0)</f>
        <v>-</v>
      </c>
      <c r="C234" s="11" t="s">
        <v>2409</v>
      </c>
      <c r="D234" s="109" t="str">
        <f t="shared" si="282"/>
        <v>DERBY</v>
      </c>
      <c r="E234" s="110" t="str">
        <f t="shared" si="283"/>
        <v>3816</v>
      </c>
      <c r="F234" s="111" t="s">
        <v>7</v>
      </c>
      <c r="G234" s="11" t="str">
        <f t="shared" si="284"/>
        <v>3816_White</v>
      </c>
      <c r="H234" s="30" t="s">
        <v>4280</v>
      </c>
      <c r="I234" s="30"/>
      <c r="J234" s="15" t="s">
        <v>2488</v>
      </c>
      <c r="K234" s="45"/>
      <c r="L234" s="65">
        <f t="shared" si="290"/>
        <v>0</v>
      </c>
      <c r="M234" s="125">
        <f>SUMIF(price!A:A,E234,price!D:D)</f>
        <v>149</v>
      </c>
      <c r="N234" s="126">
        <v>85</v>
      </c>
      <c r="O234" s="21">
        <f t="shared" si="291"/>
        <v>7650</v>
      </c>
      <c r="P234" s="16" t="e">
        <f t="shared" si="321"/>
        <v>#DIV/0!</v>
      </c>
      <c r="Q234" s="118">
        <f t="shared" si="327"/>
        <v>46.8</v>
      </c>
      <c r="R234" s="22">
        <f t="shared" si="294"/>
        <v>0</v>
      </c>
      <c r="S234" s="16" t="e">
        <f t="shared" si="322"/>
        <v>#DIV/0!</v>
      </c>
      <c r="T234" s="23">
        <f t="shared" si="328"/>
        <v>37.4</v>
      </c>
      <c r="U234" s="28">
        <v>1390</v>
      </c>
      <c r="V234" s="22">
        <f t="shared" si="297"/>
        <v>0</v>
      </c>
      <c r="W234" s="16" t="e">
        <f t="shared" si="323"/>
        <v>#DIV/0!</v>
      </c>
      <c r="X234" s="7"/>
      <c r="Y234" s="8"/>
      <c r="Z234" s="8"/>
      <c r="AA234" s="8"/>
      <c r="AB234" s="8"/>
      <c r="AC234" s="9"/>
      <c r="AD234" s="7">
        <f t="shared" si="318"/>
        <v>0</v>
      </c>
      <c r="AE234" s="75">
        <f t="shared" si="278"/>
        <v>0</v>
      </c>
      <c r="AG234" s="7" t="s">
        <v>4</v>
      </c>
      <c r="AH234" s="8">
        <f t="shared" si="308"/>
        <v>2</v>
      </c>
      <c r="AI234" s="8">
        <f t="shared" si="309"/>
        <v>-1</v>
      </c>
      <c r="AJ234" s="8">
        <f t="shared" si="310"/>
        <v>0</v>
      </c>
      <c r="AK234" s="8">
        <f>BI234+AB234-AS234-BA234</f>
        <v>3</v>
      </c>
      <c r="AL234" s="9">
        <f t="shared" si="300"/>
        <v>1</v>
      </c>
      <c r="AM234" s="7">
        <f t="shared" si="301"/>
        <v>5</v>
      </c>
      <c r="AN234" s="101">
        <f t="shared" si="324"/>
        <v>0</v>
      </c>
      <c r="AO234" s="7" t="s">
        <v>4</v>
      </c>
      <c r="AP234" s="8">
        <v>0</v>
      </c>
      <c r="AQ234" s="8">
        <v>1</v>
      </c>
      <c r="AR234" s="8">
        <v>1</v>
      </c>
      <c r="AS234" s="8">
        <v>0</v>
      </c>
      <c r="AT234" s="9">
        <v>1</v>
      </c>
      <c r="AU234" s="74">
        <f t="shared" ref="AU234:AU247" si="329">SUM(AO234:AT234)</f>
        <v>3</v>
      </c>
      <c r="AV234" s="101">
        <f t="shared" si="279"/>
        <v>0</v>
      </c>
      <c r="AW234" s="7" t="s">
        <v>4</v>
      </c>
      <c r="AX234" s="8">
        <v>0</v>
      </c>
      <c r="AY234" s="8">
        <v>1</v>
      </c>
      <c r="AZ234" s="8">
        <v>2</v>
      </c>
      <c r="BA234" s="8">
        <v>1</v>
      </c>
      <c r="BB234" s="9">
        <v>0</v>
      </c>
      <c r="BC234" s="74">
        <f t="shared" si="319"/>
        <v>4</v>
      </c>
      <c r="BD234" s="104">
        <f t="shared" si="287"/>
        <v>0</v>
      </c>
      <c r="BE234" s="96"/>
      <c r="BF234" s="11">
        <v>2</v>
      </c>
      <c r="BG234" s="11">
        <v>1</v>
      </c>
      <c r="BH234" s="11">
        <v>3</v>
      </c>
      <c r="BI234" s="11">
        <v>4</v>
      </c>
      <c r="BJ234" s="106">
        <v>2</v>
      </c>
      <c r="BK234" s="108">
        <f t="shared" si="320"/>
        <v>12</v>
      </c>
      <c r="BL234" s="86">
        <f>SUMIF(наличие!D:D,E234,наличие!F:F)</f>
        <v>0</v>
      </c>
      <c r="BM234" s="87">
        <f t="shared" si="325"/>
        <v>22950</v>
      </c>
      <c r="BN234" s="87">
        <f t="shared" si="326"/>
        <v>30600</v>
      </c>
      <c r="BO234" s="113">
        <f t="shared" si="281"/>
        <v>0</v>
      </c>
    </row>
    <row r="235" spans="1:67" s="10" customFormat="1" ht="45" x14ac:dyDescent="0.25">
      <c r="A235" s="11">
        <v>232</v>
      </c>
      <c r="B235" s="11" t="str">
        <f>_xlfn.XLOOKUP(D235,наличие!B:B,наличие!D:D,"-",0)</f>
        <v>-</v>
      </c>
      <c r="C235" s="11" t="s">
        <v>2410</v>
      </c>
      <c r="D235" s="109" t="str">
        <f t="shared" si="282"/>
        <v>HARKER</v>
      </c>
      <c r="E235" s="110" t="str">
        <f t="shared" si="283"/>
        <v>1452</v>
      </c>
      <c r="F235" s="111" t="s">
        <v>5</v>
      </c>
      <c r="G235" s="11" t="str">
        <f t="shared" si="284"/>
        <v>1452_Black</v>
      </c>
      <c r="H235" s="30" t="s">
        <v>4282</v>
      </c>
      <c r="I235" s="30"/>
      <c r="J235" s="15" t="s">
        <v>2488</v>
      </c>
      <c r="K235" s="45"/>
      <c r="L235" s="65">
        <f t="shared" si="290"/>
        <v>0</v>
      </c>
      <c r="M235" s="125">
        <f>SUMIF(price!A:A,E235,price!D:D)</f>
        <v>159</v>
      </c>
      <c r="N235" s="126">
        <v>85</v>
      </c>
      <c r="O235" s="21">
        <f t="shared" ref="O235:O242" si="330">N235*$L$1</f>
        <v>7650</v>
      </c>
      <c r="P235" s="16" t="e">
        <f t="shared" si="321"/>
        <v>#DIV/0!</v>
      </c>
      <c r="Q235" s="118">
        <f t="shared" si="327"/>
        <v>46.8</v>
      </c>
      <c r="R235" s="22">
        <f t="shared" ref="R235:R242" si="331">Q235*$J$1</f>
        <v>0</v>
      </c>
      <c r="S235" s="16" t="e">
        <f t="shared" si="322"/>
        <v>#DIV/0!</v>
      </c>
      <c r="T235" s="23">
        <f t="shared" si="328"/>
        <v>37.4</v>
      </c>
      <c r="U235" s="28">
        <v>1351</v>
      </c>
      <c r="V235" s="22">
        <f t="shared" ref="V235:V242" si="332">T235*$J$1</f>
        <v>0</v>
      </c>
      <c r="W235" s="16" t="e">
        <f t="shared" si="323"/>
        <v>#DIV/0!</v>
      </c>
      <c r="X235" s="7"/>
      <c r="Y235" s="8"/>
      <c r="Z235" s="8"/>
      <c r="AA235" s="8"/>
      <c r="AB235" s="8"/>
      <c r="AC235" s="9"/>
      <c r="AD235" s="7">
        <f t="shared" si="318"/>
        <v>0</v>
      </c>
      <c r="AE235" s="75">
        <f t="shared" si="278"/>
        <v>0</v>
      </c>
      <c r="AG235" s="7" t="s">
        <v>4</v>
      </c>
      <c r="AH235" s="8">
        <f t="shared" si="308"/>
        <v>0</v>
      </c>
      <c r="AI235" s="8">
        <f t="shared" ref="AI235:AI244" si="333">BG235+Z235-AQ235-AY235</f>
        <v>5</v>
      </c>
      <c r="AJ235" s="8">
        <f t="shared" ref="AJ235:AJ244" si="334">BH235+AA235-AR235-AZ235</f>
        <v>7</v>
      </c>
      <c r="AK235" s="8">
        <f>BI235+AB235-AS235-BA235</f>
        <v>1</v>
      </c>
      <c r="AL235" s="9">
        <f t="shared" si="300"/>
        <v>0</v>
      </c>
      <c r="AM235" s="7">
        <f t="shared" ref="AM235:AM242" si="335">SUM(AG235:AL235)</f>
        <v>13</v>
      </c>
      <c r="AN235" s="101">
        <f t="shared" si="324"/>
        <v>0</v>
      </c>
      <c r="AO235" s="7" t="s">
        <v>4</v>
      </c>
      <c r="AP235" s="8">
        <v>0</v>
      </c>
      <c r="AQ235" s="8">
        <v>0</v>
      </c>
      <c r="AR235" s="8">
        <v>0</v>
      </c>
      <c r="AS235" s="8">
        <v>0</v>
      </c>
      <c r="AT235" s="9">
        <v>0</v>
      </c>
      <c r="AU235" s="74">
        <f t="shared" si="329"/>
        <v>0</v>
      </c>
      <c r="AV235" s="101">
        <f t="shared" si="279"/>
        <v>0</v>
      </c>
      <c r="AW235" s="7" t="s">
        <v>4</v>
      </c>
      <c r="AX235" s="8">
        <v>0</v>
      </c>
      <c r="AY235" s="8">
        <v>0</v>
      </c>
      <c r="AZ235" s="8">
        <v>0</v>
      </c>
      <c r="BA235" s="8">
        <v>0</v>
      </c>
      <c r="BB235" s="9">
        <v>0</v>
      </c>
      <c r="BC235" s="74">
        <f t="shared" si="319"/>
        <v>0</v>
      </c>
      <c r="BD235" s="104">
        <f t="shared" si="287"/>
        <v>0</v>
      </c>
      <c r="BE235" s="96"/>
      <c r="BF235" s="11"/>
      <c r="BG235" s="11">
        <v>5</v>
      </c>
      <c r="BH235" s="11">
        <v>7</v>
      </c>
      <c r="BI235" s="11">
        <v>1</v>
      </c>
      <c r="BJ235" s="106"/>
      <c r="BK235" s="108">
        <f t="shared" si="320"/>
        <v>13</v>
      </c>
      <c r="BL235" s="86">
        <f>SUMIF(наличие!D:D,E235,наличие!F:F)</f>
        <v>0</v>
      </c>
      <c r="BM235" s="87">
        <f t="shared" si="325"/>
        <v>0</v>
      </c>
      <c r="BN235" s="87">
        <f t="shared" si="326"/>
        <v>0</v>
      </c>
      <c r="BO235" s="113">
        <f t="shared" si="281"/>
        <v>0</v>
      </c>
    </row>
    <row r="236" spans="1:67" s="10" customFormat="1" ht="45" x14ac:dyDescent="0.25">
      <c r="A236" s="11">
        <v>233</v>
      </c>
      <c r="B236" s="11" t="str">
        <f>_xlfn.XLOOKUP(D236,наличие!B:B,наличие!D:D,"-",0)</f>
        <v>-</v>
      </c>
      <c r="C236" s="11" t="s">
        <v>2410</v>
      </c>
      <c r="D236" s="109" t="str">
        <f t="shared" si="282"/>
        <v>HARKER</v>
      </c>
      <c r="E236" s="110" t="str">
        <f t="shared" si="283"/>
        <v>1452</v>
      </c>
      <c r="F236" s="111" t="s">
        <v>10</v>
      </c>
      <c r="G236" s="11" t="str">
        <f t="shared" si="284"/>
        <v>1452_Hemlock</v>
      </c>
      <c r="H236" s="30" t="s">
        <v>4282</v>
      </c>
      <c r="I236" s="30"/>
      <c r="J236" s="15" t="s">
        <v>2488</v>
      </c>
      <c r="K236" s="45"/>
      <c r="L236" s="65">
        <f t="shared" si="290"/>
        <v>0</v>
      </c>
      <c r="M236" s="125">
        <f>SUMIF(price!A:A,E236,price!D:D)</f>
        <v>159</v>
      </c>
      <c r="N236" s="126">
        <v>85</v>
      </c>
      <c r="O236" s="21">
        <f t="shared" si="330"/>
        <v>7650</v>
      </c>
      <c r="P236" s="16" t="e">
        <f t="shared" si="321"/>
        <v>#DIV/0!</v>
      </c>
      <c r="Q236" s="118">
        <f t="shared" si="327"/>
        <v>46.8</v>
      </c>
      <c r="R236" s="22">
        <f t="shared" si="331"/>
        <v>0</v>
      </c>
      <c r="S236" s="16" t="e">
        <f t="shared" si="322"/>
        <v>#DIV/0!</v>
      </c>
      <c r="T236" s="23">
        <f t="shared" si="328"/>
        <v>37.4</v>
      </c>
      <c r="U236" s="28">
        <v>1351</v>
      </c>
      <c r="V236" s="22">
        <f t="shared" si="332"/>
        <v>0</v>
      </c>
      <c r="W236" s="16" t="e">
        <f t="shared" si="323"/>
        <v>#DIV/0!</v>
      </c>
      <c r="X236" s="7"/>
      <c r="Y236" s="8"/>
      <c r="Z236" s="8"/>
      <c r="AA236" s="8"/>
      <c r="AB236" s="8"/>
      <c r="AC236" s="9"/>
      <c r="AD236" s="7">
        <f t="shared" si="318"/>
        <v>0</v>
      </c>
      <c r="AE236" s="75">
        <f t="shared" si="278"/>
        <v>0</v>
      </c>
      <c r="AG236" s="7" t="s">
        <v>4</v>
      </c>
      <c r="AH236" s="8">
        <f t="shared" si="308"/>
        <v>0</v>
      </c>
      <c r="AI236" s="8">
        <f t="shared" si="333"/>
        <v>0</v>
      </c>
      <c r="AJ236" s="8">
        <f t="shared" si="334"/>
        <v>0</v>
      </c>
      <c r="AK236" s="8">
        <f>BI236+AB236-AS236-BA236</f>
        <v>1</v>
      </c>
      <c r="AL236" s="9">
        <f t="shared" si="300"/>
        <v>0</v>
      </c>
      <c r="AM236" s="7">
        <f t="shared" si="335"/>
        <v>1</v>
      </c>
      <c r="AN236" s="101">
        <f t="shared" si="324"/>
        <v>0</v>
      </c>
      <c r="AO236" s="7" t="s">
        <v>4</v>
      </c>
      <c r="AP236" s="8">
        <v>0</v>
      </c>
      <c r="AQ236" s="8">
        <v>0</v>
      </c>
      <c r="AR236" s="8">
        <v>0</v>
      </c>
      <c r="AS236" s="8">
        <v>0</v>
      </c>
      <c r="AT236" s="9">
        <v>0</v>
      </c>
      <c r="AU236" s="74">
        <f t="shared" si="329"/>
        <v>0</v>
      </c>
      <c r="AV236" s="101">
        <f t="shared" si="279"/>
        <v>0</v>
      </c>
      <c r="AW236" s="7" t="s">
        <v>4</v>
      </c>
      <c r="AX236" s="8">
        <v>0</v>
      </c>
      <c r="AY236" s="8">
        <v>0</v>
      </c>
      <c r="AZ236" s="8">
        <v>0</v>
      </c>
      <c r="BA236" s="8">
        <v>0</v>
      </c>
      <c r="BB236" s="9">
        <v>0</v>
      </c>
      <c r="BC236" s="74">
        <f t="shared" si="319"/>
        <v>0</v>
      </c>
      <c r="BD236" s="104">
        <f t="shared" si="287"/>
        <v>0</v>
      </c>
      <c r="BE236" s="96"/>
      <c r="BF236" s="11"/>
      <c r="BG236" s="11"/>
      <c r="BH236" s="11"/>
      <c r="BI236" s="11">
        <v>1</v>
      </c>
      <c r="BJ236" s="106"/>
      <c r="BK236" s="108">
        <f t="shared" si="320"/>
        <v>1</v>
      </c>
      <c r="BL236" s="86">
        <f>SUMIF(наличие!D:D,E236,наличие!F:F)</f>
        <v>0</v>
      </c>
      <c r="BM236" s="87">
        <f t="shared" si="325"/>
        <v>0</v>
      </c>
      <c r="BN236" s="87">
        <f t="shared" si="326"/>
        <v>0</v>
      </c>
      <c r="BO236" s="113">
        <f t="shared" si="281"/>
        <v>0</v>
      </c>
    </row>
    <row r="237" spans="1:67" s="10" customFormat="1" ht="30" x14ac:dyDescent="0.25">
      <c r="A237" s="11">
        <v>234</v>
      </c>
      <c r="B237" s="11" t="str">
        <f>_xlfn.XLOOKUP(D237,наличие!B:B,наличие!D:D,"-",0)</f>
        <v>-</v>
      </c>
      <c r="C237" s="11" t="s">
        <v>2411</v>
      </c>
      <c r="D237" s="109" t="str">
        <f t="shared" si="282"/>
        <v>ICE</v>
      </c>
      <c r="E237" s="110" t="str">
        <f t="shared" si="283"/>
        <v>3813</v>
      </c>
      <c r="F237" s="111" t="s">
        <v>5</v>
      </c>
      <c r="G237" s="11" t="str">
        <f t="shared" si="284"/>
        <v>3813_Black</v>
      </c>
      <c r="H237" s="30" t="s">
        <v>4278</v>
      </c>
      <c r="I237" s="30"/>
      <c r="J237" s="15" t="s">
        <v>2488</v>
      </c>
      <c r="K237" s="45"/>
      <c r="L237" s="65">
        <f t="shared" si="290"/>
        <v>0</v>
      </c>
      <c r="M237" s="125">
        <f>SUMIF(price!A:A,E237,price!D:D)</f>
        <v>149</v>
      </c>
      <c r="N237" s="126">
        <v>85</v>
      </c>
      <c r="O237" s="21">
        <f t="shared" si="330"/>
        <v>7650</v>
      </c>
      <c r="P237" s="16" t="e">
        <f t="shared" si="321"/>
        <v>#DIV/0!</v>
      </c>
      <c r="Q237" s="118">
        <f t="shared" si="327"/>
        <v>46.8</v>
      </c>
      <c r="R237" s="22">
        <f t="shared" si="331"/>
        <v>0</v>
      </c>
      <c r="S237" s="16" t="e">
        <f t="shared" si="322"/>
        <v>#DIV/0!</v>
      </c>
      <c r="T237" s="23">
        <f t="shared" si="328"/>
        <v>37.4</v>
      </c>
      <c r="U237" s="28">
        <v>1390</v>
      </c>
      <c r="V237" s="22">
        <f t="shared" si="332"/>
        <v>0</v>
      </c>
      <c r="W237" s="16" t="e">
        <f t="shared" si="323"/>
        <v>#DIV/0!</v>
      </c>
      <c r="X237" s="7"/>
      <c r="Y237" s="8"/>
      <c r="Z237" s="8"/>
      <c r="AA237" s="8"/>
      <c r="AB237" s="8"/>
      <c r="AC237" s="9"/>
      <c r="AD237" s="7">
        <f t="shared" si="318"/>
        <v>0</v>
      </c>
      <c r="AE237" s="75">
        <f t="shared" si="278"/>
        <v>0</v>
      </c>
      <c r="AG237" s="7" t="s">
        <v>4</v>
      </c>
      <c r="AH237" s="8">
        <f t="shared" si="308"/>
        <v>0</v>
      </c>
      <c r="AI237" s="8">
        <f t="shared" si="333"/>
        <v>2</v>
      </c>
      <c r="AJ237" s="8">
        <f t="shared" si="334"/>
        <v>1</v>
      </c>
      <c r="AK237" s="8">
        <f t="shared" ref="AK237:AL240" si="336">BI237+AB237-AS237-BA237</f>
        <v>-1</v>
      </c>
      <c r="AL237" s="9">
        <f t="shared" si="336"/>
        <v>1</v>
      </c>
      <c r="AM237" s="7">
        <f t="shared" si="335"/>
        <v>3</v>
      </c>
      <c r="AN237" s="101">
        <f t="shared" si="324"/>
        <v>0</v>
      </c>
      <c r="AO237" s="7" t="s">
        <v>4</v>
      </c>
      <c r="AP237" s="8">
        <v>1</v>
      </c>
      <c r="AQ237" s="8">
        <v>1</v>
      </c>
      <c r="AR237" s="8">
        <v>2</v>
      </c>
      <c r="AS237" s="8">
        <v>1</v>
      </c>
      <c r="AT237" s="9">
        <v>1</v>
      </c>
      <c r="AU237" s="74">
        <f t="shared" si="329"/>
        <v>6</v>
      </c>
      <c r="AV237" s="101">
        <f t="shared" si="279"/>
        <v>0</v>
      </c>
      <c r="AW237" s="7" t="s">
        <v>4</v>
      </c>
      <c r="AX237" s="8">
        <v>1</v>
      </c>
      <c r="AY237" s="8">
        <v>1</v>
      </c>
      <c r="AZ237" s="8">
        <v>1</v>
      </c>
      <c r="BA237" s="8">
        <v>0</v>
      </c>
      <c r="BB237" s="9">
        <v>0</v>
      </c>
      <c r="BC237" s="74">
        <f t="shared" si="319"/>
        <v>3</v>
      </c>
      <c r="BD237" s="104">
        <f t="shared" si="287"/>
        <v>0</v>
      </c>
      <c r="BE237" s="96"/>
      <c r="BF237" s="11">
        <v>2</v>
      </c>
      <c r="BG237" s="11">
        <v>4</v>
      </c>
      <c r="BH237" s="11">
        <v>4</v>
      </c>
      <c r="BI237" s="11"/>
      <c r="BJ237" s="106">
        <v>2</v>
      </c>
      <c r="BK237" s="108">
        <f t="shared" si="320"/>
        <v>12</v>
      </c>
      <c r="BL237" s="86">
        <f>SUMIF(наличие!D:D,E237,наличие!F:F)</f>
        <v>0</v>
      </c>
      <c r="BM237" s="87">
        <f t="shared" si="325"/>
        <v>45900</v>
      </c>
      <c r="BN237" s="87">
        <f t="shared" si="326"/>
        <v>22950</v>
      </c>
      <c r="BO237" s="113">
        <f t="shared" si="281"/>
        <v>0</v>
      </c>
    </row>
    <row r="238" spans="1:67" s="10" customFormat="1" ht="38.25" x14ac:dyDescent="0.25">
      <c r="A238" s="11">
        <v>235</v>
      </c>
      <c r="B238" s="11" t="str">
        <f>_xlfn.XLOOKUP(D238,наличие!B:B,наличие!D:D,"-",0)</f>
        <v>-</v>
      </c>
      <c r="C238" s="11" t="s">
        <v>2412</v>
      </c>
      <c r="D238" s="109" t="str">
        <f t="shared" si="282"/>
        <v>BILLY</v>
      </c>
      <c r="E238" s="110" t="str">
        <f t="shared" si="283"/>
        <v>81670</v>
      </c>
      <c r="F238" s="111" t="s">
        <v>2454</v>
      </c>
      <c r="G238" s="11" t="str">
        <f t="shared" si="284"/>
        <v>81670_Fog</v>
      </c>
      <c r="H238" s="30" t="s">
        <v>4280</v>
      </c>
      <c r="I238" s="30"/>
      <c r="J238" s="15" t="s">
        <v>2489</v>
      </c>
      <c r="K238" s="45"/>
      <c r="L238" s="65">
        <f t="shared" si="290"/>
        <v>0</v>
      </c>
      <c r="M238" s="125">
        <f>SUMIF(price!A:A,E238,price!D:D)</f>
        <v>0</v>
      </c>
      <c r="N238" s="126">
        <v>85</v>
      </c>
      <c r="O238" s="21">
        <f t="shared" si="330"/>
        <v>7650</v>
      </c>
      <c r="P238" s="16" t="e">
        <f t="shared" si="321"/>
        <v>#DIV/0!</v>
      </c>
      <c r="Q238" s="118">
        <f t="shared" si="327"/>
        <v>46.8</v>
      </c>
      <c r="R238" s="22">
        <f t="shared" si="331"/>
        <v>0</v>
      </c>
      <c r="S238" s="16" t="e">
        <f t="shared" si="322"/>
        <v>#DIV/0!</v>
      </c>
      <c r="T238" s="23">
        <f t="shared" si="328"/>
        <v>37.4</v>
      </c>
      <c r="U238" s="28">
        <v>1390</v>
      </c>
      <c r="V238" s="22">
        <f t="shared" si="332"/>
        <v>0</v>
      </c>
      <c r="W238" s="16" t="e">
        <f t="shared" si="323"/>
        <v>#DIV/0!</v>
      </c>
      <c r="X238" s="7"/>
      <c r="Y238" s="8"/>
      <c r="Z238" s="8"/>
      <c r="AA238" s="8"/>
      <c r="AB238" s="8"/>
      <c r="AC238" s="9"/>
      <c r="AD238" s="7">
        <f t="shared" si="318"/>
        <v>0</v>
      </c>
      <c r="AE238" s="75">
        <f t="shared" si="278"/>
        <v>0</v>
      </c>
      <c r="AG238" s="7" t="s">
        <v>4</v>
      </c>
      <c r="AH238" s="8">
        <f t="shared" si="308"/>
        <v>1</v>
      </c>
      <c r="AI238" s="8">
        <f t="shared" si="333"/>
        <v>0</v>
      </c>
      <c r="AJ238" s="8">
        <f t="shared" si="334"/>
        <v>0</v>
      </c>
      <c r="AK238" s="8">
        <f t="shared" si="336"/>
        <v>4</v>
      </c>
      <c r="AL238" s="9">
        <f t="shared" si="336"/>
        <v>0</v>
      </c>
      <c r="AM238" s="7">
        <f t="shared" si="335"/>
        <v>5</v>
      </c>
      <c r="AN238" s="101">
        <f t="shared" si="324"/>
        <v>0</v>
      </c>
      <c r="AO238" s="7" t="s">
        <v>4</v>
      </c>
      <c r="AP238" s="8">
        <v>0</v>
      </c>
      <c r="AQ238" s="8">
        <v>1</v>
      </c>
      <c r="AR238" s="8">
        <v>1</v>
      </c>
      <c r="AS238" s="8">
        <v>0</v>
      </c>
      <c r="AT238" s="9">
        <v>0</v>
      </c>
      <c r="AU238" s="74">
        <f t="shared" si="329"/>
        <v>2</v>
      </c>
      <c r="AV238" s="101">
        <f t="shared" si="279"/>
        <v>0</v>
      </c>
      <c r="AW238" s="7" t="s">
        <v>4</v>
      </c>
      <c r="AX238" s="8">
        <v>0</v>
      </c>
      <c r="AY238" s="8">
        <v>0</v>
      </c>
      <c r="AZ238" s="8">
        <v>0</v>
      </c>
      <c r="BA238" s="8">
        <v>0</v>
      </c>
      <c r="BB238" s="9">
        <v>0</v>
      </c>
      <c r="BC238" s="74">
        <f t="shared" si="319"/>
        <v>0</v>
      </c>
      <c r="BD238" s="104">
        <f t="shared" si="287"/>
        <v>0</v>
      </c>
      <c r="BE238" s="96"/>
      <c r="BF238" s="11">
        <v>1</v>
      </c>
      <c r="BG238" s="11">
        <v>1</v>
      </c>
      <c r="BH238" s="11">
        <v>1</v>
      </c>
      <c r="BI238" s="11">
        <v>4</v>
      </c>
      <c r="BJ238" s="106">
        <v>0</v>
      </c>
      <c r="BK238" s="108">
        <f t="shared" si="320"/>
        <v>7</v>
      </c>
      <c r="BL238" s="86">
        <f>SUMIF(наличие!D:D,E238,наличие!F:F)</f>
        <v>0</v>
      </c>
      <c r="BM238" s="87">
        <f t="shared" si="325"/>
        <v>15300</v>
      </c>
      <c r="BN238" s="87">
        <f t="shared" si="326"/>
        <v>0</v>
      </c>
      <c r="BO238" s="113">
        <f t="shared" si="281"/>
        <v>0</v>
      </c>
    </row>
    <row r="239" spans="1:67" s="10" customFormat="1" ht="38.25" x14ac:dyDescent="0.25">
      <c r="A239" s="11">
        <v>236</v>
      </c>
      <c r="B239" s="11" t="str">
        <f>_xlfn.XLOOKUP(D239,наличие!B:B,наличие!D:D,"-",0)</f>
        <v>-</v>
      </c>
      <c r="C239" s="11" t="s">
        <v>2412</v>
      </c>
      <c r="D239" s="109" t="str">
        <f t="shared" si="282"/>
        <v>BILLY</v>
      </c>
      <c r="E239" s="110" t="str">
        <f t="shared" si="283"/>
        <v>81670</v>
      </c>
      <c r="F239" s="111" t="s">
        <v>2455</v>
      </c>
      <c r="G239" s="11" t="str">
        <f t="shared" si="284"/>
        <v>81670_Latte</v>
      </c>
      <c r="H239" s="30" t="s">
        <v>4280</v>
      </c>
      <c r="I239" s="30"/>
      <c r="J239" s="15" t="s">
        <v>2489</v>
      </c>
      <c r="K239" s="45"/>
      <c r="L239" s="65">
        <f t="shared" si="290"/>
        <v>0</v>
      </c>
      <c r="M239" s="125">
        <f>SUMIF(price!A:A,E239,price!D:D)</f>
        <v>0</v>
      </c>
      <c r="N239" s="126">
        <v>85</v>
      </c>
      <c r="O239" s="21">
        <f t="shared" si="330"/>
        <v>7650</v>
      </c>
      <c r="P239" s="16" t="e">
        <f t="shared" si="321"/>
        <v>#DIV/0!</v>
      </c>
      <c r="Q239" s="118">
        <f t="shared" si="327"/>
        <v>46.8</v>
      </c>
      <c r="R239" s="22">
        <f t="shared" si="331"/>
        <v>0</v>
      </c>
      <c r="S239" s="16" t="e">
        <f t="shared" si="322"/>
        <v>#DIV/0!</v>
      </c>
      <c r="T239" s="23">
        <f t="shared" si="328"/>
        <v>37.4</v>
      </c>
      <c r="U239" s="28">
        <v>1351</v>
      </c>
      <c r="V239" s="22">
        <f t="shared" si="332"/>
        <v>0</v>
      </c>
      <c r="W239" s="16" t="e">
        <f t="shared" si="323"/>
        <v>#DIV/0!</v>
      </c>
      <c r="X239" s="7"/>
      <c r="Y239" s="8"/>
      <c r="Z239" s="8"/>
      <c r="AA239" s="8"/>
      <c r="AB239" s="8"/>
      <c r="AC239" s="9"/>
      <c r="AD239" s="7">
        <f t="shared" si="318"/>
        <v>0</v>
      </c>
      <c r="AE239" s="75">
        <f t="shared" si="278"/>
        <v>0</v>
      </c>
      <c r="AG239" s="7" t="s">
        <v>4</v>
      </c>
      <c r="AH239" s="8">
        <f t="shared" si="308"/>
        <v>0</v>
      </c>
      <c r="AI239" s="8">
        <f t="shared" si="333"/>
        <v>0</v>
      </c>
      <c r="AJ239" s="8">
        <f t="shared" si="334"/>
        <v>0</v>
      </c>
      <c r="AK239" s="8">
        <f t="shared" si="336"/>
        <v>0</v>
      </c>
      <c r="AL239" s="9">
        <f t="shared" si="336"/>
        <v>0</v>
      </c>
      <c r="AM239" s="7">
        <f t="shared" si="335"/>
        <v>0</v>
      </c>
      <c r="AN239" s="101">
        <f t="shared" si="324"/>
        <v>0</v>
      </c>
      <c r="AO239" s="7" t="s">
        <v>4</v>
      </c>
      <c r="AP239" s="8">
        <v>0</v>
      </c>
      <c r="AQ239" s="8">
        <v>0</v>
      </c>
      <c r="AR239" s="8">
        <v>0</v>
      </c>
      <c r="AS239" s="8">
        <v>0</v>
      </c>
      <c r="AT239" s="9">
        <v>0</v>
      </c>
      <c r="AU239" s="74">
        <f t="shared" si="329"/>
        <v>0</v>
      </c>
      <c r="AV239" s="101">
        <f t="shared" si="279"/>
        <v>0</v>
      </c>
      <c r="AW239" s="7" t="s">
        <v>4</v>
      </c>
      <c r="AX239" s="8">
        <v>0</v>
      </c>
      <c r="AY239" s="8">
        <v>0</v>
      </c>
      <c r="AZ239" s="8">
        <v>0</v>
      </c>
      <c r="BA239" s="8">
        <v>0</v>
      </c>
      <c r="BB239" s="9">
        <v>0</v>
      </c>
      <c r="BC239" s="74">
        <f t="shared" si="319"/>
        <v>0</v>
      </c>
      <c r="BD239" s="104">
        <f t="shared" si="287"/>
        <v>0</v>
      </c>
      <c r="BE239" s="96"/>
      <c r="BF239" s="11"/>
      <c r="BG239" s="11"/>
      <c r="BH239" s="11"/>
      <c r="BI239" s="11"/>
      <c r="BJ239" s="106"/>
      <c r="BK239" s="108">
        <f t="shared" si="320"/>
        <v>0</v>
      </c>
      <c r="BL239" s="86">
        <f>SUMIF(наличие!D:D,E239,наличие!F:F)</f>
        <v>0</v>
      </c>
      <c r="BM239" s="87">
        <f t="shared" si="325"/>
        <v>0</v>
      </c>
      <c r="BN239" s="87">
        <f t="shared" si="326"/>
        <v>0</v>
      </c>
      <c r="BO239" s="113">
        <f t="shared" si="281"/>
        <v>0</v>
      </c>
    </row>
    <row r="240" spans="1:67" s="10" customFormat="1" ht="38.25" x14ac:dyDescent="0.25">
      <c r="A240" s="11">
        <v>237</v>
      </c>
      <c r="B240" s="11" t="str">
        <f>_xlfn.XLOOKUP(D240,наличие!B:B,наличие!D:D,"-",0)</f>
        <v>-</v>
      </c>
      <c r="C240" s="11" t="s">
        <v>2412</v>
      </c>
      <c r="D240" s="109" t="str">
        <f t="shared" si="282"/>
        <v>BILLY</v>
      </c>
      <c r="E240" s="110" t="str">
        <f t="shared" si="283"/>
        <v>81670</v>
      </c>
      <c r="F240" s="111" t="s">
        <v>6</v>
      </c>
      <c r="G240" s="11" t="str">
        <f t="shared" si="284"/>
        <v>81670_Navy</v>
      </c>
      <c r="H240" s="30" t="s">
        <v>4280</v>
      </c>
      <c r="I240" s="30"/>
      <c r="J240" s="15" t="s">
        <v>2489</v>
      </c>
      <c r="K240" s="45"/>
      <c r="L240" s="65">
        <f t="shared" si="290"/>
        <v>0</v>
      </c>
      <c r="M240" s="125">
        <f>SUMIF(price!A:A,E240,price!D:D)</f>
        <v>0</v>
      </c>
      <c r="N240" s="126">
        <v>85</v>
      </c>
      <c r="O240" s="21">
        <f t="shared" si="330"/>
        <v>7650</v>
      </c>
      <c r="P240" s="16" t="e">
        <f t="shared" si="321"/>
        <v>#DIV/0!</v>
      </c>
      <c r="Q240" s="118">
        <f t="shared" si="327"/>
        <v>46.8</v>
      </c>
      <c r="R240" s="22">
        <f t="shared" si="331"/>
        <v>0</v>
      </c>
      <c r="S240" s="16" t="e">
        <f t="shared" si="322"/>
        <v>#DIV/0!</v>
      </c>
      <c r="T240" s="23">
        <f t="shared" si="328"/>
        <v>37.4</v>
      </c>
      <c r="U240" s="28">
        <v>1351</v>
      </c>
      <c r="V240" s="22">
        <f t="shared" si="332"/>
        <v>0</v>
      </c>
      <c r="W240" s="16" t="e">
        <f t="shared" si="323"/>
        <v>#DIV/0!</v>
      </c>
      <c r="X240" s="7"/>
      <c r="Y240" s="8"/>
      <c r="Z240" s="8"/>
      <c r="AA240" s="8"/>
      <c r="AB240" s="8"/>
      <c r="AC240" s="9"/>
      <c r="AD240" s="7">
        <f t="shared" si="318"/>
        <v>0</v>
      </c>
      <c r="AE240" s="75">
        <f t="shared" si="278"/>
        <v>0</v>
      </c>
      <c r="AG240" s="7" t="s">
        <v>4</v>
      </c>
      <c r="AH240" s="8">
        <f t="shared" si="308"/>
        <v>0</v>
      </c>
      <c r="AI240" s="8">
        <f t="shared" si="333"/>
        <v>0</v>
      </c>
      <c r="AJ240" s="8">
        <f t="shared" si="334"/>
        <v>0</v>
      </c>
      <c r="AK240" s="8">
        <f t="shared" si="336"/>
        <v>0</v>
      </c>
      <c r="AL240" s="9">
        <f t="shared" si="336"/>
        <v>0</v>
      </c>
      <c r="AM240" s="7">
        <f t="shared" si="335"/>
        <v>0</v>
      </c>
      <c r="AN240" s="101">
        <f t="shared" si="324"/>
        <v>0</v>
      </c>
      <c r="AO240" s="7" t="s">
        <v>4</v>
      </c>
      <c r="AP240" s="8">
        <v>0</v>
      </c>
      <c r="AQ240" s="8">
        <v>0</v>
      </c>
      <c r="AR240" s="8">
        <v>0</v>
      </c>
      <c r="AS240" s="8">
        <v>0</v>
      </c>
      <c r="AT240" s="9">
        <v>0</v>
      </c>
      <c r="AU240" s="74">
        <f t="shared" si="329"/>
        <v>0</v>
      </c>
      <c r="AV240" s="101">
        <f t="shared" si="279"/>
        <v>0</v>
      </c>
      <c r="AW240" s="7" t="s">
        <v>4</v>
      </c>
      <c r="AX240" s="8">
        <v>0</v>
      </c>
      <c r="AY240" s="8">
        <v>0</v>
      </c>
      <c r="AZ240" s="8">
        <v>0</v>
      </c>
      <c r="BA240" s="8">
        <v>0</v>
      </c>
      <c r="BB240" s="9">
        <v>0</v>
      </c>
      <c r="BC240" s="74">
        <f t="shared" si="319"/>
        <v>0</v>
      </c>
      <c r="BD240" s="104">
        <f t="shared" si="287"/>
        <v>0</v>
      </c>
      <c r="BE240" s="96"/>
      <c r="BF240" s="11"/>
      <c r="BG240" s="11"/>
      <c r="BH240" s="11"/>
      <c r="BI240" s="11"/>
      <c r="BJ240" s="106"/>
      <c r="BK240" s="108">
        <f t="shared" si="320"/>
        <v>0</v>
      </c>
      <c r="BL240" s="86">
        <f>SUMIF(наличие!D:D,E240,наличие!F:F)</f>
        <v>0</v>
      </c>
      <c r="BM240" s="87">
        <f t="shared" si="325"/>
        <v>0</v>
      </c>
      <c r="BN240" s="87">
        <f t="shared" si="326"/>
        <v>0</v>
      </c>
      <c r="BO240" s="113">
        <f t="shared" si="281"/>
        <v>0</v>
      </c>
    </row>
    <row r="241" spans="1:67" s="10" customFormat="1" ht="38.25" x14ac:dyDescent="0.25">
      <c r="A241" s="11">
        <v>238</v>
      </c>
      <c r="B241" s="11" t="str">
        <f>_xlfn.XLOOKUP(D241,наличие!B:B,наличие!D:D,"-",0)</f>
        <v>-</v>
      </c>
      <c r="C241" s="11" t="s">
        <v>2412</v>
      </c>
      <c r="D241" s="109" t="str">
        <f t="shared" si="282"/>
        <v>BILLY</v>
      </c>
      <c r="E241" s="110" t="str">
        <f t="shared" si="283"/>
        <v>81670</v>
      </c>
      <c r="F241" s="111" t="s">
        <v>2456</v>
      </c>
      <c r="G241" s="11" t="str">
        <f t="shared" si="284"/>
        <v>81670_Static</v>
      </c>
      <c r="H241" s="30" t="s">
        <v>4280</v>
      </c>
      <c r="I241" s="30"/>
      <c r="J241" s="15" t="s">
        <v>2489</v>
      </c>
      <c r="K241" s="45"/>
      <c r="L241" s="65">
        <f t="shared" si="290"/>
        <v>0</v>
      </c>
      <c r="M241" s="125">
        <f>SUMIF(price!A:A,E241,price!D:D)</f>
        <v>0</v>
      </c>
      <c r="N241" s="126">
        <v>85</v>
      </c>
      <c r="O241" s="21">
        <f t="shared" si="330"/>
        <v>7650</v>
      </c>
      <c r="P241" s="16" t="e">
        <f t="shared" si="321"/>
        <v>#DIV/0!</v>
      </c>
      <c r="Q241" s="118">
        <f t="shared" si="327"/>
        <v>46.8</v>
      </c>
      <c r="R241" s="22">
        <f t="shared" si="331"/>
        <v>0</v>
      </c>
      <c r="S241" s="16" t="e">
        <f t="shared" si="322"/>
        <v>#DIV/0!</v>
      </c>
      <c r="T241" s="23">
        <f t="shared" si="328"/>
        <v>37.4</v>
      </c>
      <c r="U241" s="28">
        <v>1351</v>
      </c>
      <c r="V241" s="22">
        <f t="shared" si="332"/>
        <v>0</v>
      </c>
      <c r="W241" s="16" t="e">
        <f t="shared" si="323"/>
        <v>#DIV/0!</v>
      </c>
      <c r="X241" s="7"/>
      <c r="Y241" s="8"/>
      <c r="Z241" s="8"/>
      <c r="AA241" s="8"/>
      <c r="AB241" s="8"/>
      <c r="AC241" s="9"/>
      <c r="AD241" s="7">
        <f t="shared" si="318"/>
        <v>0</v>
      </c>
      <c r="AE241" s="75">
        <f t="shared" si="278"/>
        <v>0</v>
      </c>
      <c r="AG241" s="7" t="s">
        <v>4</v>
      </c>
      <c r="AH241" s="8">
        <f t="shared" si="308"/>
        <v>1</v>
      </c>
      <c r="AI241" s="8">
        <f t="shared" si="333"/>
        <v>0</v>
      </c>
      <c r="AJ241" s="8">
        <f t="shared" si="334"/>
        <v>1</v>
      </c>
      <c r="AK241" s="8">
        <f t="shared" ref="AK241:AK247" si="337">BI241+AB241-AS241-BA241</f>
        <v>0</v>
      </c>
      <c r="AL241" s="9">
        <f t="shared" si="300"/>
        <v>0</v>
      </c>
      <c r="AM241" s="7">
        <f t="shared" si="335"/>
        <v>2</v>
      </c>
      <c r="AN241" s="101">
        <f t="shared" si="324"/>
        <v>0</v>
      </c>
      <c r="AO241" s="7" t="s">
        <v>4</v>
      </c>
      <c r="AP241" s="8">
        <v>0</v>
      </c>
      <c r="AQ241" s="8">
        <v>0</v>
      </c>
      <c r="AR241" s="8">
        <v>0</v>
      </c>
      <c r="AS241" s="8">
        <v>0</v>
      </c>
      <c r="AT241" s="9">
        <v>0</v>
      </c>
      <c r="AU241" s="74">
        <f t="shared" si="329"/>
        <v>0</v>
      </c>
      <c r="AV241" s="101">
        <f t="shared" si="279"/>
        <v>0</v>
      </c>
      <c r="AW241" s="7" t="s">
        <v>4</v>
      </c>
      <c r="AX241" s="8">
        <v>0</v>
      </c>
      <c r="AY241" s="8">
        <v>0</v>
      </c>
      <c r="AZ241" s="8">
        <v>0</v>
      </c>
      <c r="BA241" s="8">
        <v>0</v>
      </c>
      <c r="BB241" s="9">
        <v>0</v>
      </c>
      <c r="BC241" s="74">
        <f t="shared" si="319"/>
        <v>0</v>
      </c>
      <c r="BD241" s="104">
        <f t="shared" si="287"/>
        <v>0</v>
      </c>
      <c r="BE241" s="96"/>
      <c r="BF241" s="11">
        <v>1</v>
      </c>
      <c r="BG241" s="11"/>
      <c r="BH241" s="11">
        <v>1</v>
      </c>
      <c r="BI241" s="11"/>
      <c r="BJ241" s="106"/>
      <c r="BK241" s="108">
        <f t="shared" si="320"/>
        <v>2</v>
      </c>
      <c r="BL241" s="86">
        <f>SUMIF(наличие!D:D,E241,наличие!F:F)</f>
        <v>0</v>
      </c>
      <c r="BM241" s="87">
        <f t="shared" si="325"/>
        <v>0</v>
      </c>
      <c r="BN241" s="87">
        <f t="shared" si="326"/>
        <v>0</v>
      </c>
      <c r="BO241" s="113">
        <f t="shared" si="281"/>
        <v>0</v>
      </c>
    </row>
    <row r="242" spans="1:67" s="10" customFormat="1" ht="38.25" x14ac:dyDescent="0.25">
      <c r="A242" s="11">
        <v>239</v>
      </c>
      <c r="B242" s="11" t="str">
        <f>_xlfn.XLOOKUP(D242,наличие!B:B,наличие!D:D,"-",0)</f>
        <v>-</v>
      </c>
      <c r="C242" s="11" t="s">
        <v>2412</v>
      </c>
      <c r="D242" s="109" t="str">
        <f t="shared" si="282"/>
        <v>BILLY</v>
      </c>
      <c r="E242" s="110" t="str">
        <f t="shared" si="283"/>
        <v>81670</v>
      </c>
      <c r="F242" s="111" t="s">
        <v>23</v>
      </c>
      <c r="G242" s="11" t="str">
        <f t="shared" si="284"/>
        <v>81670_Tan</v>
      </c>
      <c r="H242" s="30" t="s">
        <v>4280</v>
      </c>
      <c r="I242" s="30"/>
      <c r="J242" s="15" t="s">
        <v>2489</v>
      </c>
      <c r="K242" s="45"/>
      <c r="L242" s="65">
        <f t="shared" si="290"/>
        <v>0</v>
      </c>
      <c r="M242" s="125">
        <f>SUMIF(price!A:A,E242,price!D:D)</f>
        <v>0</v>
      </c>
      <c r="N242" s="126">
        <v>85</v>
      </c>
      <c r="O242" s="21">
        <f t="shared" si="330"/>
        <v>7650</v>
      </c>
      <c r="P242" s="16" t="e">
        <f t="shared" si="321"/>
        <v>#DIV/0!</v>
      </c>
      <c r="Q242" s="118">
        <f t="shared" si="327"/>
        <v>46.8</v>
      </c>
      <c r="R242" s="22">
        <f t="shared" si="331"/>
        <v>0</v>
      </c>
      <c r="S242" s="16" t="e">
        <f t="shared" si="322"/>
        <v>#DIV/0!</v>
      </c>
      <c r="T242" s="23">
        <f t="shared" si="328"/>
        <v>37.4</v>
      </c>
      <c r="U242" s="28">
        <v>1351</v>
      </c>
      <c r="V242" s="22">
        <f t="shared" si="332"/>
        <v>0</v>
      </c>
      <c r="W242" s="16" t="e">
        <f t="shared" si="323"/>
        <v>#DIV/0!</v>
      </c>
      <c r="X242" s="7"/>
      <c r="Y242" s="8"/>
      <c r="Z242" s="8"/>
      <c r="AA242" s="8"/>
      <c r="AB242" s="8"/>
      <c r="AC242" s="9"/>
      <c r="AD242" s="7">
        <f t="shared" si="318"/>
        <v>0</v>
      </c>
      <c r="AE242" s="75">
        <f t="shared" si="278"/>
        <v>0</v>
      </c>
      <c r="AG242" s="7" t="s">
        <v>4</v>
      </c>
      <c r="AH242" s="8">
        <f t="shared" si="308"/>
        <v>0</v>
      </c>
      <c r="AI242" s="8">
        <f t="shared" si="333"/>
        <v>0</v>
      </c>
      <c r="AJ242" s="8">
        <f t="shared" si="334"/>
        <v>0</v>
      </c>
      <c r="AK242" s="8">
        <f t="shared" si="337"/>
        <v>0</v>
      </c>
      <c r="AL242" s="9">
        <f t="shared" si="300"/>
        <v>0</v>
      </c>
      <c r="AM242" s="7">
        <f t="shared" si="335"/>
        <v>0</v>
      </c>
      <c r="AN242" s="101">
        <f t="shared" si="324"/>
        <v>0</v>
      </c>
      <c r="AO242" s="7" t="s">
        <v>4</v>
      </c>
      <c r="AP242" s="8">
        <v>0</v>
      </c>
      <c r="AQ242" s="8">
        <v>0</v>
      </c>
      <c r="AR242" s="8">
        <v>0</v>
      </c>
      <c r="AS242" s="8">
        <v>0</v>
      </c>
      <c r="AT242" s="9">
        <v>0</v>
      </c>
      <c r="AU242" s="74">
        <f t="shared" si="329"/>
        <v>0</v>
      </c>
      <c r="AV242" s="101">
        <f t="shared" si="279"/>
        <v>0</v>
      </c>
      <c r="AW242" s="7" t="s">
        <v>4</v>
      </c>
      <c r="AX242" s="8">
        <v>0</v>
      </c>
      <c r="AY242" s="8">
        <v>0</v>
      </c>
      <c r="AZ242" s="8">
        <v>0</v>
      </c>
      <c r="BA242" s="8">
        <v>0</v>
      </c>
      <c r="BB242" s="9">
        <v>0</v>
      </c>
      <c r="BC242" s="74">
        <f t="shared" si="319"/>
        <v>0</v>
      </c>
      <c r="BD242" s="104">
        <f t="shared" si="287"/>
        <v>0</v>
      </c>
      <c r="BE242" s="96"/>
      <c r="BF242" s="11"/>
      <c r="BG242" s="11"/>
      <c r="BH242" s="11"/>
      <c r="BI242" s="11"/>
      <c r="BJ242" s="106"/>
      <c r="BK242" s="108">
        <f t="shared" si="320"/>
        <v>0</v>
      </c>
      <c r="BL242" s="86">
        <f>SUMIF(наличие!D:D,E242,наличие!F:F)</f>
        <v>0</v>
      </c>
      <c r="BM242" s="87">
        <f t="shared" si="325"/>
        <v>0</v>
      </c>
      <c r="BN242" s="87">
        <f t="shared" si="326"/>
        <v>0</v>
      </c>
      <c r="BO242" s="113">
        <f t="shared" si="281"/>
        <v>0</v>
      </c>
    </row>
    <row r="243" spans="1:67" s="10" customFormat="1" ht="38.25" x14ac:dyDescent="0.25">
      <c r="A243" s="11">
        <v>240</v>
      </c>
      <c r="B243" s="11" t="str">
        <f>_xlfn.XLOOKUP(D243,наличие!B:B,наличие!D:D,"-",0)</f>
        <v>-</v>
      </c>
      <c r="C243" s="11" t="s">
        <v>2412</v>
      </c>
      <c r="D243" s="109" t="str">
        <f t="shared" si="282"/>
        <v>BILLY</v>
      </c>
      <c r="E243" s="110" t="str">
        <f t="shared" si="283"/>
        <v>81670</v>
      </c>
      <c r="F243" s="111" t="s">
        <v>2457</v>
      </c>
      <c r="G243" s="11" t="str">
        <f t="shared" si="284"/>
        <v>81670_Birch</v>
      </c>
      <c r="H243" s="30" t="s">
        <v>4280</v>
      </c>
      <c r="I243" s="30"/>
      <c r="J243" s="15" t="s">
        <v>2489</v>
      </c>
      <c r="K243" s="45"/>
      <c r="L243" s="65">
        <f t="shared" si="290"/>
        <v>0</v>
      </c>
      <c r="M243" s="125">
        <f>SUMIF(price!A:A,E243,price!D:D)</f>
        <v>0</v>
      </c>
      <c r="N243" s="126">
        <v>85</v>
      </c>
      <c r="O243" s="21">
        <f t="shared" si="291"/>
        <v>7650</v>
      </c>
      <c r="P243" s="16" t="e">
        <f t="shared" si="321"/>
        <v>#DIV/0!</v>
      </c>
      <c r="Q243" s="118">
        <f t="shared" si="327"/>
        <v>46.8</v>
      </c>
      <c r="R243" s="22">
        <f t="shared" si="294"/>
        <v>0</v>
      </c>
      <c r="S243" s="16" t="e">
        <f t="shared" si="322"/>
        <v>#DIV/0!</v>
      </c>
      <c r="T243" s="23">
        <f t="shared" si="328"/>
        <v>37.4</v>
      </c>
      <c r="U243" s="28">
        <v>1351</v>
      </c>
      <c r="V243" s="22">
        <f t="shared" si="297"/>
        <v>0</v>
      </c>
      <c r="W243" s="16" t="e">
        <f t="shared" si="323"/>
        <v>#DIV/0!</v>
      </c>
      <c r="X243" s="7"/>
      <c r="Y243" s="8"/>
      <c r="Z243" s="8"/>
      <c r="AA243" s="8"/>
      <c r="AB243" s="8"/>
      <c r="AC243" s="9"/>
      <c r="AD243" s="7">
        <f t="shared" si="318"/>
        <v>0</v>
      </c>
      <c r="AE243" s="75">
        <f t="shared" si="278"/>
        <v>0</v>
      </c>
      <c r="AG243" s="7" t="s">
        <v>4</v>
      </c>
      <c r="AH243" s="8">
        <f t="shared" si="308"/>
        <v>0</v>
      </c>
      <c r="AI243" s="8">
        <f t="shared" si="333"/>
        <v>0</v>
      </c>
      <c r="AJ243" s="8">
        <f t="shared" si="334"/>
        <v>4</v>
      </c>
      <c r="AK243" s="8">
        <f t="shared" si="337"/>
        <v>2</v>
      </c>
      <c r="AL243" s="9">
        <f t="shared" si="300"/>
        <v>0</v>
      </c>
      <c r="AM243" s="7">
        <f t="shared" si="301"/>
        <v>6</v>
      </c>
      <c r="AN243" s="101">
        <f t="shared" si="324"/>
        <v>0</v>
      </c>
      <c r="AO243" s="7" t="s">
        <v>4</v>
      </c>
      <c r="AP243" s="8">
        <v>0</v>
      </c>
      <c r="AQ243" s="8">
        <v>0</v>
      </c>
      <c r="AR243" s="8">
        <v>0</v>
      </c>
      <c r="AS243" s="8">
        <v>0</v>
      </c>
      <c r="AT243" s="9">
        <v>0</v>
      </c>
      <c r="AU243" s="74">
        <f t="shared" si="329"/>
        <v>0</v>
      </c>
      <c r="AV243" s="101">
        <f t="shared" si="279"/>
        <v>0</v>
      </c>
      <c r="AW243" s="7" t="s">
        <v>4</v>
      </c>
      <c r="AX243" s="8">
        <v>0</v>
      </c>
      <c r="AY243" s="8">
        <v>0</v>
      </c>
      <c r="AZ243" s="8">
        <v>0</v>
      </c>
      <c r="BA243" s="8">
        <v>0</v>
      </c>
      <c r="BB243" s="9">
        <v>0</v>
      </c>
      <c r="BC243" s="74">
        <f t="shared" si="319"/>
        <v>0</v>
      </c>
      <c r="BD243" s="104">
        <f t="shared" si="287"/>
        <v>0</v>
      </c>
      <c r="BE243" s="96"/>
      <c r="BF243" s="11"/>
      <c r="BG243" s="11"/>
      <c r="BH243" s="11">
        <v>4</v>
      </c>
      <c r="BI243" s="11">
        <v>2</v>
      </c>
      <c r="BJ243" s="106"/>
      <c r="BK243" s="108">
        <f t="shared" si="320"/>
        <v>6</v>
      </c>
      <c r="BL243" s="86">
        <f>SUMIF(наличие!D:D,E243,наличие!F:F)</f>
        <v>0</v>
      </c>
      <c r="BM243" s="87">
        <f t="shared" si="325"/>
        <v>0</v>
      </c>
      <c r="BN243" s="87">
        <f t="shared" si="326"/>
        <v>0</v>
      </c>
      <c r="BO243" s="113">
        <f t="shared" si="281"/>
        <v>0</v>
      </c>
    </row>
    <row r="244" spans="1:67" s="10" customFormat="1" ht="38.25" x14ac:dyDescent="0.25">
      <c r="A244" s="11">
        <v>241</v>
      </c>
      <c r="B244" s="11" t="str">
        <f>_xlfn.XLOOKUP(D244,наличие!B:B,наличие!D:D,"-",0)</f>
        <v>-</v>
      </c>
      <c r="C244" s="11" t="s">
        <v>2412</v>
      </c>
      <c r="D244" s="109" t="str">
        <f t="shared" si="282"/>
        <v>BILLY</v>
      </c>
      <c r="E244" s="110" t="str">
        <f t="shared" si="283"/>
        <v>81670</v>
      </c>
      <c r="F244" s="111" t="s">
        <v>5</v>
      </c>
      <c r="G244" s="11" t="str">
        <f t="shared" si="284"/>
        <v>81670_Black</v>
      </c>
      <c r="H244" s="30" t="s">
        <v>4280</v>
      </c>
      <c r="I244" s="30"/>
      <c r="J244" s="15" t="s">
        <v>2489</v>
      </c>
      <c r="K244" s="45"/>
      <c r="L244" s="65">
        <f t="shared" si="290"/>
        <v>0</v>
      </c>
      <c r="M244" s="125">
        <f>SUMIF(price!A:A,E244,price!D:D)</f>
        <v>0</v>
      </c>
      <c r="N244" s="126">
        <v>85</v>
      </c>
      <c r="O244" s="21">
        <f t="shared" si="291"/>
        <v>7650</v>
      </c>
      <c r="P244" s="16" t="e">
        <f t="shared" si="321"/>
        <v>#DIV/0!</v>
      </c>
      <c r="Q244" s="118">
        <f t="shared" si="327"/>
        <v>46.8</v>
      </c>
      <c r="R244" s="22">
        <f t="shared" si="294"/>
        <v>0</v>
      </c>
      <c r="S244" s="16" t="e">
        <f t="shared" si="322"/>
        <v>#DIV/0!</v>
      </c>
      <c r="T244" s="23">
        <f t="shared" si="328"/>
        <v>37.4</v>
      </c>
      <c r="U244" s="28">
        <v>1351</v>
      </c>
      <c r="V244" s="22">
        <f t="shared" si="297"/>
        <v>0</v>
      </c>
      <c r="W244" s="16" t="e">
        <f t="shared" si="323"/>
        <v>#DIV/0!</v>
      </c>
      <c r="X244" s="7"/>
      <c r="Y244" s="8"/>
      <c r="Z244" s="8"/>
      <c r="AA244" s="8"/>
      <c r="AB244" s="8"/>
      <c r="AC244" s="9"/>
      <c r="AD244" s="7">
        <f t="shared" si="318"/>
        <v>0</v>
      </c>
      <c r="AE244" s="75">
        <f t="shared" si="278"/>
        <v>0</v>
      </c>
      <c r="AG244" s="7" t="s">
        <v>4</v>
      </c>
      <c r="AH244" s="8">
        <f t="shared" si="308"/>
        <v>0</v>
      </c>
      <c r="AI244" s="8">
        <f t="shared" si="333"/>
        <v>0</v>
      </c>
      <c r="AJ244" s="8">
        <f t="shared" si="334"/>
        <v>0</v>
      </c>
      <c r="AK244" s="8">
        <f t="shared" si="337"/>
        <v>0</v>
      </c>
      <c r="AL244" s="9">
        <f t="shared" si="300"/>
        <v>0</v>
      </c>
      <c r="AM244" s="7">
        <f t="shared" si="301"/>
        <v>0</v>
      </c>
      <c r="AN244" s="101">
        <f t="shared" si="324"/>
        <v>0</v>
      </c>
      <c r="AO244" s="7" t="s">
        <v>4</v>
      </c>
      <c r="AP244" s="8">
        <v>0</v>
      </c>
      <c r="AQ244" s="8">
        <v>0</v>
      </c>
      <c r="AR244" s="8">
        <v>0</v>
      </c>
      <c r="AS244" s="8">
        <v>0</v>
      </c>
      <c r="AT244" s="9">
        <v>0</v>
      </c>
      <c r="AU244" s="74">
        <f t="shared" si="329"/>
        <v>0</v>
      </c>
      <c r="AV244" s="101">
        <f t="shared" si="279"/>
        <v>0</v>
      </c>
      <c r="AW244" s="7" t="s">
        <v>4</v>
      </c>
      <c r="AX244" s="8">
        <v>0</v>
      </c>
      <c r="AY244" s="8">
        <v>0</v>
      </c>
      <c r="AZ244" s="8">
        <v>0</v>
      </c>
      <c r="BA244" s="8">
        <v>0</v>
      </c>
      <c r="BB244" s="9">
        <v>0</v>
      </c>
      <c r="BC244" s="74">
        <f t="shared" si="319"/>
        <v>0</v>
      </c>
      <c r="BD244" s="104">
        <f t="shared" si="287"/>
        <v>0</v>
      </c>
      <c r="BE244" s="96"/>
      <c r="BF244" s="11"/>
      <c r="BG244" s="11"/>
      <c r="BH244" s="11"/>
      <c r="BI244" s="11"/>
      <c r="BJ244" s="106"/>
      <c r="BK244" s="108">
        <f t="shared" si="320"/>
        <v>0</v>
      </c>
      <c r="BL244" s="86">
        <f>SUMIF(наличие!D:D,E244,наличие!F:F)</f>
        <v>0</v>
      </c>
      <c r="BM244" s="87">
        <f t="shared" si="325"/>
        <v>0</v>
      </c>
      <c r="BN244" s="87">
        <f t="shared" si="326"/>
        <v>0</v>
      </c>
      <c r="BO244" s="113">
        <f t="shared" si="281"/>
        <v>0</v>
      </c>
    </row>
    <row r="245" spans="1:67" s="10" customFormat="1" ht="38.25" x14ac:dyDescent="0.25">
      <c r="A245" s="11">
        <v>242</v>
      </c>
      <c r="B245" s="11" t="str">
        <f>_xlfn.XLOOKUP(D245,наличие!B:B,наличие!D:D,"-",0)</f>
        <v>-</v>
      </c>
      <c r="C245" s="11" t="s">
        <v>2412</v>
      </c>
      <c r="D245" s="109" t="str">
        <f t="shared" si="282"/>
        <v>BILLY</v>
      </c>
      <c r="E245" s="110" t="str">
        <f t="shared" si="283"/>
        <v>81670</v>
      </c>
      <c r="F245" s="111" t="s">
        <v>2458</v>
      </c>
      <c r="G245" s="11" t="str">
        <f t="shared" si="284"/>
        <v>81670_Coconut</v>
      </c>
      <c r="H245" s="30" t="s">
        <v>4280</v>
      </c>
      <c r="I245" s="30"/>
      <c r="J245" s="15" t="s">
        <v>2489</v>
      </c>
      <c r="K245" s="45"/>
      <c r="L245" s="65">
        <f t="shared" si="290"/>
        <v>0</v>
      </c>
      <c r="M245" s="125">
        <f>SUMIF(price!A:A,E245,price!D:D)</f>
        <v>0</v>
      </c>
      <c r="N245" s="126">
        <v>85</v>
      </c>
      <c r="O245" s="21">
        <f t="shared" ref="O245:O267" si="338">N245*$L$1</f>
        <v>7650</v>
      </c>
      <c r="P245" s="16" t="e">
        <f t="shared" si="321"/>
        <v>#DIV/0!</v>
      </c>
      <c r="Q245" s="118">
        <f t="shared" ref="Q245:Q267" si="339">ROUND(N245*0.55,1)</f>
        <v>46.8</v>
      </c>
      <c r="R245" s="22">
        <f t="shared" ref="R245:R267" si="340">Q245*$J$1</f>
        <v>0</v>
      </c>
      <c r="S245" s="16" t="e">
        <f t="shared" si="322"/>
        <v>#DIV/0!</v>
      </c>
      <c r="T245" s="23">
        <f t="shared" ref="T245:T267" si="341">ROUND(Q245*0.8,1)</f>
        <v>37.4</v>
      </c>
      <c r="U245" s="28">
        <v>1351</v>
      </c>
      <c r="V245" s="22">
        <f t="shared" ref="V245:V267" si="342">T245*$J$1</f>
        <v>0</v>
      </c>
      <c r="W245" s="16" t="e">
        <f t="shared" si="323"/>
        <v>#DIV/0!</v>
      </c>
      <c r="X245" s="7"/>
      <c r="Y245" s="8"/>
      <c r="Z245" s="8"/>
      <c r="AA245" s="8"/>
      <c r="AB245" s="8"/>
      <c r="AC245" s="9"/>
      <c r="AD245" s="7">
        <f t="shared" si="318"/>
        <v>0</v>
      </c>
      <c r="AE245" s="75">
        <f t="shared" si="278"/>
        <v>0</v>
      </c>
      <c r="AG245" s="7" t="s">
        <v>4</v>
      </c>
      <c r="AH245" s="8">
        <f>BF245+Y245-AP245-AX245</f>
        <v>0</v>
      </c>
      <c r="AI245" s="8">
        <f t="shared" ref="AI245:AJ247" si="343">BG245+Z245-AQ245-AY245</f>
        <v>0</v>
      </c>
      <c r="AJ245" s="8">
        <f t="shared" si="343"/>
        <v>0</v>
      </c>
      <c r="AK245" s="8">
        <f t="shared" si="337"/>
        <v>0</v>
      </c>
      <c r="AL245" s="9">
        <f t="shared" si="300"/>
        <v>0</v>
      </c>
      <c r="AM245" s="7">
        <f t="shared" ref="AM245:AM267" si="344">SUM(AG245:AL245)</f>
        <v>0</v>
      </c>
      <c r="AN245" s="101">
        <f t="shared" si="324"/>
        <v>0</v>
      </c>
      <c r="AO245" s="7" t="s">
        <v>4</v>
      </c>
      <c r="AP245" s="8">
        <v>0</v>
      </c>
      <c r="AQ245" s="8">
        <v>0</v>
      </c>
      <c r="AR245" s="8">
        <v>0</v>
      </c>
      <c r="AS245" s="8">
        <v>0</v>
      </c>
      <c r="AT245" s="9">
        <v>0</v>
      </c>
      <c r="AU245" s="74">
        <f t="shared" si="329"/>
        <v>0</v>
      </c>
      <c r="AV245" s="101">
        <f t="shared" si="279"/>
        <v>0</v>
      </c>
      <c r="AW245" s="7" t="s">
        <v>4</v>
      </c>
      <c r="AX245" s="8">
        <v>0</v>
      </c>
      <c r="AY245" s="8">
        <v>0</v>
      </c>
      <c r="AZ245" s="8">
        <v>0</v>
      </c>
      <c r="BA245" s="8">
        <v>0</v>
      </c>
      <c r="BB245" s="9">
        <v>0</v>
      </c>
      <c r="BC245" s="74">
        <f t="shared" si="319"/>
        <v>0</v>
      </c>
      <c r="BD245" s="104">
        <f t="shared" si="287"/>
        <v>0</v>
      </c>
      <c r="BE245" s="96"/>
      <c r="BF245" s="11"/>
      <c r="BG245" s="11"/>
      <c r="BH245" s="11"/>
      <c r="BI245" s="11"/>
      <c r="BJ245" s="106"/>
      <c r="BK245" s="108">
        <f t="shared" si="320"/>
        <v>0</v>
      </c>
      <c r="BL245" s="86">
        <f>SUMIF(наличие!D:D,E245,наличие!F:F)</f>
        <v>0</v>
      </c>
      <c r="BM245" s="87">
        <f t="shared" si="325"/>
        <v>0</v>
      </c>
      <c r="BN245" s="87">
        <f t="shared" si="326"/>
        <v>0</v>
      </c>
      <c r="BO245" s="113">
        <f t="shared" si="281"/>
        <v>0</v>
      </c>
    </row>
    <row r="246" spans="1:67" s="10" customFormat="1" ht="38.25" x14ac:dyDescent="0.25">
      <c r="A246" s="11">
        <v>243</v>
      </c>
      <c r="B246" s="11" t="str">
        <f>_xlfn.XLOOKUP(D246,наличие!B:B,наличие!D:D,"-",0)</f>
        <v>-</v>
      </c>
      <c r="C246" s="11" t="s">
        <v>2412</v>
      </c>
      <c r="D246" s="109" t="str">
        <f t="shared" si="282"/>
        <v>BILLY</v>
      </c>
      <c r="E246" s="110" t="str">
        <f t="shared" si="283"/>
        <v>81670</v>
      </c>
      <c r="F246" s="111" t="s">
        <v>2459</v>
      </c>
      <c r="G246" s="11" t="str">
        <f t="shared" si="284"/>
        <v>81670_Deep Red</v>
      </c>
      <c r="H246" s="30" t="s">
        <v>4280</v>
      </c>
      <c r="I246" s="30"/>
      <c r="J246" s="15" t="s">
        <v>2489</v>
      </c>
      <c r="K246" s="45"/>
      <c r="L246" s="65">
        <f t="shared" si="290"/>
        <v>0</v>
      </c>
      <c r="M246" s="125">
        <f>SUMIF(price!A:A,E246,price!D:D)</f>
        <v>0</v>
      </c>
      <c r="N246" s="126">
        <v>85</v>
      </c>
      <c r="O246" s="21">
        <f t="shared" si="338"/>
        <v>7650</v>
      </c>
      <c r="P246" s="16" t="e">
        <f t="shared" si="321"/>
        <v>#DIV/0!</v>
      </c>
      <c r="Q246" s="118">
        <f t="shared" si="339"/>
        <v>46.8</v>
      </c>
      <c r="R246" s="22">
        <f t="shared" si="340"/>
        <v>0</v>
      </c>
      <c r="S246" s="16" t="e">
        <f t="shared" si="322"/>
        <v>#DIV/0!</v>
      </c>
      <c r="T246" s="23">
        <f t="shared" si="341"/>
        <v>37.4</v>
      </c>
      <c r="U246" s="28">
        <v>1351</v>
      </c>
      <c r="V246" s="22">
        <f t="shared" si="342"/>
        <v>0</v>
      </c>
      <c r="W246" s="16" t="e">
        <f t="shared" si="323"/>
        <v>#DIV/0!</v>
      </c>
      <c r="X246" s="7"/>
      <c r="Y246" s="8"/>
      <c r="Z246" s="8"/>
      <c r="AA246" s="8"/>
      <c r="AB246" s="8"/>
      <c r="AC246" s="9"/>
      <c r="AD246" s="7">
        <f t="shared" si="318"/>
        <v>0</v>
      </c>
      <c r="AE246" s="75">
        <f t="shared" si="278"/>
        <v>0</v>
      </c>
      <c r="AG246" s="7" t="s">
        <v>4</v>
      </c>
      <c r="AH246" s="8">
        <f>BF246+Y246-AP246-AX246</f>
        <v>0</v>
      </c>
      <c r="AI246" s="8">
        <f t="shared" si="343"/>
        <v>1</v>
      </c>
      <c r="AJ246" s="8">
        <f t="shared" si="343"/>
        <v>0</v>
      </c>
      <c r="AK246" s="8">
        <f t="shared" si="337"/>
        <v>0</v>
      </c>
      <c r="AL246" s="9">
        <f t="shared" si="300"/>
        <v>0</v>
      </c>
      <c r="AM246" s="7">
        <f t="shared" si="344"/>
        <v>1</v>
      </c>
      <c r="AN246" s="101">
        <f t="shared" si="324"/>
        <v>0</v>
      </c>
      <c r="AO246" s="7" t="s">
        <v>4</v>
      </c>
      <c r="AP246" s="8">
        <v>0</v>
      </c>
      <c r="AQ246" s="8">
        <v>0</v>
      </c>
      <c r="AR246" s="8">
        <v>0</v>
      </c>
      <c r="AS246" s="8">
        <v>0</v>
      </c>
      <c r="AT246" s="9">
        <v>0</v>
      </c>
      <c r="AU246" s="74">
        <f t="shared" si="329"/>
        <v>0</v>
      </c>
      <c r="AV246" s="101">
        <f t="shared" si="279"/>
        <v>0</v>
      </c>
      <c r="AW246" s="7" t="s">
        <v>4</v>
      </c>
      <c r="AX246" s="8">
        <v>0</v>
      </c>
      <c r="AY246" s="8">
        <v>0</v>
      </c>
      <c r="AZ246" s="8">
        <v>0</v>
      </c>
      <c r="BA246" s="8">
        <v>0</v>
      </c>
      <c r="BB246" s="9">
        <v>0</v>
      </c>
      <c r="BC246" s="74">
        <f t="shared" si="319"/>
        <v>0</v>
      </c>
      <c r="BD246" s="104">
        <f t="shared" si="287"/>
        <v>0</v>
      </c>
      <c r="BE246" s="96"/>
      <c r="BF246" s="11"/>
      <c r="BG246" s="11">
        <v>1</v>
      </c>
      <c r="BH246" s="11"/>
      <c r="BI246" s="11"/>
      <c r="BJ246" s="106"/>
      <c r="BK246" s="108">
        <f t="shared" si="320"/>
        <v>1</v>
      </c>
      <c r="BL246" s="86">
        <f>SUMIF(наличие!D:D,E246,наличие!F:F)</f>
        <v>0</v>
      </c>
      <c r="BM246" s="87">
        <f t="shared" si="325"/>
        <v>0</v>
      </c>
      <c r="BN246" s="87">
        <f t="shared" si="326"/>
        <v>0</v>
      </c>
      <c r="BO246" s="113">
        <f t="shared" si="281"/>
        <v>0</v>
      </c>
    </row>
    <row r="247" spans="1:67" s="10" customFormat="1" ht="38.25" x14ac:dyDescent="0.25">
      <c r="A247" s="11">
        <v>244</v>
      </c>
      <c r="B247" s="11" t="str">
        <f>_xlfn.XLOOKUP(D247,наличие!B:B,наличие!D:D,"-",0)</f>
        <v>-</v>
      </c>
      <c r="C247" s="11" t="s">
        <v>2412</v>
      </c>
      <c r="D247" s="109" t="str">
        <f t="shared" si="282"/>
        <v>BILLY</v>
      </c>
      <c r="E247" s="110" t="str">
        <f t="shared" si="283"/>
        <v>81670</v>
      </c>
      <c r="F247" s="111" t="s">
        <v>2460</v>
      </c>
      <c r="G247" s="11" t="str">
        <f t="shared" si="284"/>
        <v>81670_Espresso</v>
      </c>
      <c r="H247" s="30" t="s">
        <v>4280</v>
      </c>
      <c r="I247" s="30"/>
      <c r="J247" s="15" t="s">
        <v>2489</v>
      </c>
      <c r="K247" s="45"/>
      <c r="L247" s="65">
        <f t="shared" si="290"/>
        <v>0</v>
      </c>
      <c r="M247" s="125">
        <f>SUMIF(price!A:A,E247,price!D:D)</f>
        <v>0</v>
      </c>
      <c r="N247" s="126">
        <v>85</v>
      </c>
      <c r="O247" s="21">
        <f t="shared" si="338"/>
        <v>7650</v>
      </c>
      <c r="P247" s="16" t="e">
        <f t="shared" si="321"/>
        <v>#DIV/0!</v>
      </c>
      <c r="Q247" s="118">
        <f t="shared" si="339"/>
        <v>46.8</v>
      </c>
      <c r="R247" s="22">
        <f t="shared" si="340"/>
        <v>0</v>
      </c>
      <c r="S247" s="16" t="e">
        <f t="shared" si="322"/>
        <v>#DIV/0!</v>
      </c>
      <c r="T247" s="23">
        <f t="shared" si="341"/>
        <v>37.4</v>
      </c>
      <c r="U247" s="28">
        <v>1351</v>
      </c>
      <c r="V247" s="22">
        <f t="shared" si="342"/>
        <v>0</v>
      </c>
      <c r="W247" s="16" t="e">
        <f t="shared" si="323"/>
        <v>#DIV/0!</v>
      </c>
      <c r="X247" s="7"/>
      <c r="Y247" s="8"/>
      <c r="Z247" s="8"/>
      <c r="AA247" s="8"/>
      <c r="AB247" s="8"/>
      <c r="AC247" s="9"/>
      <c r="AD247" s="7">
        <f t="shared" si="318"/>
        <v>0</v>
      </c>
      <c r="AE247" s="75">
        <f t="shared" si="278"/>
        <v>0</v>
      </c>
      <c r="AG247" s="7" t="s">
        <v>4</v>
      </c>
      <c r="AH247" s="8">
        <f>BF247+Y247-AP247-AX247</f>
        <v>0</v>
      </c>
      <c r="AI247" s="8">
        <f t="shared" si="343"/>
        <v>3</v>
      </c>
      <c r="AJ247" s="8">
        <f t="shared" si="343"/>
        <v>1</v>
      </c>
      <c r="AK247" s="8">
        <f t="shared" si="337"/>
        <v>0</v>
      </c>
      <c r="AL247" s="9">
        <f t="shared" si="300"/>
        <v>0</v>
      </c>
      <c r="AM247" s="7">
        <f t="shared" si="344"/>
        <v>4</v>
      </c>
      <c r="AN247" s="101">
        <f t="shared" si="324"/>
        <v>0</v>
      </c>
      <c r="AO247" s="7" t="s">
        <v>4</v>
      </c>
      <c r="AP247" s="8">
        <v>0</v>
      </c>
      <c r="AQ247" s="8">
        <v>0</v>
      </c>
      <c r="AR247" s="8">
        <v>0</v>
      </c>
      <c r="AS247" s="8">
        <v>0</v>
      </c>
      <c r="AT247" s="9">
        <v>0</v>
      </c>
      <c r="AU247" s="74">
        <f t="shared" si="329"/>
        <v>0</v>
      </c>
      <c r="AV247" s="101">
        <f t="shared" si="279"/>
        <v>0</v>
      </c>
      <c r="AW247" s="7" t="s">
        <v>4</v>
      </c>
      <c r="AX247" s="8">
        <v>0</v>
      </c>
      <c r="AY247" s="8">
        <v>0</v>
      </c>
      <c r="AZ247" s="8">
        <v>0</v>
      </c>
      <c r="BA247" s="8">
        <v>0</v>
      </c>
      <c r="BB247" s="9">
        <v>0</v>
      </c>
      <c r="BC247" s="74">
        <f t="shared" si="319"/>
        <v>0</v>
      </c>
      <c r="BD247" s="104">
        <f t="shared" si="287"/>
        <v>0</v>
      </c>
      <c r="BE247" s="96"/>
      <c r="BF247" s="11"/>
      <c r="BG247" s="11">
        <v>3</v>
      </c>
      <c r="BH247" s="11">
        <v>1</v>
      </c>
      <c r="BI247" s="11"/>
      <c r="BJ247" s="106"/>
      <c r="BK247" s="108">
        <f t="shared" si="320"/>
        <v>4</v>
      </c>
      <c r="BL247" s="86">
        <f>SUMIF(наличие!D:D,E247,наличие!F:F)</f>
        <v>0</v>
      </c>
      <c r="BM247" s="87">
        <f t="shared" si="325"/>
        <v>0</v>
      </c>
      <c r="BN247" s="87">
        <f t="shared" si="326"/>
        <v>0</v>
      </c>
      <c r="BO247" s="113">
        <f t="shared" si="281"/>
        <v>0</v>
      </c>
    </row>
    <row r="248" spans="1:67" s="10" customFormat="1" ht="45" x14ac:dyDescent="0.25">
      <c r="A248" s="11">
        <v>245</v>
      </c>
      <c r="B248" s="11" t="str">
        <f>_xlfn.XLOOKUP(D248,наличие!B:B,наличие!D:D,"-",0)</f>
        <v>-</v>
      </c>
      <c r="C248" s="11" t="s">
        <v>2413</v>
      </c>
      <c r="D248" s="109" t="str">
        <f t="shared" si="282"/>
        <v>MANNES</v>
      </c>
      <c r="E248" s="110" t="str">
        <f t="shared" si="283"/>
        <v>81690</v>
      </c>
      <c r="F248" s="111" t="s">
        <v>2461</v>
      </c>
      <c r="G248" s="11" t="str">
        <f t="shared" si="284"/>
        <v>81690_Navy Multi</v>
      </c>
      <c r="H248" s="30" t="s">
        <v>4280</v>
      </c>
      <c r="I248" s="30"/>
      <c r="J248" s="14" t="s">
        <v>2489</v>
      </c>
      <c r="K248" s="45"/>
      <c r="L248" s="65">
        <f t="shared" si="290"/>
        <v>0</v>
      </c>
      <c r="M248" s="125">
        <f>SUMIF(price!A:A,E248,price!D:D)</f>
        <v>69</v>
      </c>
      <c r="N248" s="126">
        <v>58</v>
      </c>
      <c r="O248" s="21">
        <f t="shared" si="338"/>
        <v>5220</v>
      </c>
      <c r="P248" s="16" t="e">
        <f t="shared" ref="P248:P267" si="345">(N248-L248)/L248</f>
        <v>#DIV/0!</v>
      </c>
      <c r="Q248" s="118">
        <f t="shared" si="339"/>
        <v>31.9</v>
      </c>
      <c r="R248" s="22">
        <f t="shared" si="340"/>
        <v>0</v>
      </c>
      <c r="S248" s="16" t="e">
        <f t="shared" ref="S248:S267" si="346">(Q248-L248)/L248</f>
        <v>#DIV/0!</v>
      </c>
      <c r="T248" s="23">
        <f t="shared" si="341"/>
        <v>25.5</v>
      </c>
      <c r="U248" s="28"/>
      <c r="V248" s="22">
        <f t="shared" si="342"/>
        <v>0</v>
      </c>
      <c r="W248" s="16" t="e">
        <f t="shared" ref="W248:W267" si="347">(T248-L248)/L248</f>
        <v>#DIV/0!</v>
      </c>
      <c r="X248" s="7"/>
      <c r="Y248" s="8"/>
      <c r="Z248" s="8"/>
      <c r="AA248" s="8"/>
      <c r="AB248" s="8"/>
      <c r="AC248" s="9"/>
      <c r="AD248" s="7">
        <f t="shared" ref="AD248:AD267" si="348">SUM(X248:AC248)</f>
        <v>0</v>
      </c>
      <c r="AE248" s="75">
        <f t="shared" si="278"/>
        <v>0</v>
      </c>
      <c r="AG248" s="7" t="s">
        <v>4</v>
      </c>
      <c r="AH248" s="8">
        <f>BF248+Y248-AP248-AX248</f>
        <v>0</v>
      </c>
      <c r="AI248" s="8">
        <f t="shared" ref="AI248:AK249" si="349">BG248+Z248-AQ248-AY248</f>
        <v>0</v>
      </c>
      <c r="AJ248" s="8">
        <f t="shared" si="349"/>
        <v>0</v>
      </c>
      <c r="AK248" s="8">
        <f t="shared" si="349"/>
        <v>0</v>
      </c>
      <c r="AL248" s="9" t="s">
        <v>4</v>
      </c>
      <c r="AM248" s="7">
        <f t="shared" si="344"/>
        <v>0</v>
      </c>
      <c r="AN248" s="101">
        <f t="shared" ref="AN248:AN267" si="350">AM248*L248</f>
        <v>0</v>
      </c>
      <c r="AO248" s="7" t="s">
        <v>4</v>
      </c>
      <c r="AP248" s="8">
        <v>0</v>
      </c>
      <c r="AQ248" s="8">
        <v>0</v>
      </c>
      <c r="AR248" s="8">
        <v>0</v>
      </c>
      <c r="AS248" s="8">
        <v>0</v>
      </c>
      <c r="AT248" s="9" t="s">
        <v>4</v>
      </c>
      <c r="AU248" s="74">
        <f t="shared" ref="AU248:AU267" si="351">SUM(AO248:AT248)</f>
        <v>0</v>
      </c>
      <c r="AV248" s="101">
        <f t="shared" si="279"/>
        <v>0</v>
      </c>
      <c r="AW248" s="7" t="s">
        <v>4</v>
      </c>
      <c r="AX248" s="8">
        <v>0</v>
      </c>
      <c r="AY248" s="8"/>
      <c r="AZ248" s="8">
        <v>0</v>
      </c>
      <c r="BA248" s="8">
        <v>0</v>
      </c>
      <c r="BB248" s="9" t="s">
        <v>4</v>
      </c>
      <c r="BC248" s="74">
        <f t="shared" ref="BC248:BC267" si="352">SUM(AW248:BB248)</f>
        <v>0</v>
      </c>
      <c r="BD248" s="104">
        <f t="shared" si="287"/>
        <v>0</v>
      </c>
      <c r="BE248" s="96"/>
      <c r="BF248" s="11"/>
      <c r="BG248" s="11"/>
      <c r="BH248" s="11"/>
      <c r="BI248" s="11"/>
      <c r="BJ248" s="106"/>
      <c r="BK248" s="108">
        <f t="shared" ref="BK248:BK267" si="353">SUM(BE248:BJ248)</f>
        <v>0</v>
      </c>
      <c r="BL248" s="86">
        <f>SUMIF(наличие!D:D,E248,наличие!F:F)</f>
        <v>0</v>
      </c>
      <c r="BM248" s="87">
        <f t="shared" ref="BM248:BM267" si="354">AU248*O248</f>
        <v>0</v>
      </c>
      <c r="BN248" s="87">
        <f t="shared" ref="BN248:BN267" si="355">BC248*O248</f>
        <v>0</v>
      </c>
      <c r="BO248" s="113">
        <f t="shared" si="281"/>
        <v>0</v>
      </c>
    </row>
    <row r="249" spans="1:67" s="10" customFormat="1" ht="45" x14ac:dyDescent="0.25">
      <c r="A249" s="11">
        <v>246</v>
      </c>
      <c r="B249" s="11" t="str">
        <f>_xlfn.XLOOKUP(D249,наличие!B:B,наличие!D:D,"-",0)</f>
        <v>-</v>
      </c>
      <c r="C249" s="11" t="s">
        <v>2413</v>
      </c>
      <c r="D249" s="109" t="str">
        <f t="shared" si="282"/>
        <v>MANNES</v>
      </c>
      <c r="E249" s="110" t="str">
        <f t="shared" si="283"/>
        <v>81690</v>
      </c>
      <c r="F249" s="111" t="s">
        <v>2462</v>
      </c>
      <c r="G249" s="11" t="str">
        <f t="shared" si="284"/>
        <v>81690_Nordic Multi</v>
      </c>
      <c r="H249" s="30" t="s">
        <v>4280</v>
      </c>
      <c r="I249" s="30"/>
      <c r="J249" s="14" t="s">
        <v>2489</v>
      </c>
      <c r="K249" s="45"/>
      <c r="L249" s="65">
        <f t="shared" si="290"/>
        <v>0</v>
      </c>
      <c r="M249" s="125">
        <f>SUMIF(price!A:A,E249,price!D:D)</f>
        <v>69</v>
      </c>
      <c r="N249" s="126">
        <v>58</v>
      </c>
      <c r="O249" s="21">
        <f t="shared" si="338"/>
        <v>5220</v>
      </c>
      <c r="P249" s="16" t="e">
        <f t="shared" si="345"/>
        <v>#DIV/0!</v>
      </c>
      <c r="Q249" s="118">
        <f t="shared" si="339"/>
        <v>31.9</v>
      </c>
      <c r="R249" s="22">
        <f t="shared" si="340"/>
        <v>0</v>
      </c>
      <c r="S249" s="16" t="e">
        <f t="shared" si="346"/>
        <v>#DIV/0!</v>
      </c>
      <c r="T249" s="23">
        <f t="shared" si="341"/>
        <v>25.5</v>
      </c>
      <c r="U249" s="28"/>
      <c r="V249" s="22">
        <f t="shared" si="342"/>
        <v>0</v>
      </c>
      <c r="W249" s="16" t="e">
        <f t="shared" si="347"/>
        <v>#DIV/0!</v>
      </c>
      <c r="X249" s="7"/>
      <c r="Y249" s="8"/>
      <c r="Z249" s="8"/>
      <c r="AA249" s="8"/>
      <c r="AB249" s="8"/>
      <c r="AC249" s="9"/>
      <c r="AD249" s="7">
        <f t="shared" si="348"/>
        <v>0</v>
      </c>
      <c r="AE249" s="75">
        <f t="shared" si="278"/>
        <v>0</v>
      </c>
      <c r="AG249" s="7" t="s">
        <v>4</v>
      </c>
      <c r="AH249" s="8">
        <f>BF249+Y249-AP249-AX249</f>
        <v>0</v>
      </c>
      <c r="AI249" s="8">
        <f t="shared" si="349"/>
        <v>-2</v>
      </c>
      <c r="AJ249" s="8">
        <f t="shared" si="349"/>
        <v>-4</v>
      </c>
      <c r="AK249" s="8">
        <f t="shared" si="349"/>
        <v>-2</v>
      </c>
      <c r="AL249" s="9" t="s">
        <v>4</v>
      </c>
      <c r="AM249" s="7">
        <f t="shared" si="344"/>
        <v>-8</v>
      </c>
      <c r="AN249" s="101">
        <f t="shared" si="350"/>
        <v>0</v>
      </c>
      <c r="AO249" s="7" t="s">
        <v>4</v>
      </c>
      <c r="AP249" s="8">
        <v>0</v>
      </c>
      <c r="AQ249" s="8">
        <v>1</v>
      </c>
      <c r="AR249" s="8">
        <v>2</v>
      </c>
      <c r="AS249" s="8">
        <v>1</v>
      </c>
      <c r="AT249" s="9" t="s">
        <v>4</v>
      </c>
      <c r="AU249" s="74">
        <f t="shared" si="351"/>
        <v>4</v>
      </c>
      <c r="AV249" s="101">
        <f t="shared" si="279"/>
        <v>0</v>
      </c>
      <c r="AW249" s="7" t="s">
        <v>4</v>
      </c>
      <c r="AX249" s="8">
        <v>0</v>
      </c>
      <c r="AY249" s="8">
        <v>1</v>
      </c>
      <c r="AZ249" s="8">
        <v>2</v>
      </c>
      <c r="BA249" s="8">
        <v>1</v>
      </c>
      <c r="BB249" s="9" t="s">
        <v>4</v>
      </c>
      <c r="BC249" s="74">
        <f t="shared" si="352"/>
        <v>4</v>
      </c>
      <c r="BD249" s="104">
        <f t="shared" si="287"/>
        <v>0</v>
      </c>
      <c r="BE249" s="96"/>
      <c r="BF249" s="11"/>
      <c r="BG249" s="11"/>
      <c r="BH249" s="11"/>
      <c r="BI249" s="11"/>
      <c r="BJ249" s="106"/>
      <c r="BK249" s="108">
        <f t="shared" si="353"/>
        <v>0</v>
      </c>
      <c r="BL249" s="86">
        <f>SUMIF(наличие!D:D,E249,наличие!F:F)</f>
        <v>0</v>
      </c>
      <c r="BM249" s="87">
        <f t="shared" si="354"/>
        <v>20880</v>
      </c>
      <c r="BN249" s="87">
        <f t="shared" si="355"/>
        <v>20880</v>
      </c>
      <c r="BO249" s="113">
        <f t="shared" si="281"/>
        <v>0</v>
      </c>
    </row>
    <row r="250" spans="1:67" s="10" customFormat="1" ht="45" x14ac:dyDescent="0.25">
      <c r="A250" s="11">
        <v>247</v>
      </c>
      <c r="B250" s="11" t="str">
        <f>_xlfn.XLOOKUP(D250,наличие!B:B,наличие!D:D,"-",0)</f>
        <v>-</v>
      </c>
      <c r="C250" s="11" t="s">
        <v>2413</v>
      </c>
      <c r="D250" s="109" t="str">
        <f t="shared" si="282"/>
        <v>MANNES</v>
      </c>
      <c r="E250" s="110" t="str">
        <f t="shared" si="283"/>
        <v>81690</v>
      </c>
      <c r="F250" s="111" t="s">
        <v>2463</v>
      </c>
      <c r="G250" s="11" t="str">
        <f t="shared" si="284"/>
        <v>81690_Overcast</v>
      </c>
      <c r="H250" s="30" t="s">
        <v>4280</v>
      </c>
      <c r="I250" s="30"/>
      <c r="J250" s="14" t="s">
        <v>2489</v>
      </c>
      <c r="K250" s="45"/>
      <c r="L250" s="65">
        <f t="shared" si="290"/>
        <v>0</v>
      </c>
      <c r="M250" s="125">
        <f>SUMIF(price!A:A,E250,price!D:D)</f>
        <v>69</v>
      </c>
      <c r="N250" s="126">
        <v>58</v>
      </c>
      <c r="O250" s="21">
        <f t="shared" si="338"/>
        <v>5220</v>
      </c>
      <c r="P250" s="16" t="e">
        <f t="shared" si="345"/>
        <v>#DIV/0!</v>
      </c>
      <c r="Q250" s="118">
        <f t="shared" si="339"/>
        <v>31.9</v>
      </c>
      <c r="R250" s="22">
        <f t="shared" si="340"/>
        <v>0</v>
      </c>
      <c r="S250" s="16" t="e">
        <f t="shared" si="346"/>
        <v>#DIV/0!</v>
      </c>
      <c r="T250" s="23">
        <f t="shared" si="341"/>
        <v>25.5</v>
      </c>
      <c r="U250" s="28"/>
      <c r="V250" s="22">
        <f t="shared" si="342"/>
        <v>0</v>
      </c>
      <c r="W250" s="16" t="e">
        <f t="shared" si="347"/>
        <v>#DIV/0!</v>
      </c>
      <c r="X250" s="7"/>
      <c r="Y250" s="8"/>
      <c r="Z250" s="8"/>
      <c r="AA250" s="8"/>
      <c r="AB250" s="8"/>
      <c r="AC250" s="9"/>
      <c r="AD250" s="7">
        <f t="shared" si="348"/>
        <v>0</v>
      </c>
      <c r="AE250" s="75">
        <f t="shared" si="278"/>
        <v>0</v>
      </c>
      <c r="AG250" s="7" t="s">
        <v>4</v>
      </c>
      <c r="AH250" s="8">
        <f t="shared" ref="AH250:AK251" si="356">BF250+Y250-AP250-AX250</f>
        <v>0</v>
      </c>
      <c r="AI250" s="8">
        <f t="shared" si="356"/>
        <v>-2</v>
      </c>
      <c r="AJ250" s="8">
        <f t="shared" si="356"/>
        <v>-3</v>
      </c>
      <c r="AK250" s="8">
        <f t="shared" si="356"/>
        <v>-2</v>
      </c>
      <c r="AL250" s="9" t="s">
        <v>4</v>
      </c>
      <c r="AM250" s="7">
        <f t="shared" si="344"/>
        <v>-7</v>
      </c>
      <c r="AN250" s="101">
        <f t="shared" si="350"/>
        <v>0</v>
      </c>
      <c r="AO250" s="7" t="s">
        <v>4</v>
      </c>
      <c r="AP250" s="8">
        <v>0</v>
      </c>
      <c r="AQ250" s="8">
        <v>1</v>
      </c>
      <c r="AR250" s="8">
        <v>2</v>
      </c>
      <c r="AS250" s="8">
        <v>1</v>
      </c>
      <c r="AT250" s="9" t="s">
        <v>4</v>
      </c>
      <c r="AU250" s="74">
        <f t="shared" si="351"/>
        <v>4</v>
      </c>
      <c r="AV250" s="101">
        <f t="shared" si="279"/>
        <v>0</v>
      </c>
      <c r="AW250" s="7" t="s">
        <v>4</v>
      </c>
      <c r="AX250" s="8">
        <v>0</v>
      </c>
      <c r="AY250" s="8">
        <v>1</v>
      </c>
      <c r="AZ250" s="8">
        <v>2</v>
      </c>
      <c r="BA250" s="8">
        <v>1</v>
      </c>
      <c r="BB250" s="9" t="s">
        <v>4</v>
      </c>
      <c r="BC250" s="74">
        <f t="shared" si="352"/>
        <v>4</v>
      </c>
      <c r="BD250" s="104">
        <f t="shared" si="287"/>
        <v>0</v>
      </c>
      <c r="BE250" s="96"/>
      <c r="BF250" s="11"/>
      <c r="BG250" s="11"/>
      <c r="BH250" s="11">
        <v>1</v>
      </c>
      <c r="BI250" s="11"/>
      <c r="BJ250" s="106"/>
      <c r="BK250" s="108">
        <f t="shared" si="353"/>
        <v>1</v>
      </c>
      <c r="BL250" s="86">
        <f>SUMIF(наличие!D:D,E250,наличие!F:F)</f>
        <v>0</v>
      </c>
      <c r="BM250" s="87">
        <f t="shared" si="354"/>
        <v>20880</v>
      </c>
      <c r="BN250" s="87">
        <f t="shared" si="355"/>
        <v>20880</v>
      </c>
      <c r="BO250" s="113">
        <f t="shared" si="281"/>
        <v>0</v>
      </c>
    </row>
    <row r="251" spans="1:67" s="10" customFormat="1" ht="45" x14ac:dyDescent="0.25">
      <c r="A251" s="11">
        <v>248</v>
      </c>
      <c r="B251" s="11" t="str">
        <f>_xlfn.XLOOKUP(D251,наличие!B:B,наличие!D:D,"-",0)</f>
        <v>-</v>
      </c>
      <c r="C251" s="11" t="s">
        <v>2413</v>
      </c>
      <c r="D251" s="109" t="str">
        <f t="shared" si="282"/>
        <v>MANNES</v>
      </c>
      <c r="E251" s="110" t="str">
        <f t="shared" si="283"/>
        <v>81690</v>
      </c>
      <c r="F251" s="111" t="s">
        <v>2464</v>
      </c>
      <c r="G251" s="11" t="str">
        <f t="shared" si="284"/>
        <v>81690_Skydiver</v>
      </c>
      <c r="H251" s="30" t="s">
        <v>4280</v>
      </c>
      <c r="I251" s="30"/>
      <c r="J251" s="14" t="s">
        <v>2489</v>
      </c>
      <c r="K251" s="45"/>
      <c r="L251" s="65">
        <f t="shared" si="290"/>
        <v>0</v>
      </c>
      <c r="M251" s="125">
        <f>SUMIF(price!A:A,E251,price!D:D)</f>
        <v>69</v>
      </c>
      <c r="N251" s="126">
        <v>53</v>
      </c>
      <c r="O251" s="21">
        <f t="shared" si="338"/>
        <v>4770</v>
      </c>
      <c r="P251" s="16" t="e">
        <f t="shared" si="345"/>
        <v>#DIV/0!</v>
      </c>
      <c r="Q251" s="118">
        <f t="shared" si="339"/>
        <v>29.2</v>
      </c>
      <c r="R251" s="22">
        <f t="shared" si="340"/>
        <v>0</v>
      </c>
      <c r="S251" s="16" t="e">
        <f t="shared" si="346"/>
        <v>#DIV/0!</v>
      </c>
      <c r="T251" s="23">
        <f t="shared" si="341"/>
        <v>23.4</v>
      </c>
      <c r="U251" s="28"/>
      <c r="V251" s="22">
        <f t="shared" si="342"/>
        <v>0</v>
      </c>
      <c r="W251" s="16" t="e">
        <f t="shared" si="347"/>
        <v>#DIV/0!</v>
      </c>
      <c r="X251" s="7"/>
      <c r="Y251" s="8"/>
      <c r="Z251" s="8"/>
      <c r="AA251" s="8"/>
      <c r="AB251" s="8"/>
      <c r="AC251" s="9"/>
      <c r="AD251" s="7">
        <f t="shared" si="348"/>
        <v>0</v>
      </c>
      <c r="AE251" s="75">
        <f t="shared" si="278"/>
        <v>0</v>
      </c>
      <c r="AG251" s="7" t="s">
        <v>4</v>
      </c>
      <c r="AH251" s="8">
        <f t="shared" si="356"/>
        <v>0</v>
      </c>
      <c r="AI251" s="8">
        <f t="shared" si="356"/>
        <v>0</v>
      </c>
      <c r="AJ251" s="8">
        <f t="shared" si="356"/>
        <v>0</v>
      </c>
      <c r="AK251" s="8">
        <f t="shared" si="356"/>
        <v>0</v>
      </c>
      <c r="AL251" s="9" t="s">
        <v>4</v>
      </c>
      <c r="AM251" s="7">
        <f t="shared" si="344"/>
        <v>0</v>
      </c>
      <c r="AN251" s="101">
        <f t="shared" si="350"/>
        <v>0</v>
      </c>
      <c r="AO251" s="7" t="s">
        <v>4</v>
      </c>
      <c r="AP251" s="8">
        <v>0</v>
      </c>
      <c r="AQ251" s="8">
        <v>0</v>
      </c>
      <c r="AR251" s="8">
        <v>0</v>
      </c>
      <c r="AS251" s="8">
        <v>0</v>
      </c>
      <c r="AT251" s="9" t="s">
        <v>4</v>
      </c>
      <c r="AU251" s="74">
        <f t="shared" si="351"/>
        <v>0</v>
      </c>
      <c r="AV251" s="101">
        <f t="shared" si="279"/>
        <v>0</v>
      </c>
      <c r="AW251" s="7" t="s">
        <v>4</v>
      </c>
      <c r="AX251" s="8">
        <v>0</v>
      </c>
      <c r="AY251" s="8">
        <v>0</v>
      </c>
      <c r="AZ251" s="8">
        <v>0</v>
      </c>
      <c r="BA251" s="8">
        <v>0</v>
      </c>
      <c r="BB251" s="9" t="s">
        <v>4</v>
      </c>
      <c r="BC251" s="74">
        <f t="shared" si="352"/>
        <v>0</v>
      </c>
      <c r="BD251" s="104">
        <f t="shared" si="287"/>
        <v>0</v>
      </c>
      <c r="BE251" s="96"/>
      <c r="BF251" s="11"/>
      <c r="BG251" s="11"/>
      <c r="BH251" s="11"/>
      <c r="BI251" s="11"/>
      <c r="BJ251" s="106"/>
      <c r="BK251" s="108">
        <f t="shared" si="353"/>
        <v>0</v>
      </c>
      <c r="BL251" s="86">
        <f>SUMIF(наличие!D:D,E251,наличие!F:F)</f>
        <v>0</v>
      </c>
      <c r="BM251" s="87">
        <f t="shared" si="354"/>
        <v>0</v>
      </c>
      <c r="BN251" s="87">
        <f t="shared" si="355"/>
        <v>0</v>
      </c>
      <c r="BO251" s="113">
        <f t="shared" si="281"/>
        <v>0</v>
      </c>
    </row>
    <row r="252" spans="1:67" s="10" customFormat="1" ht="45" x14ac:dyDescent="0.25">
      <c r="A252" s="11">
        <v>249</v>
      </c>
      <c r="B252" s="11" t="str">
        <f>_xlfn.XLOOKUP(D252,наличие!B:B,наличие!D:D,"-",0)</f>
        <v>-</v>
      </c>
      <c r="C252" s="11" t="s">
        <v>2413</v>
      </c>
      <c r="D252" s="109" t="str">
        <f t="shared" si="282"/>
        <v>MANNES</v>
      </c>
      <c r="E252" s="110" t="str">
        <f t="shared" si="283"/>
        <v>81690</v>
      </c>
      <c r="F252" s="111" t="s">
        <v>2465</v>
      </c>
      <c r="G252" s="11" t="str">
        <f t="shared" si="284"/>
        <v>81690_Woods Multi</v>
      </c>
      <c r="H252" s="30" t="s">
        <v>4280</v>
      </c>
      <c r="I252" s="30"/>
      <c r="J252" s="14" t="s">
        <v>2489</v>
      </c>
      <c r="K252" s="45"/>
      <c r="L252" s="65">
        <f t="shared" si="290"/>
        <v>0</v>
      </c>
      <c r="M252" s="125">
        <f>SUMIF(price!A:A,E252,price!D:D)</f>
        <v>69</v>
      </c>
      <c r="N252" s="126">
        <v>53</v>
      </c>
      <c r="O252" s="21">
        <f t="shared" si="338"/>
        <v>4770</v>
      </c>
      <c r="P252" s="16" t="e">
        <f t="shared" si="345"/>
        <v>#DIV/0!</v>
      </c>
      <c r="Q252" s="118">
        <f t="shared" si="339"/>
        <v>29.2</v>
      </c>
      <c r="R252" s="22">
        <f t="shared" si="340"/>
        <v>0</v>
      </c>
      <c r="S252" s="16" t="e">
        <f t="shared" si="346"/>
        <v>#DIV/0!</v>
      </c>
      <c r="T252" s="23">
        <f t="shared" si="341"/>
        <v>23.4</v>
      </c>
      <c r="U252" s="28"/>
      <c r="V252" s="22">
        <f t="shared" si="342"/>
        <v>0</v>
      </c>
      <c r="W252" s="16" t="e">
        <f t="shared" si="347"/>
        <v>#DIV/0!</v>
      </c>
      <c r="X252" s="7"/>
      <c r="Y252" s="8"/>
      <c r="Z252" s="8"/>
      <c r="AA252" s="8"/>
      <c r="AB252" s="8"/>
      <c r="AC252" s="9"/>
      <c r="AD252" s="7">
        <f t="shared" si="348"/>
        <v>0</v>
      </c>
      <c r="AE252" s="75">
        <f>AD252*K252</f>
        <v>0</v>
      </c>
      <c r="AG252" s="7" t="s">
        <v>4</v>
      </c>
      <c r="AH252" s="8">
        <f t="shared" ref="AH252:AH267" si="357">BF252+Y252-AP252-AX252</f>
        <v>0</v>
      </c>
      <c r="AI252" s="8">
        <f t="shared" ref="AI252:AI267" si="358">BG252+Z252-AQ252-AY252</f>
        <v>-2</v>
      </c>
      <c r="AJ252" s="8">
        <f t="shared" ref="AJ252:AJ267" si="359">BH252+AA252-AR252-AZ252</f>
        <v>-4</v>
      </c>
      <c r="AK252" s="8">
        <f t="shared" ref="AK252:AK267" si="360">BI252+AB252-AS252-BA252</f>
        <v>-2</v>
      </c>
      <c r="AL252" s="9" t="s">
        <v>4</v>
      </c>
      <c r="AM252" s="7">
        <f t="shared" si="344"/>
        <v>-8</v>
      </c>
      <c r="AN252" s="101">
        <f t="shared" si="350"/>
        <v>0</v>
      </c>
      <c r="AO252" s="7" t="s">
        <v>4</v>
      </c>
      <c r="AP252" s="8">
        <v>0</v>
      </c>
      <c r="AQ252" s="8">
        <v>1</v>
      </c>
      <c r="AR252" s="8">
        <v>2</v>
      </c>
      <c r="AS252" s="8">
        <v>1</v>
      </c>
      <c r="AT252" s="9" t="s">
        <v>4</v>
      </c>
      <c r="AU252" s="74">
        <f t="shared" si="351"/>
        <v>4</v>
      </c>
      <c r="AV252" s="101">
        <f>AU252*K252</f>
        <v>0</v>
      </c>
      <c r="AW252" s="7" t="s">
        <v>4</v>
      </c>
      <c r="AX252" s="8">
        <v>0</v>
      </c>
      <c r="AY252" s="8">
        <v>1</v>
      </c>
      <c r="AZ252" s="8">
        <v>2</v>
      </c>
      <c r="BA252" s="8">
        <v>1</v>
      </c>
      <c r="BB252" s="9" t="s">
        <v>4</v>
      </c>
      <c r="BC252" s="74">
        <f t="shared" si="352"/>
        <v>4</v>
      </c>
      <c r="BD252" s="104">
        <f t="shared" si="287"/>
        <v>0</v>
      </c>
      <c r="BE252" s="96"/>
      <c r="BF252" s="11"/>
      <c r="BG252" s="11"/>
      <c r="BH252" s="11"/>
      <c r="BI252" s="11"/>
      <c r="BJ252" s="106"/>
      <c r="BK252" s="108">
        <f t="shared" si="353"/>
        <v>0</v>
      </c>
      <c r="BL252" s="86">
        <f>SUMIF(наличие!D:D,E252,наличие!F:F)</f>
        <v>0</v>
      </c>
      <c r="BM252" s="87">
        <f t="shared" si="354"/>
        <v>19080</v>
      </c>
      <c r="BN252" s="87">
        <f t="shared" si="355"/>
        <v>19080</v>
      </c>
      <c r="BO252" s="113">
        <f t="shared" si="281"/>
        <v>0</v>
      </c>
    </row>
    <row r="253" spans="1:67" s="10" customFormat="1" ht="45" x14ac:dyDescent="0.25">
      <c r="A253" s="11">
        <v>250</v>
      </c>
      <c r="B253" s="11" t="str">
        <f>_xlfn.XLOOKUP(D253,наличие!B:B,наличие!D:D,"-",0)</f>
        <v>-</v>
      </c>
      <c r="C253" s="11" t="s">
        <v>2413</v>
      </c>
      <c r="D253" s="109" t="str">
        <f t="shared" si="282"/>
        <v>MANNES</v>
      </c>
      <c r="E253" s="110" t="str">
        <f t="shared" si="283"/>
        <v>81690</v>
      </c>
      <c r="F253" s="111" t="s">
        <v>2466</v>
      </c>
      <c r="G253" s="11" t="str">
        <f t="shared" si="284"/>
        <v>81690_Cement Multi</v>
      </c>
      <c r="H253" s="30" t="s">
        <v>4280</v>
      </c>
      <c r="I253" s="30"/>
      <c r="J253" s="14" t="s">
        <v>2489</v>
      </c>
      <c r="K253" s="45"/>
      <c r="L253" s="65">
        <f t="shared" si="290"/>
        <v>0</v>
      </c>
      <c r="M253" s="125">
        <f>SUMIF(price!A:A,E253,price!D:D)</f>
        <v>69</v>
      </c>
      <c r="N253" s="126">
        <v>53</v>
      </c>
      <c r="O253" s="21">
        <f t="shared" si="338"/>
        <v>4770</v>
      </c>
      <c r="P253" s="16" t="e">
        <f t="shared" si="345"/>
        <v>#DIV/0!</v>
      </c>
      <c r="Q253" s="118">
        <f t="shared" si="339"/>
        <v>29.2</v>
      </c>
      <c r="R253" s="22">
        <f t="shared" si="340"/>
        <v>0</v>
      </c>
      <c r="S253" s="16" t="e">
        <f t="shared" si="346"/>
        <v>#DIV/0!</v>
      </c>
      <c r="T253" s="23">
        <f t="shared" si="341"/>
        <v>23.4</v>
      </c>
      <c r="U253" s="28"/>
      <c r="V253" s="22">
        <f t="shared" si="342"/>
        <v>0</v>
      </c>
      <c r="W253" s="16" t="e">
        <f t="shared" si="347"/>
        <v>#DIV/0!</v>
      </c>
      <c r="X253" s="7"/>
      <c r="Y253" s="8"/>
      <c r="Z253" s="8"/>
      <c r="AA253" s="8"/>
      <c r="AB253" s="8"/>
      <c r="AC253" s="9"/>
      <c r="AD253" s="7">
        <f t="shared" si="348"/>
        <v>0</v>
      </c>
      <c r="AE253" s="75">
        <f>AD253*K253</f>
        <v>0</v>
      </c>
      <c r="AG253" s="7" t="s">
        <v>4</v>
      </c>
      <c r="AH253" s="8">
        <f t="shared" si="357"/>
        <v>0</v>
      </c>
      <c r="AI253" s="8">
        <f t="shared" si="358"/>
        <v>-2</v>
      </c>
      <c r="AJ253" s="8">
        <f t="shared" si="359"/>
        <v>-3</v>
      </c>
      <c r="AK253" s="8">
        <f t="shared" si="360"/>
        <v>-2</v>
      </c>
      <c r="AL253" s="9" t="s">
        <v>4</v>
      </c>
      <c r="AM253" s="7">
        <f t="shared" si="344"/>
        <v>-7</v>
      </c>
      <c r="AN253" s="101">
        <f t="shared" si="350"/>
        <v>0</v>
      </c>
      <c r="AO253" s="7" t="s">
        <v>4</v>
      </c>
      <c r="AP253" s="8">
        <v>0</v>
      </c>
      <c r="AQ253" s="8">
        <v>1</v>
      </c>
      <c r="AR253" s="8">
        <v>2</v>
      </c>
      <c r="AS253" s="8">
        <v>1</v>
      </c>
      <c r="AT253" s="9" t="s">
        <v>4</v>
      </c>
      <c r="AU253" s="74">
        <f t="shared" si="351"/>
        <v>4</v>
      </c>
      <c r="AV253" s="101">
        <f>AU253*K253</f>
        <v>0</v>
      </c>
      <c r="AW253" s="7" t="s">
        <v>4</v>
      </c>
      <c r="AX253" s="8">
        <v>0</v>
      </c>
      <c r="AY253" s="8">
        <v>1</v>
      </c>
      <c r="AZ253" s="8">
        <v>2</v>
      </c>
      <c r="BA253" s="8">
        <v>1</v>
      </c>
      <c r="BB253" s="9" t="s">
        <v>4</v>
      </c>
      <c r="BC253" s="74">
        <f t="shared" si="352"/>
        <v>4</v>
      </c>
      <c r="BD253" s="104">
        <f t="shared" si="287"/>
        <v>0</v>
      </c>
      <c r="BE253" s="96"/>
      <c r="BF253" s="11"/>
      <c r="BG253" s="11"/>
      <c r="BH253" s="11">
        <v>1</v>
      </c>
      <c r="BI253" s="11"/>
      <c r="BJ253" s="106"/>
      <c r="BK253" s="108">
        <f t="shared" si="353"/>
        <v>1</v>
      </c>
      <c r="BL253" s="86">
        <f>SUMIF(наличие!D:D,E253,наличие!F:F)</f>
        <v>0</v>
      </c>
      <c r="BM253" s="87">
        <f t="shared" si="354"/>
        <v>19080</v>
      </c>
      <c r="BN253" s="87">
        <f t="shared" si="355"/>
        <v>19080</v>
      </c>
      <c r="BO253" s="113">
        <f t="shared" si="281"/>
        <v>0</v>
      </c>
    </row>
    <row r="254" spans="1:67" s="10" customFormat="1" ht="45" x14ac:dyDescent="0.25">
      <c r="A254" s="11">
        <v>251</v>
      </c>
      <c r="B254" s="11" t="str">
        <f>_xlfn.XLOOKUP(D254,наличие!B:B,наличие!D:D,"-",0)</f>
        <v>-</v>
      </c>
      <c r="C254" s="11" t="s">
        <v>2413</v>
      </c>
      <c r="D254" s="109" t="str">
        <f t="shared" si="282"/>
        <v>MANNES</v>
      </c>
      <c r="E254" s="110" t="str">
        <f t="shared" si="283"/>
        <v>81690</v>
      </c>
      <c r="F254" s="111" t="s">
        <v>2467</v>
      </c>
      <c r="G254" s="11" t="str">
        <f t="shared" si="284"/>
        <v>81690_Deep Red Multi</v>
      </c>
      <c r="H254" s="30" t="s">
        <v>4280</v>
      </c>
      <c r="I254" s="30"/>
      <c r="J254" s="14" t="s">
        <v>2489</v>
      </c>
      <c r="K254" s="45"/>
      <c r="L254" s="65">
        <f t="shared" si="290"/>
        <v>0</v>
      </c>
      <c r="M254" s="125">
        <f>SUMIF(price!A:A,E254,price!D:D)</f>
        <v>69</v>
      </c>
      <c r="N254" s="126">
        <v>58</v>
      </c>
      <c r="O254" s="21">
        <f t="shared" si="338"/>
        <v>5220</v>
      </c>
      <c r="P254" s="16" t="e">
        <f t="shared" si="345"/>
        <v>#DIV/0!</v>
      </c>
      <c r="Q254" s="118">
        <f t="shared" si="339"/>
        <v>31.9</v>
      </c>
      <c r="R254" s="22">
        <f t="shared" si="340"/>
        <v>0</v>
      </c>
      <c r="S254" s="16" t="e">
        <f t="shared" si="346"/>
        <v>#DIV/0!</v>
      </c>
      <c r="T254" s="23">
        <f t="shared" si="341"/>
        <v>25.5</v>
      </c>
      <c r="U254" s="28"/>
      <c r="V254" s="22">
        <f t="shared" si="342"/>
        <v>0</v>
      </c>
      <c r="W254" s="16" t="e">
        <f t="shared" si="347"/>
        <v>#DIV/0!</v>
      </c>
      <c r="X254" s="7"/>
      <c r="Y254" s="8"/>
      <c r="Z254" s="8"/>
      <c r="AA254" s="8"/>
      <c r="AB254" s="8"/>
      <c r="AC254" s="9"/>
      <c r="AD254" s="7">
        <f t="shared" si="348"/>
        <v>0</v>
      </c>
      <c r="AE254" s="75">
        <f t="shared" ref="AE254:AE298" si="361">AD254*K254</f>
        <v>0</v>
      </c>
      <c r="AG254" s="7" t="s">
        <v>4</v>
      </c>
      <c r="AH254" s="8">
        <f t="shared" si="357"/>
        <v>0</v>
      </c>
      <c r="AI254" s="8">
        <f t="shared" si="358"/>
        <v>0</v>
      </c>
      <c r="AJ254" s="8">
        <f t="shared" si="359"/>
        <v>0</v>
      </c>
      <c r="AK254" s="8">
        <f t="shared" si="360"/>
        <v>0</v>
      </c>
      <c r="AL254" s="9" t="s">
        <v>4</v>
      </c>
      <c r="AM254" s="7">
        <f t="shared" si="344"/>
        <v>0</v>
      </c>
      <c r="AN254" s="101">
        <f t="shared" si="350"/>
        <v>0</v>
      </c>
      <c r="AO254" s="7" t="s">
        <v>4</v>
      </c>
      <c r="AP254" s="8">
        <v>0</v>
      </c>
      <c r="AQ254" s="8">
        <v>0</v>
      </c>
      <c r="AR254" s="8">
        <v>0</v>
      </c>
      <c r="AS254" s="8">
        <v>0</v>
      </c>
      <c r="AT254" s="9" t="s">
        <v>4</v>
      </c>
      <c r="AU254" s="74">
        <f t="shared" si="351"/>
        <v>0</v>
      </c>
      <c r="AV254" s="101">
        <f t="shared" ref="AV254:AV298" si="362">AU254*K254</f>
        <v>0</v>
      </c>
      <c r="AW254" s="7" t="s">
        <v>4</v>
      </c>
      <c r="AX254" s="8">
        <v>0</v>
      </c>
      <c r="AY254" s="8">
        <v>0</v>
      </c>
      <c r="AZ254" s="8">
        <v>0</v>
      </c>
      <c r="BA254" s="8">
        <v>0</v>
      </c>
      <c r="BB254" s="9" t="s">
        <v>4</v>
      </c>
      <c r="BC254" s="74">
        <f t="shared" si="352"/>
        <v>0</v>
      </c>
      <c r="BD254" s="104">
        <f t="shared" si="287"/>
        <v>0</v>
      </c>
      <c r="BE254" s="96"/>
      <c r="BF254" s="11"/>
      <c r="BG254" s="11"/>
      <c r="BH254" s="11"/>
      <c r="BI254" s="11"/>
      <c r="BJ254" s="106"/>
      <c r="BK254" s="108">
        <f t="shared" si="353"/>
        <v>0</v>
      </c>
      <c r="BL254" s="86">
        <f>SUMIF(наличие!D:D,E254,наличие!F:F)</f>
        <v>0</v>
      </c>
      <c r="BM254" s="87">
        <f t="shared" si="354"/>
        <v>0</v>
      </c>
      <c r="BN254" s="87">
        <f t="shared" si="355"/>
        <v>0</v>
      </c>
      <c r="BO254" s="113">
        <f t="shared" si="281"/>
        <v>0</v>
      </c>
    </row>
    <row r="255" spans="1:67" s="10" customFormat="1" ht="45" x14ac:dyDescent="0.25">
      <c r="A255" s="11">
        <v>252</v>
      </c>
      <c r="B255" s="11" t="str">
        <f>_xlfn.XLOOKUP(D255,наличие!B:B,наличие!D:D,"-",0)</f>
        <v>-</v>
      </c>
      <c r="C255" s="11" t="s">
        <v>2413</v>
      </c>
      <c r="D255" s="109" t="str">
        <f t="shared" si="282"/>
        <v>MANNES</v>
      </c>
      <c r="E255" s="110" t="str">
        <f t="shared" si="283"/>
        <v>81690</v>
      </c>
      <c r="F255" s="111" t="s">
        <v>2468</v>
      </c>
      <c r="G255" s="11" t="str">
        <f t="shared" si="284"/>
        <v>81690_Light Grey Multi</v>
      </c>
      <c r="H255" s="30" t="s">
        <v>4280</v>
      </c>
      <c r="I255" s="30"/>
      <c r="J255" s="14" t="s">
        <v>2489</v>
      </c>
      <c r="K255" s="45"/>
      <c r="L255" s="65">
        <f t="shared" ref="L255:L261" si="363">K255*1.15</f>
        <v>0</v>
      </c>
      <c r="M255" s="125">
        <f>SUMIF(price!A:A,E255,price!D:D)</f>
        <v>69</v>
      </c>
      <c r="N255" s="126">
        <v>58</v>
      </c>
      <c r="O255" s="21">
        <f t="shared" si="338"/>
        <v>5220</v>
      </c>
      <c r="P255" s="16" t="e">
        <f t="shared" si="345"/>
        <v>#DIV/0!</v>
      </c>
      <c r="Q255" s="118">
        <f t="shared" si="339"/>
        <v>31.9</v>
      </c>
      <c r="R255" s="22">
        <f t="shared" si="340"/>
        <v>0</v>
      </c>
      <c r="S255" s="16" t="e">
        <f t="shared" si="346"/>
        <v>#DIV/0!</v>
      </c>
      <c r="T255" s="23">
        <f t="shared" si="341"/>
        <v>25.5</v>
      </c>
      <c r="U255" s="28"/>
      <c r="V255" s="22">
        <f t="shared" si="342"/>
        <v>0</v>
      </c>
      <c r="W255" s="16" t="e">
        <f t="shared" si="347"/>
        <v>#DIV/0!</v>
      </c>
      <c r="X255" s="7"/>
      <c r="Y255" s="8"/>
      <c r="Z255" s="8"/>
      <c r="AA255" s="8"/>
      <c r="AB255" s="8"/>
      <c r="AC255" s="9"/>
      <c r="AD255" s="7">
        <f t="shared" si="348"/>
        <v>0</v>
      </c>
      <c r="AE255" s="75">
        <f t="shared" si="361"/>
        <v>0</v>
      </c>
      <c r="AG255" s="7" t="s">
        <v>4</v>
      </c>
      <c r="AH255" s="8">
        <f t="shared" si="357"/>
        <v>0</v>
      </c>
      <c r="AI255" s="8">
        <f t="shared" si="358"/>
        <v>-2</v>
      </c>
      <c r="AJ255" s="8">
        <f t="shared" si="359"/>
        <v>-3</v>
      </c>
      <c r="AK255" s="8">
        <f t="shared" si="360"/>
        <v>-2</v>
      </c>
      <c r="AL255" s="9" t="s">
        <v>4</v>
      </c>
      <c r="AM255" s="7">
        <f t="shared" si="344"/>
        <v>-7</v>
      </c>
      <c r="AN255" s="101">
        <f t="shared" si="350"/>
        <v>0</v>
      </c>
      <c r="AO255" s="7" t="s">
        <v>4</v>
      </c>
      <c r="AP255" s="8">
        <v>0</v>
      </c>
      <c r="AQ255" s="8">
        <v>1</v>
      </c>
      <c r="AR255" s="8">
        <v>2</v>
      </c>
      <c r="AS255" s="8">
        <v>1</v>
      </c>
      <c r="AT255" s="9" t="s">
        <v>4</v>
      </c>
      <c r="AU255" s="74">
        <f t="shared" si="351"/>
        <v>4</v>
      </c>
      <c r="AV255" s="101">
        <f t="shared" si="362"/>
        <v>0</v>
      </c>
      <c r="AW255" s="7" t="s">
        <v>4</v>
      </c>
      <c r="AX255" s="8">
        <v>0</v>
      </c>
      <c r="AY255" s="8">
        <v>1</v>
      </c>
      <c r="AZ255" s="8">
        <v>2</v>
      </c>
      <c r="BA255" s="8">
        <v>1</v>
      </c>
      <c r="BB255" s="9" t="s">
        <v>4</v>
      </c>
      <c r="BC255" s="74">
        <f t="shared" si="352"/>
        <v>4</v>
      </c>
      <c r="BD255" s="104">
        <f t="shared" ref="BD255:BD261" si="364">BC255*K255</f>
        <v>0</v>
      </c>
      <c r="BE255" s="96"/>
      <c r="BF255" s="11"/>
      <c r="BG255" s="11"/>
      <c r="BH255" s="11">
        <v>1</v>
      </c>
      <c r="BI255" s="11"/>
      <c r="BJ255" s="106"/>
      <c r="BK255" s="108">
        <f t="shared" si="353"/>
        <v>1</v>
      </c>
      <c r="BL255" s="86">
        <f>SUMIF(наличие!D:D,E255,наличие!F:F)</f>
        <v>0</v>
      </c>
      <c r="BM255" s="87">
        <f t="shared" si="354"/>
        <v>20880</v>
      </c>
      <c r="BN255" s="87">
        <f t="shared" si="355"/>
        <v>20880</v>
      </c>
      <c r="BO255" s="113">
        <f t="shared" si="281"/>
        <v>0</v>
      </c>
    </row>
    <row r="256" spans="1:67" s="10" customFormat="1" ht="45" x14ac:dyDescent="0.25">
      <c r="A256" s="11">
        <v>253</v>
      </c>
      <c r="B256" s="11" t="str">
        <f>_xlfn.XLOOKUP(D256,наличие!B:B,наличие!D:D,"-",0)</f>
        <v>-</v>
      </c>
      <c r="C256" s="11" t="s">
        <v>2413</v>
      </c>
      <c r="D256" s="109" t="str">
        <f t="shared" si="282"/>
        <v>MANNES</v>
      </c>
      <c r="E256" s="110" t="str">
        <f t="shared" si="283"/>
        <v>81690</v>
      </c>
      <c r="F256" s="111" t="s">
        <v>2469</v>
      </c>
      <c r="G256" s="11" t="str">
        <f t="shared" si="284"/>
        <v>81690_Natural Multi</v>
      </c>
      <c r="H256" s="30" t="s">
        <v>4280</v>
      </c>
      <c r="I256" s="30"/>
      <c r="J256" s="14" t="s">
        <v>2489</v>
      </c>
      <c r="K256" s="45"/>
      <c r="L256" s="65">
        <f t="shared" si="363"/>
        <v>0</v>
      </c>
      <c r="M256" s="125">
        <f>SUMIF(price!A:A,E256,price!D:D)</f>
        <v>69</v>
      </c>
      <c r="N256" s="126">
        <v>51</v>
      </c>
      <c r="O256" s="21">
        <f t="shared" si="338"/>
        <v>4590</v>
      </c>
      <c r="P256" s="16" t="e">
        <f t="shared" si="345"/>
        <v>#DIV/0!</v>
      </c>
      <c r="Q256" s="118">
        <f t="shared" si="339"/>
        <v>28.1</v>
      </c>
      <c r="R256" s="22">
        <f t="shared" si="340"/>
        <v>0</v>
      </c>
      <c r="S256" s="16" t="e">
        <f t="shared" si="346"/>
        <v>#DIV/0!</v>
      </c>
      <c r="T256" s="23">
        <f t="shared" si="341"/>
        <v>22.5</v>
      </c>
      <c r="U256" s="28"/>
      <c r="V256" s="22">
        <f t="shared" si="342"/>
        <v>0</v>
      </c>
      <c r="W256" s="16" t="e">
        <f t="shared" si="347"/>
        <v>#DIV/0!</v>
      </c>
      <c r="X256" s="7"/>
      <c r="Y256" s="8"/>
      <c r="Z256" s="8"/>
      <c r="AA256" s="8"/>
      <c r="AB256" s="8"/>
      <c r="AC256" s="9"/>
      <c r="AD256" s="7">
        <f t="shared" si="348"/>
        <v>0</v>
      </c>
      <c r="AE256" s="75">
        <f t="shared" ref="AE256:AE261" si="365">AD256*K256</f>
        <v>0</v>
      </c>
      <c r="AG256" s="7" t="s">
        <v>4</v>
      </c>
      <c r="AH256" s="8">
        <f t="shared" si="357"/>
        <v>0</v>
      </c>
      <c r="AI256" s="8">
        <f t="shared" si="358"/>
        <v>0</v>
      </c>
      <c r="AJ256" s="8">
        <f t="shared" si="359"/>
        <v>0</v>
      </c>
      <c r="AK256" s="8">
        <f t="shared" si="360"/>
        <v>0</v>
      </c>
      <c r="AL256" s="9" t="s">
        <v>4</v>
      </c>
      <c r="AM256" s="7">
        <f t="shared" si="344"/>
        <v>0</v>
      </c>
      <c r="AN256" s="101">
        <f t="shared" si="350"/>
        <v>0</v>
      </c>
      <c r="AO256" s="7" t="s">
        <v>4</v>
      </c>
      <c r="AP256" s="8">
        <v>0</v>
      </c>
      <c r="AQ256" s="8">
        <v>0</v>
      </c>
      <c r="AR256" s="8">
        <v>0</v>
      </c>
      <c r="AS256" s="8">
        <v>0</v>
      </c>
      <c r="AT256" s="9" t="s">
        <v>4</v>
      </c>
      <c r="AU256" s="74">
        <f t="shared" si="351"/>
        <v>0</v>
      </c>
      <c r="AV256" s="101">
        <f t="shared" ref="AV256:AV261" si="366">AU256*K256</f>
        <v>0</v>
      </c>
      <c r="AW256" s="7" t="s">
        <v>4</v>
      </c>
      <c r="AX256" s="8">
        <v>0</v>
      </c>
      <c r="AY256" s="8">
        <v>0</v>
      </c>
      <c r="AZ256" s="8">
        <v>0</v>
      </c>
      <c r="BA256" s="8">
        <v>0</v>
      </c>
      <c r="BB256" s="9" t="s">
        <v>4</v>
      </c>
      <c r="BC256" s="74">
        <f t="shared" si="352"/>
        <v>0</v>
      </c>
      <c r="BD256" s="104">
        <f t="shared" si="364"/>
        <v>0</v>
      </c>
      <c r="BE256" s="96"/>
      <c r="BF256" s="11"/>
      <c r="BG256" s="11"/>
      <c r="BH256" s="11"/>
      <c r="BI256" s="11"/>
      <c r="BJ256" s="106"/>
      <c r="BK256" s="108">
        <f t="shared" si="353"/>
        <v>0</v>
      </c>
      <c r="BL256" s="86">
        <f>SUMIF(наличие!D:D,E256,наличие!F:F)</f>
        <v>0</v>
      </c>
      <c r="BM256" s="87">
        <f t="shared" si="354"/>
        <v>0</v>
      </c>
      <c r="BN256" s="87">
        <f t="shared" si="355"/>
        <v>0</v>
      </c>
      <c r="BO256" s="113">
        <f t="shared" si="281"/>
        <v>0</v>
      </c>
    </row>
    <row r="257" spans="1:67" s="10" customFormat="1" ht="45" x14ac:dyDescent="0.25">
      <c r="A257" s="11">
        <v>254</v>
      </c>
      <c r="B257" s="11" t="str">
        <f>_xlfn.XLOOKUP(D257,наличие!B:B,наличие!D:D,"-",0)</f>
        <v>-</v>
      </c>
      <c r="C257" s="11" t="s">
        <v>2413</v>
      </c>
      <c r="D257" s="109" t="str">
        <f t="shared" si="282"/>
        <v>MANNES</v>
      </c>
      <c r="E257" s="110" t="str">
        <f t="shared" si="283"/>
        <v>81690</v>
      </c>
      <c r="F257" s="111" t="s">
        <v>2470</v>
      </c>
      <c r="G257" s="11" t="str">
        <f t="shared" si="284"/>
        <v>81690_Brown Multi</v>
      </c>
      <c r="H257" s="30" t="s">
        <v>4280</v>
      </c>
      <c r="I257" s="30"/>
      <c r="J257" s="14" t="s">
        <v>2489</v>
      </c>
      <c r="K257" s="45"/>
      <c r="L257" s="65">
        <f t="shared" si="363"/>
        <v>0</v>
      </c>
      <c r="M257" s="125">
        <f>SUMIF(price!A:A,E257,price!D:D)</f>
        <v>69</v>
      </c>
      <c r="N257" s="126">
        <v>51</v>
      </c>
      <c r="O257" s="21">
        <f t="shared" si="338"/>
        <v>4590</v>
      </c>
      <c r="P257" s="16" t="e">
        <f t="shared" si="345"/>
        <v>#DIV/0!</v>
      </c>
      <c r="Q257" s="118">
        <f t="shared" si="339"/>
        <v>28.1</v>
      </c>
      <c r="R257" s="22">
        <f t="shared" si="340"/>
        <v>0</v>
      </c>
      <c r="S257" s="16" t="e">
        <f t="shared" si="346"/>
        <v>#DIV/0!</v>
      </c>
      <c r="T257" s="23">
        <f t="shared" si="341"/>
        <v>22.5</v>
      </c>
      <c r="U257" s="28"/>
      <c r="V257" s="22">
        <f t="shared" si="342"/>
        <v>0</v>
      </c>
      <c r="W257" s="16" t="e">
        <f t="shared" si="347"/>
        <v>#DIV/0!</v>
      </c>
      <c r="X257" s="7"/>
      <c r="Y257" s="8"/>
      <c r="Z257" s="8"/>
      <c r="AA257" s="8"/>
      <c r="AB257" s="8"/>
      <c r="AC257" s="9"/>
      <c r="AD257" s="7">
        <f t="shared" si="348"/>
        <v>0</v>
      </c>
      <c r="AE257" s="75">
        <f t="shared" si="365"/>
        <v>0</v>
      </c>
      <c r="AG257" s="7" t="s">
        <v>4</v>
      </c>
      <c r="AH257" s="8">
        <f t="shared" si="357"/>
        <v>0</v>
      </c>
      <c r="AI257" s="8">
        <f t="shared" si="358"/>
        <v>-2</v>
      </c>
      <c r="AJ257" s="8">
        <f t="shared" si="359"/>
        <v>-2</v>
      </c>
      <c r="AK257" s="8">
        <f t="shared" si="360"/>
        <v>0</v>
      </c>
      <c r="AL257" s="9" t="s">
        <v>4</v>
      </c>
      <c r="AM257" s="7">
        <f t="shared" si="344"/>
        <v>-4</v>
      </c>
      <c r="AN257" s="101">
        <f t="shared" si="350"/>
        <v>0</v>
      </c>
      <c r="AO257" s="7" t="s">
        <v>4</v>
      </c>
      <c r="AP257" s="8">
        <v>0</v>
      </c>
      <c r="AQ257" s="8">
        <v>1</v>
      </c>
      <c r="AR257" s="8">
        <v>1</v>
      </c>
      <c r="AS257" s="8">
        <v>0</v>
      </c>
      <c r="AT257" s="9" t="s">
        <v>4</v>
      </c>
      <c r="AU257" s="74">
        <f t="shared" si="351"/>
        <v>2</v>
      </c>
      <c r="AV257" s="101">
        <f t="shared" si="366"/>
        <v>0</v>
      </c>
      <c r="AW257" s="7" t="s">
        <v>4</v>
      </c>
      <c r="AX257" s="8">
        <v>0</v>
      </c>
      <c r="AY257" s="8">
        <v>1</v>
      </c>
      <c r="AZ257" s="8">
        <v>1</v>
      </c>
      <c r="BA257" s="8">
        <v>0</v>
      </c>
      <c r="BB257" s="9" t="s">
        <v>4</v>
      </c>
      <c r="BC257" s="74">
        <f t="shared" si="352"/>
        <v>2</v>
      </c>
      <c r="BD257" s="104">
        <f t="shared" si="364"/>
        <v>0</v>
      </c>
      <c r="BE257" s="96"/>
      <c r="BF257" s="11"/>
      <c r="BG257" s="11"/>
      <c r="BH257" s="11"/>
      <c r="BI257" s="11"/>
      <c r="BJ257" s="106"/>
      <c r="BK257" s="108">
        <f t="shared" si="353"/>
        <v>0</v>
      </c>
      <c r="BL257" s="86">
        <f>SUMIF(наличие!D:D,E257,наличие!F:F)</f>
        <v>0</v>
      </c>
      <c r="BM257" s="87">
        <f t="shared" si="354"/>
        <v>9180</v>
      </c>
      <c r="BN257" s="87">
        <f t="shared" si="355"/>
        <v>9180</v>
      </c>
      <c r="BO257" s="113">
        <f t="shared" si="281"/>
        <v>0</v>
      </c>
    </row>
    <row r="258" spans="1:67" s="10" customFormat="1" ht="45" x14ac:dyDescent="0.25">
      <c r="A258" s="11">
        <v>255</v>
      </c>
      <c r="B258" s="11" t="str">
        <f>_xlfn.XLOOKUP(D258,наличие!B:B,наличие!D:D,"-",0)</f>
        <v>-</v>
      </c>
      <c r="C258" s="11" t="s">
        <v>2413</v>
      </c>
      <c r="D258" s="109" t="str">
        <f t="shared" si="282"/>
        <v>MANNES</v>
      </c>
      <c r="E258" s="110" t="str">
        <f t="shared" si="283"/>
        <v>81690</v>
      </c>
      <c r="F258" s="111" t="s">
        <v>2471</v>
      </c>
      <c r="G258" s="11" t="str">
        <f t="shared" si="284"/>
        <v>81690_Charcoal Multi</v>
      </c>
      <c r="H258" s="30" t="s">
        <v>4280</v>
      </c>
      <c r="I258" s="30"/>
      <c r="J258" s="14" t="s">
        <v>2489</v>
      </c>
      <c r="K258" s="45"/>
      <c r="L258" s="65">
        <f t="shared" si="363"/>
        <v>0</v>
      </c>
      <c r="M258" s="125">
        <f>SUMIF(price!A:A,E258,price!D:D)</f>
        <v>69</v>
      </c>
      <c r="N258" s="126">
        <v>51</v>
      </c>
      <c r="O258" s="21">
        <f t="shared" si="338"/>
        <v>4590</v>
      </c>
      <c r="P258" s="16" t="e">
        <f t="shared" si="345"/>
        <v>#DIV/0!</v>
      </c>
      <c r="Q258" s="118">
        <f t="shared" si="339"/>
        <v>28.1</v>
      </c>
      <c r="R258" s="22">
        <f t="shared" si="340"/>
        <v>0</v>
      </c>
      <c r="S258" s="16" t="e">
        <f t="shared" si="346"/>
        <v>#DIV/0!</v>
      </c>
      <c r="T258" s="23">
        <f t="shared" si="341"/>
        <v>22.5</v>
      </c>
      <c r="U258" s="28"/>
      <c r="V258" s="22">
        <f t="shared" si="342"/>
        <v>0</v>
      </c>
      <c r="W258" s="16" t="e">
        <f t="shared" si="347"/>
        <v>#DIV/0!</v>
      </c>
      <c r="X258" s="7"/>
      <c r="Y258" s="8"/>
      <c r="Z258" s="8"/>
      <c r="AA258" s="8"/>
      <c r="AB258" s="8"/>
      <c r="AC258" s="9"/>
      <c r="AD258" s="7">
        <f t="shared" si="348"/>
        <v>0</v>
      </c>
      <c r="AE258" s="75">
        <f t="shared" si="365"/>
        <v>0</v>
      </c>
      <c r="AG258" s="7" t="s">
        <v>4</v>
      </c>
      <c r="AH258" s="8">
        <f t="shared" si="357"/>
        <v>0</v>
      </c>
      <c r="AI258" s="8">
        <f t="shared" si="358"/>
        <v>0</v>
      </c>
      <c r="AJ258" s="8">
        <f t="shared" si="359"/>
        <v>1</v>
      </c>
      <c r="AK258" s="8">
        <f t="shared" si="360"/>
        <v>0</v>
      </c>
      <c r="AL258" s="9" t="s">
        <v>4</v>
      </c>
      <c r="AM258" s="7">
        <f t="shared" si="344"/>
        <v>1</v>
      </c>
      <c r="AN258" s="101">
        <f t="shared" si="350"/>
        <v>0</v>
      </c>
      <c r="AO258" s="7" t="s">
        <v>4</v>
      </c>
      <c r="AP258" s="8">
        <v>0</v>
      </c>
      <c r="AQ258" s="8">
        <v>0</v>
      </c>
      <c r="AR258" s="8">
        <v>0</v>
      </c>
      <c r="AS258" s="8">
        <v>0</v>
      </c>
      <c r="AT258" s="9" t="s">
        <v>4</v>
      </c>
      <c r="AU258" s="74">
        <f t="shared" si="351"/>
        <v>0</v>
      </c>
      <c r="AV258" s="101">
        <f t="shared" si="366"/>
        <v>0</v>
      </c>
      <c r="AW258" s="7" t="s">
        <v>4</v>
      </c>
      <c r="AX258" s="8">
        <v>0</v>
      </c>
      <c r="AY258" s="8">
        <v>0</v>
      </c>
      <c r="AZ258" s="8">
        <v>0</v>
      </c>
      <c r="BA258" s="8">
        <v>0</v>
      </c>
      <c r="BB258" s="9" t="s">
        <v>4</v>
      </c>
      <c r="BC258" s="74">
        <f t="shared" si="352"/>
        <v>0</v>
      </c>
      <c r="BD258" s="104">
        <f t="shared" si="364"/>
        <v>0</v>
      </c>
      <c r="BE258" s="96"/>
      <c r="BF258" s="11"/>
      <c r="BG258" s="11"/>
      <c r="BH258" s="11">
        <v>1</v>
      </c>
      <c r="BI258" s="11"/>
      <c r="BJ258" s="106"/>
      <c r="BK258" s="108">
        <f t="shared" si="353"/>
        <v>1</v>
      </c>
      <c r="BL258" s="86">
        <f>SUMIF(наличие!D:D,E258,наличие!F:F)</f>
        <v>0</v>
      </c>
      <c r="BM258" s="87">
        <f t="shared" si="354"/>
        <v>0</v>
      </c>
      <c r="BN258" s="87">
        <f t="shared" si="355"/>
        <v>0</v>
      </c>
      <c r="BO258" s="113">
        <f t="shared" si="281"/>
        <v>0</v>
      </c>
    </row>
    <row r="259" spans="1:67" s="10" customFormat="1" ht="45" x14ac:dyDescent="0.25">
      <c r="A259" s="11">
        <v>256</v>
      </c>
      <c r="B259" s="11" t="str">
        <f>_xlfn.XLOOKUP(D259,наличие!B:B,наличие!D:D,"-",0)</f>
        <v>-</v>
      </c>
      <c r="C259" s="11" t="s">
        <v>2414</v>
      </c>
      <c r="D259" s="109" t="str">
        <f t="shared" si="282"/>
        <v>DERIN</v>
      </c>
      <c r="E259" s="110" t="str">
        <f t="shared" si="283"/>
        <v>25550BH</v>
      </c>
      <c r="F259" s="111" t="s">
        <v>5</v>
      </c>
      <c r="G259" s="11" t="str">
        <f t="shared" si="284"/>
        <v>25550BH_Black</v>
      </c>
      <c r="H259" s="30" t="s">
        <v>4278</v>
      </c>
      <c r="I259" s="30"/>
      <c r="J259" s="14" t="s">
        <v>2499</v>
      </c>
      <c r="K259" s="45"/>
      <c r="L259" s="65">
        <f t="shared" si="363"/>
        <v>0</v>
      </c>
      <c r="M259" s="125">
        <f>SUMIF(price!A:A,E259,price!D:D)</f>
        <v>0</v>
      </c>
      <c r="N259" s="126">
        <v>51</v>
      </c>
      <c r="O259" s="21">
        <f t="shared" si="338"/>
        <v>4590</v>
      </c>
      <c r="P259" s="16" t="e">
        <f t="shared" si="345"/>
        <v>#DIV/0!</v>
      </c>
      <c r="Q259" s="118">
        <f t="shared" si="339"/>
        <v>28.1</v>
      </c>
      <c r="R259" s="22">
        <f t="shared" si="340"/>
        <v>0</v>
      </c>
      <c r="S259" s="16" t="e">
        <f t="shared" si="346"/>
        <v>#DIV/0!</v>
      </c>
      <c r="T259" s="23">
        <f t="shared" si="341"/>
        <v>22.5</v>
      </c>
      <c r="U259" s="28"/>
      <c r="V259" s="22">
        <f t="shared" si="342"/>
        <v>0</v>
      </c>
      <c r="W259" s="16" t="e">
        <f t="shared" si="347"/>
        <v>#DIV/0!</v>
      </c>
      <c r="X259" s="7"/>
      <c r="Y259" s="8"/>
      <c r="Z259" s="8"/>
      <c r="AA259" s="8"/>
      <c r="AB259" s="8"/>
      <c r="AC259" s="9"/>
      <c r="AD259" s="7">
        <f t="shared" si="348"/>
        <v>0</v>
      </c>
      <c r="AE259" s="75">
        <f t="shared" si="365"/>
        <v>0</v>
      </c>
      <c r="AG259" s="7" t="s">
        <v>4</v>
      </c>
      <c r="AH259" s="8">
        <f t="shared" si="357"/>
        <v>0</v>
      </c>
      <c r="AI259" s="8">
        <f t="shared" si="358"/>
        <v>-2</v>
      </c>
      <c r="AJ259" s="8">
        <f t="shared" si="359"/>
        <v>-2</v>
      </c>
      <c r="AK259" s="8">
        <f t="shared" si="360"/>
        <v>0</v>
      </c>
      <c r="AL259" s="9" t="s">
        <v>4</v>
      </c>
      <c r="AM259" s="7">
        <f t="shared" si="344"/>
        <v>-4</v>
      </c>
      <c r="AN259" s="101">
        <f t="shared" si="350"/>
        <v>0</v>
      </c>
      <c r="AO259" s="7" t="s">
        <v>4</v>
      </c>
      <c r="AP259" s="8">
        <v>0</v>
      </c>
      <c r="AQ259" s="8">
        <v>1</v>
      </c>
      <c r="AR259" s="8">
        <v>1</v>
      </c>
      <c r="AS259" s="8">
        <v>0</v>
      </c>
      <c r="AT259" s="9" t="s">
        <v>4</v>
      </c>
      <c r="AU259" s="74">
        <f t="shared" si="351"/>
        <v>2</v>
      </c>
      <c r="AV259" s="101">
        <f t="shared" si="366"/>
        <v>0</v>
      </c>
      <c r="AW259" s="7" t="s">
        <v>4</v>
      </c>
      <c r="AX259" s="8">
        <v>0</v>
      </c>
      <c r="AY259" s="8">
        <v>1</v>
      </c>
      <c r="AZ259" s="8">
        <v>1</v>
      </c>
      <c r="BA259" s="8">
        <v>0</v>
      </c>
      <c r="BB259" s="9" t="s">
        <v>4</v>
      </c>
      <c r="BC259" s="74">
        <f t="shared" si="352"/>
        <v>2</v>
      </c>
      <c r="BD259" s="104">
        <f t="shared" si="364"/>
        <v>0</v>
      </c>
      <c r="BE259" s="96"/>
      <c r="BF259" s="11"/>
      <c r="BG259" s="11"/>
      <c r="BH259" s="11"/>
      <c r="BI259" s="11"/>
      <c r="BJ259" s="106"/>
      <c r="BK259" s="108">
        <f t="shared" si="353"/>
        <v>0</v>
      </c>
      <c r="BL259" s="86">
        <f>SUMIF(наличие!D:D,E259,наличие!F:F)</f>
        <v>0</v>
      </c>
      <c r="BM259" s="87">
        <f t="shared" si="354"/>
        <v>9180</v>
      </c>
      <c r="BN259" s="87">
        <f t="shared" si="355"/>
        <v>9180</v>
      </c>
      <c r="BO259" s="113">
        <f t="shared" si="281"/>
        <v>0</v>
      </c>
    </row>
    <row r="260" spans="1:67" s="10" customFormat="1" ht="45" x14ac:dyDescent="0.25">
      <c r="A260" s="11">
        <v>257</v>
      </c>
      <c r="B260" s="11" t="str">
        <f>_xlfn.XLOOKUP(D260,наличие!B:B,наличие!D:D,"-",0)</f>
        <v>-</v>
      </c>
      <c r="C260" s="11" t="s">
        <v>2414</v>
      </c>
      <c r="D260" s="109" t="str">
        <f t="shared" si="282"/>
        <v>DERIN</v>
      </c>
      <c r="E260" s="110" t="str">
        <f t="shared" si="283"/>
        <v>25550BH</v>
      </c>
      <c r="F260" s="111" t="s">
        <v>2209</v>
      </c>
      <c r="G260" s="11" t="str">
        <f t="shared" si="284"/>
        <v>25550BH_Blue</v>
      </c>
      <c r="H260" s="30" t="s">
        <v>4278</v>
      </c>
      <c r="I260" s="30"/>
      <c r="J260" s="14" t="s">
        <v>2499</v>
      </c>
      <c r="K260" s="45"/>
      <c r="L260" s="65">
        <f t="shared" si="363"/>
        <v>0</v>
      </c>
      <c r="M260" s="125">
        <f>SUMIF(price!A:A,E260,price!D:D)</f>
        <v>0</v>
      </c>
      <c r="N260" s="126">
        <v>51</v>
      </c>
      <c r="O260" s="21">
        <f t="shared" si="338"/>
        <v>4590</v>
      </c>
      <c r="P260" s="16" t="e">
        <f t="shared" si="345"/>
        <v>#DIV/0!</v>
      </c>
      <c r="Q260" s="118">
        <f t="shared" si="339"/>
        <v>28.1</v>
      </c>
      <c r="R260" s="22">
        <f t="shared" si="340"/>
        <v>0</v>
      </c>
      <c r="S260" s="16" t="e">
        <f t="shared" si="346"/>
        <v>#DIV/0!</v>
      </c>
      <c r="T260" s="23">
        <f t="shared" si="341"/>
        <v>22.5</v>
      </c>
      <c r="U260" s="28"/>
      <c r="V260" s="22">
        <f t="shared" si="342"/>
        <v>0</v>
      </c>
      <c r="W260" s="16" t="e">
        <f t="shared" si="347"/>
        <v>#DIV/0!</v>
      </c>
      <c r="X260" s="7"/>
      <c r="Y260" s="8"/>
      <c r="Z260" s="8"/>
      <c r="AA260" s="8"/>
      <c r="AB260" s="8"/>
      <c r="AC260" s="9"/>
      <c r="AD260" s="7">
        <f t="shared" si="348"/>
        <v>0</v>
      </c>
      <c r="AE260" s="75">
        <f t="shared" si="365"/>
        <v>0</v>
      </c>
      <c r="AG260" s="7" t="s">
        <v>4</v>
      </c>
      <c r="AH260" s="8">
        <f t="shared" si="357"/>
        <v>0</v>
      </c>
      <c r="AI260" s="8">
        <f t="shared" si="358"/>
        <v>0</v>
      </c>
      <c r="AJ260" s="8">
        <f t="shared" si="359"/>
        <v>0</v>
      </c>
      <c r="AK260" s="8">
        <f t="shared" si="360"/>
        <v>0</v>
      </c>
      <c r="AL260" s="9" t="s">
        <v>4</v>
      </c>
      <c r="AM260" s="7">
        <f t="shared" si="344"/>
        <v>0</v>
      </c>
      <c r="AN260" s="101">
        <f t="shared" si="350"/>
        <v>0</v>
      </c>
      <c r="AO260" s="7" t="s">
        <v>4</v>
      </c>
      <c r="AP260" s="8">
        <v>0</v>
      </c>
      <c r="AQ260" s="8">
        <v>0</v>
      </c>
      <c r="AR260" s="8">
        <v>0</v>
      </c>
      <c r="AS260" s="8">
        <v>0</v>
      </c>
      <c r="AT260" s="9" t="s">
        <v>4</v>
      </c>
      <c r="AU260" s="74">
        <f t="shared" si="351"/>
        <v>0</v>
      </c>
      <c r="AV260" s="101">
        <f t="shared" si="366"/>
        <v>0</v>
      </c>
      <c r="AW260" s="7" t="s">
        <v>4</v>
      </c>
      <c r="AX260" s="8">
        <v>0</v>
      </c>
      <c r="AY260" s="8">
        <v>0</v>
      </c>
      <c r="AZ260" s="8">
        <v>0</v>
      </c>
      <c r="BA260" s="8">
        <v>0</v>
      </c>
      <c r="BB260" s="9" t="s">
        <v>4</v>
      </c>
      <c r="BC260" s="74">
        <f t="shared" si="352"/>
        <v>0</v>
      </c>
      <c r="BD260" s="104">
        <f t="shared" si="364"/>
        <v>0</v>
      </c>
      <c r="BE260" s="96"/>
      <c r="BF260" s="11"/>
      <c r="BG260" s="11"/>
      <c r="BH260" s="11"/>
      <c r="BI260" s="11"/>
      <c r="BJ260" s="106"/>
      <c r="BK260" s="108">
        <f t="shared" si="353"/>
        <v>0</v>
      </c>
      <c r="BL260" s="86">
        <f>SUMIF(наличие!D:D,E260,наличие!F:F)</f>
        <v>0</v>
      </c>
      <c r="BM260" s="87">
        <f t="shared" si="354"/>
        <v>0</v>
      </c>
      <c r="BN260" s="87">
        <f t="shared" si="355"/>
        <v>0</v>
      </c>
      <c r="BO260" s="113">
        <f t="shared" ref="BO260:BO310" si="367">SUMIF(BQ:BQ,E260,BX:BX)</f>
        <v>0</v>
      </c>
    </row>
    <row r="261" spans="1:67" s="10" customFormat="1" ht="45" x14ac:dyDescent="0.25">
      <c r="A261" s="11">
        <v>258</v>
      </c>
      <c r="B261" s="11" t="str">
        <f>_xlfn.XLOOKUP(D261,наличие!B:B,наличие!D:D,"-",0)</f>
        <v>-</v>
      </c>
      <c r="C261" s="11" t="s">
        <v>2414</v>
      </c>
      <c r="D261" s="109" t="str">
        <f t="shared" ref="D261:D310" si="368">MID(C261,FIND(" ",C261)+1,99)</f>
        <v>DERIN</v>
      </c>
      <c r="E261" s="110" t="str">
        <f t="shared" ref="E261:E310" si="369">MID(C261,1,FIND(" ",C261)-1)</f>
        <v>25550BH</v>
      </c>
      <c r="F261" s="111" t="s">
        <v>2472</v>
      </c>
      <c r="G261" s="11" t="str">
        <f t="shared" ref="G261:G310" si="370">TRIM(E261&amp;"_"&amp;F261)</f>
        <v>25550BH_Bronze</v>
      </c>
      <c r="H261" s="30" t="s">
        <v>4278</v>
      </c>
      <c r="I261" s="30"/>
      <c r="J261" s="14" t="s">
        <v>2499</v>
      </c>
      <c r="K261" s="45"/>
      <c r="L261" s="65">
        <f t="shared" si="363"/>
        <v>0</v>
      </c>
      <c r="M261" s="125">
        <f>SUMIF(price!A:A,E261,price!D:D)</f>
        <v>0</v>
      </c>
      <c r="N261" s="126">
        <v>51</v>
      </c>
      <c r="O261" s="21">
        <f t="shared" si="338"/>
        <v>4590</v>
      </c>
      <c r="P261" s="16" t="e">
        <f t="shared" si="345"/>
        <v>#DIV/0!</v>
      </c>
      <c r="Q261" s="118">
        <f t="shared" si="339"/>
        <v>28.1</v>
      </c>
      <c r="R261" s="22">
        <f t="shared" si="340"/>
        <v>0</v>
      </c>
      <c r="S261" s="16" t="e">
        <f t="shared" si="346"/>
        <v>#DIV/0!</v>
      </c>
      <c r="T261" s="23">
        <f t="shared" si="341"/>
        <v>22.5</v>
      </c>
      <c r="U261" s="28"/>
      <c r="V261" s="22">
        <f t="shared" si="342"/>
        <v>0</v>
      </c>
      <c r="W261" s="16" t="e">
        <f t="shared" si="347"/>
        <v>#DIV/0!</v>
      </c>
      <c r="X261" s="7"/>
      <c r="Y261" s="8"/>
      <c r="Z261" s="8"/>
      <c r="AA261" s="8"/>
      <c r="AB261" s="8"/>
      <c r="AC261" s="9"/>
      <c r="AD261" s="7">
        <f t="shared" si="348"/>
        <v>0</v>
      </c>
      <c r="AE261" s="75">
        <f t="shared" si="365"/>
        <v>0</v>
      </c>
      <c r="AG261" s="7" t="s">
        <v>4</v>
      </c>
      <c r="AH261" s="8">
        <f t="shared" si="357"/>
        <v>0</v>
      </c>
      <c r="AI261" s="8">
        <f t="shared" si="358"/>
        <v>0</v>
      </c>
      <c r="AJ261" s="8">
        <f t="shared" si="359"/>
        <v>1</v>
      </c>
      <c r="AK261" s="8">
        <f t="shared" si="360"/>
        <v>0</v>
      </c>
      <c r="AL261" s="9" t="s">
        <v>4</v>
      </c>
      <c r="AM261" s="7">
        <f t="shared" si="344"/>
        <v>1</v>
      </c>
      <c r="AN261" s="101">
        <f t="shared" si="350"/>
        <v>0</v>
      </c>
      <c r="AO261" s="7" t="s">
        <v>4</v>
      </c>
      <c r="AP261" s="8">
        <v>0</v>
      </c>
      <c r="AQ261" s="8">
        <v>0</v>
      </c>
      <c r="AR261" s="8">
        <v>0</v>
      </c>
      <c r="AS261" s="8">
        <v>0</v>
      </c>
      <c r="AT261" s="9" t="s">
        <v>4</v>
      </c>
      <c r="AU261" s="74">
        <f t="shared" si="351"/>
        <v>0</v>
      </c>
      <c r="AV261" s="101">
        <f t="shared" si="366"/>
        <v>0</v>
      </c>
      <c r="AW261" s="7" t="s">
        <v>4</v>
      </c>
      <c r="AX261" s="8">
        <v>0</v>
      </c>
      <c r="AY261" s="8">
        <v>0</v>
      </c>
      <c r="AZ261" s="8">
        <v>0</v>
      </c>
      <c r="BA261" s="8">
        <v>0</v>
      </c>
      <c r="BB261" s="9" t="s">
        <v>4</v>
      </c>
      <c r="BC261" s="74">
        <f t="shared" si="352"/>
        <v>0</v>
      </c>
      <c r="BD261" s="104">
        <f t="shared" si="364"/>
        <v>0</v>
      </c>
      <c r="BE261" s="96"/>
      <c r="BF261" s="11"/>
      <c r="BG261" s="11"/>
      <c r="BH261" s="11">
        <v>1</v>
      </c>
      <c r="BI261" s="11"/>
      <c r="BJ261" s="106"/>
      <c r="BK261" s="108">
        <f t="shared" si="353"/>
        <v>1</v>
      </c>
      <c r="BL261" s="86">
        <f>SUMIF(наличие!D:D,E261,наличие!F:F)</f>
        <v>0</v>
      </c>
      <c r="BM261" s="87">
        <f t="shared" si="354"/>
        <v>0</v>
      </c>
      <c r="BN261" s="87">
        <f t="shared" si="355"/>
        <v>0</v>
      </c>
      <c r="BO261" s="113">
        <f t="shared" si="367"/>
        <v>0</v>
      </c>
    </row>
    <row r="262" spans="1:67" s="10" customFormat="1" ht="63.75" x14ac:dyDescent="0.25">
      <c r="A262" s="11">
        <v>259</v>
      </c>
      <c r="B262" s="11" t="str">
        <f>_xlfn.XLOOKUP(D262,наличие!B:B,наличие!D:D,"-",0)</f>
        <v>-</v>
      </c>
      <c r="C262" s="11" t="s">
        <v>2415</v>
      </c>
      <c r="D262" s="109" t="str">
        <f t="shared" si="368"/>
        <v>CLAUD</v>
      </c>
      <c r="E262" s="110" t="str">
        <f t="shared" si="369"/>
        <v>25552BH</v>
      </c>
      <c r="F262" s="111" t="s">
        <v>5</v>
      </c>
      <c r="G262" s="11" t="str">
        <f t="shared" si="370"/>
        <v>25552BH_Black</v>
      </c>
      <c r="H262" s="30" t="s">
        <v>4278</v>
      </c>
      <c r="I262" s="30"/>
      <c r="J262" s="14" t="s">
        <v>2490</v>
      </c>
      <c r="K262" s="45"/>
      <c r="L262" s="65">
        <f t="shared" si="290"/>
        <v>0</v>
      </c>
      <c r="M262" s="125">
        <f>SUMIF(price!A:A,E262,price!D:D)</f>
        <v>0</v>
      </c>
      <c r="N262" s="126">
        <v>52</v>
      </c>
      <c r="O262" s="21">
        <f t="shared" si="338"/>
        <v>4680</v>
      </c>
      <c r="P262" s="16" t="e">
        <f t="shared" si="345"/>
        <v>#DIV/0!</v>
      </c>
      <c r="Q262" s="118">
        <f t="shared" si="339"/>
        <v>28.6</v>
      </c>
      <c r="R262" s="22">
        <f t="shared" si="340"/>
        <v>0</v>
      </c>
      <c r="S262" s="16" t="e">
        <f t="shared" si="346"/>
        <v>#DIV/0!</v>
      </c>
      <c r="T262" s="23">
        <f t="shared" si="341"/>
        <v>22.9</v>
      </c>
      <c r="U262" s="28"/>
      <c r="V262" s="22">
        <f t="shared" si="342"/>
        <v>0</v>
      </c>
      <c r="W262" s="16" t="e">
        <f t="shared" si="347"/>
        <v>#DIV/0!</v>
      </c>
      <c r="X262" s="7"/>
      <c r="Y262" s="8"/>
      <c r="Z262" s="8"/>
      <c r="AA262" s="8"/>
      <c r="AB262" s="8"/>
      <c r="AC262" s="9"/>
      <c r="AD262" s="7">
        <f t="shared" si="348"/>
        <v>0</v>
      </c>
      <c r="AE262" s="75">
        <f t="shared" si="361"/>
        <v>0</v>
      </c>
      <c r="AG262" s="7" t="s">
        <v>4</v>
      </c>
      <c r="AH262" s="8">
        <f t="shared" si="357"/>
        <v>0</v>
      </c>
      <c r="AI262" s="8">
        <f t="shared" si="358"/>
        <v>0</v>
      </c>
      <c r="AJ262" s="8">
        <f t="shared" si="359"/>
        <v>0</v>
      </c>
      <c r="AK262" s="8">
        <f t="shared" si="360"/>
        <v>0</v>
      </c>
      <c r="AL262" s="9" t="s">
        <v>4</v>
      </c>
      <c r="AM262" s="7">
        <f t="shared" si="344"/>
        <v>0</v>
      </c>
      <c r="AN262" s="101">
        <f t="shared" si="350"/>
        <v>0</v>
      </c>
      <c r="AO262" s="7" t="s">
        <v>4</v>
      </c>
      <c r="AP262" s="8">
        <v>0</v>
      </c>
      <c r="AQ262" s="8">
        <v>0</v>
      </c>
      <c r="AR262" s="8">
        <v>0</v>
      </c>
      <c r="AS262" s="8">
        <v>0</v>
      </c>
      <c r="AT262" s="9" t="s">
        <v>4</v>
      </c>
      <c r="AU262" s="74">
        <f t="shared" si="351"/>
        <v>0</v>
      </c>
      <c r="AV262" s="101">
        <f t="shared" si="362"/>
        <v>0</v>
      </c>
      <c r="AW262" s="7" t="s">
        <v>4</v>
      </c>
      <c r="AX262" s="8">
        <v>0</v>
      </c>
      <c r="AY262" s="8">
        <v>0</v>
      </c>
      <c r="AZ262" s="8">
        <v>0</v>
      </c>
      <c r="BA262" s="8">
        <v>0</v>
      </c>
      <c r="BB262" s="9" t="s">
        <v>4</v>
      </c>
      <c r="BC262" s="74">
        <f t="shared" si="352"/>
        <v>0</v>
      </c>
      <c r="BD262" s="104">
        <f t="shared" si="287"/>
        <v>0</v>
      </c>
      <c r="BE262" s="96"/>
      <c r="BF262" s="11"/>
      <c r="BG262" s="11"/>
      <c r="BH262" s="11"/>
      <c r="BI262" s="11"/>
      <c r="BJ262" s="106"/>
      <c r="BK262" s="108">
        <f t="shared" si="353"/>
        <v>0</v>
      </c>
      <c r="BL262" s="86">
        <f>SUMIF(наличие!D:D,E262,наличие!F:F)</f>
        <v>0</v>
      </c>
      <c r="BM262" s="87">
        <f t="shared" si="354"/>
        <v>0</v>
      </c>
      <c r="BN262" s="87">
        <f t="shared" si="355"/>
        <v>0</v>
      </c>
      <c r="BO262" s="113">
        <f t="shared" si="367"/>
        <v>0</v>
      </c>
    </row>
    <row r="263" spans="1:67" s="10" customFormat="1" ht="63.75" x14ac:dyDescent="0.25">
      <c r="A263" s="11">
        <v>260</v>
      </c>
      <c r="B263" s="11" t="str">
        <f>_xlfn.XLOOKUP(D263,наличие!B:B,наличие!D:D,"-",0)</f>
        <v>-</v>
      </c>
      <c r="C263" s="11" t="s">
        <v>2415</v>
      </c>
      <c r="D263" s="109" t="str">
        <f t="shared" si="368"/>
        <v>CLAUD</v>
      </c>
      <c r="E263" s="110" t="str">
        <f t="shared" si="369"/>
        <v>25552BH</v>
      </c>
      <c r="F263" s="111" t="s">
        <v>2209</v>
      </c>
      <c r="G263" s="11" t="str">
        <f t="shared" si="370"/>
        <v>25552BH_Blue</v>
      </c>
      <c r="H263" s="30" t="s">
        <v>4278</v>
      </c>
      <c r="I263" s="30"/>
      <c r="J263" s="14" t="s">
        <v>2490</v>
      </c>
      <c r="K263" s="45"/>
      <c r="L263" s="65">
        <f t="shared" si="290"/>
        <v>0</v>
      </c>
      <c r="M263" s="125">
        <f>SUMIF(price!A:A,E263,price!D:D)</f>
        <v>0</v>
      </c>
      <c r="N263" s="126">
        <v>52</v>
      </c>
      <c r="O263" s="21">
        <f t="shared" si="338"/>
        <v>4680</v>
      </c>
      <c r="P263" s="16" t="e">
        <f t="shared" si="345"/>
        <v>#DIV/0!</v>
      </c>
      <c r="Q263" s="118">
        <f t="shared" si="339"/>
        <v>28.6</v>
      </c>
      <c r="R263" s="22">
        <f t="shared" si="340"/>
        <v>0</v>
      </c>
      <c r="S263" s="16" t="e">
        <f t="shared" si="346"/>
        <v>#DIV/0!</v>
      </c>
      <c r="T263" s="23">
        <f t="shared" si="341"/>
        <v>22.9</v>
      </c>
      <c r="U263" s="28"/>
      <c r="V263" s="22">
        <f t="shared" si="342"/>
        <v>0</v>
      </c>
      <c r="W263" s="16" t="e">
        <f t="shared" si="347"/>
        <v>#DIV/0!</v>
      </c>
      <c r="X263" s="7"/>
      <c r="Y263" s="8"/>
      <c r="Z263" s="8"/>
      <c r="AA263" s="8"/>
      <c r="AB263" s="8"/>
      <c r="AC263" s="9"/>
      <c r="AD263" s="7">
        <f t="shared" si="348"/>
        <v>0</v>
      </c>
      <c r="AE263" s="75">
        <f t="shared" si="361"/>
        <v>0</v>
      </c>
      <c r="AG263" s="7" t="s">
        <v>4</v>
      </c>
      <c r="AH263" s="8">
        <f t="shared" si="357"/>
        <v>0</v>
      </c>
      <c r="AI263" s="8">
        <f t="shared" si="358"/>
        <v>0</v>
      </c>
      <c r="AJ263" s="8">
        <f t="shared" si="359"/>
        <v>1</v>
      </c>
      <c r="AK263" s="8">
        <f t="shared" si="360"/>
        <v>0</v>
      </c>
      <c r="AL263" s="9" t="s">
        <v>4</v>
      </c>
      <c r="AM263" s="7">
        <f t="shared" si="344"/>
        <v>1</v>
      </c>
      <c r="AN263" s="101">
        <f t="shared" si="350"/>
        <v>0</v>
      </c>
      <c r="AO263" s="7" t="s">
        <v>4</v>
      </c>
      <c r="AP263" s="8">
        <v>0</v>
      </c>
      <c r="AQ263" s="8">
        <v>0</v>
      </c>
      <c r="AR263" s="8">
        <v>0</v>
      </c>
      <c r="AS263" s="8">
        <v>0</v>
      </c>
      <c r="AT263" s="9" t="s">
        <v>4</v>
      </c>
      <c r="AU263" s="74">
        <f t="shared" si="351"/>
        <v>0</v>
      </c>
      <c r="AV263" s="101">
        <f t="shared" si="362"/>
        <v>0</v>
      </c>
      <c r="AW263" s="7" t="s">
        <v>4</v>
      </c>
      <c r="AX263" s="8">
        <v>0</v>
      </c>
      <c r="AY263" s="8">
        <v>0</v>
      </c>
      <c r="AZ263" s="8">
        <v>0</v>
      </c>
      <c r="BA263" s="8">
        <v>0</v>
      </c>
      <c r="BB263" s="9" t="s">
        <v>4</v>
      </c>
      <c r="BC263" s="74">
        <f t="shared" si="352"/>
        <v>0</v>
      </c>
      <c r="BD263" s="104">
        <f t="shared" si="287"/>
        <v>0</v>
      </c>
      <c r="BE263" s="96"/>
      <c r="BF263" s="11"/>
      <c r="BG263" s="11"/>
      <c r="BH263" s="11">
        <v>1</v>
      </c>
      <c r="BI263" s="11"/>
      <c r="BJ263" s="106"/>
      <c r="BK263" s="108">
        <f t="shared" si="353"/>
        <v>1</v>
      </c>
      <c r="BL263" s="86">
        <f>SUMIF(наличие!D:D,E263,наличие!F:F)</f>
        <v>0</v>
      </c>
      <c r="BM263" s="87">
        <f t="shared" si="354"/>
        <v>0</v>
      </c>
      <c r="BN263" s="87">
        <f t="shared" si="355"/>
        <v>0</v>
      </c>
      <c r="BO263" s="113">
        <f t="shared" si="367"/>
        <v>0</v>
      </c>
    </row>
    <row r="264" spans="1:67" s="10" customFormat="1" ht="63.75" x14ac:dyDescent="0.25">
      <c r="A264" s="11">
        <v>261</v>
      </c>
      <c r="B264" s="11" t="str">
        <f>_xlfn.XLOOKUP(D264,наличие!B:B,наличие!D:D,"-",0)</f>
        <v>-</v>
      </c>
      <c r="C264" s="11" t="s">
        <v>2415</v>
      </c>
      <c r="D264" s="109" t="str">
        <f t="shared" si="368"/>
        <v>CLAUD</v>
      </c>
      <c r="E264" s="110" t="str">
        <f t="shared" si="369"/>
        <v>25552BH</v>
      </c>
      <c r="F264" s="111" t="s">
        <v>2472</v>
      </c>
      <c r="G264" s="11" t="str">
        <f t="shared" si="370"/>
        <v>25552BH_Bronze</v>
      </c>
      <c r="H264" s="30" t="s">
        <v>4278</v>
      </c>
      <c r="I264" s="30"/>
      <c r="J264" s="14" t="s">
        <v>2490</v>
      </c>
      <c r="K264" s="45"/>
      <c r="L264" s="65">
        <f>K264*1.15</f>
        <v>0</v>
      </c>
      <c r="M264" s="125">
        <f>SUMIF(price!A:A,E264,price!D:D)</f>
        <v>0</v>
      </c>
      <c r="N264" s="126">
        <v>55</v>
      </c>
      <c r="O264" s="21">
        <f t="shared" si="338"/>
        <v>4950</v>
      </c>
      <c r="P264" s="16" t="e">
        <f t="shared" si="345"/>
        <v>#DIV/0!</v>
      </c>
      <c r="Q264" s="118">
        <f t="shared" si="339"/>
        <v>30.3</v>
      </c>
      <c r="R264" s="22">
        <f t="shared" si="340"/>
        <v>0</v>
      </c>
      <c r="S264" s="16" t="e">
        <f t="shared" si="346"/>
        <v>#DIV/0!</v>
      </c>
      <c r="T264" s="23">
        <f t="shared" si="341"/>
        <v>24.2</v>
      </c>
      <c r="U264" s="28"/>
      <c r="V264" s="22">
        <f t="shared" si="342"/>
        <v>0</v>
      </c>
      <c r="W264" s="16" t="e">
        <f t="shared" si="347"/>
        <v>#DIV/0!</v>
      </c>
      <c r="X264" s="7"/>
      <c r="Y264" s="8"/>
      <c r="Z264" s="8"/>
      <c r="AA264" s="8"/>
      <c r="AB264" s="8"/>
      <c r="AC264" s="9"/>
      <c r="AD264" s="7">
        <f t="shared" si="348"/>
        <v>0</v>
      </c>
      <c r="AE264" s="75">
        <f>AD264*K264</f>
        <v>0</v>
      </c>
      <c r="AG264" s="7" t="s">
        <v>4</v>
      </c>
      <c r="AH264" s="8">
        <f t="shared" si="357"/>
        <v>0</v>
      </c>
      <c r="AI264" s="8">
        <f t="shared" si="358"/>
        <v>0</v>
      </c>
      <c r="AJ264" s="8">
        <f t="shared" si="359"/>
        <v>0</v>
      </c>
      <c r="AK264" s="8">
        <f t="shared" si="360"/>
        <v>0</v>
      </c>
      <c r="AL264" s="9" t="s">
        <v>4</v>
      </c>
      <c r="AM264" s="7">
        <f t="shared" si="344"/>
        <v>0</v>
      </c>
      <c r="AN264" s="101">
        <f t="shared" si="350"/>
        <v>0</v>
      </c>
      <c r="AO264" s="7" t="s">
        <v>4</v>
      </c>
      <c r="AP264" s="8">
        <v>0</v>
      </c>
      <c r="AQ264" s="8">
        <v>0</v>
      </c>
      <c r="AR264" s="8">
        <v>0</v>
      </c>
      <c r="AS264" s="8">
        <v>0</v>
      </c>
      <c r="AT264" s="9" t="s">
        <v>4</v>
      </c>
      <c r="AU264" s="74">
        <f t="shared" si="351"/>
        <v>0</v>
      </c>
      <c r="AV264" s="101">
        <f>AU264*K264</f>
        <v>0</v>
      </c>
      <c r="AW264" s="7" t="s">
        <v>4</v>
      </c>
      <c r="AX264" s="8">
        <v>0</v>
      </c>
      <c r="AY264" s="8">
        <v>0</v>
      </c>
      <c r="AZ264" s="8">
        <v>0</v>
      </c>
      <c r="BA264" s="8">
        <v>0</v>
      </c>
      <c r="BB264" s="9" t="s">
        <v>4</v>
      </c>
      <c r="BC264" s="74">
        <f t="shared" si="352"/>
        <v>0</v>
      </c>
      <c r="BD264" s="104">
        <f>BC264*K264</f>
        <v>0</v>
      </c>
      <c r="BE264" s="96"/>
      <c r="BF264" s="11"/>
      <c r="BG264" s="11"/>
      <c r="BH264" s="11"/>
      <c r="BI264" s="11"/>
      <c r="BJ264" s="106"/>
      <c r="BK264" s="108">
        <f t="shared" si="353"/>
        <v>0</v>
      </c>
      <c r="BL264" s="86">
        <f>SUMIF(наличие!D:D,E264,наличие!F:F)</f>
        <v>0</v>
      </c>
      <c r="BM264" s="87">
        <f t="shared" si="354"/>
        <v>0</v>
      </c>
      <c r="BN264" s="87">
        <f t="shared" si="355"/>
        <v>0</v>
      </c>
      <c r="BO264" s="113">
        <f t="shared" si="367"/>
        <v>0</v>
      </c>
    </row>
    <row r="265" spans="1:67" s="10" customFormat="1" ht="63.75" x14ac:dyDescent="0.25">
      <c r="A265" s="11">
        <v>262</v>
      </c>
      <c r="B265" s="11" t="str">
        <f>_xlfn.XLOOKUP(D265,наличие!B:B,наличие!D:D,"-",0)</f>
        <v>-</v>
      </c>
      <c r="C265" s="11" t="s">
        <v>2416</v>
      </c>
      <c r="D265" s="109" t="str">
        <f t="shared" si="368"/>
        <v>ABEL</v>
      </c>
      <c r="E265" s="110" t="str">
        <f t="shared" si="369"/>
        <v>25553BH</v>
      </c>
      <c r="F265" s="111" t="s">
        <v>2436</v>
      </c>
      <c r="G265" s="11" t="str">
        <f t="shared" si="370"/>
        <v>25553BH_Copper</v>
      </c>
      <c r="H265" s="30" t="s">
        <v>4278</v>
      </c>
      <c r="I265" s="30"/>
      <c r="J265" s="14" t="s">
        <v>2490</v>
      </c>
      <c r="K265" s="45"/>
      <c r="L265" s="65">
        <f>K265*1.15</f>
        <v>0</v>
      </c>
      <c r="M265" s="125">
        <f>SUMIF(price!A:A,E265,price!D:D)</f>
        <v>0</v>
      </c>
      <c r="N265" s="126">
        <v>55</v>
      </c>
      <c r="O265" s="21">
        <f t="shared" si="338"/>
        <v>4950</v>
      </c>
      <c r="P265" s="16" t="e">
        <f t="shared" si="345"/>
        <v>#DIV/0!</v>
      </c>
      <c r="Q265" s="118">
        <f t="shared" si="339"/>
        <v>30.3</v>
      </c>
      <c r="R265" s="22">
        <f t="shared" si="340"/>
        <v>0</v>
      </c>
      <c r="S265" s="16" t="e">
        <f t="shared" si="346"/>
        <v>#DIV/0!</v>
      </c>
      <c r="T265" s="23">
        <f t="shared" si="341"/>
        <v>24.2</v>
      </c>
      <c r="U265" s="28"/>
      <c r="V265" s="22">
        <f t="shared" si="342"/>
        <v>0</v>
      </c>
      <c r="W265" s="16" t="e">
        <f t="shared" si="347"/>
        <v>#DIV/0!</v>
      </c>
      <c r="X265" s="7"/>
      <c r="Y265" s="8"/>
      <c r="Z265" s="8"/>
      <c r="AA265" s="8"/>
      <c r="AB265" s="8"/>
      <c r="AC265" s="9"/>
      <c r="AD265" s="7">
        <f t="shared" si="348"/>
        <v>0</v>
      </c>
      <c r="AE265" s="75">
        <f>AD265*K265</f>
        <v>0</v>
      </c>
      <c r="AG265" s="7" t="s">
        <v>4</v>
      </c>
      <c r="AH265" s="8">
        <f t="shared" si="357"/>
        <v>0</v>
      </c>
      <c r="AI265" s="8">
        <f t="shared" si="358"/>
        <v>-1</v>
      </c>
      <c r="AJ265" s="8">
        <f t="shared" si="359"/>
        <v>-2</v>
      </c>
      <c r="AK265" s="8">
        <f t="shared" si="360"/>
        <v>-2</v>
      </c>
      <c r="AL265" s="9" t="s">
        <v>4</v>
      </c>
      <c r="AM265" s="7">
        <f t="shared" si="344"/>
        <v>-5</v>
      </c>
      <c r="AN265" s="101">
        <f t="shared" si="350"/>
        <v>0</v>
      </c>
      <c r="AO265" s="7" t="s">
        <v>4</v>
      </c>
      <c r="AP265" s="8">
        <v>0</v>
      </c>
      <c r="AQ265" s="8">
        <v>1</v>
      </c>
      <c r="AR265" s="8">
        <v>2</v>
      </c>
      <c r="AS265" s="8">
        <v>1</v>
      </c>
      <c r="AT265" s="9" t="s">
        <v>4</v>
      </c>
      <c r="AU265" s="74">
        <f t="shared" si="351"/>
        <v>4</v>
      </c>
      <c r="AV265" s="101">
        <f>AU265*K265</f>
        <v>0</v>
      </c>
      <c r="AW265" s="7" t="s">
        <v>4</v>
      </c>
      <c r="AX265" s="8">
        <v>0</v>
      </c>
      <c r="AY265" s="8">
        <v>1</v>
      </c>
      <c r="AZ265" s="8">
        <v>1</v>
      </c>
      <c r="BA265" s="8">
        <v>1</v>
      </c>
      <c r="BB265" s="9" t="s">
        <v>4</v>
      </c>
      <c r="BC265" s="74">
        <f t="shared" si="352"/>
        <v>3</v>
      </c>
      <c r="BD265" s="104">
        <f>BC265*K265</f>
        <v>0</v>
      </c>
      <c r="BE265" s="96"/>
      <c r="BF265" s="11"/>
      <c r="BG265" s="11">
        <v>1</v>
      </c>
      <c r="BH265" s="11">
        <v>1</v>
      </c>
      <c r="BI265" s="11"/>
      <c r="BJ265" s="106"/>
      <c r="BK265" s="108">
        <f t="shared" si="353"/>
        <v>2</v>
      </c>
      <c r="BL265" s="86">
        <f>SUMIF(наличие!D:D,E265,наличие!F:F)</f>
        <v>0</v>
      </c>
      <c r="BM265" s="87">
        <f t="shared" si="354"/>
        <v>19800</v>
      </c>
      <c r="BN265" s="87">
        <f t="shared" si="355"/>
        <v>14850</v>
      </c>
      <c r="BO265" s="113">
        <f t="shared" si="367"/>
        <v>0</v>
      </c>
    </row>
    <row r="266" spans="1:67" s="10" customFormat="1" ht="63.75" x14ac:dyDescent="0.25">
      <c r="A266" s="11">
        <v>263</v>
      </c>
      <c r="B266" s="11" t="str">
        <f>_xlfn.XLOOKUP(D266,наличие!B:B,наличие!D:D,"-",0)</f>
        <v>-</v>
      </c>
      <c r="C266" s="11" t="s">
        <v>2416</v>
      </c>
      <c r="D266" s="109" t="str">
        <f t="shared" si="368"/>
        <v>ABEL</v>
      </c>
      <c r="E266" s="110" t="str">
        <f t="shared" si="369"/>
        <v>25553BH</v>
      </c>
      <c r="F266" s="111" t="s">
        <v>2473</v>
      </c>
      <c r="G266" s="11" t="str">
        <f t="shared" si="370"/>
        <v>25553BH_Green</v>
      </c>
      <c r="H266" s="30" t="s">
        <v>4278</v>
      </c>
      <c r="I266" s="30"/>
      <c r="J266" s="14" t="s">
        <v>2490</v>
      </c>
      <c r="K266" s="45"/>
      <c r="L266" s="65">
        <f t="shared" si="290"/>
        <v>0</v>
      </c>
      <c r="M266" s="125">
        <f>SUMIF(price!A:A,E266,price!D:D)</f>
        <v>0</v>
      </c>
      <c r="N266" s="126">
        <v>55</v>
      </c>
      <c r="O266" s="21">
        <f t="shared" si="338"/>
        <v>4950</v>
      </c>
      <c r="P266" s="16" t="e">
        <f t="shared" si="345"/>
        <v>#DIV/0!</v>
      </c>
      <c r="Q266" s="118">
        <f t="shared" si="339"/>
        <v>30.3</v>
      </c>
      <c r="R266" s="22">
        <f t="shared" si="340"/>
        <v>0</v>
      </c>
      <c r="S266" s="16" t="e">
        <f t="shared" si="346"/>
        <v>#DIV/0!</v>
      </c>
      <c r="T266" s="23">
        <f t="shared" si="341"/>
        <v>24.2</v>
      </c>
      <c r="U266" s="28"/>
      <c r="V266" s="22">
        <f t="shared" si="342"/>
        <v>0</v>
      </c>
      <c r="W266" s="16" t="e">
        <f t="shared" si="347"/>
        <v>#DIV/0!</v>
      </c>
      <c r="X266" s="7"/>
      <c r="Y266" s="8"/>
      <c r="Z266" s="8"/>
      <c r="AA266" s="8"/>
      <c r="AB266" s="8"/>
      <c r="AC266" s="9"/>
      <c r="AD266" s="7">
        <f t="shared" si="348"/>
        <v>0</v>
      </c>
      <c r="AE266" s="75">
        <f t="shared" si="361"/>
        <v>0</v>
      </c>
      <c r="AG266" s="7" t="s">
        <v>4</v>
      </c>
      <c r="AH266" s="8">
        <f t="shared" si="357"/>
        <v>0</v>
      </c>
      <c r="AI266" s="8">
        <f t="shared" si="358"/>
        <v>0</v>
      </c>
      <c r="AJ266" s="8">
        <f t="shared" si="359"/>
        <v>0</v>
      </c>
      <c r="AK266" s="8">
        <f t="shared" si="360"/>
        <v>0</v>
      </c>
      <c r="AL266" s="9" t="s">
        <v>4</v>
      </c>
      <c r="AM266" s="7">
        <f t="shared" si="344"/>
        <v>0</v>
      </c>
      <c r="AN266" s="101">
        <f t="shared" si="350"/>
        <v>0</v>
      </c>
      <c r="AO266" s="7" t="s">
        <v>4</v>
      </c>
      <c r="AP266" s="8">
        <v>0</v>
      </c>
      <c r="AQ266" s="8">
        <v>0</v>
      </c>
      <c r="AR266" s="8">
        <v>0</v>
      </c>
      <c r="AS266" s="8">
        <v>0</v>
      </c>
      <c r="AT266" s="9" t="s">
        <v>4</v>
      </c>
      <c r="AU266" s="74">
        <f t="shared" si="351"/>
        <v>0</v>
      </c>
      <c r="AV266" s="101">
        <f t="shared" si="362"/>
        <v>0</v>
      </c>
      <c r="AW266" s="7" t="s">
        <v>4</v>
      </c>
      <c r="AX266" s="8">
        <v>0</v>
      </c>
      <c r="AY266" s="8">
        <v>0</v>
      </c>
      <c r="AZ266" s="8">
        <v>0</v>
      </c>
      <c r="BA266" s="8">
        <v>0</v>
      </c>
      <c r="BB266" s="9" t="s">
        <v>4</v>
      </c>
      <c r="BC266" s="74">
        <f t="shared" si="352"/>
        <v>0</v>
      </c>
      <c r="BD266" s="104">
        <f t="shared" si="287"/>
        <v>0</v>
      </c>
      <c r="BE266" s="96"/>
      <c r="BF266" s="11"/>
      <c r="BG266" s="11"/>
      <c r="BH266" s="11"/>
      <c r="BI266" s="11"/>
      <c r="BJ266" s="106"/>
      <c r="BK266" s="108">
        <f t="shared" si="353"/>
        <v>0</v>
      </c>
      <c r="BL266" s="86">
        <f>SUMIF(наличие!D:D,E266,наличие!F:F)</f>
        <v>0</v>
      </c>
      <c r="BM266" s="87">
        <f t="shared" si="354"/>
        <v>0</v>
      </c>
      <c r="BN266" s="87">
        <f t="shared" si="355"/>
        <v>0</v>
      </c>
      <c r="BO266" s="113">
        <f t="shared" si="367"/>
        <v>0</v>
      </c>
    </row>
    <row r="267" spans="1:67" s="10" customFormat="1" ht="63.75" x14ac:dyDescent="0.25">
      <c r="A267" s="11">
        <v>264</v>
      </c>
      <c r="B267" s="11" t="str">
        <f>_xlfn.XLOOKUP(D267,наличие!B:B,наличие!D:D,"-",0)</f>
        <v>-</v>
      </c>
      <c r="C267" s="11" t="s">
        <v>2416</v>
      </c>
      <c r="D267" s="109" t="str">
        <f t="shared" si="368"/>
        <v>ABEL</v>
      </c>
      <c r="E267" s="110" t="str">
        <f t="shared" si="369"/>
        <v>25553BH</v>
      </c>
      <c r="F267" s="111" t="s">
        <v>18</v>
      </c>
      <c r="G267" s="11" t="str">
        <f t="shared" si="370"/>
        <v>25553BH_Grey</v>
      </c>
      <c r="H267" s="30" t="s">
        <v>4278</v>
      </c>
      <c r="I267" s="30"/>
      <c r="J267" s="14" t="s">
        <v>2490</v>
      </c>
      <c r="K267" s="45"/>
      <c r="L267" s="65">
        <f t="shared" si="290"/>
        <v>0</v>
      </c>
      <c r="M267" s="125">
        <f>SUMIF(price!A:A,E267,price!D:D)</f>
        <v>0</v>
      </c>
      <c r="N267" s="126">
        <v>55</v>
      </c>
      <c r="O267" s="21">
        <f t="shared" si="338"/>
        <v>4950</v>
      </c>
      <c r="P267" s="16" t="e">
        <f t="shared" si="345"/>
        <v>#DIV/0!</v>
      </c>
      <c r="Q267" s="118">
        <f t="shared" si="339"/>
        <v>30.3</v>
      </c>
      <c r="R267" s="22">
        <f t="shared" si="340"/>
        <v>0</v>
      </c>
      <c r="S267" s="16" t="e">
        <f t="shared" si="346"/>
        <v>#DIV/0!</v>
      </c>
      <c r="T267" s="23">
        <f t="shared" si="341"/>
        <v>24.2</v>
      </c>
      <c r="U267" s="28"/>
      <c r="V267" s="22">
        <f t="shared" si="342"/>
        <v>0</v>
      </c>
      <c r="W267" s="16" t="e">
        <f t="shared" si="347"/>
        <v>#DIV/0!</v>
      </c>
      <c r="X267" s="7"/>
      <c r="Y267" s="8"/>
      <c r="Z267" s="8"/>
      <c r="AA267" s="8"/>
      <c r="AB267" s="8"/>
      <c r="AC267" s="9"/>
      <c r="AD267" s="7">
        <f t="shared" si="348"/>
        <v>0</v>
      </c>
      <c r="AE267" s="75">
        <f t="shared" si="361"/>
        <v>0</v>
      </c>
      <c r="AG267" s="7" t="s">
        <v>4</v>
      </c>
      <c r="AH267" s="8">
        <f t="shared" si="357"/>
        <v>0</v>
      </c>
      <c r="AI267" s="8">
        <f t="shared" si="358"/>
        <v>0</v>
      </c>
      <c r="AJ267" s="8">
        <f t="shared" si="359"/>
        <v>1</v>
      </c>
      <c r="AK267" s="8">
        <f t="shared" si="360"/>
        <v>0</v>
      </c>
      <c r="AL267" s="9" t="s">
        <v>4</v>
      </c>
      <c r="AM267" s="7">
        <f t="shared" si="344"/>
        <v>1</v>
      </c>
      <c r="AN267" s="101">
        <f t="shared" si="350"/>
        <v>0</v>
      </c>
      <c r="AO267" s="7" t="s">
        <v>4</v>
      </c>
      <c r="AP267" s="8">
        <v>0</v>
      </c>
      <c r="AQ267" s="8">
        <v>0</v>
      </c>
      <c r="AR267" s="8">
        <v>0</v>
      </c>
      <c r="AS267" s="8">
        <v>0</v>
      </c>
      <c r="AT267" s="9" t="s">
        <v>4</v>
      </c>
      <c r="AU267" s="74">
        <f t="shared" si="351"/>
        <v>0</v>
      </c>
      <c r="AV267" s="101">
        <f t="shared" si="362"/>
        <v>0</v>
      </c>
      <c r="AW267" s="7" t="s">
        <v>4</v>
      </c>
      <c r="AX267" s="8">
        <v>0</v>
      </c>
      <c r="AY267" s="8">
        <v>0</v>
      </c>
      <c r="AZ267" s="8">
        <v>0</v>
      </c>
      <c r="BA267" s="8">
        <v>0</v>
      </c>
      <c r="BB267" s="9" t="s">
        <v>4</v>
      </c>
      <c r="BC267" s="74">
        <f t="shared" si="352"/>
        <v>0</v>
      </c>
      <c r="BD267" s="104">
        <f t="shared" ref="BD267:BD298" si="371">BC267*K267</f>
        <v>0</v>
      </c>
      <c r="BE267" s="96"/>
      <c r="BF267" s="11"/>
      <c r="BG267" s="11"/>
      <c r="BH267" s="11">
        <v>1</v>
      </c>
      <c r="BI267" s="11"/>
      <c r="BJ267" s="106"/>
      <c r="BK267" s="108">
        <f t="shared" si="353"/>
        <v>1</v>
      </c>
      <c r="BL267" s="86">
        <f>SUMIF(наличие!D:D,E267,наличие!F:F)</f>
        <v>0</v>
      </c>
      <c r="BM267" s="87">
        <f t="shared" si="354"/>
        <v>0</v>
      </c>
      <c r="BN267" s="87">
        <f t="shared" si="355"/>
        <v>0</v>
      </c>
      <c r="BO267" s="113">
        <f t="shared" si="367"/>
        <v>0</v>
      </c>
    </row>
    <row r="268" spans="1:67" s="10" customFormat="1" ht="63.75" x14ac:dyDescent="0.25">
      <c r="A268" s="11">
        <v>265</v>
      </c>
      <c r="B268" s="11" t="str">
        <f>_xlfn.XLOOKUP(D268,наличие!B:B,наличие!D:D,"-",0)</f>
        <v>-</v>
      </c>
      <c r="C268" s="11" t="s">
        <v>2417</v>
      </c>
      <c r="D268" s="109" t="str">
        <f t="shared" si="368"/>
        <v>LOU</v>
      </c>
      <c r="E268" s="110" t="str">
        <f t="shared" si="369"/>
        <v>25554BH</v>
      </c>
      <c r="F268" s="111" t="s">
        <v>2474</v>
      </c>
      <c r="G268" s="11" t="str">
        <f t="shared" si="370"/>
        <v>25554BH_Oak Plaid</v>
      </c>
      <c r="H268" s="30" t="s">
        <v>4278</v>
      </c>
      <c r="I268" s="30"/>
      <c r="J268" s="15" t="s">
        <v>2490</v>
      </c>
      <c r="K268" s="45"/>
      <c r="L268" s="65">
        <f t="shared" si="290"/>
        <v>0</v>
      </c>
      <c r="M268" s="125">
        <f>SUMIF(price!A:A,E268,price!D:D)</f>
        <v>0</v>
      </c>
      <c r="N268" s="126">
        <v>95</v>
      </c>
      <c r="O268" s="21">
        <f t="shared" ref="O268:O280" si="372">N268*$L$1</f>
        <v>8550</v>
      </c>
      <c r="P268" s="16" t="e">
        <f t="shared" ref="P268:P280" si="373">(N268-L268)/L268</f>
        <v>#DIV/0!</v>
      </c>
      <c r="Q268" s="118">
        <f t="shared" ref="Q268:Q280" si="374">ROUND(N268*0.55,1)</f>
        <v>52.3</v>
      </c>
      <c r="R268" s="22">
        <f t="shared" ref="R268:R280" si="375">Q268*$J$1</f>
        <v>0</v>
      </c>
      <c r="S268" s="16" t="e">
        <f t="shared" ref="S268:S280" si="376">(Q268-L268)/L268</f>
        <v>#DIV/0!</v>
      </c>
      <c r="T268" s="23">
        <f t="shared" ref="T268:T280" si="377">ROUND(Q268*0.8,1)</f>
        <v>41.8</v>
      </c>
      <c r="U268" s="28">
        <v>1609</v>
      </c>
      <c r="V268" s="22">
        <f t="shared" ref="V268:V280" si="378">T268*$J$1</f>
        <v>0</v>
      </c>
      <c r="W268" s="16" t="e">
        <f t="shared" ref="W268:W280" si="379">(T268-L268)/L268</f>
        <v>#DIV/0!</v>
      </c>
      <c r="X268" s="7"/>
      <c r="Y268" s="8"/>
      <c r="Z268" s="8"/>
      <c r="AA268" s="8"/>
      <c r="AB268" s="8"/>
      <c r="AC268" s="9"/>
      <c r="AD268" s="7">
        <f t="shared" ref="AD268:AD280" si="380">SUM(X268:AC268)</f>
        <v>0</v>
      </c>
      <c r="AE268" s="75">
        <f t="shared" si="361"/>
        <v>0</v>
      </c>
      <c r="AG268" s="7" t="s">
        <v>4</v>
      </c>
      <c r="AH268" s="8">
        <f t="shared" ref="AH268:AK271" si="381">BF268+Y268-AP268-AX268</f>
        <v>0</v>
      </c>
      <c r="AI268" s="8">
        <f t="shared" si="381"/>
        <v>0</v>
      </c>
      <c r="AJ268" s="8">
        <f t="shared" si="381"/>
        <v>0</v>
      </c>
      <c r="AK268" s="8">
        <f t="shared" si="381"/>
        <v>0</v>
      </c>
      <c r="AL268" s="9" t="s">
        <v>4</v>
      </c>
      <c r="AM268" s="7">
        <f t="shared" ref="AM268:AM280" si="382">SUM(AG268:AL268)</f>
        <v>0</v>
      </c>
      <c r="AN268" s="101">
        <f t="shared" ref="AN268:AN280" si="383">AM268*L268</f>
        <v>0</v>
      </c>
      <c r="AO268" s="7" t="s">
        <v>4</v>
      </c>
      <c r="AP268" s="8">
        <v>0</v>
      </c>
      <c r="AQ268" s="8">
        <v>0</v>
      </c>
      <c r="AR268" s="8">
        <v>0</v>
      </c>
      <c r="AS268" s="8">
        <v>0</v>
      </c>
      <c r="AT268" s="9" t="s">
        <v>4</v>
      </c>
      <c r="AU268" s="74">
        <f t="shared" ref="AU268:AU282" si="384">SUM(AO268:AT268)</f>
        <v>0</v>
      </c>
      <c r="AV268" s="101">
        <f t="shared" si="362"/>
        <v>0</v>
      </c>
      <c r="AW268" s="7" t="s">
        <v>4</v>
      </c>
      <c r="AX268" s="8">
        <v>0</v>
      </c>
      <c r="AY268" s="8">
        <v>0</v>
      </c>
      <c r="AZ268" s="8">
        <v>0</v>
      </c>
      <c r="BA268" s="8">
        <v>0</v>
      </c>
      <c r="BB268" s="9" t="s">
        <v>4</v>
      </c>
      <c r="BC268" s="74">
        <f t="shared" ref="BC268:BC280" si="385">SUM(AW268:BB268)</f>
        <v>0</v>
      </c>
      <c r="BD268" s="104">
        <f t="shared" si="371"/>
        <v>0</v>
      </c>
      <c r="BE268" s="96"/>
      <c r="BF268" s="11"/>
      <c r="BG268" s="11"/>
      <c r="BH268" s="11"/>
      <c r="BI268" s="11"/>
      <c r="BJ268" s="106"/>
      <c r="BK268" s="108">
        <f t="shared" ref="BK268:BK280" si="386">SUM(BE268:BJ268)</f>
        <v>0</v>
      </c>
      <c r="BL268" s="86">
        <f>SUMIF(наличие!D:D,E268,наличие!F:F)</f>
        <v>0</v>
      </c>
      <c r="BM268" s="87">
        <f t="shared" ref="BM268:BM280" si="387">AU268*O268</f>
        <v>0</v>
      </c>
      <c r="BN268" s="87">
        <f t="shared" ref="BN268:BN280" si="388">BC268*O268</f>
        <v>0</v>
      </c>
      <c r="BO268" s="113">
        <f t="shared" si="367"/>
        <v>0</v>
      </c>
    </row>
    <row r="269" spans="1:67" s="10" customFormat="1" ht="63.75" x14ac:dyDescent="0.25">
      <c r="A269" s="11">
        <v>266</v>
      </c>
      <c r="B269" s="11" t="str">
        <f>_xlfn.XLOOKUP(D269,наличие!B:B,наличие!D:D,"-",0)</f>
        <v>-</v>
      </c>
      <c r="C269" s="11" t="s">
        <v>2418</v>
      </c>
      <c r="D269" s="109" t="str">
        <f t="shared" si="368"/>
        <v>APOSTO</v>
      </c>
      <c r="E269" s="110" t="str">
        <f t="shared" si="369"/>
        <v>25555BH</v>
      </c>
      <c r="F269" s="111" t="s">
        <v>2475</v>
      </c>
      <c r="G269" s="11" t="str">
        <f t="shared" si="370"/>
        <v>25555BH_Beige Stripe</v>
      </c>
      <c r="H269" s="30" t="s">
        <v>4278</v>
      </c>
      <c r="I269" s="30"/>
      <c r="J269" s="15" t="s">
        <v>2490</v>
      </c>
      <c r="K269" s="45"/>
      <c r="L269" s="65">
        <f>K269*1.15</f>
        <v>0</v>
      </c>
      <c r="M269" s="125">
        <f>SUMIF(price!A:A,E269,price!D:D)</f>
        <v>0</v>
      </c>
      <c r="N269" s="126">
        <v>56</v>
      </c>
      <c r="O269" s="21">
        <f>N269*$L$1</f>
        <v>5040</v>
      </c>
      <c r="P269" s="16" t="e">
        <f>(N269-L269)/L269</f>
        <v>#DIV/0!</v>
      </c>
      <c r="Q269" s="118">
        <f>ROUND(N269*0.55,1)</f>
        <v>30.8</v>
      </c>
      <c r="R269" s="22">
        <f>Q269*$J$1</f>
        <v>0</v>
      </c>
      <c r="S269" s="16" t="e">
        <f>(Q269-L269)/L269</f>
        <v>#DIV/0!</v>
      </c>
      <c r="T269" s="23">
        <f>ROUND(Q269*0.8,1)</f>
        <v>24.6</v>
      </c>
      <c r="U269" s="28">
        <v>1291</v>
      </c>
      <c r="V269" s="22">
        <f>T269*$J$1</f>
        <v>0</v>
      </c>
      <c r="W269" s="16" t="e">
        <f>(T269-L269)/L269</f>
        <v>#DIV/0!</v>
      </c>
      <c r="X269" s="7"/>
      <c r="Y269" s="8"/>
      <c r="Z269" s="8"/>
      <c r="AA269" s="8"/>
      <c r="AB269" s="8"/>
      <c r="AC269" s="9"/>
      <c r="AD269" s="7">
        <f>SUM(X269:AC269)</f>
        <v>0</v>
      </c>
      <c r="AE269" s="75">
        <f>AD269*K269</f>
        <v>0</v>
      </c>
      <c r="AG269" s="7" t="s">
        <v>4</v>
      </c>
      <c r="AH269" s="8">
        <f t="shared" ref="AH269:AK270" si="389">BF269+Y269-AP269-AX269</f>
        <v>0</v>
      </c>
      <c r="AI269" s="8">
        <f t="shared" si="389"/>
        <v>0</v>
      </c>
      <c r="AJ269" s="8">
        <f t="shared" si="389"/>
        <v>0</v>
      </c>
      <c r="AK269" s="8">
        <f t="shared" si="389"/>
        <v>0</v>
      </c>
      <c r="AL269" s="9" t="s">
        <v>4</v>
      </c>
      <c r="AM269" s="7">
        <f>SUM(AG269:AL269)</f>
        <v>0</v>
      </c>
      <c r="AN269" s="101">
        <f>AM269*L269</f>
        <v>0</v>
      </c>
      <c r="AO269" s="7" t="s">
        <v>4</v>
      </c>
      <c r="AP269" s="8">
        <v>0</v>
      </c>
      <c r="AQ269" s="8">
        <v>0</v>
      </c>
      <c r="AR269" s="8">
        <v>0</v>
      </c>
      <c r="AS269" s="8">
        <v>0</v>
      </c>
      <c r="AT269" s="9" t="s">
        <v>4</v>
      </c>
      <c r="AU269" s="74">
        <f>SUM(AO269:AT269)</f>
        <v>0</v>
      </c>
      <c r="AV269" s="101">
        <f>AU269*K269</f>
        <v>0</v>
      </c>
      <c r="AW269" s="7" t="s">
        <v>4</v>
      </c>
      <c r="AX269" s="8">
        <v>0</v>
      </c>
      <c r="AY269" s="8">
        <v>0</v>
      </c>
      <c r="AZ269" s="8">
        <v>0</v>
      </c>
      <c r="BA269" s="8">
        <v>0</v>
      </c>
      <c r="BB269" s="9" t="s">
        <v>4</v>
      </c>
      <c r="BC269" s="74">
        <f>SUM(AW269:BB269)</f>
        <v>0</v>
      </c>
      <c r="BD269" s="104">
        <f>BC269*K269</f>
        <v>0</v>
      </c>
      <c r="BE269" s="96"/>
      <c r="BF269" s="11"/>
      <c r="BG269" s="11"/>
      <c r="BH269" s="11"/>
      <c r="BI269" s="11"/>
      <c r="BJ269" s="106"/>
      <c r="BK269" s="108">
        <f>SUM(BE269:BJ269)</f>
        <v>0</v>
      </c>
      <c r="BL269" s="86">
        <f>SUMIF(наличие!D:D,E269,наличие!F:F)</f>
        <v>0</v>
      </c>
      <c r="BM269" s="87">
        <f>AU269*O269</f>
        <v>0</v>
      </c>
      <c r="BN269" s="87">
        <f>BC269*O269</f>
        <v>0</v>
      </c>
      <c r="BO269" s="113">
        <f t="shared" si="367"/>
        <v>0</v>
      </c>
    </row>
    <row r="270" spans="1:67" s="10" customFormat="1" ht="63.75" x14ac:dyDescent="0.25">
      <c r="A270" s="11">
        <v>267</v>
      </c>
      <c r="B270" s="11" t="str">
        <f>_xlfn.XLOOKUP(D270,наличие!B:B,наличие!D:D,"-",0)</f>
        <v>-</v>
      </c>
      <c r="C270" s="11" t="s">
        <v>2418</v>
      </c>
      <c r="D270" s="109" t="str">
        <f t="shared" si="368"/>
        <v>APOSTO</v>
      </c>
      <c r="E270" s="110" t="str">
        <f t="shared" si="369"/>
        <v>25555BH</v>
      </c>
      <c r="F270" s="111" t="s">
        <v>2476</v>
      </c>
      <c r="G270" s="11" t="str">
        <f t="shared" si="370"/>
        <v>25555BH_Black Stripe</v>
      </c>
      <c r="H270" s="30" t="s">
        <v>4278</v>
      </c>
      <c r="I270" s="30"/>
      <c r="J270" s="15" t="s">
        <v>2490</v>
      </c>
      <c r="K270" s="45"/>
      <c r="L270" s="65">
        <f>K270*1.15</f>
        <v>0</v>
      </c>
      <c r="M270" s="125">
        <f>SUMIF(price!A:A,E270,price!D:D)</f>
        <v>0</v>
      </c>
      <c r="N270" s="126">
        <v>56</v>
      </c>
      <c r="O270" s="21">
        <f>N270*$L$1</f>
        <v>5040</v>
      </c>
      <c r="P270" s="16" t="e">
        <f>(N270-L270)/L270</f>
        <v>#DIV/0!</v>
      </c>
      <c r="Q270" s="118">
        <f>ROUND(N270*0.55,1)</f>
        <v>30.8</v>
      </c>
      <c r="R270" s="22">
        <f>Q270*$J$1</f>
        <v>0</v>
      </c>
      <c r="S270" s="16" t="e">
        <f>(Q270-L270)/L270</f>
        <v>#DIV/0!</v>
      </c>
      <c r="T270" s="23">
        <f>ROUND(Q270*0.8,1)</f>
        <v>24.6</v>
      </c>
      <c r="U270" s="28">
        <v>1291</v>
      </c>
      <c r="V270" s="22">
        <f>T270*$J$1</f>
        <v>0</v>
      </c>
      <c r="W270" s="16" t="e">
        <f>(T270-L270)/L270</f>
        <v>#DIV/0!</v>
      </c>
      <c r="X270" s="7"/>
      <c r="Y270" s="8"/>
      <c r="Z270" s="8"/>
      <c r="AA270" s="8"/>
      <c r="AB270" s="8"/>
      <c r="AC270" s="9"/>
      <c r="AD270" s="7">
        <f>SUM(X270:AC270)</f>
        <v>0</v>
      </c>
      <c r="AE270" s="75">
        <f>AD270*K270</f>
        <v>0</v>
      </c>
      <c r="AG270" s="7" t="s">
        <v>4</v>
      </c>
      <c r="AH270" s="8">
        <f t="shared" si="389"/>
        <v>0</v>
      </c>
      <c r="AI270" s="8">
        <f t="shared" si="389"/>
        <v>0</v>
      </c>
      <c r="AJ270" s="8">
        <f t="shared" si="389"/>
        <v>0</v>
      </c>
      <c r="AK270" s="8">
        <f t="shared" si="389"/>
        <v>0</v>
      </c>
      <c r="AL270" s="9" t="s">
        <v>4</v>
      </c>
      <c r="AM270" s="7">
        <f>SUM(AG270:AL270)</f>
        <v>0</v>
      </c>
      <c r="AN270" s="101">
        <f>AM270*L270</f>
        <v>0</v>
      </c>
      <c r="AO270" s="7" t="s">
        <v>4</v>
      </c>
      <c r="AP270" s="8">
        <v>0</v>
      </c>
      <c r="AQ270" s="8">
        <v>0</v>
      </c>
      <c r="AR270" s="8">
        <v>0</v>
      </c>
      <c r="AS270" s="8">
        <v>0</v>
      </c>
      <c r="AT270" s="9" t="s">
        <v>4</v>
      </c>
      <c r="AU270" s="74">
        <f>SUM(AO270:AT270)</f>
        <v>0</v>
      </c>
      <c r="AV270" s="101">
        <f>AU270*K270</f>
        <v>0</v>
      </c>
      <c r="AW270" s="7" t="s">
        <v>4</v>
      </c>
      <c r="AX270" s="8">
        <v>0</v>
      </c>
      <c r="AY270" s="8">
        <v>0</v>
      </c>
      <c r="AZ270" s="8">
        <v>0</v>
      </c>
      <c r="BA270" s="8">
        <v>0</v>
      </c>
      <c r="BB270" s="9" t="s">
        <v>4</v>
      </c>
      <c r="BC270" s="74">
        <f>SUM(AW270:BB270)</f>
        <v>0</v>
      </c>
      <c r="BD270" s="104">
        <f>BC270*K270</f>
        <v>0</v>
      </c>
      <c r="BE270" s="96"/>
      <c r="BF270" s="11"/>
      <c r="BG270" s="11"/>
      <c r="BH270" s="11"/>
      <c r="BI270" s="11"/>
      <c r="BJ270" s="106"/>
      <c r="BK270" s="108">
        <f>SUM(BE270:BJ270)</f>
        <v>0</v>
      </c>
      <c r="BL270" s="86">
        <f>SUMIF(наличие!D:D,E270,наличие!F:F)</f>
        <v>0</v>
      </c>
      <c r="BM270" s="87">
        <f>AU270*O270</f>
        <v>0</v>
      </c>
      <c r="BN270" s="87">
        <f>BC270*O270</f>
        <v>0</v>
      </c>
      <c r="BO270" s="113">
        <f t="shared" si="367"/>
        <v>0</v>
      </c>
    </row>
    <row r="271" spans="1:67" s="10" customFormat="1" ht="63.75" x14ac:dyDescent="0.25">
      <c r="A271" s="11">
        <v>268</v>
      </c>
      <c r="B271" s="11" t="str">
        <f>_xlfn.XLOOKUP(D271,наличие!B:B,наличие!D:D,"-",0)</f>
        <v>-</v>
      </c>
      <c r="C271" s="11" t="s">
        <v>2418</v>
      </c>
      <c r="D271" s="109" t="str">
        <f t="shared" si="368"/>
        <v>APOSTO</v>
      </c>
      <c r="E271" s="110" t="str">
        <f t="shared" si="369"/>
        <v>25555BH</v>
      </c>
      <c r="F271" s="111" t="s">
        <v>2477</v>
      </c>
      <c r="G271" s="11" t="str">
        <f t="shared" si="370"/>
        <v>25555BH_Avion Stripe</v>
      </c>
      <c r="H271" s="30" t="s">
        <v>4278</v>
      </c>
      <c r="I271" s="30"/>
      <c r="J271" s="14" t="s">
        <v>2490</v>
      </c>
      <c r="K271" s="45"/>
      <c r="L271" s="65">
        <f t="shared" ref="L271:L298" si="390">K271*1.15</f>
        <v>0</v>
      </c>
      <c r="M271" s="125">
        <f>SUMIF(price!A:A,E271,price!D:D)</f>
        <v>0</v>
      </c>
      <c r="N271" s="126">
        <v>52</v>
      </c>
      <c r="O271" s="21">
        <f t="shared" si="372"/>
        <v>4680</v>
      </c>
      <c r="P271" s="16" t="e">
        <f t="shared" si="373"/>
        <v>#DIV/0!</v>
      </c>
      <c r="Q271" s="118">
        <f t="shared" si="374"/>
        <v>28.6</v>
      </c>
      <c r="R271" s="22">
        <f t="shared" si="375"/>
        <v>0</v>
      </c>
      <c r="S271" s="16" t="e">
        <f t="shared" si="376"/>
        <v>#DIV/0!</v>
      </c>
      <c r="T271" s="23">
        <f t="shared" si="377"/>
        <v>22.9</v>
      </c>
      <c r="U271" s="28"/>
      <c r="V271" s="22">
        <f t="shared" si="378"/>
        <v>0</v>
      </c>
      <c r="W271" s="16" t="e">
        <f t="shared" si="379"/>
        <v>#DIV/0!</v>
      </c>
      <c r="X271" s="7"/>
      <c r="Y271" s="8"/>
      <c r="Z271" s="8"/>
      <c r="AA271" s="8"/>
      <c r="AB271" s="8"/>
      <c r="AC271" s="9"/>
      <c r="AD271" s="7">
        <f t="shared" si="380"/>
        <v>0</v>
      </c>
      <c r="AE271" s="75">
        <f t="shared" si="361"/>
        <v>0</v>
      </c>
      <c r="AG271" s="7" t="s">
        <v>4</v>
      </c>
      <c r="AH271" s="8">
        <f t="shared" si="381"/>
        <v>0</v>
      </c>
      <c r="AI271" s="8">
        <f t="shared" si="381"/>
        <v>0</v>
      </c>
      <c r="AJ271" s="8">
        <f t="shared" si="381"/>
        <v>1</v>
      </c>
      <c r="AK271" s="8">
        <f t="shared" si="381"/>
        <v>0</v>
      </c>
      <c r="AL271" s="9" t="s">
        <v>4</v>
      </c>
      <c r="AM271" s="7">
        <f t="shared" si="382"/>
        <v>1</v>
      </c>
      <c r="AN271" s="101">
        <f t="shared" si="383"/>
        <v>0</v>
      </c>
      <c r="AO271" s="7" t="s">
        <v>4</v>
      </c>
      <c r="AP271" s="8">
        <v>0</v>
      </c>
      <c r="AQ271" s="8">
        <v>0</v>
      </c>
      <c r="AR271" s="8">
        <v>0</v>
      </c>
      <c r="AS271" s="8">
        <v>0</v>
      </c>
      <c r="AT271" s="9" t="s">
        <v>4</v>
      </c>
      <c r="AU271" s="74">
        <f t="shared" si="384"/>
        <v>0</v>
      </c>
      <c r="AV271" s="101">
        <f t="shared" si="362"/>
        <v>0</v>
      </c>
      <c r="AW271" s="7" t="s">
        <v>4</v>
      </c>
      <c r="AX271" s="8">
        <v>0</v>
      </c>
      <c r="AY271" s="8">
        <v>0</v>
      </c>
      <c r="AZ271" s="8">
        <v>0</v>
      </c>
      <c r="BA271" s="8">
        <v>0</v>
      </c>
      <c r="BB271" s="9" t="s">
        <v>4</v>
      </c>
      <c r="BC271" s="74">
        <f t="shared" si="385"/>
        <v>0</v>
      </c>
      <c r="BD271" s="104">
        <f t="shared" si="371"/>
        <v>0</v>
      </c>
      <c r="BE271" s="96"/>
      <c r="BF271" s="11"/>
      <c r="BG271" s="11"/>
      <c r="BH271" s="11">
        <v>1</v>
      </c>
      <c r="BI271" s="11"/>
      <c r="BJ271" s="106"/>
      <c r="BK271" s="108">
        <f t="shared" si="386"/>
        <v>1</v>
      </c>
      <c r="BL271" s="86">
        <f>SUMIF(наличие!D:D,E271,наличие!F:F)</f>
        <v>0</v>
      </c>
      <c r="BM271" s="87">
        <f t="shared" si="387"/>
        <v>0</v>
      </c>
      <c r="BN271" s="87">
        <f t="shared" si="388"/>
        <v>0</v>
      </c>
      <c r="BO271" s="113">
        <f t="shared" si="367"/>
        <v>0</v>
      </c>
    </row>
    <row r="272" spans="1:67" s="10" customFormat="1" ht="63.75" x14ac:dyDescent="0.25">
      <c r="A272" s="11">
        <v>269</v>
      </c>
      <c r="B272" s="11" t="str">
        <f>_xlfn.XLOOKUP(D272,наличие!B:B,наличие!D:D,"-",0)</f>
        <v>-</v>
      </c>
      <c r="C272" s="11" t="s">
        <v>2419</v>
      </c>
      <c r="D272" s="109" t="str">
        <f t="shared" si="368"/>
        <v>FOSTER</v>
      </c>
      <c r="E272" s="110" t="str">
        <f t="shared" si="369"/>
        <v>25551BH</v>
      </c>
      <c r="F272" s="111" t="s">
        <v>2443</v>
      </c>
      <c r="G272" s="11" t="str">
        <f t="shared" si="370"/>
        <v>25551BH_Avion</v>
      </c>
      <c r="H272" s="30" t="s">
        <v>4278</v>
      </c>
      <c r="I272" s="30"/>
      <c r="J272" s="15" t="s">
        <v>2490</v>
      </c>
      <c r="K272" s="45"/>
      <c r="L272" s="65">
        <f>K272*1.15</f>
        <v>0</v>
      </c>
      <c r="M272" s="125">
        <f>SUMIF(price!A:A,E272,price!D:D)</f>
        <v>0</v>
      </c>
      <c r="N272" s="126">
        <v>93</v>
      </c>
      <c r="O272" s="21">
        <f>N272*$L$1</f>
        <v>8370</v>
      </c>
      <c r="P272" s="16" t="e">
        <f>(N272-L272)/L272</f>
        <v>#DIV/0!</v>
      </c>
      <c r="Q272" s="118">
        <f>ROUND(N272*0.55,1)</f>
        <v>51.2</v>
      </c>
      <c r="R272" s="22">
        <f>Q272*$J$1</f>
        <v>0</v>
      </c>
      <c r="S272" s="16" t="e">
        <f>(Q272-L272)/L272</f>
        <v>#DIV/0!</v>
      </c>
      <c r="T272" s="23">
        <f>ROUND(Q272*0.8,1)</f>
        <v>41</v>
      </c>
      <c r="U272" s="28">
        <v>1768</v>
      </c>
      <c r="V272" s="22">
        <f>T272*$J$1</f>
        <v>0</v>
      </c>
      <c r="W272" s="16" t="e">
        <f>(T272-L272)/L272</f>
        <v>#DIV/0!</v>
      </c>
      <c r="X272" s="7"/>
      <c r="Y272" s="8"/>
      <c r="Z272" s="8"/>
      <c r="AA272" s="8"/>
      <c r="AB272" s="8"/>
      <c r="AC272" s="9"/>
      <c r="AD272" s="7">
        <f>SUM(X272:AC272)</f>
        <v>0</v>
      </c>
      <c r="AE272" s="75">
        <f>AD272*K272</f>
        <v>0</v>
      </c>
      <c r="AG272" s="7" t="s">
        <v>4</v>
      </c>
      <c r="AH272" s="8">
        <f>BF272+Y272-AP272-AX272</f>
        <v>0</v>
      </c>
      <c r="AI272" s="8">
        <f>BG272+Z272-AQ272-AY272</f>
        <v>1</v>
      </c>
      <c r="AJ272" s="8">
        <f>BH272+AA272-AR272-AZ272</f>
        <v>0</v>
      </c>
      <c r="AK272" s="8">
        <f>BI272+AB272-AS272-BA272</f>
        <v>0</v>
      </c>
      <c r="AL272" s="9" t="s">
        <v>4</v>
      </c>
      <c r="AM272" s="7">
        <f>SUM(AG272:AL272)</f>
        <v>1</v>
      </c>
      <c r="AN272" s="101">
        <f>AM272*L272</f>
        <v>0</v>
      </c>
      <c r="AO272" s="7" t="s">
        <v>4</v>
      </c>
      <c r="AP272" s="8">
        <v>0</v>
      </c>
      <c r="AQ272" s="8">
        <v>0</v>
      </c>
      <c r="AR272" s="8">
        <v>0</v>
      </c>
      <c r="AS272" s="8">
        <v>0</v>
      </c>
      <c r="AT272" s="9" t="s">
        <v>4</v>
      </c>
      <c r="AU272" s="74">
        <f>SUM(AO272:AT272)</f>
        <v>0</v>
      </c>
      <c r="AV272" s="101">
        <f>AU272*K272</f>
        <v>0</v>
      </c>
      <c r="AW272" s="7" t="s">
        <v>4</v>
      </c>
      <c r="AX272" s="8">
        <v>0</v>
      </c>
      <c r="AY272" s="8">
        <v>0</v>
      </c>
      <c r="AZ272" s="8">
        <v>0</v>
      </c>
      <c r="BA272" s="8">
        <v>0</v>
      </c>
      <c r="BB272" s="9" t="s">
        <v>4</v>
      </c>
      <c r="BC272" s="74">
        <f>SUM(AW272:BB272)</f>
        <v>0</v>
      </c>
      <c r="BD272" s="104">
        <f>BC272*K272</f>
        <v>0</v>
      </c>
      <c r="BE272" s="96"/>
      <c r="BF272" s="11"/>
      <c r="BG272" s="11">
        <v>1</v>
      </c>
      <c r="BH272" s="11"/>
      <c r="BI272" s="11"/>
      <c r="BJ272" s="106"/>
      <c r="BK272" s="108">
        <f>SUM(BE272:BJ272)</f>
        <v>1</v>
      </c>
      <c r="BL272" s="86">
        <f>SUMIF(наличие!D:D,E272,наличие!F:F)</f>
        <v>0</v>
      </c>
      <c r="BM272" s="87">
        <f>AU272*O272</f>
        <v>0</v>
      </c>
      <c r="BN272" s="87">
        <f>BC272*O272</f>
        <v>0</v>
      </c>
      <c r="BO272" s="113">
        <f t="shared" si="367"/>
        <v>0</v>
      </c>
    </row>
    <row r="273" spans="1:67" s="10" customFormat="1" ht="63.75" x14ac:dyDescent="0.25">
      <c r="A273" s="11">
        <v>270</v>
      </c>
      <c r="B273" s="11" t="str">
        <f>_xlfn.XLOOKUP(D273,наличие!B:B,наличие!D:D,"-",0)</f>
        <v>-</v>
      </c>
      <c r="C273" s="11" t="s">
        <v>2419</v>
      </c>
      <c r="D273" s="109" t="str">
        <f t="shared" si="368"/>
        <v>FOSTER</v>
      </c>
      <c r="E273" s="110" t="str">
        <f t="shared" si="369"/>
        <v>25551BH</v>
      </c>
      <c r="F273" s="111" t="s">
        <v>5</v>
      </c>
      <c r="G273" s="11" t="str">
        <f t="shared" si="370"/>
        <v>25551BH_Black</v>
      </c>
      <c r="H273" s="30" t="s">
        <v>4278</v>
      </c>
      <c r="I273" s="30"/>
      <c r="J273" s="15" t="s">
        <v>2490</v>
      </c>
      <c r="K273" s="45"/>
      <c r="L273" s="65">
        <f t="shared" si="390"/>
        <v>0</v>
      </c>
      <c r="M273" s="125">
        <f>SUMIF(price!A:A,E273,price!D:D)</f>
        <v>0</v>
      </c>
      <c r="N273" s="126">
        <v>105</v>
      </c>
      <c r="O273" s="21">
        <f t="shared" si="372"/>
        <v>9450</v>
      </c>
      <c r="P273" s="16" t="e">
        <f t="shared" si="373"/>
        <v>#DIV/0!</v>
      </c>
      <c r="Q273" s="118">
        <f t="shared" si="374"/>
        <v>57.8</v>
      </c>
      <c r="R273" s="22">
        <f t="shared" si="375"/>
        <v>0</v>
      </c>
      <c r="S273" s="16" t="e">
        <f t="shared" si="376"/>
        <v>#DIV/0!</v>
      </c>
      <c r="T273" s="23">
        <f t="shared" si="377"/>
        <v>46.2</v>
      </c>
      <c r="U273" s="28"/>
      <c r="V273" s="22">
        <f t="shared" si="378"/>
        <v>0</v>
      </c>
      <c r="W273" s="16" t="e">
        <f t="shared" si="379"/>
        <v>#DIV/0!</v>
      </c>
      <c r="X273" s="7"/>
      <c r="Y273" s="8"/>
      <c r="Z273" s="8"/>
      <c r="AA273" s="8"/>
      <c r="AB273" s="8"/>
      <c r="AC273" s="9"/>
      <c r="AD273" s="7">
        <f t="shared" si="380"/>
        <v>0</v>
      </c>
      <c r="AE273" s="75">
        <f t="shared" si="361"/>
        <v>0</v>
      </c>
      <c r="AG273" s="7" t="s">
        <v>4</v>
      </c>
      <c r="AH273" s="8">
        <f t="shared" ref="AH273:AH280" si="391">BF273+Y273-AP273-AX273</f>
        <v>0</v>
      </c>
      <c r="AI273" s="8">
        <f t="shared" ref="AI273:AI280" si="392">BG273+Z273-AQ273-AY273</f>
        <v>1</v>
      </c>
      <c r="AJ273" s="8">
        <f t="shared" ref="AJ273:AJ280" si="393">BH273+AA273-AR273-AZ273</f>
        <v>0</v>
      </c>
      <c r="AK273" s="8">
        <f t="shared" ref="AK273:AK280" si="394">BI273+AB273-AS273-BA273</f>
        <v>0</v>
      </c>
      <c r="AL273" s="9" t="s">
        <v>4</v>
      </c>
      <c r="AM273" s="7">
        <f t="shared" si="382"/>
        <v>1</v>
      </c>
      <c r="AN273" s="101">
        <f t="shared" si="383"/>
        <v>0</v>
      </c>
      <c r="AO273" s="7" t="s">
        <v>4</v>
      </c>
      <c r="AP273" s="8">
        <v>0</v>
      </c>
      <c r="AQ273" s="8">
        <v>0</v>
      </c>
      <c r="AR273" s="8">
        <v>0</v>
      </c>
      <c r="AS273" s="8">
        <v>0</v>
      </c>
      <c r="AT273" s="9" t="s">
        <v>4</v>
      </c>
      <c r="AU273" s="74">
        <f t="shared" si="384"/>
        <v>0</v>
      </c>
      <c r="AV273" s="101">
        <f t="shared" si="362"/>
        <v>0</v>
      </c>
      <c r="AW273" s="7" t="s">
        <v>4</v>
      </c>
      <c r="AX273" s="8">
        <v>0</v>
      </c>
      <c r="AY273" s="8">
        <v>0</v>
      </c>
      <c r="AZ273" s="8">
        <v>0</v>
      </c>
      <c r="BA273" s="8">
        <v>0</v>
      </c>
      <c r="BB273" s="9" t="s">
        <v>4</v>
      </c>
      <c r="BC273" s="74">
        <f t="shared" si="385"/>
        <v>0</v>
      </c>
      <c r="BD273" s="104">
        <f t="shared" si="371"/>
        <v>0</v>
      </c>
      <c r="BE273" s="96"/>
      <c r="BF273" s="11"/>
      <c r="BG273" s="11">
        <v>1</v>
      </c>
      <c r="BH273" s="11"/>
      <c r="BI273" s="11"/>
      <c r="BJ273" s="106"/>
      <c r="BK273" s="108">
        <f t="shared" si="386"/>
        <v>1</v>
      </c>
      <c r="BL273" s="86">
        <f>SUMIF(наличие!D:D,E273,наличие!F:F)</f>
        <v>0</v>
      </c>
      <c r="BM273" s="87">
        <f t="shared" si="387"/>
        <v>0</v>
      </c>
      <c r="BN273" s="87">
        <f t="shared" si="388"/>
        <v>0</v>
      </c>
      <c r="BO273" s="113">
        <f t="shared" si="367"/>
        <v>0</v>
      </c>
    </row>
    <row r="274" spans="1:67" s="10" customFormat="1" ht="63.75" x14ac:dyDescent="0.25">
      <c r="A274" s="11">
        <v>271</v>
      </c>
      <c r="B274" s="11" t="str">
        <f>_xlfn.XLOOKUP(D274,наличие!B:B,наличие!D:D,"-",0)</f>
        <v>-</v>
      </c>
      <c r="C274" s="11" t="s">
        <v>2419</v>
      </c>
      <c r="D274" s="109" t="str">
        <f t="shared" si="368"/>
        <v>FOSTER</v>
      </c>
      <c r="E274" s="110" t="str">
        <f t="shared" si="369"/>
        <v>25551BH</v>
      </c>
      <c r="F274" s="111" t="s">
        <v>2442</v>
      </c>
      <c r="G274" s="11" t="str">
        <f t="shared" si="370"/>
        <v>25551BH_Oak</v>
      </c>
      <c r="H274" s="30" t="s">
        <v>4278</v>
      </c>
      <c r="I274" s="30"/>
      <c r="J274" s="15" t="s">
        <v>2490</v>
      </c>
      <c r="K274" s="45"/>
      <c r="L274" s="65">
        <f t="shared" si="390"/>
        <v>0</v>
      </c>
      <c r="M274" s="125">
        <f>SUMIF(price!A:A,E274,price!D:D)</f>
        <v>0</v>
      </c>
      <c r="N274" s="126">
        <v>105</v>
      </c>
      <c r="O274" s="21">
        <f t="shared" si="372"/>
        <v>9450</v>
      </c>
      <c r="P274" s="16" t="e">
        <f t="shared" si="373"/>
        <v>#DIV/0!</v>
      </c>
      <c r="Q274" s="118">
        <f t="shared" si="374"/>
        <v>57.8</v>
      </c>
      <c r="R274" s="22">
        <f t="shared" si="375"/>
        <v>0</v>
      </c>
      <c r="S274" s="16" t="e">
        <f t="shared" si="376"/>
        <v>#DIV/0!</v>
      </c>
      <c r="T274" s="23">
        <f t="shared" si="377"/>
        <v>46.2</v>
      </c>
      <c r="U274" s="28"/>
      <c r="V274" s="22">
        <f t="shared" si="378"/>
        <v>0</v>
      </c>
      <c r="W274" s="16" t="e">
        <f t="shared" si="379"/>
        <v>#DIV/0!</v>
      </c>
      <c r="X274" s="7"/>
      <c r="Y274" s="8"/>
      <c r="Z274" s="8"/>
      <c r="AA274" s="8"/>
      <c r="AB274" s="8"/>
      <c r="AC274" s="9"/>
      <c r="AD274" s="7">
        <f t="shared" si="380"/>
        <v>0</v>
      </c>
      <c r="AE274" s="75">
        <f t="shared" si="361"/>
        <v>0</v>
      </c>
      <c r="AG274" s="7" t="s">
        <v>4</v>
      </c>
      <c r="AH274" s="8">
        <f t="shared" si="391"/>
        <v>0</v>
      </c>
      <c r="AI274" s="8">
        <f t="shared" si="392"/>
        <v>0</v>
      </c>
      <c r="AJ274" s="8">
        <f t="shared" si="393"/>
        <v>0</v>
      </c>
      <c r="AK274" s="8">
        <f t="shared" si="394"/>
        <v>0</v>
      </c>
      <c r="AL274" s="9" t="s">
        <v>4</v>
      </c>
      <c r="AM274" s="7">
        <f t="shared" si="382"/>
        <v>0</v>
      </c>
      <c r="AN274" s="101">
        <f t="shared" si="383"/>
        <v>0</v>
      </c>
      <c r="AO274" s="7" t="s">
        <v>4</v>
      </c>
      <c r="AP274" s="8">
        <v>0</v>
      </c>
      <c r="AQ274" s="8">
        <v>0</v>
      </c>
      <c r="AR274" s="8">
        <v>0</v>
      </c>
      <c r="AS274" s="8">
        <v>0</v>
      </c>
      <c r="AT274" s="9" t="s">
        <v>4</v>
      </c>
      <c r="AU274" s="74">
        <f t="shared" si="384"/>
        <v>0</v>
      </c>
      <c r="AV274" s="101">
        <f t="shared" si="362"/>
        <v>0</v>
      </c>
      <c r="AW274" s="7" t="s">
        <v>4</v>
      </c>
      <c r="AX274" s="8">
        <v>0</v>
      </c>
      <c r="AY274" s="8">
        <v>0</v>
      </c>
      <c r="AZ274" s="8">
        <v>0</v>
      </c>
      <c r="BA274" s="8">
        <v>0</v>
      </c>
      <c r="BB274" s="9" t="s">
        <v>4</v>
      </c>
      <c r="BC274" s="74">
        <f t="shared" si="385"/>
        <v>0</v>
      </c>
      <c r="BD274" s="104">
        <f t="shared" si="371"/>
        <v>0</v>
      </c>
      <c r="BE274" s="96"/>
      <c r="BF274" s="11"/>
      <c r="BG274" s="11"/>
      <c r="BH274" s="11"/>
      <c r="BI274" s="11"/>
      <c r="BJ274" s="106"/>
      <c r="BK274" s="108">
        <f t="shared" si="386"/>
        <v>0</v>
      </c>
      <c r="BL274" s="86">
        <f>SUMIF(наличие!D:D,E274,наличие!F:F)</f>
        <v>0</v>
      </c>
      <c r="BM274" s="87">
        <f t="shared" si="387"/>
        <v>0</v>
      </c>
      <c r="BN274" s="87">
        <f t="shared" si="388"/>
        <v>0</v>
      </c>
      <c r="BO274" s="113">
        <f t="shared" si="367"/>
        <v>0</v>
      </c>
    </row>
    <row r="275" spans="1:67" s="10" customFormat="1" ht="63.75" x14ac:dyDescent="0.25">
      <c r="A275" s="11">
        <v>272</v>
      </c>
      <c r="B275" s="11" t="str">
        <f>_xlfn.XLOOKUP(D275,наличие!B:B,наличие!D:D,"-",0)</f>
        <v>-</v>
      </c>
      <c r="C275" s="11" t="s">
        <v>2420</v>
      </c>
      <c r="D275" s="109" t="str">
        <f t="shared" si="368"/>
        <v>GRIFF</v>
      </c>
      <c r="E275" s="110" t="str">
        <f t="shared" si="369"/>
        <v>25556BH</v>
      </c>
      <c r="F275" s="111" t="s">
        <v>2478</v>
      </c>
      <c r="G275" s="11" t="str">
        <f t="shared" si="370"/>
        <v>25556BH_Avion Plaid</v>
      </c>
      <c r="H275" s="30" t="s">
        <v>4278</v>
      </c>
      <c r="I275" s="30"/>
      <c r="J275" s="15" t="s">
        <v>2490</v>
      </c>
      <c r="K275" s="45"/>
      <c r="L275" s="65">
        <f t="shared" si="390"/>
        <v>0</v>
      </c>
      <c r="M275" s="125">
        <f>SUMIF(price!A:A,E275,price!D:D)</f>
        <v>0</v>
      </c>
      <c r="N275" s="126">
        <v>76</v>
      </c>
      <c r="O275" s="21">
        <f t="shared" si="372"/>
        <v>6840</v>
      </c>
      <c r="P275" s="16" t="e">
        <f t="shared" si="373"/>
        <v>#DIV/0!</v>
      </c>
      <c r="Q275" s="118">
        <f t="shared" si="374"/>
        <v>41.8</v>
      </c>
      <c r="R275" s="22">
        <f t="shared" si="375"/>
        <v>0</v>
      </c>
      <c r="S275" s="16" t="e">
        <f t="shared" si="376"/>
        <v>#DIV/0!</v>
      </c>
      <c r="T275" s="23">
        <f t="shared" si="377"/>
        <v>33.4</v>
      </c>
      <c r="U275" s="28">
        <v>1768</v>
      </c>
      <c r="V275" s="22">
        <f t="shared" si="378"/>
        <v>0</v>
      </c>
      <c r="W275" s="16" t="e">
        <f t="shared" si="379"/>
        <v>#DIV/0!</v>
      </c>
      <c r="X275" s="7"/>
      <c r="Y275" s="8"/>
      <c r="Z275" s="8"/>
      <c r="AA275" s="8"/>
      <c r="AB275" s="8"/>
      <c r="AC275" s="9"/>
      <c r="AD275" s="7">
        <f t="shared" si="380"/>
        <v>0</v>
      </c>
      <c r="AE275" s="75">
        <f t="shared" si="361"/>
        <v>0</v>
      </c>
      <c r="AG275" s="7" t="s">
        <v>4</v>
      </c>
      <c r="AH275" s="8">
        <f t="shared" si="391"/>
        <v>0</v>
      </c>
      <c r="AI275" s="8">
        <f t="shared" si="392"/>
        <v>0</v>
      </c>
      <c r="AJ275" s="8">
        <f t="shared" si="393"/>
        <v>4</v>
      </c>
      <c r="AK275" s="8">
        <f t="shared" si="394"/>
        <v>1</v>
      </c>
      <c r="AL275" s="9" t="s">
        <v>4</v>
      </c>
      <c r="AM275" s="7">
        <f t="shared" si="382"/>
        <v>5</v>
      </c>
      <c r="AN275" s="101">
        <f t="shared" si="383"/>
        <v>0</v>
      </c>
      <c r="AO275" s="7" t="s">
        <v>4</v>
      </c>
      <c r="AP275" s="8">
        <v>0</v>
      </c>
      <c r="AQ275" s="8">
        <v>0</v>
      </c>
      <c r="AR275" s="8">
        <v>0</v>
      </c>
      <c r="AS275" s="8">
        <v>0</v>
      </c>
      <c r="AT275" s="9" t="s">
        <v>4</v>
      </c>
      <c r="AU275" s="74">
        <f t="shared" si="384"/>
        <v>0</v>
      </c>
      <c r="AV275" s="101">
        <f t="shared" si="362"/>
        <v>0</v>
      </c>
      <c r="AW275" s="7" t="s">
        <v>4</v>
      </c>
      <c r="AX275" s="8">
        <v>0</v>
      </c>
      <c r="AY275" s="8">
        <v>0</v>
      </c>
      <c r="AZ275" s="8">
        <v>0</v>
      </c>
      <c r="BA275" s="8">
        <v>0</v>
      </c>
      <c r="BB275" s="9" t="s">
        <v>4</v>
      </c>
      <c r="BC275" s="74">
        <f t="shared" si="385"/>
        <v>0</v>
      </c>
      <c r="BD275" s="104">
        <f t="shared" si="371"/>
        <v>0</v>
      </c>
      <c r="BE275" s="96"/>
      <c r="BF275" s="11"/>
      <c r="BG275" s="11"/>
      <c r="BH275" s="11">
        <v>4</v>
      </c>
      <c r="BI275" s="11">
        <v>1</v>
      </c>
      <c r="BJ275" s="106"/>
      <c r="BK275" s="108">
        <f t="shared" si="386"/>
        <v>5</v>
      </c>
      <c r="BL275" s="86">
        <f>SUMIF(наличие!D:D,E275,наличие!F:F)</f>
        <v>0</v>
      </c>
      <c r="BM275" s="87">
        <f t="shared" si="387"/>
        <v>0</v>
      </c>
      <c r="BN275" s="87">
        <f t="shared" si="388"/>
        <v>0</v>
      </c>
      <c r="BO275" s="113">
        <f t="shared" si="367"/>
        <v>0</v>
      </c>
    </row>
    <row r="276" spans="1:67" s="10" customFormat="1" ht="63.75" x14ac:dyDescent="0.25">
      <c r="A276" s="11">
        <v>273</v>
      </c>
      <c r="B276" s="11" t="str">
        <f>_xlfn.XLOOKUP(D276,наличие!B:B,наличие!D:D,"-",0)</f>
        <v>-</v>
      </c>
      <c r="C276" s="11" t="s">
        <v>2420</v>
      </c>
      <c r="D276" s="109" t="str">
        <f t="shared" si="368"/>
        <v>GRIFF</v>
      </c>
      <c r="E276" s="110" t="str">
        <f t="shared" si="369"/>
        <v>25556BH</v>
      </c>
      <c r="F276" s="111" t="s">
        <v>2479</v>
      </c>
      <c r="G276" s="11" t="str">
        <f t="shared" si="370"/>
        <v>25556BH_Oak Twill</v>
      </c>
      <c r="H276" s="30" t="s">
        <v>4278</v>
      </c>
      <c r="I276" s="30"/>
      <c r="J276" s="15" t="s">
        <v>2490</v>
      </c>
      <c r="K276" s="45"/>
      <c r="L276" s="65">
        <f t="shared" si="390"/>
        <v>0</v>
      </c>
      <c r="M276" s="125">
        <f>SUMIF(price!A:A,E276,price!D:D)</f>
        <v>0</v>
      </c>
      <c r="N276" s="126">
        <v>95</v>
      </c>
      <c r="O276" s="21">
        <f t="shared" si="372"/>
        <v>8550</v>
      </c>
      <c r="P276" s="16" t="e">
        <f t="shared" si="373"/>
        <v>#DIV/0!</v>
      </c>
      <c r="Q276" s="118">
        <f t="shared" si="374"/>
        <v>52.3</v>
      </c>
      <c r="R276" s="22">
        <f t="shared" si="375"/>
        <v>0</v>
      </c>
      <c r="S276" s="16" t="e">
        <f t="shared" si="376"/>
        <v>#DIV/0!</v>
      </c>
      <c r="T276" s="23">
        <f t="shared" si="377"/>
        <v>41.8</v>
      </c>
      <c r="U276" s="28">
        <v>1768</v>
      </c>
      <c r="V276" s="22">
        <f t="shared" si="378"/>
        <v>0</v>
      </c>
      <c r="W276" s="16" t="e">
        <f t="shared" si="379"/>
        <v>#DIV/0!</v>
      </c>
      <c r="X276" s="7"/>
      <c r="Y276" s="8"/>
      <c r="Z276" s="8"/>
      <c r="AA276" s="8"/>
      <c r="AB276" s="8"/>
      <c r="AC276" s="9"/>
      <c r="AD276" s="7">
        <f t="shared" si="380"/>
        <v>0</v>
      </c>
      <c r="AE276" s="75">
        <f t="shared" si="361"/>
        <v>0</v>
      </c>
      <c r="AG276" s="7" t="s">
        <v>4</v>
      </c>
      <c r="AH276" s="8">
        <f t="shared" si="391"/>
        <v>0</v>
      </c>
      <c r="AI276" s="8">
        <f t="shared" si="392"/>
        <v>0</v>
      </c>
      <c r="AJ276" s="8">
        <f t="shared" si="393"/>
        <v>0</v>
      </c>
      <c r="AK276" s="8">
        <f t="shared" si="394"/>
        <v>1</v>
      </c>
      <c r="AL276" s="9" t="s">
        <v>4</v>
      </c>
      <c r="AM276" s="7">
        <f t="shared" si="382"/>
        <v>1</v>
      </c>
      <c r="AN276" s="101">
        <f t="shared" si="383"/>
        <v>0</v>
      </c>
      <c r="AO276" s="7" t="s">
        <v>4</v>
      </c>
      <c r="AP276" s="8">
        <v>0</v>
      </c>
      <c r="AQ276" s="8">
        <v>0</v>
      </c>
      <c r="AR276" s="8">
        <v>0</v>
      </c>
      <c r="AS276" s="8">
        <v>0</v>
      </c>
      <c r="AT276" s="9" t="s">
        <v>4</v>
      </c>
      <c r="AU276" s="74">
        <f t="shared" si="384"/>
        <v>0</v>
      </c>
      <c r="AV276" s="101">
        <f t="shared" si="362"/>
        <v>0</v>
      </c>
      <c r="AW276" s="7" t="s">
        <v>4</v>
      </c>
      <c r="AX276" s="8">
        <v>0</v>
      </c>
      <c r="AY276" s="8">
        <v>0</v>
      </c>
      <c r="AZ276" s="8">
        <v>0</v>
      </c>
      <c r="BA276" s="8">
        <v>0</v>
      </c>
      <c r="BB276" s="9" t="s">
        <v>4</v>
      </c>
      <c r="BC276" s="74">
        <f t="shared" si="385"/>
        <v>0</v>
      </c>
      <c r="BD276" s="104">
        <f t="shared" si="371"/>
        <v>0</v>
      </c>
      <c r="BE276" s="96"/>
      <c r="BF276" s="11"/>
      <c r="BG276" s="11"/>
      <c r="BH276" s="11"/>
      <c r="BI276" s="11">
        <v>1</v>
      </c>
      <c r="BJ276" s="106"/>
      <c r="BK276" s="108">
        <f t="shared" si="386"/>
        <v>1</v>
      </c>
      <c r="BL276" s="86">
        <f>SUMIF(наличие!D:D,E276,наличие!F:F)</f>
        <v>0</v>
      </c>
      <c r="BM276" s="87">
        <f t="shared" si="387"/>
        <v>0</v>
      </c>
      <c r="BN276" s="87">
        <f t="shared" si="388"/>
        <v>0</v>
      </c>
      <c r="BO276" s="113">
        <f t="shared" si="367"/>
        <v>0</v>
      </c>
    </row>
    <row r="277" spans="1:67" s="10" customFormat="1" ht="63.75" x14ac:dyDescent="0.25">
      <c r="A277" s="11">
        <v>274</v>
      </c>
      <c r="B277" s="11" t="str">
        <f>_xlfn.XLOOKUP(D277,наличие!B:B,наличие!D:D,"-",0)</f>
        <v>-</v>
      </c>
      <c r="C277" s="11" t="s">
        <v>2420</v>
      </c>
      <c r="D277" s="109" t="str">
        <f t="shared" si="368"/>
        <v>GRIFF</v>
      </c>
      <c r="E277" s="110" t="str">
        <f t="shared" si="369"/>
        <v>25556BH</v>
      </c>
      <c r="F277" s="111" t="s">
        <v>2480</v>
      </c>
      <c r="G277" s="11" t="str">
        <f t="shared" si="370"/>
        <v>25556BH_Uniform Green Plaid</v>
      </c>
      <c r="H277" s="30" t="s">
        <v>4278</v>
      </c>
      <c r="I277" s="30"/>
      <c r="J277" s="14" t="s">
        <v>2490</v>
      </c>
      <c r="K277" s="45"/>
      <c r="L277" s="65">
        <f t="shared" si="390"/>
        <v>0</v>
      </c>
      <c r="M277" s="125">
        <f>SUMIF(price!A:A,E277,price!D:D)</f>
        <v>0</v>
      </c>
      <c r="N277" s="126">
        <v>54</v>
      </c>
      <c r="O277" s="21">
        <f t="shared" si="372"/>
        <v>4860</v>
      </c>
      <c r="P277" s="16" t="e">
        <f t="shared" si="373"/>
        <v>#DIV/0!</v>
      </c>
      <c r="Q277" s="118">
        <f t="shared" si="374"/>
        <v>29.7</v>
      </c>
      <c r="R277" s="22">
        <f t="shared" si="375"/>
        <v>0</v>
      </c>
      <c r="S277" s="16" t="e">
        <f t="shared" si="376"/>
        <v>#DIV/0!</v>
      </c>
      <c r="T277" s="23">
        <f t="shared" si="377"/>
        <v>23.8</v>
      </c>
      <c r="U277" s="28"/>
      <c r="V277" s="22">
        <f t="shared" si="378"/>
        <v>0</v>
      </c>
      <c r="W277" s="16" t="e">
        <f t="shared" si="379"/>
        <v>#DIV/0!</v>
      </c>
      <c r="X277" s="7"/>
      <c r="Y277" s="8"/>
      <c r="Z277" s="8"/>
      <c r="AA277" s="8"/>
      <c r="AB277" s="8"/>
      <c r="AC277" s="9"/>
      <c r="AD277" s="7">
        <f t="shared" si="380"/>
        <v>0</v>
      </c>
      <c r="AE277" s="75">
        <f t="shared" si="361"/>
        <v>0</v>
      </c>
      <c r="AG277" s="7" t="s">
        <v>4</v>
      </c>
      <c r="AH277" s="8">
        <f t="shared" si="391"/>
        <v>0</v>
      </c>
      <c r="AI277" s="8">
        <f t="shared" si="392"/>
        <v>0</v>
      </c>
      <c r="AJ277" s="8">
        <f t="shared" si="393"/>
        <v>0</v>
      </c>
      <c r="AK277" s="8">
        <f t="shared" si="394"/>
        <v>0</v>
      </c>
      <c r="AL277" s="9" t="s">
        <v>4</v>
      </c>
      <c r="AM277" s="7">
        <f t="shared" si="382"/>
        <v>0</v>
      </c>
      <c r="AN277" s="101">
        <f t="shared" si="383"/>
        <v>0</v>
      </c>
      <c r="AO277" s="7" t="s">
        <v>4</v>
      </c>
      <c r="AP277" s="8">
        <v>0</v>
      </c>
      <c r="AQ277" s="8">
        <v>0</v>
      </c>
      <c r="AR277" s="8">
        <v>0</v>
      </c>
      <c r="AS277" s="8">
        <v>0</v>
      </c>
      <c r="AT277" s="9" t="s">
        <v>4</v>
      </c>
      <c r="AU277" s="74">
        <f t="shared" si="384"/>
        <v>0</v>
      </c>
      <c r="AV277" s="101">
        <f t="shared" si="362"/>
        <v>0</v>
      </c>
      <c r="AW277" s="7" t="s">
        <v>4</v>
      </c>
      <c r="AX277" s="8">
        <v>0</v>
      </c>
      <c r="AY277" s="8">
        <v>0</v>
      </c>
      <c r="AZ277" s="8">
        <v>0</v>
      </c>
      <c r="BA277" s="8">
        <v>0</v>
      </c>
      <c r="BB277" s="9" t="s">
        <v>4</v>
      </c>
      <c r="BC277" s="74">
        <f t="shared" si="385"/>
        <v>0</v>
      </c>
      <c r="BD277" s="104">
        <f t="shared" si="371"/>
        <v>0</v>
      </c>
      <c r="BE277" s="96"/>
      <c r="BF277" s="11"/>
      <c r="BG277" s="11"/>
      <c r="BH277" s="11"/>
      <c r="BI277" s="11"/>
      <c r="BJ277" s="106"/>
      <c r="BK277" s="108">
        <f t="shared" si="386"/>
        <v>0</v>
      </c>
      <c r="BL277" s="86">
        <f>SUMIF(наличие!D:D,E277,наличие!F:F)</f>
        <v>0</v>
      </c>
      <c r="BM277" s="87">
        <f t="shared" si="387"/>
        <v>0</v>
      </c>
      <c r="BN277" s="87">
        <f t="shared" si="388"/>
        <v>0</v>
      </c>
      <c r="BO277" s="113">
        <f t="shared" si="367"/>
        <v>0</v>
      </c>
    </row>
    <row r="278" spans="1:67" s="10" customFormat="1" ht="63.75" x14ac:dyDescent="0.25">
      <c r="A278" s="11">
        <v>275</v>
      </c>
      <c r="B278" s="11" t="str">
        <f>_xlfn.XLOOKUP(D278,наличие!B:B,наличие!D:D,"-",0)</f>
        <v>-</v>
      </c>
      <c r="C278" s="11" t="s">
        <v>2421</v>
      </c>
      <c r="D278" s="109" t="str">
        <f t="shared" si="368"/>
        <v>BRUNE</v>
      </c>
      <c r="E278" s="110" t="str">
        <f t="shared" si="369"/>
        <v>25557BH</v>
      </c>
      <c r="F278" s="111" t="s">
        <v>2443</v>
      </c>
      <c r="G278" s="11" t="str">
        <f t="shared" si="370"/>
        <v>25557BH_Avion</v>
      </c>
      <c r="H278" s="30" t="s">
        <v>4278</v>
      </c>
      <c r="I278" s="30"/>
      <c r="J278" s="14" t="s">
        <v>2490</v>
      </c>
      <c r="K278" s="45"/>
      <c r="L278" s="65">
        <f t="shared" si="390"/>
        <v>0</v>
      </c>
      <c r="M278" s="125">
        <f>SUMIF(price!A:A,E278,price!D:D)</f>
        <v>0</v>
      </c>
      <c r="N278" s="126">
        <v>54</v>
      </c>
      <c r="O278" s="21">
        <f t="shared" si="372"/>
        <v>4860</v>
      </c>
      <c r="P278" s="16" t="e">
        <f t="shared" si="373"/>
        <v>#DIV/0!</v>
      </c>
      <c r="Q278" s="118">
        <f t="shared" si="374"/>
        <v>29.7</v>
      </c>
      <c r="R278" s="22">
        <f t="shared" si="375"/>
        <v>0</v>
      </c>
      <c r="S278" s="16" t="e">
        <f t="shared" si="376"/>
        <v>#DIV/0!</v>
      </c>
      <c r="T278" s="23">
        <f t="shared" si="377"/>
        <v>23.8</v>
      </c>
      <c r="U278" s="28"/>
      <c r="V278" s="22">
        <f t="shared" si="378"/>
        <v>0</v>
      </c>
      <c r="W278" s="16" t="e">
        <f t="shared" si="379"/>
        <v>#DIV/0!</v>
      </c>
      <c r="X278" s="7"/>
      <c r="Y278" s="8"/>
      <c r="Z278" s="8"/>
      <c r="AA278" s="8"/>
      <c r="AB278" s="8"/>
      <c r="AC278" s="9"/>
      <c r="AD278" s="7">
        <f t="shared" si="380"/>
        <v>0</v>
      </c>
      <c r="AE278" s="75">
        <f t="shared" si="361"/>
        <v>0</v>
      </c>
      <c r="AG278" s="7" t="s">
        <v>4</v>
      </c>
      <c r="AH278" s="8">
        <f t="shared" si="391"/>
        <v>0</v>
      </c>
      <c r="AI278" s="8">
        <f t="shared" si="392"/>
        <v>-2</v>
      </c>
      <c r="AJ278" s="8">
        <f t="shared" si="393"/>
        <v>-2</v>
      </c>
      <c r="AK278" s="8">
        <f t="shared" si="394"/>
        <v>0</v>
      </c>
      <c r="AL278" s="9" t="s">
        <v>4</v>
      </c>
      <c r="AM278" s="7">
        <f t="shared" si="382"/>
        <v>-4</v>
      </c>
      <c r="AN278" s="101">
        <f t="shared" si="383"/>
        <v>0</v>
      </c>
      <c r="AO278" s="7" t="s">
        <v>4</v>
      </c>
      <c r="AP278" s="8">
        <v>0</v>
      </c>
      <c r="AQ278" s="8">
        <v>1</v>
      </c>
      <c r="AR278" s="8">
        <v>1</v>
      </c>
      <c r="AS278" s="8">
        <v>0</v>
      </c>
      <c r="AT278" s="9" t="s">
        <v>4</v>
      </c>
      <c r="AU278" s="74">
        <f t="shared" si="384"/>
        <v>2</v>
      </c>
      <c r="AV278" s="101">
        <f t="shared" si="362"/>
        <v>0</v>
      </c>
      <c r="AW278" s="7" t="s">
        <v>4</v>
      </c>
      <c r="AX278" s="8">
        <v>0</v>
      </c>
      <c r="AY278" s="8">
        <v>1</v>
      </c>
      <c r="AZ278" s="8">
        <v>1</v>
      </c>
      <c r="BA278" s="8">
        <v>0</v>
      </c>
      <c r="BB278" s="9" t="s">
        <v>4</v>
      </c>
      <c r="BC278" s="74">
        <f t="shared" si="385"/>
        <v>2</v>
      </c>
      <c r="BD278" s="104">
        <f t="shared" si="371"/>
        <v>0</v>
      </c>
      <c r="BE278" s="96"/>
      <c r="BF278" s="11"/>
      <c r="BG278" s="11"/>
      <c r="BH278" s="11"/>
      <c r="BI278" s="11"/>
      <c r="BJ278" s="106"/>
      <c r="BK278" s="108">
        <f t="shared" si="386"/>
        <v>0</v>
      </c>
      <c r="BL278" s="86">
        <f>SUMIF(наличие!D:D,E278,наличие!F:F)</f>
        <v>0</v>
      </c>
      <c r="BM278" s="87">
        <f t="shared" si="387"/>
        <v>9720</v>
      </c>
      <c r="BN278" s="87">
        <f t="shared" si="388"/>
        <v>9720</v>
      </c>
      <c r="BO278" s="113">
        <f t="shared" si="367"/>
        <v>0</v>
      </c>
    </row>
    <row r="279" spans="1:67" s="10" customFormat="1" ht="63.75" x14ac:dyDescent="0.25">
      <c r="A279" s="11">
        <v>276</v>
      </c>
      <c r="B279" s="11" t="str">
        <f>_xlfn.XLOOKUP(D279,наличие!B:B,наличие!D:D,"-",0)</f>
        <v>-</v>
      </c>
      <c r="C279" s="11" t="s">
        <v>2421</v>
      </c>
      <c r="D279" s="109" t="str">
        <f t="shared" si="368"/>
        <v>BRUNE</v>
      </c>
      <c r="E279" s="110" t="str">
        <f t="shared" si="369"/>
        <v>25557BH</v>
      </c>
      <c r="F279" s="111" t="s">
        <v>18</v>
      </c>
      <c r="G279" s="11" t="str">
        <f t="shared" si="370"/>
        <v>25557BH_Grey</v>
      </c>
      <c r="H279" s="30" t="s">
        <v>4278</v>
      </c>
      <c r="I279" s="30"/>
      <c r="J279" s="14" t="s">
        <v>2490</v>
      </c>
      <c r="K279" s="45"/>
      <c r="L279" s="65">
        <f t="shared" si="390"/>
        <v>0</v>
      </c>
      <c r="M279" s="125">
        <f>SUMIF(price!A:A,E279,price!D:D)</f>
        <v>0</v>
      </c>
      <c r="N279" s="126">
        <v>54</v>
      </c>
      <c r="O279" s="21">
        <f t="shared" si="372"/>
        <v>4860</v>
      </c>
      <c r="P279" s="16" t="e">
        <f t="shared" si="373"/>
        <v>#DIV/0!</v>
      </c>
      <c r="Q279" s="118">
        <f t="shared" si="374"/>
        <v>29.7</v>
      </c>
      <c r="R279" s="22">
        <f t="shared" si="375"/>
        <v>0</v>
      </c>
      <c r="S279" s="16" t="e">
        <f t="shared" si="376"/>
        <v>#DIV/0!</v>
      </c>
      <c r="T279" s="23">
        <f t="shared" si="377"/>
        <v>23.8</v>
      </c>
      <c r="U279" s="28"/>
      <c r="V279" s="22">
        <f t="shared" si="378"/>
        <v>0</v>
      </c>
      <c r="W279" s="16" t="e">
        <f t="shared" si="379"/>
        <v>#DIV/0!</v>
      </c>
      <c r="X279" s="7"/>
      <c r="Y279" s="8"/>
      <c r="Z279" s="8"/>
      <c r="AA279" s="8"/>
      <c r="AB279" s="8"/>
      <c r="AC279" s="9"/>
      <c r="AD279" s="7">
        <f t="shared" si="380"/>
        <v>0</v>
      </c>
      <c r="AE279" s="75">
        <f t="shared" si="361"/>
        <v>0</v>
      </c>
      <c r="AG279" s="7" t="s">
        <v>4</v>
      </c>
      <c r="AH279" s="8">
        <f t="shared" si="391"/>
        <v>0</v>
      </c>
      <c r="AI279" s="8">
        <f t="shared" si="392"/>
        <v>-2</v>
      </c>
      <c r="AJ279" s="8">
        <f t="shared" si="393"/>
        <v>-1</v>
      </c>
      <c r="AK279" s="8">
        <f t="shared" si="394"/>
        <v>0</v>
      </c>
      <c r="AL279" s="9" t="s">
        <v>4</v>
      </c>
      <c r="AM279" s="7">
        <f t="shared" si="382"/>
        <v>-3</v>
      </c>
      <c r="AN279" s="101">
        <f t="shared" si="383"/>
        <v>0</v>
      </c>
      <c r="AO279" s="7" t="s">
        <v>4</v>
      </c>
      <c r="AP279" s="8">
        <v>0</v>
      </c>
      <c r="AQ279" s="8">
        <v>1</v>
      </c>
      <c r="AR279" s="8">
        <v>1</v>
      </c>
      <c r="AS279" s="8">
        <v>0</v>
      </c>
      <c r="AT279" s="9" t="s">
        <v>4</v>
      </c>
      <c r="AU279" s="74">
        <f t="shared" si="384"/>
        <v>2</v>
      </c>
      <c r="AV279" s="101">
        <f t="shared" si="362"/>
        <v>0</v>
      </c>
      <c r="AW279" s="7" t="s">
        <v>4</v>
      </c>
      <c r="AX279" s="8">
        <v>0</v>
      </c>
      <c r="AY279" s="8">
        <v>1</v>
      </c>
      <c r="AZ279" s="8">
        <v>1</v>
      </c>
      <c r="BA279" s="8">
        <v>0</v>
      </c>
      <c r="BB279" s="9" t="s">
        <v>4</v>
      </c>
      <c r="BC279" s="74">
        <f t="shared" si="385"/>
        <v>2</v>
      </c>
      <c r="BD279" s="104">
        <f t="shared" si="371"/>
        <v>0</v>
      </c>
      <c r="BE279" s="96"/>
      <c r="BF279" s="11"/>
      <c r="BG279" s="11"/>
      <c r="BH279" s="11">
        <v>1</v>
      </c>
      <c r="BI279" s="11"/>
      <c r="BJ279" s="106"/>
      <c r="BK279" s="108">
        <f t="shared" si="386"/>
        <v>1</v>
      </c>
      <c r="BL279" s="86">
        <f>SUMIF(наличие!D:D,E279,наличие!F:F)</f>
        <v>0</v>
      </c>
      <c r="BM279" s="87">
        <f t="shared" si="387"/>
        <v>9720</v>
      </c>
      <c r="BN279" s="87">
        <f t="shared" si="388"/>
        <v>9720</v>
      </c>
      <c r="BO279" s="113">
        <f t="shared" si="367"/>
        <v>0</v>
      </c>
    </row>
    <row r="280" spans="1:67" s="10" customFormat="1" ht="63.75" x14ac:dyDescent="0.25">
      <c r="A280" s="11">
        <v>277</v>
      </c>
      <c r="B280" s="11" t="str">
        <f>_xlfn.XLOOKUP(D280,наличие!B:B,наличие!D:D,"-",0)</f>
        <v>-</v>
      </c>
      <c r="C280" s="11" t="s">
        <v>2422</v>
      </c>
      <c r="D280" s="109" t="str">
        <f t="shared" si="368"/>
        <v>FURMAN</v>
      </c>
      <c r="E280" s="110" t="str">
        <f t="shared" si="369"/>
        <v>25558BH</v>
      </c>
      <c r="F280" s="111" t="s">
        <v>2481</v>
      </c>
      <c r="G280" s="11" t="str">
        <f t="shared" si="370"/>
        <v>25558BH_Blue Plaid</v>
      </c>
      <c r="H280" s="30" t="s">
        <v>4278</v>
      </c>
      <c r="I280" s="30"/>
      <c r="J280" s="15" t="s">
        <v>2490</v>
      </c>
      <c r="K280" s="45"/>
      <c r="L280" s="65">
        <f t="shared" si="390"/>
        <v>0</v>
      </c>
      <c r="M280" s="125">
        <f>SUMIF(price!A:A,E280,price!D:D)</f>
        <v>0</v>
      </c>
      <c r="N280" s="126">
        <v>103</v>
      </c>
      <c r="O280" s="21">
        <f t="shared" si="372"/>
        <v>9270</v>
      </c>
      <c r="P280" s="16" t="e">
        <f t="shared" si="373"/>
        <v>#DIV/0!</v>
      </c>
      <c r="Q280" s="118">
        <f t="shared" si="374"/>
        <v>56.7</v>
      </c>
      <c r="R280" s="22">
        <f t="shared" si="375"/>
        <v>0</v>
      </c>
      <c r="S280" s="16" t="e">
        <f t="shared" si="376"/>
        <v>#DIV/0!</v>
      </c>
      <c r="T280" s="23">
        <f t="shared" si="377"/>
        <v>45.4</v>
      </c>
      <c r="U280" s="28">
        <v>1768</v>
      </c>
      <c r="V280" s="22">
        <f t="shared" si="378"/>
        <v>0</v>
      </c>
      <c r="W280" s="16" t="e">
        <f t="shared" si="379"/>
        <v>#DIV/0!</v>
      </c>
      <c r="X280" s="7"/>
      <c r="Y280" s="8"/>
      <c r="Z280" s="8"/>
      <c r="AA280" s="8"/>
      <c r="AB280" s="8"/>
      <c r="AC280" s="9"/>
      <c r="AD280" s="7">
        <f t="shared" si="380"/>
        <v>0</v>
      </c>
      <c r="AE280" s="75">
        <f t="shared" si="361"/>
        <v>0</v>
      </c>
      <c r="AG280" s="7" t="s">
        <v>4</v>
      </c>
      <c r="AH280" s="8">
        <f t="shared" si="391"/>
        <v>0</v>
      </c>
      <c r="AI280" s="8">
        <f t="shared" si="392"/>
        <v>1</v>
      </c>
      <c r="AJ280" s="8">
        <f t="shared" si="393"/>
        <v>0</v>
      </c>
      <c r="AK280" s="8">
        <f t="shared" si="394"/>
        <v>0</v>
      </c>
      <c r="AL280" s="9" t="s">
        <v>4</v>
      </c>
      <c r="AM280" s="7">
        <f t="shared" si="382"/>
        <v>1</v>
      </c>
      <c r="AN280" s="101">
        <f t="shared" si="383"/>
        <v>0</v>
      </c>
      <c r="AO280" s="7" t="s">
        <v>4</v>
      </c>
      <c r="AP280" s="8">
        <v>0</v>
      </c>
      <c r="AQ280" s="8">
        <v>0</v>
      </c>
      <c r="AR280" s="8">
        <v>0</v>
      </c>
      <c r="AS280" s="8">
        <v>0</v>
      </c>
      <c r="AT280" s="9" t="s">
        <v>4</v>
      </c>
      <c r="AU280" s="74">
        <f t="shared" si="384"/>
        <v>0</v>
      </c>
      <c r="AV280" s="101">
        <f t="shared" si="362"/>
        <v>0</v>
      </c>
      <c r="AW280" s="7" t="s">
        <v>4</v>
      </c>
      <c r="AX280" s="8">
        <v>0</v>
      </c>
      <c r="AY280" s="8">
        <v>0</v>
      </c>
      <c r="AZ280" s="8">
        <v>0</v>
      </c>
      <c r="BA280" s="8">
        <v>0</v>
      </c>
      <c r="BB280" s="9" t="s">
        <v>4</v>
      </c>
      <c r="BC280" s="74">
        <f t="shared" si="385"/>
        <v>0</v>
      </c>
      <c r="BD280" s="104">
        <f t="shared" si="371"/>
        <v>0</v>
      </c>
      <c r="BE280" s="96"/>
      <c r="BF280" s="11"/>
      <c r="BG280" s="11">
        <v>1</v>
      </c>
      <c r="BH280" s="11"/>
      <c r="BI280" s="11"/>
      <c r="BJ280" s="106"/>
      <c r="BK280" s="108">
        <f t="shared" si="386"/>
        <v>1</v>
      </c>
      <c r="BL280" s="86">
        <f>SUMIF(наличие!D:D,E280,наличие!F:F)</f>
        <v>0</v>
      </c>
      <c r="BM280" s="87">
        <f t="shared" si="387"/>
        <v>0</v>
      </c>
      <c r="BN280" s="87">
        <f t="shared" si="388"/>
        <v>0</v>
      </c>
      <c r="BO280" s="113">
        <f t="shared" si="367"/>
        <v>0</v>
      </c>
    </row>
    <row r="281" spans="1:67" s="10" customFormat="1" ht="63.75" x14ac:dyDescent="0.25">
      <c r="A281" s="11">
        <v>278</v>
      </c>
      <c r="B281" s="11" t="str">
        <f>_xlfn.XLOOKUP(D281,наличие!B:B,наличие!D:D,"-",0)</f>
        <v>-</v>
      </c>
      <c r="C281" s="11" t="s">
        <v>2422</v>
      </c>
      <c r="D281" s="109" t="str">
        <f t="shared" si="368"/>
        <v>FURMAN</v>
      </c>
      <c r="E281" s="110" t="str">
        <f t="shared" si="369"/>
        <v>25558BH</v>
      </c>
      <c r="F281" s="111" t="s">
        <v>2482</v>
      </c>
      <c r="G281" s="11" t="str">
        <f t="shared" si="370"/>
        <v>25558BH_Copper Plaid</v>
      </c>
      <c r="H281" s="30" t="s">
        <v>4278</v>
      </c>
      <c r="I281" s="30"/>
      <c r="J281" s="14" t="s">
        <v>2490</v>
      </c>
      <c r="K281" s="45"/>
      <c r="L281" s="65">
        <f t="shared" si="390"/>
        <v>0</v>
      </c>
      <c r="M281" s="125">
        <f>SUMIF(price!A:A,E281,price!D:D)</f>
        <v>0</v>
      </c>
      <c r="N281" s="126">
        <v>146</v>
      </c>
      <c r="O281" s="21">
        <f t="shared" ref="O281:O289" si="395">N281*$L$1</f>
        <v>13140</v>
      </c>
      <c r="P281" s="16" t="e">
        <f t="shared" ref="P281:P289" si="396">(N281-L281)/L281</f>
        <v>#DIV/0!</v>
      </c>
      <c r="Q281" s="118">
        <f t="shared" ref="Q281:Q289" si="397">ROUND(N281*0.55,1)</f>
        <v>80.3</v>
      </c>
      <c r="R281" s="22">
        <f t="shared" ref="R281:R289" si="398">Q281*$J$1</f>
        <v>0</v>
      </c>
      <c r="S281" s="16" t="e">
        <f t="shared" ref="S281:S289" si="399">(Q281-L281)/L281</f>
        <v>#DIV/0!</v>
      </c>
      <c r="T281" s="23">
        <f t="shared" ref="T281:T289" si="400">ROUND(Q281*0.8,1)</f>
        <v>64.2</v>
      </c>
      <c r="U281" s="28"/>
      <c r="V281" s="22">
        <f t="shared" ref="V281:V289" si="401">T281*$J$1</f>
        <v>0</v>
      </c>
      <c r="W281" s="16" t="e">
        <f t="shared" ref="W281:W289" si="402">(T281-L281)/L281</f>
        <v>#DIV/0!</v>
      </c>
      <c r="X281" s="7"/>
      <c r="Y281" s="8"/>
      <c r="Z281" s="8"/>
      <c r="AA281" s="8"/>
      <c r="AB281" s="8"/>
      <c r="AC281" s="9"/>
      <c r="AD281" s="7">
        <f t="shared" ref="AD281:AD289" si="403">SUM(X281:AC281)</f>
        <v>0</v>
      </c>
      <c r="AE281" s="75">
        <f t="shared" si="361"/>
        <v>0</v>
      </c>
      <c r="AG281" s="7" t="s">
        <v>4</v>
      </c>
      <c r="AH281" s="8">
        <f t="shared" ref="AH281:AH289" si="404">BF281+Y281-AP281-AX281</f>
        <v>0</v>
      </c>
      <c r="AI281" s="8">
        <f t="shared" ref="AI281:AI289" si="405">BG281+Z281-AQ281-AY281</f>
        <v>0</v>
      </c>
      <c r="AJ281" s="8">
        <f t="shared" ref="AJ281:AJ289" si="406">BH281+AA281-AR281-AZ281</f>
        <v>0</v>
      </c>
      <c r="AK281" s="8">
        <f t="shared" ref="AK281:AK289" si="407">BI281+AB281-AS281-BA281</f>
        <v>0</v>
      </c>
      <c r="AL281" s="9" t="s">
        <v>4</v>
      </c>
      <c r="AM281" s="7">
        <f t="shared" ref="AM281:AM289" si="408">SUM(AG281:AL281)</f>
        <v>0</v>
      </c>
      <c r="AN281" s="101">
        <f t="shared" ref="AN281:AN289" si="409">AM281*L281</f>
        <v>0</v>
      </c>
      <c r="AO281" s="7" t="s">
        <v>4</v>
      </c>
      <c r="AP281" s="8">
        <v>0</v>
      </c>
      <c r="AQ281" s="8">
        <v>0</v>
      </c>
      <c r="AR281" s="8">
        <v>0</v>
      </c>
      <c r="AS281" s="8">
        <v>0</v>
      </c>
      <c r="AT281" s="9" t="s">
        <v>4</v>
      </c>
      <c r="AU281" s="74">
        <f t="shared" si="384"/>
        <v>0</v>
      </c>
      <c r="AV281" s="101">
        <f t="shared" si="362"/>
        <v>0</v>
      </c>
      <c r="AW281" s="7" t="s">
        <v>4</v>
      </c>
      <c r="AX281" s="8">
        <v>0</v>
      </c>
      <c r="AY281" s="8">
        <v>0</v>
      </c>
      <c r="AZ281" s="8">
        <v>0</v>
      </c>
      <c r="BA281" s="8">
        <v>0</v>
      </c>
      <c r="BB281" s="9" t="s">
        <v>4</v>
      </c>
      <c r="BC281" s="74">
        <f t="shared" ref="BC281:BC289" si="410">SUM(AW281:BB281)</f>
        <v>0</v>
      </c>
      <c r="BD281" s="104">
        <f t="shared" si="371"/>
        <v>0</v>
      </c>
      <c r="BE281" s="96"/>
      <c r="BF281" s="11"/>
      <c r="BG281" s="11"/>
      <c r="BH281" s="11"/>
      <c r="BI281" s="11"/>
      <c r="BJ281" s="106"/>
      <c r="BK281" s="108">
        <f t="shared" ref="BK281:BK289" si="411">SUM(BE281:BJ281)</f>
        <v>0</v>
      </c>
      <c r="BL281" s="86">
        <f>SUMIF(наличие!D:D,E281,наличие!F:F)</f>
        <v>0</v>
      </c>
      <c r="BM281" s="87">
        <f t="shared" ref="BM281:BM289" si="412">AU281*O281</f>
        <v>0</v>
      </c>
      <c r="BN281" s="87">
        <f t="shared" ref="BN281:BN289" si="413">BC281*O281</f>
        <v>0</v>
      </c>
      <c r="BO281" s="113">
        <f t="shared" si="367"/>
        <v>0</v>
      </c>
    </row>
    <row r="282" spans="1:67" s="10" customFormat="1" ht="63.75" x14ac:dyDescent="0.25">
      <c r="A282" s="11">
        <v>279</v>
      </c>
      <c r="B282" s="11" t="str">
        <f>_xlfn.XLOOKUP(D282,наличие!B:B,наличие!D:D,"-",0)</f>
        <v>-</v>
      </c>
      <c r="C282" s="11" t="s">
        <v>2422</v>
      </c>
      <c r="D282" s="109" t="str">
        <f t="shared" si="368"/>
        <v>FURMAN</v>
      </c>
      <c r="E282" s="110" t="str">
        <f t="shared" si="369"/>
        <v>25558BH</v>
      </c>
      <c r="F282" s="111" t="s">
        <v>2480</v>
      </c>
      <c r="G282" s="11" t="str">
        <f t="shared" si="370"/>
        <v>25558BH_Uniform Green Plaid</v>
      </c>
      <c r="H282" s="30" t="s">
        <v>4278</v>
      </c>
      <c r="I282" s="30"/>
      <c r="J282" s="14" t="s">
        <v>2490</v>
      </c>
      <c r="K282" s="45"/>
      <c r="L282" s="65">
        <f t="shared" si="390"/>
        <v>0</v>
      </c>
      <c r="M282" s="125">
        <f>SUMIF(price!A:A,E282,price!D:D)</f>
        <v>0</v>
      </c>
      <c r="N282" s="126">
        <v>146</v>
      </c>
      <c r="O282" s="21">
        <f t="shared" si="395"/>
        <v>13140</v>
      </c>
      <c r="P282" s="16" t="e">
        <f t="shared" si="396"/>
        <v>#DIV/0!</v>
      </c>
      <c r="Q282" s="118">
        <f t="shared" si="397"/>
        <v>80.3</v>
      </c>
      <c r="R282" s="22">
        <f t="shared" si="398"/>
        <v>0</v>
      </c>
      <c r="S282" s="16" t="e">
        <f t="shared" si="399"/>
        <v>#DIV/0!</v>
      </c>
      <c r="T282" s="23">
        <f t="shared" si="400"/>
        <v>64.2</v>
      </c>
      <c r="U282" s="28"/>
      <c r="V282" s="22">
        <f t="shared" si="401"/>
        <v>0</v>
      </c>
      <c r="W282" s="16" t="e">
        <f t="shared" si="402"/>
        <v>#DIV/0!</v>
      </c>
      <c r="X282" s="7"/>
      <c r="Y282" s="8"/>
      <c r="Z282" s="8"/>
      <c r="AA282" s="8"/>
      <c r="AB282" s="8"/>
      <c r="AC282" s="9"/>
      <c r="AD282" s="7">
        <f t="shared" si="403"/>
        <v>0</v>
      </c>
      <c r="AE282" s="75">
        <f t="shared" si="361"/>
        <v>0</v>
      </c>
      <c r="AG282" s="7" t="s">
        <v>4</v>
      </c>
      <c r="AH282" s="8">
        <f t="shared" si="404"/>
        <v>0</v>
      </c>
      <c r="AI282" s="8">
        <f t="shared" si="405"/>
        <v>0</v>
      </c>
      <c r="AJ282" s="8">
        <f t="shared" si="406"/>
        <v>0</v>
      </c>
      <c r="AK282" s="8">
        <f t="shared" si="407"/>
        <v>0</v>
      </c>
      <c r="AL282" s="9" t="s">
        <v>4</v>
      </c>
      <c r="AM282" s="7">
        <f t="shared" si="408"/>
        <v>0</v>
      </c>
      <c r="AN282" s="101">
        <f t="shared" si="409"/>
        <v>0</v>
      </c>
      <c r="AO282" s="7" t="s">
        <v>4</v>
      </c>
      <c r="AP282" s="8">
        <v>0</v>
      </c>
      <c r="AQ282" s="8">
        <v>0</v>
      </c>
      <c r="AR282" s="8">
        <v>0</v>
      </c>
      <c r="AS282" s="8">
        <v>0</v>
      </c>
      <c r="AT282" s="9" t="s">
        <v>4</v>
      </c>
      <c r="AU282" s="74">
        <f t="shared" si="384"/>
        <v>0</v>
      </c>
      <c r="AV282" s="101">
        <f t="shared" si="362"/>
        <v>0</v>
      </c>
      <c r="AW282" s="7" t="s">
        <v>4</v>
      </c>
      <c r="AX282" s="8">
        <v>0</v>
      </c>
      <c r="AY282" s="8">
        <v>0</v>
      </c>
      <c r="AZ282" s="8">
        <v>0</v>
      </c>
      <c r="BA282" s="8">
        <v>0</v>
      </c>
      <c r="BB282" s="9" t="s">
        <v>4</v>
      </c>
      <c r="BC282" s="74">
        <f t="shared" si="410"/>
        <v>0</v>
      </c>
      <c r="BD282" s="104">
        <f t="shared" si="371"/>
        <v>0</v>
      </c>
      <c r="BE282" s="96"/>
      <c r="BF282" s="11"/>
      <c r="BG282" s="11"/>
      <c r="BH282" s="11"/>
      <c r="BI282" s="11"/>
      <c r="BJ282" s="106"/>
      <c r="BK282" s="108">
        <f t="shared" si="411"/>
        <v>0</v>
      </c>
      <c r="BL282" s="86">
        <f>SUMIF(наличие!D:D,E282,наличие!F:F)</f>
        <v>0</v>
      </c>
      <c r="BM282" s="87">
        <f t="shared" si="412"/>
        <v>0</v>
      </c>
      <c r="BN282" s="87">
        <f t="shared" si="413"/>
        <v>0</v>
      </c>
      <c r="BO282" s="113">
        <f t="shared" si="367"/>
        <v>0</v>
      </c>
    </row>
    <row r="283" spans="1:67" s="10" customFormat="1" ht="60" x14ac:dyDescent="0.25">
      <c r="A283" s="11">
        <v>280</v>
      </c>
      <c r="B283" s="11" t="str">
        <f>_xlfn.XLOOKUP(D283,наличие!B:B,наличие!D:D,"-",0)</f>
        <v>-</v>
      </c>
      <c r="C283" s="11" t="s">
        <v>2423</v>
      </c>
      <c r="D283" s="109" t="str">
        <f t="shared" si="368"/>
        <v>REFFELL</v>
      </c>
      <c r="E283" s="110" t="str">
        <f t="shared" si="369"/>
        <v>25150BH</v>
      </c>
      <c r="F283" s="111" t="s">
        <v>5</v>
      </c>
      <c r="G283" s="11" t="str">
        <f t="shared" si="370"/>
        <v>25150BH_Black</v>
      </c>
      <c r="H283" s="30" t="s">
        <v>4278</v>
      </c>
      <c r="I283" s="30"/>
      <c r="J283" s="14" t="s">
        <v>2491</v>
      </c>
      <c r="K283" s="45"/>
      <c r="L283" s="65">
        <f t="shared" si="390"/>
        <v>0</v>
      </c>
      <c r="M283" s="125">
        <f>SUMIF(price!A:A,E283,price!D:D)</f>
        <v>0</v>
      </c>
      <c r="N283" s="126">
        <v>146</v>
      </c>
      <c r="O283" s="21">
        <f t="shared" si="395"/>
        <v>13140</v>
      </c>
      <c r="P283" s="16" t="e">
        <f t="shared" si="396"/>
        <v>#DIV/0!</v>
      </c>
      <c r="Q283" s="118">
        <f t="shared" si="397"/>
        <v>80.3</v>
      </c>
      <c r="R283" s="22">
        <f t="shared" si="398"/>
        <v>0</v>
      </c>
      <c r="S283" s="16" t="e">
        <f t="shared" si="399"/>
        <v>#DIV/0!</v>
      </c>
      <c r="T283" s="23">
        <f t="shared" si="400"/>
        <v>64.2</v>
      </c>
      <c r="U283" s="28">
        <v>2443</v>
      </c>
      <c r="V283" s="22">
        <f t="shared" si="401"/>
        <v>0</v>
      </c>
      <c r="W283" s="16" t="e">
        <f t="shared" si="402"/>
        <v>#DIV/0!</v>
      </c>
      <c r="X283" s="7"/>
      <c r="Y283" s="8"/>
      <c r="Z283" s="8"/>
      <c r="AA283" s="8"/>
      <c r="AB283" s="8"/>
      <c r="AC283" s="9"/>
      <c r="AD283" s="7">
        <f t="shared" si="403"/>
        <v>0</v>
      </c>
      <c r="AE283" s="75">
        <f t="shared" si="361"/>
        <v>0</v>
      </c>
      <c r="AG283" s="7" t="s">
        <v>4</v>
      </c>
      <c r="AH283" s="8">
        <f t="shared" si="404"/>
        <v>1</v>
      </c>
      <c r="AI283" s="8">
        <f t="shared" si="405"/>
        <v>3</v>
      </c>
      <c r="AJ283" s="8">
        <f t="shared" si="406"/>
        <v>3</v>
      </c>
      <c r="AK283" s="8">
        <f t="shared" si="407"/>
        <v>2</v>
      </c>
      <c r="AL283" s="9" t="s">
        <v>4</v>
      </c>
      <c r="AM283" s="7">
        <f t="shared" si="408"/>
        <v>9</v>
      </c>
      <c r="AN283" s="101">
        <f t="shared" si="409"/>
        <v>0</v>
      </c>
      <c r="AO283" s="7" t="s">
        <v>4</v>
      </c>
      <c r="AP283" s="8">
        <v>0</v>
      </c>
      <c r="AQ283" s="8">
        <v>0</v>
      </c>
      <c r="AR283" s="8">
        <v>0</v>
      </c>
      <c r="AS283" s="8">
        <v>0</v>
      </c>
      <c r="AT283" s="9" t="s">
        <v>4</v>
      </c>
      <c r="AU283" s="74">
        <f t="shared" ref="AU283:AU289" si="414">SUM(AO283:AT283)</f>
        <v>0</v>
      </c>
      <c r="AV283" s="101">
        <f t="shared" si="362"/>
        <v>0</v>
      </c>
      <c r="AW283" s="7" t="s">
        <v>4</v>
      </c>
      <c r="AX283" s="8">
        <v>0</v>
      </c>
      <c r="AY283" s="8">
        <v>0</v>
      </c>
      <c r="AZ283" s="8">
        <v>0</v>
      </c>
      <c r="BA283" s="8">
        <v>0</v>
      </c>
      <c r="BB283" s="9" t="s">
        <v>4</v>
      </c>
      <c r="BC283" s="74">
        <f t="shared" si="410"/>
        <v>0</v>
      </c>
      <c r="BD283" s="104">
        <f t="shared" si="371"/>
        <v>0</v>
      </c>
      <c r="BE283" s="96"/>
      <c r="BF283" s="11">
        <v>1</v>
      </c>
      <c r="BG283" s="11">
        <v>3</v>
      </c>
      <c r="BH283" s="11">
        <v>3</v>
      </c>
      <c r="BI283" s="11">
        <v>2</v>
      </c>
      <c r="BJ283" s="106"/>
      <c r="BK283" s="108">
        <f t="shared" si="411"/>
        <v>9</v>
      </c>
      <c r="BL283" s="86">
        <f>SUMIF(наличие!D:D,E283,наличие!F:F)</f>
        <v>0</v>
      </c>
      <c r="BM283" s="87">
        <f t="shared" si="412"/>
        <v>0</v>
      </c>
      <c r="BN283" s="87">
        <f t="shared" si="413"/>
        <v>0</v>
      </c>
      <c r="BO283" s="113">
        <f t="shared" si="367"/>
        <v>0</v>
      </c>
    </row>
    <row r="284" spans="1:67" s="10" customFormat="1" ht="60" x14ac:dyDescent="0.25">
      <c r="A284" s="11">
        <v>281</v>
      </c>
      <c r="B284" s="11" t="str">
        <f>_xlfn.XLOOKUP(D284,наличие!B:B,наличие!D:D,"-",0)</f>
        <v>-</v>
      </c>
      <c r="C284" s="11" t="s">
        <v>2423</v>
      </c>
      <c r="D284" s="109" t="str">
        <f t="shared" si="368"/>
        <v>REFFELL</v>
      </c>
      <c r="E284" s="110" t="str">
        <f t="shared" si="369"/>
        <v>25150BH</v>
      </c>
      <c r="F284" s="111" t="s">
        <v>2436</v>
      </c>
      <c r="G284" s="11" t="str">
        <f t="shared" si="370"/>
        <v>25150BH_Copper</v>
      </c>
      <c r="H284" s="30" t="s">
        <v>4278</v>
      </c>
      <c r="I284" s="30"/>
      <c r="J284" s="14" t="s">
        <v>2491</v>
      </c>
      <c r="K284" s="45"/>
      <c r="L284" s="65">
        <f t="shared" si="390"/>
        <v>0</v>
      </c>
      <c r="M284" s="125">
        <f>SUMIF(price!A:A,E284,price!D:D)</f>
        <v>0</v>
      </c>
      <c r="N284" s="126">
        <v>146</v>
      </c>
      <c r="O284" s="21">
        <f t="shared" si="395"/>
        <v>13140</v>
      </c>
      <c r="P284" s="16" t="e">
        <f t="shared" si="396"/>
        <v>#DIV/0!</v>
      </c>
      <c r="Q284" s="118">
        <f t="shared" si="397"/>
        <v>80.3</v>
      </c>
      <c r="R284" s="22">
        <f t="shared" si="398"/>
        <v>0</v>
      </c>
      <c r="S284" s="16" t="e">
        <f t="shared" si="399"/>
        <v>#DIV/0!</v>
      </c>
      <c r="T284" s="23">
        <f t="shared" si="400"/>
        <v>64.2</v>
      </c>
      <c r="U284" s="28">
        <v>2443</v>
      </c>
      <c r="V284" s="22">
        <f t="shared" si="401"/>
        <v>0</v>
      </c>
      <c r="W284" s="16" t="e">
        <f t="shared" si="402"/>
        <v>#DIV/0!</v>
      </c>
      <c r="X284" s="7"/>
      <c r="Y284" s="8"/>
      <c r="Z284" s="8"/>
      <c r="AA284" s="8"/>
      <c r="AB284" s="8"/>
      <c r="AC284" s="9"/>
      <c r="AD284" s="7">
        <f t="shared" si="403"/>
        <v>0</v>
      </c>
      <c r="AE284" s="75">
        <f t="shared" si="361"/>
        <v>0</v>
      </c>
      <c r="AG284" s="7" t="s">
        <v>4</v>
      </c>
      <c r="AH284" s="8">
        <f t="shared" si="404"/>
        <v>1</v>
      </c>
      <c r="AI284" s="8">
        <f t="shared" si="405"/>
        <v>3</v>
      </c>
      <c r="AJ284" s="8">
        <f t="shared" si="406"/>
        <v>2</v>
      </c>
      <c r="AK284" s="8">
        <f t="shared" si="407"/>
        <v>2</v>
      </c>
      <c r="AL284" s="9" t="s">
        <v>4</v>
      </c>
      <c r="AM284" s="7">
        <f t="shared" si="408"/>
        <v>8</v>
      </c>
      <c r="AN284" s="101">
        <f t="shared" si="409"/>
        <v>0</v>
      </c>
      <c r="AO284" s="7" t="s">
        <v>4</v>
      </c>
      <c r="AP284" s="8">
        <v>0</v>
      </c>
      <c r="AQ284" s="8">
        <v>0</v>
      </c>
      <c r="AR284" s="8">
        <v>0</v>
      </c>
      <c r="AS284" s="8">
        <v>0</v>
      </c>
      <c r="AT284" s="9" t="s">
        <v>4</v>
      </c>
      <c r="AU284" s="74">
        <f>SUM(AO284:AT284)</f>
        <v>0</v>
      </c>
      <c r="AV284" s="101">
        <f t="shared" si="362"/>
        <v>0</v>
      </c>
      <c r="AW284" s="7" t="s">
        <v>4</v>
      </c>
      <c r="AX284" s="8">
        <v>0</v>
      </c>
      <c r="AY284" s="8">
        <v>0</v>
      </c>
      <c r="AZ284" s="8">
        <v>0</v>
      </c>
      <c r="BA284" s="8">
        <v>0</v>
      </c>
      <c r="BB284" s="9" t="s">
        <v>4</v>
      </c>
      <c r="BC284" s="74">
        <f t="shared" si="410"/>
        <v>0</v>
      </c>
      <c r="BD284" s="104">
        <f t="shared" si="371"/>
        <v>0</v>
      </c>
      <c r="BE284" s="96"/>
      <c r="BF284" s="11">
        <v>1</v>
      </c>
      <c r="BG284" s="11">
        <v>3</v>
      </c>
      <c r="BH284" s="11">
        <v>2</v>
      </c>
      <c r="BI284" s="11">
        <v>2</v>
      </c>
      <c r="BJ284" s="106"/>
      <c r="BK284" s="108">
        <f t="shared" si="411"/>
        <v>8</v>
      </c>
      <c r="BL284" s="86">
        <f>SUMIF(наличие!D:D,E284,наличие!F:F)</f>
        <v>0</v>
      </c>
      <c r="BM284" s="87">
        <f t="shared" si="412"/>
        <v>0</v>
      </c>
      <c r="BN284" s="87">
        <f t="shared" si="413"/>
        <v>0</v>
      </c>
      <c r="BO284" s="113">
        <f t="shared" si="367"/>
        <v>0</v>
      </c>
    </row>
    <row r="285" spans="1:67" s="10" customFormat="1" ht="63.75" x14ac:dyDescent="0.25">
      <c r="A285" s="11">
        <v>282</v>
      </c>
      <c r="B285" s="11" t="str">
        <f>_xlfn.XLOOKUP(D285,наличие!B:B,наличие!D:D,"-",0)</f>
        <v>Кепки</v>
      </c>
      <c r="C285" s="11" t="s">
        <v>2424</v>
      </c>
      <c r="D285" s="109" t="str">
        <f t="shared" si="368"/>
        <v>FINNEGAN</v>
      </c>
      <c r="E285" s="110" t="str">
        <f t="shared" si="369"/>
        <v>25548BH</v>
      </c>
      <c r="F285" s="111" t="s">
        <v>5</v>
      </c>
      <c r="G285" s="11" t="str">
        <f t="shared" si="370"/>
        <v>25548BH_Black</v>
      </c>
      <c r="H285" s="30" t="s">
        <v>4278</v>
      </c>
      <c r="I285" s="30"/>
      <c r="J285" s="14" t="s">
        <v>2490</v>
      </c>
      <c r="K285" s="45"/>
      <c r="L285" s="65">
        <f t="shared" si="390"/>
        <v>0</v>
      </c>
      <c r="M285" s="125">
        <f>SUMIF(price!A:A,E285,price!D:D)</f>
        <v>60</v>
      </c>
      <c r="N285" s="126">
        <v>146</v>
      </c>
      <c r="O285" s="21">
        <f t="shared" si="395"/>
        <v>13140</v>
      </c>
      <c r="P285" s="16" t="e">
        <f t="shared" si="396"/>
        <v>#DIV/0!</v>
      </c>
      <c r="Q285" s="118">
        <f t="shared" si="397"/>
        <v>80.3</v>
      </c>
      <c r="R285" s="22">
        <f t="shared" si="398"/>
        <v>0</v>
      </c>
      <c r="S285" s="16" t="e">
        <f t="shared" si="399"/>
        <v>#DIV/0!</v>
      </c>
      <c r="T285" s="23">
        <f t="shared" si="400"/>
        <v>64.2</v>
      </c>
      <c r="U285" s="28">
        <v>2443</v>
      </c>
      <c r="V285" s="22">
        <f t="shared" si="401"/>
        <v>0</v>
      </c>
      <c r="W285" s="16" t="e">
        <f t="shared" si="402"/>
        <v>#DIV/0!</v>
      </c>
      <c r="X285" s="7"/>
      <c r="Y285" s="8"/>
      <c r="Z285" s="8"/>
      <c r="AA285" s="8"/>
      <c r="AB285" s="8"/>
      <c r="AC285" s="9"/>
      <c r="AD285" s="7">
        <f t="shared" si="403"/>
        <v>0</v>
      </c>
      <c r="AE285" s="75">
        <f t="shared" si="361"/>
        <v>0</v>
      </c>
      <c r="AG285" s="7" t="s">
        <v>4</v>
      </c>
      <c r="AH285" s="8">
        <f t="shared" si="404"/>
        <v>2</v>
      </c>
      <c r="AI285" s="8">
        <f t="shared" si="405"/>
        <v>4</v>
      </c>
      <c r="AJ285" s="8">
        <f t="shared" si="406"/>
        <v>2</v>
      </c>
      <c r="AK285" s="8">
        <f t="shared" si="407"/>
        <v>0</v>
      </c>
      <c r="AL285" s="9" t="s">
        <v>4</v>
      </c>
      <c r="AM285" s="7">
        <f t="shared" si="408"/>
        <v>8</v>
      </c>
      <c r="AN285" s="101">
        <f t="shared" si="409"/>
        <v>0</v>
      </c>
      <c r="AO285" s="7" t="s">
        <v>4</v>
      </c>
      <c r="AP285" s="8">
        <v>0</v>
      </c>
      <c r="AQ285" s="8">
        <v>0</v>
      </c>
      <c r="AR285" s="8">
        <v>0</v>
      </c>
      <c r="AS285" s="8">
        <v>0</v>
      </c>
      <c r="AT285" s="9" t="s">
        <v>4</v>
      </c>
      <c r="AU285" s="74">
        <f t="shared" si="414"/>
        <v>0</v>
      </c>
      <c r="AV285" s="101">
        <f t="shared" si="362"/>
        <v>0</v>
      </c>
      <c r="AW285" s="7" t="s">
        <v>4</v>
      </c>
      <c r="AX285" s="8">
        <v>0</v>
      </c>
      <c r="AY285" s="8">
        <v>0</v>
      </c>
      <c r="AZ285" s="8">
        <v>0</v>
      </c>
      <c r="BA285" s="8">
        <v>0</v>
      </c>
      <c r="BB285" s="9" t="s">
        <v>4</v>
      </c>
      <c r="BC285" s="74">
        <f t="shared" si="410"/>
        <v>0</v>
      </c>
      <c r="BD285" s="104">
        <f t="shared" si="371"/>
        <v>0</v>
      </c>
      <c r="BE285" s="96"/>
      <c r="BF285" s="11">
        <v>2</v>
      </c>
      <c r="BG285" s="11">
        <v>4</v>
      </c>
      <c r="BH285" s="11">
        <v>2</v>
      </c>
      <c r="BI285" s="11"/>
      <c r="BJ285" s="106"/>
      <c r="BK285" s="108">
        <f t="shared" si="411"/>
        <v>8</v>
      </c>
      <c r="BL285" s="86">
        <f>SUMIF(наличие!D:D,E285,наличие!F:F)</f>
        <v>0</v>
      </c>
      <c r="BM285" s="87">
        <f t="shared" si="412"/>
        <v>0</v>
      </c>
      <c r="BN285" s="87">
        <f t="shared" si="413"/>
        <v>0</v>
      </c>
      <c r="BO285" s="113">
        <f t="shared" si="367"/>
        <v>0</v>
      </c>
    </row>
    <row r="286" spans="1:67" s="10" customFormat="1" ht="63.75" x14ac:dyDescent="0.25">
      <c r="A286" s="11">
        <v>283</v>
      </c>
      <c r="B286" s="11" t="str">
        <f>_xlfn.XLOOKUP(D286,наличие!B:B,наличие!D:D,"-",0)</f>
        <v>Кепки</v>
      </c>
      <c r="C286" s="11" t="s">
        <v>2424</v>
      </c>
      <c r="D286" s="109" t="str">
        <f t="shared" si="368"/>
        <v>FINNEGAN</v>
      </c>
      <c r="E286" s="110" t="str">
        <f t="shared" si="369"/>
        <v>25548BH</v>
      </c>
      <c r="F286" s="111" t="s">
        <v>2197</v>
      </c>
      <c r="G286" s="11" t="str">
        <f t="shared" si="370"/>
        <v>25548BH_Ochre</v>
      </c>
      <c r="H286" s="30" t="s">
        <v>4278</v>
      </c>
      <c r="I286" s="30"/>
      <c r="J286" s="14" t="s">
        <v>2490</v>
      </c>
      <c r="K286" s="45"/>
      <c r="L286" s="65">
        <f t="shared" si="390"/>
        <v>0</v>
      </c>
      <c r="M286" s="125">
        <f>SUMIF(price!A:A,E286,price!D:D)</f>
        <v>60</v>
      </c>
      <c r="N286" s="126">
        <v>146</v>
      </c>
      <c r="O286" s="21">
        <f t="shared" si="395"/>
        <v>13140</v>
      </c>
      <c r="P286" s="16" t="e">
        <f t="shared" si="396"/>
        <v>#DIV/0!</v>
      </c>
      <c r="Q286" s="118">
        <f t="shared" si="397"/>
        <v>80.3</v>
      </c>
      <c r="R286" s="22">
        <f t="shared" si="398"/>
        <v>0</v>
      </c>
      <c r="S286" s="16" t="e">
        <f t="shared" si="399"/>
        <v>#DIV/0!</v>
      </c>
      <c r="T286" s="23">
        <f t="shared" si="400"/>
        <v>64.2</v>
      </c>
      <c r="U286" s="28">
        <v>2443</v>
      </c>
      <c r="V286" s="22">
        <f t="shared" si="401"/>
        <v>0</v>
      </c>
      <c r="W286" s="16" t="e">
        <f t="shared" si="402"/>
        <v>#DIV/0!</v>
      </c>
      <c r="X286" s="7"/>
      <c r="Y286" s="8"/>
      <c r="Z286" s="8"/>
      <c r="AA286" s="8"/>
      <c r="AB286" s="8"/>
      <c r="AC286" s="9"/>
      <c r="AD286" s="7">
        <f t="shared" si="403"/>
        <v>0</v>
      </c>
      <c r="AE286" s="75">
        <f t="shared" si="361"/>
        <v>0</v>
      </c>
      <c r="AG286" s="7" t="s">
        <v>4</v>
      </c>
      <c r="AH286" s="8">
        <f t="shared" si="404"/>
        <v>1</v>
      </c>
      <c r="AI286" s="8">
        <f t="shared" si="405"/>
        <v>1</v>
      </c>
      <c r="AJ286" s="8">
        <f t="shared" si="406"/>
        <v>1</v>
      </c>
      <c r="AK286" s="8">
        <f t="shared" si="407"/>
        <v>1</v>
      </c>
      <c r="AL286" s="9" t="s">
        <v>4</v>
      </c>
      <c r="AM286" s="7">
        <f t="shared" si="408"/>
        <v>4</v>
      </c>
      <c r="AN286" s="101">
        <f t="shared" si="409"/>
        <v>0</v>
      </c>
      <c r="AO286" s="7" t="s">
        <v>4</v>
      </c>
      <c r="AP286" s="8">
        <v>0</v>
      </c>
      <c r="AQ286" s="8">
        <v>0</v>
      </c>
      <c r="AR286" s="8">
        <v>0</v>
      </c>
      <c r="AS286" s="8">
        <v>0</v>
      </c>
      <c r="AT286" s="9" t="s">
        <v>4</v>
      </c>
      <c r="AU286" s="74">
        <f>SUM(AO286:AT286)</f>
        <v>0</v>
      </c>
      <c r="AV286" s="101">
        <f t="shared" si="362"/>
        <v>0</v>
      </c>
      <c r="AW286" s="7" t="s">
        <v>4</v>
      </c>
      <c r="AX286" s="8">
        <v>0</v>
      </c>
      <c r="AY286" s="8">
        <v>0</v>
      </c>
      <c r="AZ286" s="8">
        <v>0</v>
      </c>
      <c r="BA286" s="8">
        <v>0</v>
      </c>
      <c r="BB286" s="9" t="s">
        <v>4</v>
      </c>
      <c r="BC286" s="74">
        <f t="shared" si="410"/>
        <v>0</v>
      </c>
      <c r="BD286" s="104">
        <f t="shared" si="371"/>
        <v>0</v>
      </c>
      <c r="BE286" s="96"/>
      <c r="BF286" s="11">
        <v>1</v>
      </c>
      <c r="BG286" s="11">
        <v>1</v>
      </c>
      <c r="BH286" s="11">
        <v>1</v>
      </c>
      <c r="BI286" s="11">
        <v>1</v>
      </c>
      <c r="BJ286" s="106"/>
      <c r="BK286" s="108">
        <f t="shared" si="411"/>
        <v>4</v>
      </c>
      <c r="BL286" s="86">
        <f>SUMIF(наличие!D:D,E286,наличие!F:F)</f>
        <v>0</v>
      </c>
      <c r="BM286" s="87">
        <f t="shared" si="412"/>
        <v>0</v>
      </c>
      <c r="BN286" s="87">
        <f t="shared" si="413"/>
        <v>0</v>
      </c>
      <c r="BO286" s="113">
        <f t="shared" si="367"/>
        <v>0</v>
      </c>
    </row>
    <row r="287" spans="1:67" s="10" customFormat="1" ht="45" x14ac:dyDescent="0.25">
      <c r="A287" s="11">
        <v>284</v>
      </c>
      <c r="B287" s="11" t="str">
        <f>_xlfn.XLOOKUP(D287,наличие!B:B,наличие!D:D,"-",0)</f>
        <v>-</v>
      </c>
      <c r="C287" s="11" t="s">
        <v>2425</v>
      </c>
      <c r="D287" s="109" t="str">
        <f t="shared" si="368"/>
        <v>GRAHAM</v>
      </c>
      <c r="E287" s="110" t="str">
        <f t="shared" si="369"/>
        <v>1365</v>
      </c>
      <c r="F287" s="111" t="s">
        <v>5</v>
      </c>
      <c r="G287" s="11" t="str">
        <f t="shared" si="370"/>
        <v>1365_Black</v>
      </c>
      <c r="H287" s="30" t="s">
        <v>4280</v>
      </c>
      <c r="I287" s="30"/>
      <c r="J287" s="14" t="s">
        <v>2492</v>
      </c>
      <c r="K287" s="45"/>
      <c r="L287" s="65">
        <f t="shared" si="390"/>
        <v>0</v>
      </c>
      <c r="M287" s="125">
        <f>SUMIF(price!A:A,E287,price!D:D)</f>
        <v>50</v>
      </c>
      <c r="N287" s="126">
        <v>146</v>
      </c>
      <c r="O287" s="21">
        <f t="shared" si="395"/>
        <v>13140</v>
      </c>
      <c r="P287" s="16" t="e">
        <f t="shared" si="396"/>
        <v>#DIV/0!</v>
      </c>
      <c r="Q287" s="118">
        <f t="shared" si="397"/>
        <v>80.3</v>
      </c>
      <c r="R287" s="22">
        <f t="shared" si="398"/>
        <v>0</v>
      </c>
      <c r="S287" s="16" t="e">
        <f t="shared" si="399"/>
        <v>#DIV/0!</v>
      </c>
      <c r="T287" s="23">
        <f t="shared" si="400"/>
        <v>64.2</v>
      </c>
      <c r="U287" s="28">
        <v>2443</v>
      </c>
      <c r="V287" s="22">
        <f t="shared" si="401"/>
        <v>0</v>
      </c>
      <c r="W287" s="16" t="e">
        <f t="shared" si="402"/>
        <v>#DIV/0!</v>
      </c>
      <c r="X287" s="7"/>
      <c r="Y287" s="8"/>
      <c r="Z287" s="8"/>
      <c r="AA287" s="8"/>
      <c r="AB287" s="8"/>
      <c r="AC287" s="9"/>
      <c r="AD287" s="7">
        <f t="shared" si="403"/>
        <v>0</v>
      </c>
      <c r="AE287" s="75">
        <f t="shared" si="361"/>
        <v>0</v>
      </c>
      <c r="AG287" s="7" t="s">
        <v>4</v>
      </c>
      <c r="AH287" s="8">
        <f t="shared" si="404"/>
        <v>2</v>
      </c>
      <c r="AI287" s="8">
        <f t="shared" si="405"/>
        <v>1</v>
      </c>
      <c r="AJ287" s="8">
        <f t="shared" si="406"/>
        <v>1</v>
      </c>
      <c r="AK287" s="8">
        <f t="shared" si="407"/>
        <v>1</v>
      </c>
      <c r="AL287" s="9" t="s">
        <v>4</v>
      </c>
      <c r="AM287" s="7">
        <f t="shared" si="408"/>
        <v>5</v>
      </c>
      <c r="AN287" s="101">
        <f t="shared" si="409"/>
        <v>0</v>
      </c>
      <c r="AO287" s="7" t="s">
        <v>4</v>
      </c>
      <c r="AP287" s="8">
        <v>0</v>
      </c>
      <c r="AQ287" s="8">
        <v>0</v>
      </c>
      <c r="AR287" s="8">
        <v>0</v>
      </c>
      <c r="AS287" s="8">
        <v>0</v>
      </c>
      <c r="AT287" s="9" t="s">
        <v>4</v>
      </c>
      <c r="AU287" s="74">
        <f t="shared" si="414"/>
        <v>0</v>
      </c>
      <c r="AV287" s="101">
        <f t="shared" si="362"/>
        <v>0</v>
      </c>
      <c r="AW287" s="7" t="s">
        <v>4</v>
      </c>
      <c r="AX287" s="8">
        <v>0</v>
      </c>
      <c r="AY287" s="8">
        <v>0</v>
      </c>
      <c r="AZ287" s="8">
        <v>0</v>
      </c>
      <c r="BA287" s="8">
        <v>0</v>
      </c>
      <c r="BB287" s="9" t="s">
        <v>4</v>
      </c>
      <c r="BC287" s="74">
        <f t="shared" si="410"/>
        <v>0</v>
      </c>
      <c r="BD287" s="104">
        <f t="shared" si="371"/>
        <v>0</v>
      </c>
      <c r="BE287" s="96"/>
      <c r="BF287" s="11">
        <v>2</v>
      </c>
      <c r="BG287" s="11">
        <v>1</v>
      </c>
      <c r="BH287" s="11">
        <v>1</v>
      </c>
      <c r="BI287" s="11">
        <v>1</v>
      </c>
      <c r="BJ287" s="106"/>
      <c r="BK287" s="108">
        <f t="shared" si="411"/>
        <v>5</v>
      </c>
      <c r="BL287" s="86">
        <f>SUMIF(наличие!D:D,E287,наличие!F:F)</f>
        <v>0</v>
      </c>
      <c r="BM287" s="87">
        <f t="shared" si="412"/>
        <v>0</v>
      </c>
      <c r="BN287" s="87">
        <f t="shared" si="413"/>
        <v>0</v>
      </c>
      <c r="BO287" s="113">
        <f t="shared" si="367"/>
        <v>0</v>
      </c>
    </row>
    <row r="288" spans="1:67" s="10" customFormat="1" ht="45" x14ac:dyDescent="0.25">
      <c r="A288" s="11">
        <v>285</v>
      </c>
      <c r="B288" s="11" t="str">
        <f>_xlfn.XLOOKUP(D288,наличие!B:B,наличие!D:D,"-",0)</f>
        <v>-</v>
      </c>
      <c r="C288" s="11" t="s">
        <v>2425</v>
      </c>
      <c r="D288" s="109" t="str">
        <f t="shared" si="368"/>
        <v>GRAHAM</v>
      </c>
      <c r="E288" s="110" t="str">
        <f t="shared" si="369"/>
        <v>1365</v>
      </c>
      <c r="F288" s="111" t="s">
        <v>957</v>
      </c>
      <c r="G288" s="11" t="str">
        <f t="shared" si="370"/>
        <v>1365_Chino</v>
      </c>
      <c r="H288" s="30" t="s">
        <v>4280</v>
      </c>
      <c r="I288" s="30"/>
      <c r="J288" s="14" t="s">
        <v>2492</v>
      </c>
      <c r="K288" s="45"/>
      <c r="L288" s="65">
        <f t="shared" si="390"/>
        <v>0</v>
      </c>
      <c r="M288" s="125">
        <f>SUMIF(price!A:A,E288,price!D:D)</f>
        <v>50</v>
      </c>
      <c r="N288" s="126">
        <v>146</v>
      </c>
      <c r="O288" s="21">
        <f>N288*$L$1</f>
        <v>13140</v>
      </c>
      <c r="P288" s="16" t="e">
        <f>(N288-L288)/L288</f>
        <v>#DIV/0!</v>
      </c>
      <c r="Q288" s="118">
        <f>ROUND(N288*0.55,1)</f>
        <v>80.3</v>
      </c>
      <c r="R288" s="22">
        <f>Q288*$J$1</f>
        <v>0</v>
      </c>
      <c r="S288" s="16" t="e">
        <f>(Q288-L288)/L288</f>
        <v>#DIV/0!</v>
      </c>
      <c r="T288" s="23">
        <f>ROUND(Q288*0.8,1)</f>
        <v>64.2</v>
      </c>
      <c r="U288" s="28">
        <v>2443</v>
      </c>
      <c r="V288" s="22">
        <f>T288*$J$1</f>
        <v>0</v>
      </c>
      <c r="W288" s="16" t="e">
        <f>(T288-L288)/L288</f>
        <v>#DIV/0!</v>
      </c>
      <c r="X288" s="7"/>
      <c r="Y288" s="8"/>
      <c r="Z288" s="8"/>
      <c r="AA288" s="8"/>
      <c r="AB288" s="8"/>
      <c r="AC288" s="9"/>
      <c r="AD288" s="7">
        <f>SUM(X288:AC288)</f>
        <v>0</v>
      </c>
      <c r="AE288" s="75">
        <f t="shared" si="361"/>
        <v>0</v>
      </c>
      <c r="AG288" s="7" t="s">
        <v>4</v>
      </c>
      <c r="AH288" s="8">
        <f>BF288+Y288-AP288-AX288</f>
        <v>1</v>
      </c>
      <c r="AI288" s="8">
        <f>BG288+Z288-AQ288-AY288</f>
        <v>2</v>
      </c>
      <c r="AJ288" s="8">
        <f>BH288+AA288-AR288-AZ288</f>
        <v>2</v>
      </c>
      <c r="AK288" s="8">
        <f>BI288+AB288-AS288-BA288</f>
        <v>0</v>
      </c>
      <c r="AL288" s="9" t="s">
        <v>4</v>
      </c>
      <c r="AM288" s="7">
        <f>SUM(AG288:AL288)</f>
        <v>5</v>
      </c>
      <c r="AN288" s="101">
        <f>AM288*L288</f>
        <v>0</v>
      </c>
      <c r="AO288" s="7" t="s">
        <v>4</v>
      </c>
      <c r="AP288" s="8">
        <v>0</v>
      </c>
      <c r="AQ288" s="8">
        <v>0</v>
      </c>
      <c r="AR288" s="8">
        <v>0</v>
      </c>
      <c r="AS288" s="8">
        <v>0</v>
      </c>
      <c r="AT288" s="9" t="s">
        <v>4</v>
      </c>
      <c r="AU288" s="74">
        <f>SUM(AO288:AT288)</f>
        <v>0</v>
      </c>
      <c r="AV288" s="101">
        <f t="shared" si="362"/>
        <v>0</v>
      </c>
      <c r="AW288" s="7" t="s">
        <v>4</v>
      </c>
      <c r="AX288" s="8">
        <v>0</v>
      </c>
      <c r="AY288" s="8">
        <v>0</v>
      </c>
      <c r="AZ288" s="8">
        <v>0</v>
      </c>
      <c r="BA288" s="8">
        <v>0</v>
      </c>
      <c r="BB288" s="9" t="s">
        <v>4</v>
      </c>
      <c r="BC288" s="74">
        <f>SUM(AW288:BB288)</f>
        <v>0</v>
      </c>
      <c r="BD288" s="104">
        <f t="shared" si="371"/>
        <v>0</v>
      </c>
      <c r="BE288" s="96"/>
      <c r="BF288" s="11">
        <v>1</v>
      </c>
      <c r="BG288" s="11">
        <v>2</v>
      </c>
      <c r="BH288" s="11">
        <v>2</v>
      </c>
      <c r="BI288" s="11"/>
      <c r="BJ288" s="106"/>
      <c r="BK288" s="108">
        <f>SUM(BE288:BJ288)</f>
        <v>5</v>
      </c>
      <c r="BL288" s="86">
        <f>SUMIF(наличие!D:D,E288,наличие!F:F)</f>
        <v>0</v>
      </c>
      <c r="BM288" s="87">
        <f>AU288*O288</f>
        <v>0</v>
      </c>
      <c r="BN288" s="87">
        <f>BC288*O288</f>
        <v>0</v>
      </c>
      <c r="BO288" s="113">
        <f t="shared" si="367"/>
        <v>0</v>
      </c>
    </row>
    <row r="289" spans="1:67" s="10" customFormat="1" ht="45" x14ac:dyDescent="0.25">
      <c r="A289" s="11">
        <v>286</v>
      </c>
      <c r="B289" s="11" t="str">
        <f>_xlfn.XLOOKUP(D289,наличие!B:B,наличие!D:D,"-",0)</f>
        <v>-</v>
      </c>
      <c r="C289" s="11" t="s">
        <v>2425</v>
      </c>
      <c r="D289" s="109" t="str">
        <f t="shared" si="368"/>
        <v>GRAHAM</v>
      </c>
      <c r="E289" s="110" t="str">
        <f t="shared" si="369"/>
        <v>1365</v>
      </c>
      <c r="F289" s="111" t="s">
        <v>6</v>
      </c>
      <c r="G289" s="11" t="str">
        <f t="shared" si="370"/>
        <v>1365_Navy</v>
      </c>
      <c r="H289" s="30" t="s">
        <v>4280</v>
      </c>
      <c r="I289" s="30"/>
      <c r="J289" s="14" t="s">
        <v>2492</v>
      </c>
      <c r="K289" s="45"/>
      <c r="L289" s="65">
        <f t="shared" si="390"/>
        <v>0</v>
      </c>
      <c r="M289" s="125">
        <f>SUMIF(price!A:A,E289,price!D:D)</f>
        <v>50</v>
      </c>
      <c r="N289" s="126">
        <v>146</v>
      </c>
      <c r="O289" s="21">
        <f t="shared" si="395"/>
        <v>13140</v>
      </c>
      <c r="P289" s="16" t="e">
        <f t="shared" si="396"/>
        <v>#DIV/0!</v>
      </c>
      <c r="Q289" s="118">
        <f t="shared" si="397"/>
        <v>80.3</v>
      </c>
      <c r="R289" s="22">
        <f t="shared" si="398"/>
        <v>0</v>
      </c>
      <c r="S289" s="16" t="e">
        <f t="shared" si="399"/>
        <v>#DIV/0!</v>
      </c>
      <c r="T289" s="23">
        <f t="shared" si="400"/>
        <v>64.2</v>
      </c>
      <c r="U289" s="28">
        <v>2443</v>
      </c>
      <c r="V289" s="22">
        <f t="shared" si="401"/>
        <v>0</v>
      </c>
      <c r="W289" s="16" t="e">
        <f t="shared" si="402"/>
        <v>#DIV/0!</v>
      </c>
      <c r="X289" s="7"/>
      <c r="Y289" s="8"/>
      <c r="Z289" s="8"/>
      <c r="AA289" s="8"/>
      <c r="AB289" s="8"/>
      <c r="AC289" s="9"/>
      <c r="AD289" s="7">
        <f t="shared" si="403"/>
        <v>0</v>
      </c>
      <c r="AE289" s="75">
        <f t="shared" si="361"/>
        <v>0</v>
      </c>
      <c r="AG289" s="7" t="s">
        <v>4</v>
      </c>
      <c r="AH289" s="8">
        <f t="shared" si="404"/>
        <v>1</v>
      </c>
      <c r="AI289" s="8">
        <f t="shared" si="405"/>
        <v>4</v>
      </c>
      <c r="AJ289" s="8">
        <f t="shared" si="406"/>
        <v>4</v>
      </c>
      <c r="AK289" s="8">
        <f t="shared" si="407"/>
        <v>4</v>
      </c>
      <c r="AL289" s="9" t="s">
        <v>4</v>
      </c>
      <c r="AM289" s="7">
        <f t="shared" si="408"/>
        <v>13</v>
      </c>
      <c r="AN289" s="101">
        <f t="shared" si="409"/>
        <v>0</v>
      </c>
      <c r="AO289" s="7" t="s">
        <v>4</v>
      </c>
      <c r="AP289" s="8">
        <v>0</v>
      </c>
      <c r="AQ289" s="8">
        <v>0</v>
      </c>
      <c r="AR289" s="8">
        <v>0</v>
      </c>
      <c r="AS289" s="8">
        <v>0</v>
      </c>
      <c r="AT289" s="9" t="s">
        <v>4</v>
      </c>
      <c r="AU289" s="74">
        <f t="shared" si="414"/>
        <v>0</v>
      </c>
      <c r="AV289" s="101">
        <f t="shared" si="362"/>
        <v>0</v>
      </c>
      <c r="AW289" s="7" t="s">
        <v>4</v>
      </c>
      <c r="AX289" s="8">
        <v>0</v>
      </c>
      <c r="AY289" s="8">
        <v>0</v>
      </c>
      <c r="AZ289" s="8">
        <v>0</v>
      </c>
      <c r="BA289" s="8">
        <v>0</v>
      </c>
      <c r="BB289" s="9" t="s">
        <v>4</v>
      </c>
      <c r="BC289" s="74">
        <f t="shared" si="410"/>
        <v>0</v>
      </c>
      <c r="BD289" s="104">
        <f t="shared" si="371"/>
        <v>0</v>
      </c>
      <c r="BE289" s="96"/>
      <c r="BF289" s="11">
        <v>1</v>
      </c>
      <c r="BG289" s="11">
        <v>4</v>
      </c>
      <c r="BH289" s="11">
        <v>4</v>
      </c>
      <c r="BI289" s="11">
        <v>4</v>
      </c>
      <c r="BJ289" s="106"/>
      <c r="BK289" s="108">
        <f t="shared" si="411"/>
        <v>13</v>
      </c>
      <c r="BL289" s="86">
        <f>SUMIF(наличие!D:D,E289,наличие!F:F)</f>
        <v>0</v>
      </c>
      <c r="BM289" s="87">
        <f t="shared" si="412"/>
        <v>0</v>
      </c>
      <c r="BN289" s="87">
        <f t="shared" si="413"/>
        <v>0</v>
      </c>
      <c r="BO289" s="113">
        <f t="shared" si="367"/>
        <v>0</v>
      </c>
    </row>
    <row r="290" spans="1:67" s="10" customFormat="1" ht="45" x14ac:dyDescent="0.25">
      <c r="A290" s="11">
        <v>287</v>
      </c>
      <c r="B290" s="11" t="str">
        <f>_xlfn.XLOOKUP(D290,наличие!B:B,наличие!D:D,"-",0)</f>
        <v>-</v>
      </c>
      <c r="C290" s="11" t="s">
        <v>2425</v>
      </c>
      <c r="D290" s="109" t="str">
        <f t="shared" si="368"/>
        <v>GRAHAM</v>
      </c>
      <c r="E290" s="110" t="str">
        <f t="shared" si="369"/>
        <v>1365</v>
      </c>
      <c r="F290" s="111" t="s">
        <v>23</v>
      </c>
      <c r="G290" s="11" t="str">
        <f t="shared" si="370"/>
        <v>1365_Tan</v>
      </c>
      <c r="H290" s="30" t="s">
        <v>4280</v>
      </c>
      <c r="I290" s="30"/>
      <c r="J290" s="15" t="s">
        <v>2492</v>
      </c>
      <c r="K290" s="45"/>
      <c r="L290" s="65">
        <f t="shared" si="390"/>
        <v>0</v>
      </c>
      <c r="M290" s="125">
        <f>SUMIF(price!A:A,E290,price!D:D)</f>
        <v>50</v>
      </c>
      <c r="N290" s="126">
        <v>56</v>
      </c>
      <c r="O290" s="21">
        <f t="shared" ref="O290:O299" si="415">N290*$L$1</f>
        <v>5040</v>
      </c>
      <c r="P290" s="16" t="e">
        <f t="shared" ref="P290:P299" si="416">(N290-L290)/L290</f>
        <v>#DIV/0!</v>
      </c>
      <c r="Q290" s="118">
        <f t="shared" ref="Q290:Q299" si="417">ROUND(N290*0.55,1)</f>
        <v>30.8</v>
      </c>
      <c r="R290" s="22">
        <f t="shared" ref="R290:R299" si="418">Q290*$J$1</f>
        <v>0</v>
      </c>
      <c r="S290" s="16" t="e">
        <f t="shared" ref="S290:S299" si="419">(Q290-L290)/L290</f>
        <v>#DIV/0!</v>
      </c>
      <c r="T290" s="23">
        <f t="shared" ref="T290:T299" si="420">ROUND(Q290*0.8,1)</f>
        <v>24.6</v>
      </c>
      <c r="U290" s="28">
        <v>1053</v>
      </c>
      <c r="V290" s="22">
        <f t="shared" ref="V290:V299" si="421">T290*$J$1</f>
        <v>0</v>
      </c>
      <c r="W290" s="16" t="e">
        <f t="shared" ref="W290:W299" si="422">(T290-L290)/L290</f>
        <v>#DIV/0!</v>
      </c>
      <c r="X290" s="7"/>
      <c r="Y290" s="8"/>
      <c r="Z290" s="8"/>
      <c r="AA290" s="8"/>
      <c r="AB290" s="8"/>
      <c r="AC290" s="9"/>
      <c r="AD290" s="7">
        <f t="shared" ref="AD290:AD299" si="423">SUM(X290:AC290)</f>
        <v>0</v>
      </c>
      <c r="AE290" s="75">
        <f t="shared" si="361"/>
        <v>0</v>
      </c>
      <c r="AG290" s="7" t="s">
        <v>4</v>
      </c>
      <c r="AH290" s="8">
        <f t="shared" ref="AH290:AH299" si="424">BF290+Y290-AP290-AX290</f>
        <v>0</v>
      </c>
      <c r="AI290" s="8">
        <f t="shared" ref="AI290:AI299" si="425">BG290+Z290-AQ290-AY290</f>
        <v>0</v>
      </c>
      <c r="AJ290" s="8">
        <f t="shared" ref="AJ290:AJ299" si="426">BH290+AA290-AR290-AZ290</f>
        <v>1</v>
      </c>
      <c r="AK290" s="8">
        <f t="shared" ref="AK290:AK299" si="427">BI290+AB290-AS290-BA290</f>
        <v>1</v>
      </c>
      <c r="AL290" s="9">
        <f t="shared" ref="AL290:AL298" si="428">BJ290+AC290-AT290-BB290</f>
        <v>0</v>
      </c>
      <c r="AM290" s="7">
        <f t="shared" ref="AM290:AM299" si="429">SUM(AG290:AL290)</f>
        <v>2</v>
      </c>
      <c r="AN290" s="101">
        <f t="shared" ref="AN290:AN299" si="430">AM290*L290</f>
        <v>0</v>
      </c>
      <c r="AO290" s="7" t="s">
        <v>4</v>
      </c>
      <c r="AP290" s="8">
        <v>0</v>
      </c>
      <c r="AQ290" s="8">
        <v>0</v>
      </c>
      <c r="AR290" s="8">
        <v>0</v>
      </c>
      <c r="AS290" s="8">
        <v>0</v>
      </c>
      <c r="AT290" s="9">
        <v>0</v>
      </c>
      <c r="AU290" s="74">
        <f t="shared" ref="AU290:AU310" si="431">SUM(AO290:AT290)</f>
        <v>0</v>
      </c>
      <c r="AV290" s="101">
        <f t="shared" si="362"/>
        <v>0</v>
      </c>
      <c r="AW290" s="7" t="s">
        <v>4</v>
      </c>
      <c r="AX290" s="8">
        <v>0</v>
      </c>
      <c r="AY290" s="8">
        <v>0</v>
      </c>
      <c r="AZ290" s="8">
        <v>0</v>
      </c>
      <c r="BA290" s="8">
        <v>0</v>
      </c>
      <c r="BB290" s="9">
        <v>0</v>
      </c>
      <c r="BC290" s="74">
        <f t="shared" ref="BC290:BC310" si="432">SUM(AW290:BB290)</f>
        <v>0</v>
      </c>
      <c r="BD290" s="104">
        <f t="shared" si="371"/>
        <v>0</v>
      </c>
      <c r="BE290" s="96"/>
      <c r="BF290" s="11"/>
      <c r="BG290" s="11"/>
      <c r="BH290" s="11">
        <v>1</v>
      </c>
      <c r="BI290" s="11">
        <v>1</v>
      </c>
      <c r="BJ290" s="106"/>
      <c r="BK290" s="108">
        <f t="shared" ref="BK290:BK310" si="433">SUM(BE290:BJ290)</f>
        <v>2</v>
      </c>
      <c r="BL290" s="86">
        <f>SUMIF(наличие!D:D,E290,наличие!F:F)</f>
        <v>0</v>
      </c>
      <c r="BM290" s="87">
        <f t="shared" ref="BM290:BM299" si="434">AU290*O290</f>
        <v>0</v>
      </c>
      <c r="BN290" s="87">
        <f t="shared" ref="BN290:BN299" si="435">BC290*O290</f>
        <v>0</v>
      </c>
      <c r="BO290" s="113">
        <f t="shared" si="367"/>
        <v>0</v>
      </c>
    </row>
    <row r="291" spans="1:67" s="10" customFormat="1" ht="63.75" x14ac:dyDescent="0.25">
      <c r="A291" s="11">
        <v>288</v>
      </c>
      <c r="B291" s="11" t="str">
        <f>_xlfn.XLOOKUP(D291,наличие!B:B,наличие!D:D,"-",0)</f>
        <v>-</v>
      </c>
      <c r="C291" s="11" t="s">
        <v>2426</v>
      </c>
      <c r="D291" s="109" t="str">
        <f t="shared" si="368"/>
        <v>ORMOND</v>
      </c>
      <c r="E291" s="110" t="str">
        <f t="shared" si="369"/>
        <v>25440</v>
      </c>
      <c r="F291" s="111" t="s">
        <v>2483</v>
      </c>
      <c r="G291" s="11" t="str">
        <f t="shared" si="370"/>
        <v>25440_Black Paid</v>
      </c>
      <c r="H291" s="30" t="s">
        <v>4280</v>
      </c>
      <c r="I291" s="30"/>
      <c r="J291" s="15" t="s">
        <v>2490</v>
      </c>
      <c r="K291" s="45"/>
      <c r="L291" s="65">
        <f t="shared" si="390"/>
        <v>0</v>
      </c>
      <c r="M291" s="125">
        <f>SUMIF(price!A:A,E291,price!D:D)</f>
        <v>57</v>
      </c>
      <c r="N291" s="126">
        <v>56</v>
      </c>
      <c r="O291" s="21">
        <f t="shared" si="415"/>
        <v>5040</v>
      </c>
      <c r="P291" s="16" t="e">
        <f t="shared" si="416"/>
        <v>#DIV/0!</v>
      </c>
      <c r="Q291" s="118">
        <f t="shared" si="417"/>
        <v>30.8</v>
      </c>
      <c r="R291" s="22">
        <f t="shared" si="418"/>
        <v>0</v>
      </c>
      <c r="S291" s="16" t="e">
        <f t="shared" si="419"/>
        <v>#DIV/0!</v>
      </c>
      <c r="T291" s="23">
        <f t="shared" si="420"/>
        <v>24.6</v>
      </c>
      <c r="U291" s="28">
        <v>1053</v>
      </c>
      <c r="V291" s="22">
        <f t="shared" si="421"/>
        <v>0</v>
      </c>
      <c r="W291" s="16" t="e">
        <f t="shared" si="422"/>
        <v>#DIV/0!</v>
      </c>
      <c r="X291" s="7"/>
      <c r="Y291" s="8"/>
      <c r="Z291" s="8"/>
      <c r="AA291" s="8"/>
      <c r="AB291" s="8"/>
      <c r="AC291" s="9"/>
      <c r="AD291" s="7">
        <f t="shared" si="423"/>
        <v>0</v>
      </c>
      <c r="AE291" s="75">
        <f t="shared" si="361"/>
        <v>0</v>
      </c>
      <c r="AG291" s="7" t="s">
        <v>4</v>
      </c>
      <c r="AH291" s="8">
        <f t="shared" si="424"/>
        <v>2</v>
      </c>
      <c r="AI291" s="8">
        <f t="shared" si="425"/>
        <v>2</v>
      </c>
      <c r="AJ291" s="8">
        <f t="shared" si="426"/>
        <v>4</v>
      </c>
      <c r="AK291" s="8">
        <f t="shared" si="427"/>
        <v>2</v>
      </c>
      <c r="AL291" s="9">
        <f t="shared" si="428"/>
        <v>1</v>
      </c>
      <c r="AM291" s="7">
        <f t="shared" si="429"/>
        <v>11</v>
      </c>
      <c r="AN291" s="101">
        <f t="shared" si="430"/>
        <v>0</v>
      </c>
      <c r="AO291" s="7" t="s">
        <v>4</v>
      </c>
      <c r="AP291" s="8">
        <v>0</v>
      </c>
      <c r="AQ291" s="8">
        <v>0</v>
      </c>
      <c r="AR291" s="8">
        <v>0</v>
      </c>
      <c r="AS291" s="8">
        <v>0</v>
      </c>
      <c r="AT291" s="9">
        <v>0</v>
      </c>
      <c r="AU291" s="74">
        <f t="shared" si="431"/>
        <v>0</v>
      </c>
      <c r="AV291" s="101">
        <f t="shared" si="362"/>
        <v>0</v>
      </c>
      <c r="AW291" s="7" t="s">
        <v>4</v>
      </c>
      <c r="AX291" s="8">
        <v>0</v>
      </c>
      <c r="AY291" s="8">
        <v>0</v>
      </c>
      <c r="AZ291" s="8">
        <v>0</v>
      </c>
      <c r="BA291" s="8">
        <v>0</v>
      </c>
      <c r="BB291" s="9">
        <v>0</v>
      </c>
      <c r="BC291" s="74">
        <f t="shared" si="432"/>
        <v>0</v>
      </c>
      <c r="BD291" s="104">
        <f t="shared" si="371"/>
        <v>0</v>
      </c>
      <c r="BE291" s="96"/>
      <c r="BF291" s="11">
        <v>2</v>
      </c>
      <c r="BG291" s="11">
        <v>2</v>
      </c>
      <c r="BH291" s="11">
        <v>4</v>
      </c>
      <c r="BI291" s="11">
        <v>2</v>
      </c>
      <c r="BJ291" s="106">
        <v>1</v>
      </c>
      <c r="BK291" s="108">
        <f t="shared" si="433"/>
        <v>11</v>
      </c>
      <c r="BL291" s="86">
        <f>SUMIF(наличие!D:D,E291,наличие!F:F)</f>
        <v>0</v>
      </c>
      <c r="BM291" s="87">
        <f t="shared" si="434"/>
        <v>0</v>
      </c>
      <c r="BN291" s="87">
        <f t="shared" si="435"/>
        <v>0</v>
      </c>
      <c r="BO291" s="113">
        <f t="shared" si="367"/>
        <v>0</v>
      </c>
    </row>
    <row r="292" spans="1:67" s="10" customFormat="1" ht="63.75" x14ac:dyDescent="0.25">
      <c r="A292" s="11">
        <v>289</v>
      </c>
      <c r="B292" s="11" t="str">
        <f>_xlfn.XLOOKUP(D292,наличие!B:B,наличие!D:D,"-",0)</f>
        <v>-</v>
      </c>
      <c r="C292" s="11" t="s">
        <v>2426</v>
      </c>
      <c r="D292" s="109" t="str">
        <f t="shared" si="368"/>
        <v>ORMOND</v>
      </c>
      <c r="E292" s="110" t="str">
        <f t="shared" si="369"/>
        <v>25440</v>
      </c>
      <c r="F292" s="111" t="s">
        <v>21</v>
      </c>
      <c r="G292" s="11" t="str">
        <f t="shared" si="370"/>
        <v>25440_Brown Herringbone</v>
      </c>
      <c r="H292" s="30" t="s">
        <v>4280</v>
      </c>
      <c r="I292" s="30"/>
      <c r="J292" s="15" t="s">
        <v>2490</v>
      </c>
      <c r="K292" s="45"/>
      <c r="L292" s="65">
        <f t="shared" si="390"/>
        <v>0</v>
      </c>
      <c r="M292" s="125">
        <f>SUMIF(price!A:A,E292,price!D:D)</f>
        <v>57</v>
      </c>
      <c r="N292" s="126">
        <v>56</v>
      </c>
      <c r="O292" s="21">
        <f t="shared" si="415"/>
        <v>5040</v>
      </c>
      <c r="P292" s="16" t="e">
        <f t="shared" si="416"/>
        <v>#DIV/0!</v>
      </c>
      <c r="Q292" s="118">
        <f t="shared" si="417"/>
        <v>30.8</v>
      </c>
      <c r="R292" s="22">
        <f t="shared" si="418"/>
        <v>0</v>
      </c>
      <c r="S292" s="16" t="e">
        <f t="shared" si="419"/>
        <v>#DIV/0!</v>
      </c>
      <c r="T292" s="23">
        <f t="shared" si="420"/>
        <v>24.6</v>
      </c>
      <c r="U292" s="28">
        <v>1053</v>
      </c>
      <c r="V292" s="22">
        <f t="shared" si="421"/>
        <v>0</v>
      </c>
      <c r="W292" s="16" t="e">
        <f t="shared" si="422"/>
        <v>#DIV/0!</v>
      </c>
      <c r="X292" s="7"/>
      <c r="Y292" s="8"/>
      <c r="Z292" s="8"/>
      <c r="AA292" s="8"/>
      <c r="AB292" s="8"/>
      <c r="AC292" s="9"/>
      <c r="AD292" s="7">
        <f t="shared" si="423"/>
        <v>0</v>
      </c>
      <c r="AE292" s="75">
        <f t="shared" si="361"/>
        <v>0</v>
      </c>
      <c r="AG292" s="7" t="s">
        <v>4</v>
      </c>
      <c r="AH292" s="8">
        <f t="shared" si="424"/>
        <v>0</v>
      </c>
      <c r="AI292" s="8">
        <f t="shared" si="425"/>
        <v>4</v>
      </c>
      <c r="AJ292" s="8">
        <f t="shared" si="426"/>
        <v>4</v>
      </c>
      <c r="AK292" s="8">
        <f t="shared" si="427"/>
        <v>2</v>
      </c>
      <c r="AL292" s="9">
        <f t="shared" si="428"/>
        <v>0</v>
      </c>
      <c r="AM292" s="7">
        <f t="shared" si="429"/>
        <v>10</v>
      </c>
      <c r="AN292" s="101">
        <f t="shared" si="430"/>
        <v>0</v>
      </c>
      <c r="AO292" s="7" t="s">
        <v>4</v>
      </c>
      <c r="AP292" s="8">
        <v>0</v>
      </c>
      <c r="AQ292" s="8">
        <v>0</v>
      </c>
      <c r="AR292" s="8">
        <v>0</v>
      </c>
      <c r="AS292" s="8">
        <v>0</v>
      </c>
      <c r="AT292" s="9">
        <v>0</v>
      </c>
      <c r="AU292" s="74">
        <f t="shared" si="431"/>
        <v>0</v>
      </c>
      <c r="AV292" s="101">
        <f t="shared" si="362"/>
        <v>0</v>
      </c>
      <c r="AW292" s="7" t="s">
        <v>4</v>
      </c>
      <c r="AX292" s="8">
        <v>0</v>
      </c>
      <c r="AY292" s="8">
        <v>0</v>
      </c>
      <c r="AZ292" s="8">
        <v>0</v>
      </c>
      <c r="BA292" s="8">
        <v>0</v>
      </c>
      <c r="BB292" s="9">
        <v>0</v>
      </c>
      <c r="BC292" s="74">
        <f t="shared" si="432"/>
        <v>0</v>
      </c>
      <c r="BD292" s="104">
        <f t="shared" si="371"/>
        <v>0</v>
      </c>
      <c r="BE292" s="96"/>
      <c r="BF292" s="11"/>
      <c r="BG292" s="11">
        <v>4</v>
      </c>
      <c r="BH292" s="11">
        <v>4</v>
      </c>
      <c r="BI292" s="11">
        <v>2</v>
      </c>
      <c r="BJ292" s="106"/>
      <c r="BK292" s="108">
        <f t="shared" si="433"/>
        <v>10</v>
      </c>
      <c r="BL292" s="86">
        <f>SUMIF(наличие!D:D,E292,наличие!F:F)</f>
        <v>0</v>
      </c>
      <c r="BM292" s="87">
        <f t="shared" si="434"/>
        <v>0</v>
      </c>
      <c r="BN292" s="87">
        <f t="shared" si="435"/>
        <v>0</v>
      </c>
      <c r="BO292" s="113">
        <f t="shared" si="367"/>
        <v>0</v>
      </c>
    </row>
    <row r="293" spans="1:67" s="10" customFormat="1" ht="38.25" x14ac:dyDescent="0.25">
      <c r="A293" s="11">
        <v>290</v>
      </c>
      <c r="B293" s="11" t="str">
        <f>_xlfn.XLOOKUP(D293,наличие!B:B,наличие!D:D,"-",0)</f>
        <v>-</v>
      </c>
      <c r="C293" s="11" t="s">
        <v>2427</v>
      </c>
      <c r="D293" s="109" t="str">
        <f t="shared" si="368"/>
        <v>LAZAR</v>
      </c>
      <c r="E293" s="110" t="str">
        <f t="shared" si="369"/>
        <v>25111</v>
      </c>
      <c r="F293" s="111" t="s">
        <v>2484</v>
      </c>
      <c r="G293" s="11" t="str">
        <f t="shared" si="370"/>
        <v>25111_Dark Coffee</v>
      </c>
      <c r="H293" s="30" t="s">
        <v>4278</v>
      </c>
      <c r="I293" s="30"/>
      <c r="J293" s="15" t="s">
        <v>2493</v>
      </c>
      <c r="K293" s="45"/>
      <c r="L293" s="65">
        <f t="shared" si="390"/>
        <v>0</v>
      </c>
      <c r="M293" s="125">
        <f>SUMIF(price!A:A,E293,price!D:D)</f>
        <v>83</v>
      </c>
      <c r="N293" s="126">
        <v>56</v>
      </c>
      <c r="O293" s="21">
        <f t="shared" si="415"/>
        <v>5040</v>
      </c>
      <c r="P293" s="16" t="e">
        <f t="shared" si="416"/>
        <v>#DIV/0!</v>
      </c>
      <c r="Q293" s="118">
        <f t="shared" si="417"/>
        <v>30.8</v>
      </c>
      <c r="R293" s="22">
        <f t="shared" si="418"/>
        <v>0</v>
      </c>
      <c r="S293" s="16" t="e">
        <f t="shared" si="419"/>
        <v>#DIV/0!</v>
      </c>
      <c r="T293" s="23">
        <f t="shared" si="420"/>
        <v>24.6</v>
      </c>
      <c r="U293" s="28">
        <v>1053</v>
      </c>
      <c r="V293" s="22">
        <f t="shared" si="421"/>
        <v>0</v>
      </c>
      <c r="W293" s="16" t="e">
        <f t="shared" si="422"/>
        <v>#DIV/0!</v>
      </c>
      <c r="X293" s="7"/>
      <c r="Y293" s="8"/>
      <c r="Z293" s="8"/>
      <c r="AA293" s="8"/>
      <c r="AB293" s="8"/>
      <c r="AC293" s="9"/>
      <c r="AD293" s="7">
        <f t="shared" si="423"/>
        <v>0</v>
      </c>
      <c r="AE293" s="75">
        <f t="shared" si="361"/>
        <v>0</v>
      </c>
      <c r="AG293" s="7" t="s">
        <v>4</v>
      </c>
      <c r="AH293" s="8">
        <f t="shared" si="424"/>
        <v>2</v>
      </c>
      <c r="AI293" s="8">
        <f t="shared" si="425"/>
        <v>1</v>
      </c>
      <c r="AJ293" s="8">
        <f t="shared" si="426"/>
        <v>5</v>
      </c>
      <c r="AK293" s="8">
        <f t="shared" si="427"/>
        <v>7</v>
      </c>
      <c r="AL293" s="9">
        <f t="shared" si="428"/>
        <v>2</v>
      </c>
      <c r="AM293" s="7">
        <f t="shared" si="429"/>
        <v>17</v>
      </c>
      <c r="AN293" s="101">
        <f t="shared" si="430"/>
        <v>0</v>
      </c>
      <c r="AO293" s="7" t="s">
        <v>4</v>
      </c>
      <c r="AP293" s="8">
        <v>0</v>
      </c>
      <c r="AQ293" s="8">
        <v>0</v>
      </c>
      <c r="AR293" s="8">
        <v>0</v>
      </c>
      <c r="AS293" s="8">
        <v>0</v>
      </c>
      <c r="AT293" s="9">
        <v>0</v>
      </c>
      <c r="AU293" s="74">
        <f t="shared" si="431"/>
        <v>0</v>
      </c>
      <c r="AV293" s="101">
        <f t="shared" si="362"/>
        <v>0</v>
      </c>
      <c r="AW293" s="7" t="s">
        <v>4</v>
      </c>
      <c r="AX293" s="8">
        <v>0</v>
      </c>
      <c r="AY293" s="8">
        <v>0</v>
      </c>
      <c r="AZ293" s="8">
        <v>0</v>
      </c>
      <c r="BA293" s="8">
        <v>0</v>
      </c>
      <c r="BB293" s="9">
        <v>0</v>
      </c>
      <c r="BC293" s="74">
        <f t="shared" si="432"/>
        <v>0</v>
      </c>
      <c r="BD293" s="104">
        <f t="shared" si="371"/>
        <v>0</v>
      </c>
      <c r="BE293" s="96"/>
      <c r="BF293" s="11">
        <v>2</v>
      </c>
      <c r="BG293" s="11">
        <v>1</v>
      </c>
      <c r="BH293" s="11">
        <v>5</v>
      </c>
      <c r="BI293" s="11">
        <v>7</v>
      </c>
      <c r="BJ293" s="106">
        <v>2</v>
      </c>
      <c r="BK293" s="108">
        <f t="shared" si="433"/>
        <v>17</v>
      </c>
      <c r="BL293" s="86">
        <f>SUMIF(наличие!D:D,E293,наличие!F:F)</f>
        <v>0</v>
      </c>
      <c r="BM293" s="87">
        <f t="shared" si="434"/>
        <v>0</v>
      </c>
      <c r="BN293" s="87">
        <f t="shared" si="435"/>
        <v>0</v>
      </c>
      <c r="BO293" s="113">
        <f t="shared" si="367"/>
        <v>0</v>
      </c>
    </row>
    <row r="294" spans="1:67" s="10" customFormat="1" ht="51" x14ac:dyDescent="0.25">
      <c r="A294" s="11">
        <v>291</v>
      </c>
      <c r="B294" s="11" t="str">
        <f>_xlfn.XLOOKUP(D294,наличие!B:B,наличие!D:D,"-",0)</f>
        <v>-</v>
      </c>
      <c r="C294" s="11" t="s">
        <v>2428</v>
      </c>
      <c r="D294" s="109" t="str">
        <f t="shared" si="368"/>
        <v>STOCKTON</v>
      </c>
      <c r="E294" s="110" t="str">
        <f t="shared" si="369"/>
        <v>25101</v>
      </c>
      <c r="F294" s="111" t="s">
        <v>5</v>
      </c>
      <c r="G294" s="11" t="str">
        <f t="shared" si="370"/>
        <v>25101_Black</v>
      </c>
      <c r="H294" s="30" t="s">
        <v>4278</v>
      </c>
      <c r="I294" s="30"/>
      <c r="J294" s="15" t="s">
        <v>2494</v>
      </c>
      <c r="K294" s="45"/>
      <c r="L294" s="65">
        <f t="shared" si="390"/>
        <v>0</v>
      </c>
      <c r="M294" s="125">
        <f>SUMIF(price!A:A,E294,price!D:D)</f>
        <v>95</v>
      </c>
      <c r="N294" s="126">
        <v>75</v>
      </c>
      <c r="O294" s="21">
        <f t="shared" si="415"/>
        <v>6750</v>
      </c>
      <c r="P294" s="16" t="e">
        <f t="shared" si="416"/>
        <v>#DIV/0!</v>
      </c>
      <c r="Q294" s="118">
        <f t="shared" si="417"/>
        <v>41.3</v>
      </c>
      <c r="R294" s="22">
        <f t="shared" si="418"/>
        <v>0</v>
      </c>
      <c r="S294" s="16" t="e">
        <f t="shared" si="419"/>
        <v>#DIV/0!</v>
      </c>
      <c r="T294" s="23">
        <f t="shared" si="420"/>
        <v>33</v>
      </c>
      <c r="U294" s="28">
        <v>1053</v>
      </c>
      <c r="V294" s="22">
        <f t="shared" si="421"/>
        <v>0</v>
      </c>
      <c r="W294" s="16" t="e">
        <f t="shared" si="422"/>
        <v>#DIV/0!</v>
      </c>
      <c r="X294" s="7"/>
      <c r="Y294" s="8"/>
      <c r="Z294" s="8"/>
      <c r="AA294" s="8"/>
      <c r="AB294" s="8"/>
      <c r="AC294" s="9"/>
      <c r="AD294" s="7">
        <f t="shared" si="423"/>
        <v>0</v>
      </c>
      <c r="AE294" s="75">
        <f t="shared" si="361"/>
        <v>0</v>
      </c>
      <c r="AG294" s="7" t="s">
        <v>4</v>
      </c>
      <c r="AH294" s="8">
        <f t="shared" si="424"/>
        <v>0</v>
      </c>
      <c r="AI294" s="8">
        <f t="shared" si="425"/>
        <v>3</v>
      </c>
      <c r="AJ294" s="8">
        <f t="shared" si="426"/>
        <v>5</v>
      </c>
      <c r="AK294" s="8">
        <f t="shared" si="427"/>
        <v>0</v>
      </c>
      <c r="AL294" s="9">
        <f t="shared" si="428"/>
        <v>1</v>
      </c>
      <c r="AM294" s="7">
        <f t="shared" si="429"/>
        <v>9</v>
      </c>
      <c r="AN294" s="101">
        <f t="shared" si="430"/>
        <v>0</v>
      </c>
      <c r="AO294" s="7" t="s">
        <v>4</v>
      </c>
      <c r="AP294" s="8">
        <v>0</v>
      </c>
      <c r="AQ294" s="8">
        <v>0</v>
      </c>
      <c r="AR294" s="8">
        <v>0</v>
      </c>
      <c r="AS294" s="8">
        <v>0</v>
      </c>
      <c r="AT294" s="9">
        <v>0</v>
      </c>
      <c r="AU294" s="74">
        <f t="shared" si="431"/>
        <v>0</v>
      </c>
      <c r="AV294" s="101">
        <f t="shared" si="362"/>
        <v>0</v>
      </c>
      <c r="AW294" s="7" t="s">
        <v>4</v>
      </c>
      <c r="AX294" s="8">
        <v>0</v>
      </c>
      <c r="AY294" s="8">
        <v>0</v>
      </c>
      <c r="AZ294" s="8">
        <v>0</v>
      </c>
      <c r="BA294" s="8">
        <v>0</v>
      </c>
      <c r="BB294" s="9">
        <v>0</v>
      </c>
      <c r="BC294" s="74">
        <f t="shared" si="432"/>
        <v>0</v>
      </c>
      <c r="BD294" s="104">
        <f t="shared" si="371"/>
        <v>0</v>
      </c>
      <c r="BE294" s="96"/>
      <c r="BF294" s="11"/>
      <c r="BG294" s="11">
        <v>3</v>
      </c>
      <c r="BH294" s="11">
        <v>5</v>
      </c>
      <c r="BI294" s="11"/>
      <c r="BJ294" s="106">
        <v>1</v>
      </c>
      <c r="BK294" s="108">
        <f t="shared" si="433"/>
        <v>9</v>
      </c>
      <c r="BL294" s="86">
        <f>SUMIF(наличие!D:D,E294,наличие!F:F)</f>
        <v>0</v>
      </c>
      <c r="BM294" s="87">
        <f t="shared" si="434"/>
        <v>0</v>
      </c>
      <c r="BN294" s="87">
        <f t="shared" si="435"/>
        <v>0</v>
      </c>
      <c r="BO294" s="113">
        <f t="shared" si="367"/>
        <v>0</v>
      </c>
    </row>
    <row r="295" spans="1:67" s="10" customFormat="1" ht="45" x14ac:dyDescent="0.25">
      <c r="A295" s="11">
        <v>292</v>
      </c>
      <c r="B295" s="11" t="str">
        <f>_xlfn.XLOOKUP(D295,наличие!B:B,наличие!D:D,"-",0)</f>
        <v>-</v>
      </c>
      <c r="C295" s="11" t="s">
        <v>2429</v>
      </c>
      <c r="D295" s="109" t="str">
        <f t="shared" si="368"/>
        <v>TAXTEN</v>
      </c>
      <c r="E295" s="110" t="str">
        <f t="shared" si="369"/>
        <v>25102</v>
      </c>
      <c r="F295" s="111" t="s">
        <v>8</v>
      </c>
      <c r="G295" s="11" t="str">
        <f t="shared" si="370"/>
        <v>25102_Brown</v>
      </c>
      <c r="H295" s="30" t="s">
        <v>4278</v>
      </c>
      <c r="I295" s="30"/>
      <c r="J295" s="15" t="s">
        <v>2493</v>
      </c>
      <c r="K295" s="45"/>
      <c r="L295" s="65">
        <f t="shared" si="390"/>
        <v>0</v>
      </c>
      <c r="M295" s="125">
        <f>SUMIF(price!A:A,E295,price!D:D)</f>
        <v>95</v>
      </c>
      <c r="N295" s="126">
        <v>75</v>
      </c>
      <c r="O295" s="21">
        <f t="shared" si="415"/>
        <v>6750</v>
      </c>
      <c r="P295" s="16" t="e">
        <f t="shared" si="416"/>
        <v>#DIV/0!</v>
      </c>
      <c r="Q295" s="118">
        <f t="shared" si="417"/>
        <v>41.3</v>
      </c>
      <c r="R295" s="22">
        <f t="shared" si="418"/>
        <v>0</v>
      </c>
      <c r="S295" s="16" t="e">
        <f t="shared" si="419"/>
        <v>#DIV/0!</v>
      </c>
      <c r="T295" s="23">
        <f t="shared" si="420"/>
        <v>33</v>
      </c>
      <c r="U295" s="28">
        <v>1053</v>
      </c>
      <c r="V295" s="22">
        <f t="shared" si="421"/>
        <v>0</v>
      </c>
      <c r="W295" s="16" t="e">
        <f t="shared" si="422"/>
        <v>#DIV/0!</v>
      </c>
      <c r="X295" s="7"/>
      <c r="Y295" s="8"/>
      <c r="Z295" s="8"/>
      <c r="AA295" s="8"/>
      <c r="AB295" s="8"/>
      <c r="AC295" s="9"/>
      <c r="AD295" s="7">
        <f t="shared" si="423"/>
        <v>0</v>
      </c>
      <c r="AE295" s="75">
        <f t="shared" si="361"/>
        <v>0</v>
      </c>
      <c r="AG295" s="7" t="s">
        <v>4</v>
      </c>
      <c r="AH295" s="8">
        <f t="shared" si="424"/>
        <v>1</v>
      </c>
      <c r="AI295" s="8">
        <f t="shared" si="425"/>
        <v>0</v>
      </c>
      <c r="AJ295" s="8">
        <f t="shared" si="426"/>
        <v>1</v>
      </c>
      <c r="AK295" s="8">
        <f t="shared" si="427"/>
        <v>0</v>
      </c>
      <c r="AL295" s="9">
        <f t="shared" si="428"/>
        <v>1</v>
      </c>
      <c r="AM295" s="7">
        <f t="shared" si="429"/>
        <v>3</v>
      </c>
      <c r="AN295" s="101">
        <f t="shared" si="430"/>
        <v>0</v>
      </c>
      <c r="AO295" s="7" t="s">
        <v>4</v>
      </c>
      <c r="AP295" s="8">
        <v>0</v>
      </c>
      <c r="AQ295" s="8">
        <v>0</v>
      </c>
      <c r="AR295" s="8">
        <v>0</v>
      </c>
      <c r="AS295" s="8">
        <v>0</v>
      </c>
      <c r="AT295" s="9">
        <v>0</v>
      </c>
      <c r="AU295" s="74">
        <f t="shared" si="431"/>
        <v>0</v>
      </c>
      <c r="AV295" s="101">
        <f t="shared" si="362"/>
        <v>0</v>
      </c>
      <c r="AW295" s="7" t="s">
        <v>4</v>
      </c>
      <c r="AX295" s="8">
        <v>0</v>
      </c>
      <c r="AY295" s="8">
        <v>0</v>
      </c>
      <c r="AZ295" s="8">
        <v>0</v>
      </c>
      <c r="BA295" s="8">
        <v>0</v>
      </c>
      <c r="BB295" s="9">
        <v>0</v>
      </c>
      <c r="BC295" s="74">
        <f t="shared" si="432"/>
        <v>0</v>
      </c>
      <c r="BD295" s="104">
        <f t="shared" si="371"/>
        <v>0</v>
      </c>
      <c r="BE295" s="96"/>
      <c r="BF295" s="11">
        <v>1</v>
      </c>
      <c r="BG295" s="11"/>
      <c r="BH295" s="11">
        <v>1</v>
      </c>
      <c r="BI295" s="11"/>
      <c r="BJ295" s="106">
        <v>1</v>
      </c>
      <c r="BK295" s="108">
        <f t="shared" si="433"/>
        <v>3</v>
      </c>
      <c r="BL295" s="86">
        <f>SUMIF(наличие!D:D,E295,наличие!F:F)</f>
        <v>0</v>
      </c>
      <c r="BM295" s="87">
        <f t="shared" si="434"/>
        <v>0</v>
      </c>
      <c r="BN295" s="87">
        <f t="shared" si="435"/>
        <v>0</v>
      </c>
      <c r="BO295" s="113">
        <f t="shared" si="367"/>
        <v>0</v>
      </c>
    </row>
    <row r="296" spans="1:67" s="10" customFormat="1" ht="51" x14ac:dyDescent="0.25">
      <c r="A296" s="11">
        <v>293</v>
      </c>
      <c r="B296" s="11" t="str">
        <f>_xlfn.XLOOKUP(D296,наличие!B:B,наличие!D:D,"-",0)</f>
        <v>-</v>
      </c>
      <c r="C296" s="11" t="s">
        <v>2430</v>
      </c>
      <c r="D296" s="109" t="str">
        <f t="shared" si="368"/>
        <v>NOCLIN</v>
      </c>
      <c r="E296" s="110" t="str">
        <f t="shared" si="369"/>
        <v>25100</v>
      </c>
      <c r="F296" s="111" t="s">
        <v>5</v>
      </c>
      <c r="G296" s="11" t="str">
        <f t="shared" si="370"/>
        <v>25100_Black</v>
      </c>
      <c r="H296" s="30" t="s">
        <v>4278</v>
      </c>
      <c r="I296" s="30"/>
      <c r="J296" s="15" t="s">
        <v>2494</v>
      </c>
      <c r="K296" s="45"/>
      <c r="L296" s="65">
        <f t="shared" si="390"/>
        <v>0</v>
      </c>
      <c r="M296" s="125">
        <f>SUMIF(price!A:A,E296,price!D:D)</f>
        <v>105</v>
      </c>
      <c r="N296" s="126">
        <v>75</v>
      </c>
      <c r="O296" s="21">
        <f t="shared" si="415"/>
        <v>6750</v>
      </c>
      <c r="P296" s="16" t="e">
        <f t="shared" si="416"/>
        <v>#DIV/0!</v>
      </c>
      <c r="Q296" s="118">
        <f t="shared" si="417"/>
        <v>41.3</v>
      </c>
      <c r="R296" s="22">
        <f t="shared" si="418"/>
        <v>0</v>
      </c>
      <c r="S296" s="16" t="e">
        <f t="shared" si="419"/>
        <v>#DIV/0!</v>
      </c>
      <c r="T296" s="23">
        <f t="shared" si="420"/>
        <v>33</v>
      </c>
      <c r="U296" s="28">
        <v>1053</v>
      </c>
      <c r="V296" s="22">
        <f t="shared" si="421"/>
        <v>0</v>
      </c>
      <c r="W296" s="16" t="e">
        <f t="shared" si="422"/>
        <v>#DIV/0!</v>
      </c>
      <c r="X296" s="7"/>
      <c r="Y296" s="8"/>
      <c r="Z296" s="8"/>
      <c r="AA296" s="8"/>
      <c r="AB296" s="8"/>
      <c r="AC296" s="9"/>
      <c r="AD296" s="7">
        <f t="shared" si="423"/>
        <v>0</v>
      </c>
      <c r="AE296" s="75">
        <f t="shared" si="361"/>
        <v>0</v>
      </c>
      <c r="AG296" s="7" t="s">
        <v>4</v>
      </c>
      <c r="AH296" s="8">
        <f t="shared" si="424"/>
        <v>1</v>
      </c>
      <c r="AI296" s="8">
        <f t="shared" si="425"/>
        <v>2</v>
      </c>
      <c r="AJ296" s="8">
        <f t="shared" si="426"/>
        <v>1</v>
      </c>
      <c r="AK296" s="8">
        <f t="shared" si="427"/>
        <v>1</v>
      </c>
      <c r="AL296" s="9">
        <f t="shared" si="428"/>
        <v>1</v>
      </c>
      <c r="AM296" s="7">
        <f t="shared" si="429"/>
        <v>6</v>
      </c>
      <c r="AN296" s="101">
        <f t="shared" si="430"/>
        <v>0</v>
      </c>
      <c r="AO296" s="7" t="s">
        <v>4</v>
      </c>
      <c r="AP296" s="8">
        <v>0</v>
      </c>
      <c r="AQ296" s="8">
        <v>0</v>
      </c>
      <c r="AR296" s="8">
        <v>0</v>
      </c>
      <c r="AS296" s="8">
        <v>0</v>
      </c>
      <c r="AT296" s="9">
        <v>0</v>
      </c>
      <c r="AU296" s="74">
        <f t="shared" si="431"/>
        <v>0</v>
      </c>
      <c r="AV296" s="101">
        <f t="shared" si="362"/>
        <v>0</v>
      </c>
      <c r="AW296" s="7" t="s">
        <v>4</v>
      </c>
      <c r="AX296" s="8">
        <v>0</v>
      </c>
      <c r="AY296" s="8">
        <v>0</v>
      </c>
      <c r="AZ296" s="8">
        <v>0</v>
      </c>
      <c r="BA296" s="8">
        <v>0</v>
      </c>
      <c r="BB296" s="9">
        <v>0</v>
      </c>
      <c r="BC296" s="74">
        <f t="shared" si="432"/>
        <v>0</v>
      </c>
      <c r="BD296" s="104">
        <f t="shared" si="371"/>
        <v>0</v>
      </c>
      <c r="BE296" s="96"/>
      <c r="BF296" s="11">
        <v>1</v>
      </c>
      <c r="BG296" s="11">
        <v>2</v>
      </c>
      <c r="BH296" s="11">
        <v>1</v>
      </c>
      <c r="BI296" s="11">
        <v>1</v>
      </c>
      <c r="BJ296" s="106">
        <v>1</v>
      </c>
      <c r="BK296" s="108">
        <f t="shared" si="433"/>
        <v>6</v>
      </c>
      <c r="BL296" s="86">
        <f>SUMIF(наличие!D:D,E296,наличие!F:F)</f>
        <v>0</v>
      </c>
      <c r="BM296" s="87">
        <f t="shared" si="434"/>
        <v>0</v>
      </c>
      <c r="BN296" s="87">
        <f t="shared" si="435"/>
        <v>0</v>
      </c>
      <c r="BO296" s="113">
        <f t="shared" si="367"/>
        <v>0</v>
      </c>
    </row>
    <row r="297" spans="1:67" s="10" customFormat="1" ht="76.5" x14ac:dyDescent="0.25">
      <c r="A297" s="11">
        <v>294</v>
      </c>
      <c r="B297" s="11" t="str">
        <f>_xlfn.XLOOKUP(D297,наличие!B:B,наличие!D:D,"-",0)</f>
        <v>-</v>
      </c>
      <c r="C297" s="11" t="s">
        <v>2431</v>
      </c>
      <c r="D297" s="109" t="str">
        <f t="shared" si="368"/>
        <v>BRODIE</v>
      </c>
      <c r="E297" s="110" t="str">
        <f t="shared" si="369"/>
        <v>25141BH</v>
      </c>
      <c r="F297" s="111" t="s">
        <v>2485</v>
      </c>
      <c r="G297" s="11" t="str">
        <f t="shared" si="370"/>
        <v>25141BH_Marl Black</v>
      </c>
      <c r="H297" s="30" t="s">
        <v>4278</v>
      </c>
      <c r="I297" s="30"/>
      <c r="J297" s="15" t="s">
        <v>2495</v>
      </c>
      <c r="K297" s="45"/>
      <c r="L297" s="65">
        <f t="shared" si="390"/>
        <v>0</v>
      </c>
      <c r="M297" s="125">
        <f>SUMIF(price!A:A,E297,price!D:D)</f>
        <v>75</v>
      </c>
      <c r="N297" s="126">
        <v>75</v>
      </c>
      <c r="O297" s="21">
        <f t="shared" si="415"/>
        <v>6750</v>
      </c>
      <c r="P297" s="16" t="e">
        <f t="shared" si="416"/>
        <v>#DIV/0!</v>
      </c>
      <c r="Q297" s="118">
        <f t="shared" si="417"/>
        <v>41.3</v>
      </c>
      <c r="R297" s="22">
        <f t="shared" si="418"/>
        <v>0</v>
      </c>
      <c r="S297" s="16" t="e">
        <f t="shared" si="419"/>
        <v>#DIV/0!</v>
      </c>
      <c r="T297" s="23">
        <f t="shared" si="420"/>
        <v>33</v>
      </c>
      <c r="U297" s="28">
        <v>1053</v>
      </c>
      <c r="V297" s="22">
        <f t="shared" si="421"/>
        <v>0</v>
      </c>
      <c r="W297" s="16" t="e">
        <f t="shared" si="422"/>
        <v>#DIV/0!</v>
      </c>
      <c r="X297" s="7"/>
      <c r="Y297" s="8"/>
      <c r="Z297" s="8"/>
      <c r="AA297" s="8"/>
      <c r="AB297" s="8"/>
      <c r="AC297" s="9"/>
      <c r="AD297" s="7">
        <f t="shared" si="423"/>
        <v>0</v>
      </c>
      <c r="AE297" s="75">
        <f t="shared" si="361"/>
        <v>0</v>
      </c>
      <c r="AG297" s="7" t="s">
        <v>4</v>
      </c>
      <c r="AH297" s="8">
        <f t="shared" si="424"/>
        <v>1</v>
      </c>
      <c r="AI297" s="8">
        <f t="shared" si="425"/>
        <v>1</v>
      </c>
      <c r="AJ297" s="8">
        <f t="shared" si="426"/>
        <v>2</v>
      </c>
      <c r="AK297" s="8">
        <f t="shared" si="427"/>
        <v>5</v>
      </c>
      <c r="AL297" s="9">
        <f t="shared" si="428"/>
        <v>0</v>
      </c>
      <c r="AM297" s="7">
        <f t="shared" si="429"/>
        <v>9</v>
      </c>
      <c r="AN297" s="101">
        <f t="shared" si="430"/>
        <v>0</v>
      </c>
      <c r="AO297" s="7" t="s">
        <v>4</v>
      </c>
      <c r="AP297" s="8">
        <v>0</v>
      </c>
      <c r="AQ297" s="8">
        <v>0</v>
      </c>
      <c r="AR297" s="8">
        <v>0</v>
      </c>
      <c r="AS297" s="8">
        <v>0</v>
      </c>
      <c r="AT297" s="9">
        <v>0</v>
      </c>
      <c r="AU297" s="74">
        <f t="shared" si="431"/>
        <v>0</v>
      </c>
      <c r="AV297" s="101">
        <f t="shared" si="362"/>
        <v>0</v>
      </c>
      <c r="AW297" s="7" t="s">
        <v>4</v>
      </c>
      <c r="AX297" s="8">
        <v>0</v>
      </c>
      <c r="AY297" s="8">
        <v>0</v>
      </c>
      <c r="AZ297" s="8">
        <v>0</v>
      </c>
      <c r="BA297" s="8">
        <v>0</v>
      </c>
      <c r="BB297" s="9">
        <v>0</v>
      </c>
      <c r="BC297" s="74">
        <f t="shared" si="432"/>
        <v>0</v>
      </c>
      <c r="BD297" s="104">
        <f t="shared" si="371"/>
        <v>0</v>
      </c>
      <c r="BE297" s="96"/>
      <c r="BF297" s="11">
        <v>1</v>
      </c>
      <c r="BG297" s="11">
        <v>1</v>
      </c>
      <c r="BH297" s="11">
        <v>2</v>
      </c>
      <c r="BI297" s="11">
        <v>5</v>
      </c>
      <c r="BJ297" s="106"/>
      <c r="BK297" s="108">
        <f t="shared" si="433"/>
        <v>9</v>
      </c>
      <c r="BL297" s="86">
        <f>SUMIF(наличие!D:D,E297,наличие!F:F)</f>
        <v>0</v>
      </c>
      <c r="BM297" s="87">
        <f t="shared" si="434"/>
        <v>0</v>
      </c>
      <c r="BN297" s="87">
        <f t="shared" si="435"/>
        <v>0</v>
      </c>
      <c r="BO297" s="113">
        <f t="shared" si="367"/>
        <v>0</v>
      </c>
    </row>
    <row r="298" spans="1:67" s="10" customFormat="1" ht="76.5" x14ac:dyDescent="0.25">
      <c r="A298" s="11">
        <v>295</v>
      </c>
      <c r="B298" s="11" t="str">
        <f>_xlfn.XLOOKUP(D298,наличие!B:B,наличие!D:D,"-",0)</f>
        <v>-</v>
      </c>
      <c r="C298" s="11" t="s">
        <v>2431</v>
      </c>
      <c r="D298" s="109" t="str">
        <f t="shared" si="368"/>
        <v>BRODIE</v>
      </c>
      <c r="E298" s="110" t="str">
        <f t="shared" si="369"/>
        <v>25141BH</v>
      </c>
      <c r="F298" s="111" t="s">
        <v>2486</v>
      </c>
      <c r="G298" s="11" t="str">
        <f t="shared" si="370"/>
        <v>25141BH_Navy Plaid</v>
      </c>
      <c r="H298" s="30" t="s">
        <v>4278</v>
      </c>
      <c r="I298" s="30"/>
      <c r="J298" s="15" t="s">
        <v>2495</v>
      </c>
      <c r="K298" s="45"/>
      <c r="L298" s="65">
        <f t="shared" si="390"/>
        <v>0</v>
      </c>
      <c r="M298" s="125">
        <f>SUMIF(price!A:A,E298,price!D:D)</f>
        <v>75</v>
      </c>
      <c r="N298" s="126">
        <v>75</v>
      </c>
      <c r="O298" s="21">
        <f t="shared" si="415"/>
        <v>6750</v>
      </c>
      <c r="P298" s="16" t="e">
        <f t="shared" si="416"/>
        <v>#DIV/0!</v>
      </c>
      <c r="Q298" s="118">
        <f t="shared" si="417"/>
        <v>41.3</v>
      </c>
      <c r="R298" s="22">
        <f t="shared" si="418"/>
        <v>0</v>
      </c>
      <c r="S298" s="16" t="e">
        <f t="shared" si="419"/>
        <v>#DIV/0!</v>
      </c>
      <c r="T298" s="23">
        <f t="shared" si="420"/>
        <v>33</v>
      </c>
      <c r="U298" s="28">
        <v>1053</v>
      </c>
      <c r="V298" s="22">
        <f t="shared" si="421"/>
        <v>0</v>
      </c>
      <c r="W298" s="16" t="e">
        <f t="shared" si="422"/>
        <v>#DIV/0!</v>
      </c>
      <c r="X298" s="7"/>
      <c r="Y298" s="8"/>
      <c r="Z298" s="8"/>
      <c r="AA298" s="8"/>
      <c r="AB298" s="8"/>
      <c r="AC298" s="9"/>
      <c r="AD298" s="7">
        <f t="shared" si="423"/>
        <v>0</v>
      </c>
      <c r="AE298" s="75">
        <f t="shared" si="361"/>
        <v>0</v>
      </c>
      <c r="AG298" s="7" t="s">
        <v>4</v>
      </c>
      <c r="AH298" s="8">
        <f t="shared" si="424"/>
        <v>2</v>
      </c>
      <c r="AI298" s="8">
        <f t="shared" si="425"/>
        <v>3</v>
      </c>
      <c r="AJ298" s="8">
        <f t="shared" si="426"/>
        <v>6</v>
      </c>
      <c r="AK298" s="8">
        <f t="shared" si="427"/>
        <v>0</v>
      </c>
      <c r="AL298" s="9">
        <f t="shared" si="428"/>
        <v>1</v>
      </c>
      <c r="AM298" s="7">
        <f t="shared" si="429"/>
        <v>12</v>
      </c>
      <c r="AN298" s="101">
        <f t="shared" si="430"/>
        <v>0</v>
      </c>
      <c r="AO298" s="7" t="s">
        <v>4</v>
      </c>
      <c r="AP298" s="8">
        <v>0</v>
      </c>
      <c r="AQ298" s="8">
        <v>0</v>
      </c>
      <c r="AR298" s="8">
        <v>0</v>
      </c>
      <c r="AS298" s="8">
        <v>0</v>
      </c>
      <c r="AT298" s="9">
        <v>0</v>
      </c>
      <c r="AU298" s="74">
        <f t="shared" si="431"/>
        <v>0</v>
      </c>
      <c r="AV298" s="101">
        <f t="shared" si="362"/>
        <v>0</v>
      </c>
      <c r="AW298" s="7" t="s">
        <v>4</v>
      </c>
      <c r="AX298" s="8">
        <v>0</v>
      </c>
      <c r="AY298" s="8">
        <v>0</v>
      </c>
      <c r="AZ298" s="8">
        <v>0</v>
      </c>
      <c r="BA298" s="8">
        <v>0</v>
      </c>
      <c r="BB298" s="9">
        <v>0</v>
      </c>
      <c r="BC298" s="74">
        <f t="shared" si="432"/>
        <v>0</v>
      </c>
      <c r="BD298" s="104">
        <f t="shared" si="371"/>
        <v>0</v>
      </c>
      <c r="BE298" s="96"/>
      <c r="BF298" s="11">
        <v>2</v>
      </c>
      <c r="BG298" s="11">
        <v>3</v>
      </c>
      <c r="BH298" s="11">
        <v>6</v>
      </c>
      <c r="BI298" s="11"/>
      <c r="BJ298" s="106">
        <v>1</v>
      </c>
      <c r="BK298" s="108">
        <f t="shared" si="433"/>
        <v>12</v>
      </c>
      <c r="BL298" s="86">
        <f>SUMIF(наличие!D:D,E298,наличие!F:F)</f>
        <v>0</v>
      </c>
      <c r="BM298" s="87">
        <f t="shared" si="434"/>
        <v>0</v>
      </c>
      <c r="BN298" s="87">
        <f t="shared" si="435"/>
        <v>0</v>
      </c>
      <c r="BO298" s="113">
        <f t="shared" si="367"/>
        <v>0</v>
      </c>
    </row>
    <row r="299" spans="1:67" s="10" customFormat="1" ht="45" x14ac:dyDescent="0.25">
      <c r="A299" s="11">
        <v>296</v>
      </c>
      <c r="B299" s="11" t="str">
        <f>_xlfn.XLOOKUP(D299,наличие!B:B,наличие!D:D,"-",0)</f>
        <v>-</v>
      </c>
      <c r="C299" s="11" t="s">
        <v>2432</v>
      </c>
      <c r="D299" s="109" t="str">
        <f t="shared" si="368"/>
        <v>VERNON</v>
      </c>
      <c r="E299" s="110" t="str">
        <f t="shared" si="369"/>
        <v>25119</v>
      </c>
      <c r="F299" s="111" t="s">
        <v>5</v>
      </c>
      <c r="G299" s="11" t="str">
        <f t="shared" si="370"/>
        <v>25119_Black</v>
      </c>
      <c r="H299" s="30" t="s">
        <v>4278</v>
      </c>
      <c r="I299" s="30"/>
      <c r="J299" s="14" t="s">
        <v>2491</v>
      </c>
      <c r="K299" s="45"/>
      <c r="L299" s="65">
        <f t="shared" ref="L299:L310" si="436">K299*1.15</f>
        <v>0</v>
      </c>
      <c r="M299" s="125">
        <f>SUMIF(price!A:A,E299,price!D:D)</f>
        <v>175</v>
      </c>
      <c r="N299" s="127">
        <v>150</v>
      </c>
      <c r="O299" s="21">
        <f t="shared" si="415"/>
        <v>13500</v>
      </c>
      <c r="P299" s="16" t="e">
        <f t="shared" si="416"/>
        <v>#DIV/0!</v>
      </c>
      <c r="Q299" s="118">
        <f t="shared" si="417"/>
        <v>82.5</v>
      </c>
      <c r="R299" s="22">
        <f t="shared" si="418"/>
        <v>0</v>
      </c>
      <c r="S299" s="16" t="e">
        <f t="shared" si="419"/>
        <v>#DIV/0!</v>
      </c>
      <c r="T299" s="23">
        <f t="shared" si="420"/>
        <v>66</v>
      </c>
      <c r="U299" s="28">
        <v>5263</v>
      </c>
      <c r="V299" s="22">
        <f t="shared" si="421"/>
        <v>0</v>
      </c>
      <c r="W299" s="16" t="e">
        <f t="shared" si="422"/>
        <v>#DIV/0!</v>
      </c>
      <c r="X299" s="7"/>
      <c r="Y299" s="8"/>
      <c r="Z299" s="8"/>
      <c r="AA299" s="8"/>
      <c r="AB299" s="8"/>
      <c r="AC299" s="9"/>
      <c r="AD299" s="7">
        <f t="shared" si="423"/>
        <v>0</v>
      </c>
      <c r="AE299" s="75">
        <f t="shared" ref="AE299:AE310" si="437">AD299*K299</f>
        <v>0</v>
      </c>
      <c r="AG299" s="7" t="s">
        <v>4</v>
      </c>
      <c r="AH299" s="8">
        <f t="shared" si="424"/>
        <v>0</v>
      </c>
      <c r="AI299" s="8">
        <f t="shared" si="425"/>
        <v>0</v>
      </c>
      <c r="AJ299" s="8">
        <f t="shared" si="426"/>
        <v>0</v>
      </c>
      <c r="AK299" s="8">
        <f t="shared" si="427"/>
        <v>0</v>
      </c>
      <c r="AL299" s="9" t="s">
        <v>4</v>
      </c>
      <c r="AM299" s="7">
        <f t="shared" si="429"/>
        <v>0</v>
      </c>
      <c r="AN299" s="101">
        <f t="shared" si="430"/>
        <v>0</v>
      </c>
      <c r="AO299" s="7" t="s">
        <v>4</v>
      </c>
      <c r="AP299" s="8">
        <v>0</v>
      </c>
      <c r="AQ299" s="8">
        <v>0</v>
      </c>
      <c r="AR299" s="8">
        <v>0</v>
      </c>
      <c r="AS299" s="8">
        <v>0</v>
      </c>
      <c r="AT299" s="9" t="s">
        <v>4</v>
      </c>
      <c r="AU299" s="74">
        <f t="shared" si="431"/>
        <v>0</v>
      </c>
      <c r="AV299" s="101">
        <f t="shared" ref="AV299:AV310" si="438">AU299*K299</f>
        <v>0</v>
      </c>
      <c r="AW299" s="7" t="s">
        <v>4</v>
      </c>
      <c r="AX299" s="8">
        <v>0</v>
      </c>
      <c r="AY299" s="8">
        <v>0</v>
      </c>
      <c r="AZ299" s="8">
        <v>0</v>
      </c>
      <c r="BA299" s="8">
        <v>0</v>
      </c>
      <c r="BB299" s="9" t="s">
        <v>4</v>
      </c>
      <c r="BC299" s="74">
        <f t="shared" si="432"/>
        <v>0</v>
      </c>
      <c r="BD299" s="104">
        <f t="shared" ref="BD299:BD310" si="439">BC299*K299</f>
        <v>0</v>
      </c>
      <c r="BE299" s="96"/>
      <c r="BF299" s="11"/>
      <c r="BG299" s="11"/>
      <c r="BH299" s="11"/>
      <c r="BI299" s="11"/>
      <c r="BJ299" s="106"/>
      <c r="BK299" s="108">
        <f t="shared" si="433"/>
        <v>0</v>
      </c>
      <c r="BL299" s="86">
        <f>SUMIF(наличие!D:D,E299,наличие!F:F)</f>
        <v>0</v>
      </c>
      <c r="BM299" s="87">
        <f t="shared" si="434"/>
        <v>0</v>
      </c>
      <c r="BN299" s="87">
        <f t="shared" si="435"/>
        <v>0</v>
      </c>
      <c r="BO299" s="113">
        <f t="shared" si="367"/>
        <v>0</v>
      </c>
    </row>
    <row r="300" spans="1:67" s="10" customFormat="1" ht="45" x14ac:dyDescent="0.25">
      <c r="A300" s="11">
        <v>297</v>
      </c>
      <c r="B300" s="11" t="str">
        <f>_xlfn.XLOOKUP(D300,наличие!B:B,наличие!D:D,"-",0)</f>
        <v>-</v>
      </c>
      <c r="C300" s="11" t="s">
        <v>2432</v>
      </c>
      <c r="D300" s="109" t="str">
        <f t="shared" si="368"/>
        <v>VERNON</v>
      </c>
      <c r="E300" s="110" t="str">
        <f t="shared" si="369"/>
        <v>25119</v>
      </c>
      <c r="F300" s="111" t="s">
        <v>8</v>
      </c>
      <c r="G300" s="11" t="str">
        <f t="shared" si="370"/>
        <v>25119_Brown</v>
      </c>
      <c r="H300" s="30" t="s">
        <v>4278</v>
      </c>
      <c r="I300" s="30"/>
      <c r="J300" s="14" t="s">
        <v>2491</v>
      </c>
      <c r="K300" s="45"/>
      <c r="L300" s="65">
        <f t="shared" si="436"/>
        <v>0</v>
      </c>
      <c r="M300" s="125">
        <f>SUMIF(price!A:A,E300,price!D:D)</f>
        <v>175</v>
      </c>
      <c r="N300" s="127">
        <v>150</v>
      </c>
      <c r="O300" s="21">
        <f t="shared" ref="O300:O310" si="440">N300*$L$1</f>
        <v>13500</v>
      </c>
      <c r="P300" s="16" t="e">
        <f t="shared" ref="P300:P310" si="441">(N300-L300)/L300</f>
        <v>#DIV/0!</v>
      </c>
      <c r="Q300" s="118">
        <f t="shared" ref="Q300:Q310" si="442">ROUND(N300*0.55,1)</f>
        <v>82.5</v>
      </c>
      <c r="R300" s="22">
        <f t="shared" ref="R300:R310" si="443">Q300*$J$1</f>
        <v>0</v>
      </c>
      <c r="S300" s="16" t="e">
        <f t="shared" ref="S300:S310" si="444">(Q300-L300)/L300</f>
        <v>#DIV/0!</v>
      </c>
      <c r="T300" s="23">
        <f t="shared" ref="T300:T310" si="445">ROUND(Q300*0.8,1)</f>
        <v>66</v>
      </c>
      <c r="U300" s="28">
        <v>5263</v>
      </c>
      <c r="V300" s="22">
        <f t="shared" ref="V300:V310" si="446">T300*$J$1</f>
        <v>0</v>
      </c>
      <c r="W300" s="16" t="e">
        <f t="shared" ref="W300:W310" si="447">(T300-L300)/L300</f>
        <v>#DIV/0!</v>
      </c>
      <c r="X300" s="7"/>
      <c r="Y300" s="8"/>
      <c r="Z300" s="8"/>
      <c r="AA300" s="8"/>
      <c r="AB300" s="8"/>
      <c r="AC300" s="9"/>
      <c r="AD300" s="7">
        <f t="shared" ref="AD300:AD310" si="448">SUM(X300:AC300)</f>
        <v>0</v>
      </c>
      <c r="AE300" s="75">
        <f t="shared" si="437"/>
        <v>0</v>
      </c>
      <c r="AG300" s="7" t="s">
        <v>4</v>
      </c>
      <c r="AH300" s="8">
        <f t="shared" ref="AH300:AH310" si="449">BF300+Y300-AP300-AX300</f>
        <v>0</v>
      </c>
      <c r="AI300" s="8">
        <f t="shared" ref="AI300:AI310" si="450">BG300+Z300-AQ300-AY300</f>
        <v>-1</v>
      </c>
      <c r="AJ300" s="8">
        <f t="shared" ref="AJ300:AJ310" si="451">BH300+AA300-AR300-AZ300</f>
        <v>-1</v>
      </c>
      <c r="AK300" s="8">
        <f t="shared" ref="AK300:AK310" si="452">BI300+AB300-AS300-BA300</f>
        <v>-1</v>
      </c>
      <c r="AL300" s="9" t="s">
        <v>4</v>
      </c>
      <c r="AM300" s="7">
        <f t="shared" ref="AM300:AM310" si="453">SUM(AG300:AL300)</f>
        <v>-3</v>
      </c>
      <c r="AN300" s="101">
        <f t="shared" ref="AN300:AN310" si="454">AM300*L300</f>
        <v>0</v>
      </c>
      <c r="AO300" s="7" t="s">
        <v>4</v>
      </c>
      <c r="AP300" s="8">
        <v>0</v>
      </c>
      <c r="AQ300" s="8">
        <v>1</v>
      </c>
      <c r="AR300" s="8">
        <v>1</v>
      </c>
      <c r="AS300" s="8">
        <v>1</v>
      </c>
      <c r="AT300" s="9" t="s">
        <v>4</v>
      </c>
      <c r="AU300" s="74">
        <f t="shared" si="431"/>
        <v>3</v>
      </c>
      <c r="AV300" s="101">
        <f t="shared" si="438"/>
        <v>0</v>
      </c>
      <c r="AW300" s="7" t="s">
        <v>4</v>
      </c>
      <c r="AX300" s="8">
        <v>0</v>
      </c>
      <c r="AY300" s="8">
        <v>0</v>
      </c>
      <c r="AZ300" s="8">
        <v>0</v>
      </c>
      <c r="BA300" s="8">
        <v>0</v>
      </c>
      <c r="BB300" s="9" t="s">
        <v>4</v>
      </c>
      <c r="BC300" s="74">
        <f t="shared" si="432"/>
        <v>0</v>
      </c>
      <c r="BD300" s="104">
        <f t="shared" si="439"/>
        <v>0</v>
      </c>
      <c r="BE300" s="96"/>
      <c r="BF300" s="11"/>
      <c r="BG300" s="11"/>
      <c r="BH300" s="11"/>
      <c r="BI300" s="11"/>
      <c r="BJ300" s="106"/>
      <c r="BK300" s="108">
        <f t="shared" si="433"/>
        <v>0</v>
      </c>
      <c r="BL300" s="86">
        <f>SUMIF(наличие!D:D,E300,наличие!F:F)</f>
        <v>0</v>
      </c>
      <c r="BM300" s="87">
        <f t="shared" ref="BM300:BM310" si="455">AU300*O300</f>
        <v>40500</v>
      </c>
      <c r="BN300" s="87">
        <f t="shared" ref="BN300:BN310" si="456">BC300*O300</f>
        <v>0</v>
      </c>
      <c r="BO300" s="113">
        <f t="shared" si="367"/>
        <v>0</v>
      </c>
    </row>
    <row r="301" spans="1:67" s="10" customFormat="1" ht="89.25" x14ac:dyDescent="0.25">
      <c r="A301" s="11">
        <v>298</v>
      </c>
      <c r="B301" s="11" t="str">
        <f>_xlfn.XLOOKUP(D301,наличие!B:B,наличие!D:D,"-",0)</f>
        <v>-</v>
      </c>
      <c r="C301" s="11" t="s">
        <v>2433</v>
      </c>
      <c r="D301" s="109" t="str">
        <f t="shared" si="368"/>
        <v>VEGA</v>
      </c>
      <c r="E301" s="110" t="str">
        <f t="shared" si="369"/>
        <v>25105</v>
      </c>
      <c r="F301" s="111" t="s">
        <v>5</v>
      </c>
      <c r="G301" s="11" t="str">
        <f t="shared" si="370"/>
        <v>25105_Black</v>
      </c>
      <c r="H301" s="30" t="s">
        <v>4278</v>
      </c>
      <c r="I301" s="30"/>
      <c r="J301" s="14" t="s">
        <v>2496</v>
      </c>
      <c r="K301" s="45"/>
      <c r="L301" s="65">
        <f t="shared" si="436"/>
        <v>0</v>
      </c>
      <c r="M301" s="125">
        <f>SUMIF(price!A:A,E301,price!D:D)</f>
        <v>115</v>
      </c>
      <c r="N301" s="127">
        <v>149</v>
      </c>
      <c r="O301" s="21">
        <f t="shared" si="440"/>
        <v>13410</v>
      </c>
      <c r="P301" s="16" t="e">
        <f t="shared" si="441"/>
        <v>#DIV/0!</v>
      </c>
      <c r="Q301" s="118">
        <f t="shared" si="442"/>
        <v>82</v>
      </c>
      <c r="R301" s="22">
        <f t="shared" si="443"/>
        <v>0</v>
      </c>
      <c r="S301" s="16" t="e">
        <f t="shared" si="444"/>
        <v>#DIV/0!</v>
      </c>
      <c r="T301" s="23">
        <f t="shared" si="445"/>
        <v>65.599999999999994</v>
      </c>
      <c r="U301" s="28">
        <v>5263</v>
      </c>
      <c r="V301" s="22">
        <f t="shared" si="446"/>
        <v>0</v>
      </c>
      <c r="W301" s="16" t="e">
        <f t="shared" si="447"/>
        <v>#DIV/0!</v>
      </c>
      <c r="X301" s="7"/>
      <c r="Y301" s="8"/>
      <c r="Z301" s="8"/>
      <c r="AA301" s="8"/>
      <c r="AB301" s="8"/>
      <c r="AC301" s="9"/>
      <c r="AD301" s="7">
        <f t="shared" si="448"/>
        <v>0</v>
      </c>
      <c r="AE301" s="75">
        <f t="shared" si="437"/>
        <v>0</v>
      </c>
      <c r="AG301" s="7" t="s">
        <v>4</v>
      </c>
      <c r="AH301" s="8">
        <f t="shared" si="449"/>
        <v>0</v>
      </c>
      <c r="AI301" s="8">
        <f t="shared" si="450"/>
        <v>0</v>
      </c>
      <c r="AJ301" s="8">
        <f t="shared" si="451"/>
        <v>0</v>
      </c>
      <c r="AK301" s="8">
        <f t="shared" si="452"/>
        <v>0</v>
      </c>
      <c r="AL301" s="9" t="s">
        <v>4</v>
      </c>
      <c r="AM301" s="7">
        <f t="shared" si="453"/>
        <v>0</v>
      </c>
      <c r="AN301" s="101">
        <f t="shared" si="454"/>
        <v>0</v>
      </c>
      <c r="AO301" s="7" t="s">
        <v>4</v>
      </c>
      <c r="AP301" s="8">
        <v>0</v>
      </c>
      <c r="AQ301" s="8">
        <v>0</v>
      </c>
      <c r="AR301" s="8">
        <v>0</v>
      </c>
      <c r="AS301" s="8">
        <v>0</v>
      </c>
      <c r="AT301" s="9" t="s">
        <v>4</v>
      </c>
      <c r="AU301" s="74">
        <f t="shared" si="431"/>
        <v>0</v>
      </c>
      <c r="AV301" s="101">
        <f t="shared" si="438"/>
        <v>0</v>
      </c>
      <c r="AW301" s="7" t="s">
        <v>4</v>
      </c>
      <c r="AX301" s="8">
        <v>0</v>
      </c>
      <c r="AY301" s="8">
        <v>0</v>
      </c>
      <c r="AZ301" s="8">
        <v>0</v>
      </c>
      <c r="BA301" s="8">
        <v>0</v>
      </c>
      <c r="BB301" s="9" t="s">
        <v>4</v>
      </c>
      <c r="BC301" s="74">
        <f t="shared" si="432"/>
        <v>0</v>
      </c>
      <c r="BD301" s="104">
        <f t="shared" si="439"/>
        <v>0</v>
      </c>
      <c r="BE301" s="96"/>
      <c r="BF301" s="11"/>
      <c r="BG301" s="11"/>
      <c r="BH301" s="11"/>
      <c r="BI301" s="11"/>
      <c r="BJ301" s="106"/>
      <c r="BK301" s="108">
        <f t="shared" si="433"/>
        <v>0</v>
      </c>
      <c r="BL301" s="86">
        <f>SUMIF(наличие!D:D,E301,наличие!F:F)</f>
        <v>0</v>
      </c>
      <c r="BM301" s="87">
        <f t="shared" si="455"/>
        <v>0</v>
      </c>
      <c r="BN301" s="87">
        <f t="shared" si="456"/>
        <v>0</v>
      </c>
      <c r="BO301" s="113">
        <f t="shared" si="367"/>
        <v>0</v>
      </c>
    </row>
    <row r="302" spans="1:67" s="10" customFormat="1" ht="51" x14ac:dyDescent="0.25">
      <c r="A302" s="11">
        <v>299</v>
      </c>
      <c r="B302" s="11" t="str">
        <f>_xlfn.XLOOKUP(D302,наличие!B:B,наличие!D:D,"-",0)</f>
        <v>-</v>
      </c>
      <c r="C302" s="11" t="s">
        <v>2434</v>
      </c>
      <c r="D302" s="109" t="str">
        <f t="shared" si="368"/>
        <v>JACKMAN</v>
      </c>
      <c r="E302" s="110" t="str">
        <f t="shared" si="369"/>
        <v>1369</v>
      </c>
      <c r="F302" s="111" t="s">
        <v>22</v>
      </c>
      <c r="G302" s="11" t="str">
        <f t="shared" si="370"/>
        <v>1369_Charcoal</v>
      </c>
      <c r="H302" s="30" t="s">
        <v>4280</v>
      </c>
      <c r="I302" s="30"/>
      <c r="J302" s="14" t="s">
        <v>2497</v>
      </c>
      <c r="K302" s="45"/>
      <c r="L302" s="65">
        <f t="shared" si="436"/>
        <v>0</v>
      </c>
      <c r="M302" s="125">
        <f>SUMIF(price!A:A,E302,price!D:D)</f>
        <v>135</v>
      </c>
      <c r="N302" s="127">
        <v>149</v>
      </c>
      <c r="O302" s="21">
        <f t="shared" si="440"/>
        <v>13410</v>
      </c>
      <c r="P302" s="16" t="e">
        <f t="shared" si="441"/>
        <v>#DIV/0!</v>
      </c>
      <c r="Q302" s="118">
        <f t="shared" si="442"/>
        <v>82</v>
      </c>
      <c r="R302" s="22">
        <f t="shared" si="443"/>
        <v>0</v>
      </c>
      <c r="S302" s="16" t="e">
        <f t="shared" si="444"/>
        <v>#DIV/0!</v>
      </c>
      <c r="T302" s="23">
        <f t="shared" si="445"/>
        <v>65.599999999999994</v>
      </c>
      <c r="U302" s="28">
        <v>5263</v>
      </c>
      <c r="V302" s="22">
        <f t="shared" si="446"/>
        <v>0</v>
      </c>
      <c r="W302" s="16" t="e">
        <f t="shared" si="447"/>
        <v>#DIV/0!</v>
      </c>
      <c r="X302" s="7"/>
      <c r="Y302" s="8"/>
      <c r="Z302" s="8"/>
      <c r="AA302" s="8"/>
      <c r="AB302" s="8"/>
      <c r="AC302" s="9"/>
      <c r="AD302" s="7">
        <f t="shared" si="448"/>
        <v>0</v>
      </c>
      <c r="AE302" s="75">
        <f t="shared" si="437"/>
        <v>0</v>
      </c>
      <c r="AG302" s="7" t="s">
        <v>4</v>
      </c>
      <c r="AH302" s="8">
        <f t="shared" si="449"/>
        <v>0</v>
      </c>
      <c r="AI302" s="8">
        <f t="shared" si="450"/>
        <v>-1</v>
      </c>
      <c r="AJ302" s="8">
        <f t="shared" si="451"/>
        <v>-1</v>
      </c>
      <c r="AK302" s="8">
        <f t="shared" si="452"/>
        <v>-1</v>
      </c>
      <c r="AL302" s="9" t="s">
        <v>4</v>
      </c>
      <c r="AM302" s="7">
        <f t="shared" si="453"/>
        <v>-3</v>
      </c>
      <c r="AN302" s="101">
        <f t="shared" si="454"/>
        <v>0</v>
      </c>
      <c r="AO302" s="7" t="s">
        <v>4</v>
      </c>
      <c r="AP302" s="8">
        <v>0</v>
      </c>
      <c r="AQ302" s="8">
        <v>1</v>
      </c>
      <c r="AR302" s="8">
        <v>1</v>
      </c>
      <c r="AS302" s="8">
        <v>1</v>
      </c>
      <c r="AT302" s="9" t="s">
        <v>4</v>
      </c>
      <c r="AU302" s="74">
        <f t="shared" si="431"/>
        <v>3</v>
      </c>
      <c r="AV302" s="101">
        <f t="shared" si="438"/>
        <v>0</v>
      </c>
      <c r="AW302" s="7" t="s">
        <v>4</v>
      </c>
      <c r="AX302" s="8">
        <v>0</v>
      </c>
      <c r="AY302" s="8">
        <v>0</v>
      </c>
      <c r="AZ302" s="8">
        <v>0</v>
      </c>
      <c r="BA302" s="8">
        <v>0</v>
      </c>
      <c r="BB302" s="9" t="s">
        <v>4</v>
      </c>
      <c r="BC302" s="74">
        <f t="shared" si="432"/>
        <v>0</v>
      </c>
      <c r="BD302" s="104">
        <f t="shared" si="439"/>
        <v>0</v>
      </c>
      <c r="BE302" s="96"/>
      <c r="BF302" s="11"/>
      <c r="BG302" s="11"/>
      <c r="BH302" s="11"/>
      <c r="BI302" s="11"/>
      <c r="BJ302" s="106"/>
      <c r="BK302" s="108">
        <f t="shared" si="433"/>
        <v>0</v>
      </c>
      <c r="BL302" s="86">
        <f>SUMIF(наличие!D:D,E302,наличие!F:F)</f>
        <v>0</v>
      </c>
      <c r="BM302" s="87">
        <f t="shared" si="455"/>
        <v>40230</v>
      </c>
      <c r="BN302" s="87">
        <f t="shared" si="456"/>
        <v>0</v>
      </c>
      <c r="BO302" s="113">
        <f t="shared" si="367"/>
        <v>0</v>
      </c>
    </row>
    <row r="303" spans="1:67" s="10" customFormat="1" ht="51" x14ac:dyDescent="0.25">
      <c r="A303" s="11">
        <v>300</v>
      </c>
      <c r="B303" s="11" t="str">
        <f>_xlfn.XLOOKUP(D303,наличие!B:B,наличие!D:D,"-",0)</f>
        <v>-</v>
      </c>
      <c r="C303" s="11" t="s">
        <v>2434</v>
      </c>
      <c r="D303" s="109" t="str">
        <f t="shared" si="368"/>
        <v>JACKMAN</v>
      </c>
      <c r="E303" s="110" t="str">
        <f t="shared" si="369"/>
        <v>1369</v>
      </c>
      <c r="F303" s="111" t="s">
        <v>13</v>
      </c>
      <c r="G303" s="11" t="str">
        <f t="shared" si="370"/>
        <v>1369_Dk. Brown</v>
      </c>
      <c r="H303" s="30" t="s">
        <v>4280</v>
      </c>
      <c r="I303" s="30"/>
      <c r="J303" s="14" t="s">
        <v>2497</v>
      </c>
      <c r="K303" s="45"/>
      <c r="L303" s="65">
        <f t="shared" si="436"/>
        <v>0</v>
      </c>
      <c r="M303" s="125">
        <f>SUMIF(price!A:A,E303,price!D:D)</f>
        <v>135</v>
      </c>
      <c r="N303" s="127">
        <v>158</v>
      </c>
      <c r="O303" s="21">
        <f t="shared" si="440"/>
        <v>14220</v>
      </c>
      <c r="P303" s="16" t="e">
        <f t="shared" si="441"/>
        <v>#DIV/0!</v>
      </c>
      <c r="Q303" s="118">
        <f t="shared" si="442"/>
        <v>86.9</v>
      </c>
      <c r="R303" s="22">
        <f t="shared" si="443"/>
        <v>0</v>
      </c>
      <c r="S303" s="16" t="e">
        <f t="shared" si="444"/>
        <v>#DIV/0!</v>
      </c>
      <c r="T303" s="23">
        <f t="shared" si="445"/>
        <v>69.5</v>
      </c>
      <c r="U303" s="28">
        <v>5263</v>
      </c>
      <c r="V303" s="22">
        <f t="shared" si="446"/>
        <v>0</v>
      </c>
      <c r="W303" s="16" t="e">
        <f t="shared" si="447"/>
        <v>#DIV/0!</v>
      </c>
      <c r="X303" s="7"/>
      <c r="Y303" s="8"/>
      <c r="Z303" s="8"/>
      <c r="AA303" s="8"/>
      <c r="AB303" s="8"/>
      <c r="AC303" s="9"/>
      <c r="AD303" s="7">
        <f t="shared" si="448"/>
        <v>0</v>
      </c>
      <c r="AE303" s="75">
        <f t="shared" si="437"/>
        <v>0</v>
      </c>
      <c r="AG303" s="7" t="s">
        <v>4</v>
      </c>
      <c r="AH303" s="8">
        <f t="shared" si="449"/>
        <v>0</v>
      </c>
      <c r="AI303" s="8">
        <f t="shared" si="450"/>
        <v>-1</v>
      </c>
      <c r="AJ303" s="8">
        <f t="shared" si="451"/>
        <v>-1</v>
      </c>
      <c r="AK303" s="8">
        <f t="shared" si="452"/>
        <v>1</v>
      </c>
      <c r="AL303" s="9" t="s">
        <v>4</v>
      </c>
      <c r="AM303" s="7">
        <f t="shared" si="453"/>
        <v>-1</v>
      </c>
      <c r="AN303" s="101">
        <f t="shared" si="454"/>
        <v>0</v>
      </c>
      <c r="AO303" s="7" t="s">
        <v>4</v>
      </c>
      <c r="AP303" s="8">
        <v>0</v>
      </c>
      <c r="AQ303" s="8">
        <v>1</v>
      </c>
      <c r="AR303" s="8">
        <v>1</v>
      </c>
      <c r="AS303" s="8">
        <v>1</v>
      </c>
      <c r="AT303" s="9" t="s">
        <v>4</v>
      </c>
      <c r="AU303" s="74">
        <f t="shared" si="431"/>
        <v>3</v>
      </c>
      <c r="AV303" s="101">
        <f t="shared" si="438"/>
        <v>0</v>
      </c>
      <c r="AW303" s="7" t="s">
        <v>4</v>
      </c>
      <c r="AX303" s="8">
        <v>0</v>
      </c>
      <c r="AY303" s="8">
        <v>0</v>
      </c>
      <c r="AZ303" s="8">
        <v>0</v>
      </c>
      <c r="BA303" s="8">
        <v>0</v>
      </c>
      <c r="BB303" s="9" t="s">
        <v>4</v>
      </c>
      <c r="BC303" s="74">
        <f t="shared" si="432"/>
        <v>0</v>
      </c>
      <c r="BD303" s="104">
        <f t="shared" si="439"/>
        <v>0</v>
      </c>
      <c r="BE303" s="96"/>
      <c r="BF303" s="11"/>
      <c r="BG303" s="11"/>
      <c r="BH303" s="11"/>
      <c r="BI303" s="11">
        <v>2</v>
      </c>
      <c r="BJ303" s="106"/>
      <c r="BK303" s="108">
        <f t="shared" si="433"/>
        <v>2</v>
      </c>
      <c r="BL303" s="86">
        <f>SUMIF(наличие!D:D,E303,наличие!F:F)</f>
        <v>0</v>
      </c>
      <c r="BM303" s="87">
        <f t="shared" si="455"/>
        <v>42660</v>
      </c>
      <c r="BN303" s="87">
        <f t="shared" si="456"/>
        <v>0</v>
      </c>
      <c r="BO303" s="113">
        <f t="shared" si="367"/>
        <v>0</v>
      </c>
    </row>
    <row r="304" spans="1:67" s="10" customFormat="1" ht="51" x14ac:dyDescent="0.25">
      <c r="A304" s="11">
        <v>301</v>
      </c>
      <c r="B304" s="11" t="str">
        <f>_xlfn.XLOOKUP(D304,наличие!B:B,наличие!D:D,"-",0)</f>
        <v>-</v>
      </c>
      <c r="C304" s="11" t="s">
        <v>2434</v>
      </c>
      <c r="D304" s="109" t="str">
        <f t="shared" si="368"/>
        <v>JACKMAN</v>
      </c>
      <c r="E304" s="110" t="str">
        <f t="shared" si="369"/>
        <v>1369</v>
      </c>
      <c r="F304" s="111" t="s">
        <v>6</v>
      </c>
      <c r="G304" s="11" t="str">
        <f t="shared" si="370"/>
        <v>1369_Navy</v>
      </c>
      <c r="H304" s="30" t="s">
        <v>4280</v>
      </c>
      <c r="I304" s="30"/>
      <c r="J304" s="14" t="s">
        <v>2497</v>
      </c>
      <c r="K304" s="45"/>
      <c r="L304" s="65">
        <f t="shared" si="436"/>
        <v>0</v>
      </c>
      <c r="M304" s="125">
        <f>SUMIF(price!A:A,E304,price!D:D)</f>
        <v>135</v>
      </c>
      <c r="N304" s="127">
        <v>169</v>
      </c>
      <c r="O304" s="21">
        <f t="shared" si="440"/>
        <v>15210</v>
      </c>
      <c r="P304" s="16" t="e">
        <f t="shared" si="441"/>
        <v>#DIV/0!</v>
      </c>
      <c r="Q304" s="118">
        <f t="shared" si="442"/>
        <v>93</v>
      </c>
      <c r="R304" s="22">
        <f t="shared" si="443"/>
        <v>0</v>
      </c>
      <c r="S304" s="16" t="e">
        <f t="shared" si="444"/>
        <v>#DIV/0!</v>
      </c>
      <c r="T304" s="23">
        <f t="shared" si="445"/>
        <v>74.400000000000006</v>
      </c>
      <c r="U304" s="28">
        <v>5263</v>
      </c>
      <c r="V304" s="22">
        <f t="shared" si="446"/>
        <v>0</v>
      </c>
      <c r="W304" s="16" t="e">
        <f t="shared" si="447"/>
        <v>#DIV/0!</v>
      </c>
      <c r="X304" s="7"/>
      <c r="Y304" s="8"/>
      <c r="Z304" s="8"/>
      <c r="AA304" s="8"/>
      <c r="AB304" s="8"/>
      <c r="AC304" s="9"/>
      <c r="AD304" s="7">
        <f t="shared" si="448"/>
        <v>0</v>
      </c>
      <c r="AE304" s="75">
        <f t="shared" si="437"/>
        <v>0</v>
      </c>
      <c r="AG304" s="7" t="s">
        <v>4</v>
      </c>
      <c r="AH304" s="8">
        <f t="shared" si="449"/>
        <v>0</v>
      </c>
      <c r="AI304" s="8">
        <f t="shared" si="450"/>
        <v>0</v>
      </c>
      <c r="AJ304" s="8">
        <f t="shared" si="451"/>
        <v>0</v>
      </c>
      <c r="AK304" s="8">
        <f t="shared" si="452"/>
        <v>0</v>
      </c>
      <c r="AL304" s="9" t="s">
        <v>4</v>
      </c>
      <c r="AM304" s="7">
        <f t="shared" si="453"/>
        <v>0</v>
      </c>
      <c r="AN304" s="101">
        <f t="shared" si="454"/>
        <v>0</v>
      </c>
      <c r="AO304" s="7" t="s">
        <v>4</v>
      </c>
      <c r="AP304" s="8">
        <v>0</v>
      </c>
      <c r="AQ304" s="8">
        <v>0</v>
      </c>
      <c r="AR304" s="8">
        <v>0</v>
      </c>
      <c r="AS304" s="8">
        <v>0</v>
      </c>
      <c r="AT304" s="9" t="s">
        <v>4</v>
      </c>
      <c r="AU304" s="74">
        <f t="shared" si="431"/>
        <v>0</v>
      </c>
      <c r="AV304" s="101">
        <f t="shared" si="438"/>
        <v>0</v>
      </c>
      <c r="AW304" s="7" t="s">
        <v>4</v>
      </c>
      <c r="AX304" s="8">
        <v>0</v>
      </c>
      <c r="AY304" s="8">
        <v>0</v>
      </c>
      <c r="AZ304" s="8">
        <v>0</v>
      </c>
      <c r="BA304" s="8">
        <v>0</v>
      </c>
      <c r="BB304" s="9" t="s">
        <v>4</v>
      </c>
      <c r="BC304" s="74">
        <f t="shared" si="432"/>
        <v>0</v>
      </c>
      <c r="BD304" s="104">
        <f t="shared" si="439"/>
        <v>0</v>
      </c>
      <c r="BE304" s="96"/>
      <c r="BF304" s="11"/>
      <c r="BG304" s="11"/>
      <c r="BH304" s="11"/>
      <c r="BI304" s="11"/>
      <c r="BJ304" s="106"/>
      <c r="BK304" s="108">
        <f t="shared" si="433"/>
        <v>0</v>
      </c>
      <c r="BL304" s="86">
        <f>SUMIF(наличие!D:D,E304,наличие!F:F)</f>
        <v>0</v>
      </c>
      <c r="BM304" s="87">
        <f t="shared" si="455"/>
        <v>0</v>
      </c>
      <c r="BN304" s="87">
        <f t="shared" si="456"/>
        <v>0</v>
      </c>
      <c r="BO304" s="113">
        <f t="shared" si="367"/>
        <v>0</v>
      </c>
    </row>
    <row r="305" spans="1:67" s="10" customFormat="1" ht="51" x14ac:dyDescent="0.25">
      <c r="A305" s="11">
        <v>302</v>
      </c>
      <c r="B305" s="11" t="str">
        <f>_xlfn.XLOOKUP(D305,наличие!B:B,наличие!D:D,"-",0)</f>
        <v>-</v>
      </c>
      <c r="C305" s="11" t="s">
        <v>2434</v>
      </c>
      <c r="D305" s="109" t="str">
        <f t="shared" si="368"/>
        <v>JACKMAN</v>
      </c>
      <c r="E305" s="110" t="str">
        <f t="shared" si="369"/>
        <v>1369</v>
      </c>
      <c r="F305" s="111" t="s">
        <v>5</v>
      </c>
      <c r="G305" s="11" t="str">
        <f t="shared" si="370"/>
        <v>1369_Black</v>
      </c>
      <c r="H305" s="30" t="s">
        <v>4280</v>
      </c>
      <c r="I305" s="30"/>
      <c r="J305" s="14" t="s">
        <v>2497</v>
      </c>
      <c r="K305" s="45"/>
      <c r="L305" s="65">
        <f t="shared" si="436"/>
        <v>0</v>
      </c>
      <c r="M305" s="125">
        <f>SUMIF(price!A:A,E305,price!D:D)</f>
        <v>135</v>
      </c>
      <c r="N305" s="127">
        <v>169</v>
      </c>
      <c r="O305" s="21">
        <f t="shared" si="440"/>
        <v>15210</v>
      </c>
      <c r="P305" s="16" t="e">
        <f t="shared" si="441"/>
        <v>#DIV/0!</v>
      </c>
      <c r="Q305" s="118">
        <f t="shared" si="442"/>
        <v>93</v>
      </c>
      <c r="R305" s="22">
        <f t="shared" si="443"/>
        <v>0</v>
      </c>
      <c r="S305" s="16" t="e">
        <f t="shared" si="444"/>
        <v>#DIV/0!</v>
      </c>
      <c r="T305" s="23">
        <f t="shared" si="445"/>
        <v>74.400000000000006</v>
      </c>
      <c r="U305" s="28">
        <v>5263</v>
      </c>
      <c r="V305" s="22">
        <f t="shared" si="446"/>
        <v>0</v>
      </c>
      <c r="W305" s="16" t="e">
        <f t="shared" si="447"/>
        <v>#DIV/0!</v>
      </c>
      <c r="X305" s="7"/>
      <c r="Y305" s="8"/>
      <c r="Z305" s="8"/>
      <c r="AA305" s="8"/>
      <c r="AB305" s="8"/>
      <c r="AC305" s="9"/>
      <c r="AD305" s="7">
        <f t="shared" si="448"/>
        <v>0</v>
      </c>
      <c r="AE305" s="75">
        <f t="shared" si="437"/>
        <v>0</v>
      </c>
      <c r="AG305" s="7" t="s">
        <v>4</v>
      </c>
      <c r="AH305" s="8">
        <f t="shared" si="449"/>
        <v>0</v>
      </c>
      <c r="AI305" s="8">
        <f t="shared" si="450"/>
        <v>-1</v>
      </c>
      <c r="AJ305" s="8">
        <f t="shared" si="451"/>
        <v>-1</v>
      </c>
      <c r="AK305" s="8">
        <f t="shared" si="452"/>
        <v>-1</v>
      </c>
      <c r="AL305" s="9" t="s">
        <v>4</v>
      </c>
      <c r="AM305" s="7">
        <f t="shared" si="453"/>
        <v>-3</v>
      </c>
      <c r="AN305" s="101">
        <f t="shared" si="454"/>
        <v>0</v>
      </c>
      <c r="AO305" s="7" t="s">
        <v>4</v>
      </c>
      <c r="AP305" s="8">
        <v>0</v>
      </c>
      <c r="AQ305" s="8">
        <v>1</v>
      </c>
      <c r="AR305" s="8">
        <v>1</v>
      </c>
      <c r="AS305" s="8">
        <v>1</v>
      </c>
      <c r="AT305" s="9" t="s">
        <v>4</v>
      </c>
      <c r="AU305" s="74">
        <f t="shared" si="431"/>
        <v>3</v>
      </c>
      <c r="AV305" s="101">
        <f t="shared" si="438"/>
        <v>0</v>
      </c>
      <c r="AW305" s="7" t="s">
        <v>4</v>
      </c>
      <c r="AX305" s="8">
        <v>0</v>
      </c>
      <c r="AY305" s="8">
        <v>0</v>
      </c>
      <c r="AZ305" s="8">
        <v>0</v>
      </c>
      <c r="BA305" s="8">
        <v>0</v>
      </c>
      <c r="BB305" s="9" t="s">
        <v>4</v>
      </c>
      <c r="BC305" s="74">
        <f t="shared" si="432"/>
        <v>0</v>
      </c>
      <c r="BD305" s="104">
        <f t="shared" si="439"/>
        <v>0</v>
      </c>
      <c r="BE305" s="96"/>
      <c r="BF305" s="11"/>
      <c r="BG305" s="11"/>
      <c r="BH305" s="11"/>
      <c r="BI305" s="11"/>
      <c r="BJ305" s="106"/>
      <c r="BK305" s="108">
        <f t="shared" si="433"/>
        <v>0</v>
      </c>
      <c r="BL305" s="86">
        <f>SUMIF(наличие!D:D,E305,наличие!F:F)</f>
        <v>0</v>
      </c>
      <c r="BM305" s="87">
        <f t="shared" si="455"/>
        <v>45630</v>
      </c>
      <c r="BN305" s="87">
        <f t="shared" si="456"/>
        <v>0</v>
      </c>
      <c r="BO305" s="113">
        <f t="shared" si="367"/>
        <v>0</v>
      </c>
    </row>
    <row r="306" spans="1:67" s="10" customFormat="1" ht="51" x14ac:dyDescent="0.25">
      <c r="A306" s="11">
        <v>303</v>
      </c>
      <c r="B306" s="11" t="str">
        <f>_xlfn.XLOOKUP(D306,наличие!B:B,наличие!D:D,"-",0)</f>
        <v>-</v>
      </c>
      <c r="C306" s="11" t="s">
        <v>2434</v>
      </c>
      <c r="D306" s="109" t="str">
        <f t="shared" si="368"/>
        <v>JACKMAN</v>
      </c>
      <c r="E306" s="110" t="str">
        <f t="shared" si="369"/>
        <v>1369</v>
      </c>
      <c r="F306" s="111" t="s">
        <v>287</v>
      </c>
      <c r="G306" s="11" t="str">
        <f t="shared" si="370"/>
        <v>1369_Burgundy</v>
      </c>
      <c r="H306" s="30" t="s">
        <v>4280</v>
      </c>
      <c r="I306" s="30"/>
      <c r="J306" s="14" t="s">
        <v>2497</v>
      </c>
      <c r="K306" s="45"/>
      <c r="L306" s="65">
        <f t="shared" si="436"/>
        <v>0</v>
      </c>
      <c r="M306" s="125">
        <f>SUMIF(price!A:A,E306,price!D:D)</f>
        <v>135</v>
      </c>
      <c r="N306" s="127">
        <v>148</v>
      </c>
      <c r="O306" s="21">
        <f t="shared" si="440"/>
        <v>13320</v>
      </c>
      <c r="P306" s="16" t="e">
        <f t="shared" si="441"/>
        <v>#DIV/0!</v>
      </c>
      <c r="Q306" s="118">
        <f t="shared" si="442"/>
        <v>81.400000000000006</v>
      </c>
      <c r="R306" s="22">
        <f t="shared" si="443"/>
        <v>0</v>
      </c>
      <c r="S306" s="16" t="e">
        <f t="shared" si="444"/>
        <v>#DIV/0!</v>
      </c>
      <c r="T306" s="23">
        <f t="shared" si="445"/>
        <v>65.099999999999994</v>
      </c>
      <c r="U306" s="28">
        <v>5263</v>
      </c>
      <c r="V306" s="22">
        <f t="shared" si="446"/>
        <v>0</v>
      </c>
      <c r="W306" s="16" t="e">
        <f t="shared" si="447"/>
        <v>#DIV/0!</v>
      </c>
      <c r="X306" s="7"/>
      <c r="Y306" s="8"/>
      <c r="Z306" s="8"/>
      <c r="AA306" s="8"/>
      <c r="AB306" s="8"/>
      <c r="AC306" s="9"/>
      <c r="AD306" s="7">
        <f t="shared" si="448"/>
        <v>0</v>
      </c>
      <c r="AE306" s="75">
        <f t="shared" si="437"/>
        <v>0</v>
      </c>
      <c r="AG306" s="7" t="s">
        <v>4</v>
      </c>
      <c r="AH306" s="8">
        <f t="shared" si="449"/>
        <v>0</v>
      </c>
      <c r="AI306" s="8">
        <f t="shared" si="450"/>
        <v>-1</v>
      </c>
      <c r="AJ306" s="8">
        <f t="shared" si="451"/>
        <v>-1</v>
      </c>
      <c r="AK306" s="8">
        <f t="shared" si="452"/>
        <v>-1</v>
      </c>
      <c r="AL306" s="9" t="s">
        <v>4</v>
      </c>
      <c r="AM306" s="7">
        <f t="shared" si="453"/>
        <v>-3</v>
      </c>
      <c r="AN306" s="101">
        <f t="shared" si="454"/>
        <v>0</v>
      </c>
      <c r="AO306" s="7" t="s">
        <v>4</v>
      </c>
      <c r="AP306" s="8">
        <v>0</v>
      </c>
      <c r="AQ306" s="8">
        <v>1</v>
      </c>
      <c r="AR306" s="8">
        <v>1</v>
      </c>
      <c r="AS306" s="8">
        <v>1</v>
      </c>
      <c r="AT306" s="9" t="s">
        <v>4</v>
      </c>
      <c r="AU306" s="74">
        <f t="shared" si="431"/>
        <v>3</v>
      </c>
      <c r="AV306" s="101">
        <f t="shared" si="438"/>
        <v>0</v>
      </c>
      <c r="AW306" s="7" t="s">
        <v>4</v>
      </c>
      <c r="AX306" s="8">
        <v>0</v>
      </c>
      <c r="AY306" s="8">
        <v>0</v>
      </c>
      <c r="AZ306" s="8">
        <v>0</v>
      </c>
      <c r="BA306" s="8">
        <v>0</v>
      </c>
      <c r="BB306" s="9" t="s">
        <v>4</v>
      </c>
      <c r="BC306" s="74">
        <f t="shared" si="432"/>
        <v>0</v>
      </c>
      <c r="BD306" s="104">
        <f t="shared" si="439"/>
        <v>0</v>
      </c>
      <c r="BE306" s="96"/>
      <c r="BF306" s="11"/>
      <c r="BG306" s="11"/>
      <c r="BH306" s="11"/>
      <c r="BI306" s="11"/>
      <c r="BJ306" s="106"/>
      <c r="BK306" s="108">
        <f t="shared" si="433"/>
        <v>0</v>
      </c>
      <c r="BL306" s="86">
        <f>SUMIF(наличие!D:D,E306,наличие!F:F)</f>
        <v>0</v>
      </c>
      <c r="BM306" s="87">
        <f t="shared" si="455"/>
        <v>39960</v>
      </c>
      <c r="BN306" s="87">
        <f t="shared" si="456"/>
        <v>0</v>
      </c>
      <c r="BO306" s="113">
        <f t="shared" si="367"/>
        <v>0</v>
      </c>
    </row>
    <row r="307" spans="1:67" s="10" customFormat="1" ht="45" x14ac:dyDescent="0.25">
      <c r="A307" s="11">
        <v>304</v>
      </c>
      <c r="B307" s="11" t="str">
        <f>_xlfn.XLOOKUP(D307,наличие!B:B,наличие!D:D,"-",0)</f>
        <v>-</v>
      </c>
      <c r="C307" s="11" t="s">
        <v>2435</v>
      </c>
      <c r="D307" s="109" t="str">
        <f t="shared" si="368"/>
        <v>DALTON</v>
      </c>
      <c r="E307" s="110" t="str">
        <f t="shared" si="369"/>
        <v>1362</v>
      </c>
      <c r="F307" s="111" t="s">
        <v>5</v>
      </c>
      <c r="G307" s="11" t="str">
        <f t="shared" si="370"/>
        <v>1362_Black</v>
      </c>
      <c r="H307" s="30" t="s">
        <v>4280</v>
      </c>
      <c r="I307" s="30"/>
      <c r="J307" s="14" t="s">
        <v>2492</v>
      </c>
      <c r="K307" s="45"/>
      <c r="L307" s="65">
        <f t="shared" si="436"/>
        <v>0</v>
      </c>
      <c r="M307" s="125">
        <f>SUMIF(price!A:A,E307,price!D:D)</f>
        <v>73</v>
      </c>
      <c r="N307" s="127">
        <v>155</v>
      </c>
      <c r="O307" s="21">
        <f t="shared" si="440"/>
        <v>13950</v>
      </c>
      <c r="P307" s="16" t="e">
        <f t="shared" si="441"/>
        <v>#DIV/0!</v>
      </c>
      <c r="Q307" s="118">
        <f t="shared" si="442"/>
        <v>85.3</v>
      </c>
      <c r="R307" s="22">
        <f t="shared" si="443"/>
        <v>0</v>
      </c>
      <c r="S307" s="16" t="e">
        <f t="shared" si="444"/>
        <v>#DIV/0!</v>
      </c>
      <c r="T307" s="23">
        <f t="shared" si="445"/>
        <v>68.2</v>
      </c>
      <c r="U307" s="28">
        <v>5263</v>
      </c>
      <c r="V307" s="22">
        <f t="shared" si="446"/>
        <v>0</v>
      </c>
      <c r="W307" s="16" t="e">
        <f t="shared" si="447"/>
        <v>#DIV/0!</v>
      </c>
      <c r="X307" s="7"/>
      <c r="Y307" s="8"/>
      <c r="Z307" s="8"/>
      <c r="AA307" s="8"/>
      <c r="AB307" s="8"/>
      <c r="AC307" s="9"/>
      <c r="AD307" s="7">
        <f t="shared" si="448"/>
        <v>0</v>
      </c>
      <c r="AE307" s="75">
        <f t="shared" si="437"/>
        <v>0</v>
      </c>
      <c r="AG307" s="7" t="s">
        <v>4</v>
      </c>
      <c r="AH307" s="8">
        <f t="shared" si="449"/>
        <v>0</v>
      </c>
      <c r="AI307" s="8">
        <f t="shared" si="450"/>
        <v>-1</v>
      </c>
      <c r="AJ307" s="8">
        <f t="shared" si="451"/>
        <v>-1</v>
      </c>
      <c r="AK307" s="8">
        <f t="shared" si="452"/>
        <v>-1</v>
      </c>
      <c r="AL307" s="9" t="s">
        <v>4</v>
      </c>
      <c r="AM307" s="7">
        <f t="shared" si="453"/>
        <v>-3</v>
      </c>
      <c r="AN307" s="101">
        <f t="shared" si="454"/>
        <v>0</v>
      </c>
      <c r="AO307" s="7" t="s">
        <v>4</v>
      </c>
      <c r="AP307" s="8">
        <v>0</v>
      </c>
      <c r="AQ307" s="8">
        <v>1</v>
      </c>
      <c r="AR307" s="8">
        <v>1</v>
      </c>
      <c r="AS307" s="8">
        <v>1</v>
      </c>
      <c r="AT307" s="9" t="s">
        <v>4</v>
      </c>
      <c r="AU307" s="74">
        <f t="shared" si="431"/>
        <v>3</v>
      </c>
      <c r="AV307" s="101">
        <f t="shared" si="438"/>
        <v>0</v>
      </c>
      <c r="AW307" s="7" t="s">
        <v>4</v>
      </c>
      <c r="AX307" s="8">
        <v>0</v>
      </c>
      <c r="AY307" s="8">
        <v>0</v>
      </c>
      <c r="AZ307" s="8">
        <v>0</v>
      </c>
      <c r="BA307" s="8">
        <v>0</v>
      </c>
      <c r="BB307" s="9" t="s">
        <v>4</v>
      </c>
      <c r="BC307" s="74">
        <f t="shared" si="432"/>
        <v>0</v>
      </c>
      <c r="BD307" s="104">
        <f t="shared" si="439"/>
        <v>0</v>
      </c>
      <c r="BE307" s="96"/>
      <c r="BF307" s="11"/>
      <c r="BG307" s="11"/>
      <c r="BH307" s="11"/>
      <c r="BI307" s="11"/>
      <c r="BJ307" s="106"/>
      <c r="BK307" s="108">
        <f t="shared" si="433"/>
        <v>0</v>
      </c>
      <c r="BL307" s="86">
        <f>SUMIF(наличие!D:D,E307,наличие!F:F)</f>
        <v>0</v>
      </c>
      <c r="BM307" s="87">
        <f t="shared" si="455"/>
        <v>41850</v>
      </c>
      <c r="BN307" s="87">
        <f t="shared" si="456"/>
        <v>0</v>
      </c>
      <c r="BO307" s="113">
        <f t="shared" si="367"/>
        <v>0</v>
      </c>
    </row>
    <row r="308" spans="1:67" s="10" customFormat="1" ht="45" x14ac:dyDescent="0.25">
      <c r="A308" s="11">
        <v>305</v>
      </c>
      <c r="B308" s="11" t="str">
        <f>_xlfn.XLOOKUP(D308,наличие!B:B,наличие!D:D,"-",0)</f>
        <v>-</v>
      </c>
      <c r="C308" s="11" t="s">
        <v>2435</v>
      </c>
      <c r="D308" s="109" t="str">
        <f t="shared" si="368"/>
        <v>DALTON</v>
      </c>
      <c r="E308" s="110" t="str">
        <f t="shared" si="369"/>
        <v>1362</v>
      </c>
      <c r="F308" s="111" t="s">
        <v>957</v>
      </c>
      <c r="G308" s="11" t="str">
        <f t="shared" si="370"/>
        <v>1362_Chino</v>
      </c>
      <c r="H308" s="30" t="s">
        <v>4280</v>
      </c>
      <c r="I308" s="30"/>
      <c r="J308" s="14" t="s">
        <v>2492</v>
      </c>
      <c r="K308" s="45"/>
      <c r="L308" s="65">
        <f t="shared" si="436"/>
        <v>0</v>
      </c>
      <c r="M308" s="125">
        <f>SUMIF(price!A:A,E308,price!D:D)</f>
        <v>73</v>
      </c>
      <c r="N308" s="127">
        <v>155</v>
      </c>
      <c r="O308" s="21">
        <f t="shared" si="440"/>
        <v>13950</v>
      </c>
      <c r="P308" s="16" t="e">
        <f t="shared" si="441"/>
        <v>#DIV/0!</v>
      </c>
      <c r="Q308" s="118">
        <f t="shared" si="442"/>
        <v>85.3</v>
      </c>
      <c r="R308" s="22">
        <f t="shared" si="443"/>
        <v>0</v>
      </c>
      <c r="S308" s="16" t="e">
        <f t="shared" si="444"/>
        <v>#DIV/0!</v>
      </c>
      <c r="T308" s="23">
        <f t="shared" si="445"/>
        <v>68.2</v>
      </c>
      <c r="U308" s="28">
        <v>5263</v>
      </c>
      <c r="V308" s="22">
        <f t="shared" si="446"/>
        <v>0</v>
      </c>
      <c r="W308" s="16" t="e">
        <f t="shared" si="447"/>
        <v>#DIV/0!</v>
      </c>
      <c r="X308" s="7"/>
      <c r="Y308" s="8"/>
      <c r="Z308" s="8"/>
      <c r="AA308" s="8"/>
      <c r="AB308" s="8"/>
      <c r="AC308" s="9"/>
      <c r="AD308" s="7">
        <f t="shared" si="448"/>
        <v>0</v>
      </c>
      <c r="AE308" s="75">
        <f t="shared" si="437"/>
        <v>0</v>
      </c>
      <c r="AG308" s="7" t="s">
        <v>4</v>
      </c>
      <c r="AH308" s="8">
        <f t="shared" si="449"/>
        <v>0</v>
      </c>
      <c r="AI308" s="8">
        <f t="shared" si="450"/>
        <v>-1</v>
      </c>
      <c r="AJ308" s="8">
        <f t="shared" si="451"/>
        <v>-1</v>
      </c>
      <c r="AK308" s="8">
        <f t="shared" si="452"/>
        <v>-1</v>
      </c>
      <c r="AL308" s="9" t="s">
        <v>4</v>
      </c>
      <c r="AM308" s="7">
        <f t="shared" si="453"/>
        <v>-3</v>
      </c>
      <c r="AN308" s="101">
        <f t="shared" si="454"/>
        <v>0</v>
      </c>
      <c r="AO308" s="7" t="s">
        <v>4</v>
      </c>
      <c r="AP308" s="8">
        <v>0</v>
      </c>
      <c r="AQ308" s="8">
        <v>1</v>
      </c>
      <c r="AR308" s="8">
        <v>1</v>
      </c>
      <c r="AS308" s="8">
        <v>1</v>
      </c>
      <c r="AT308" s="9" t="s">
        <v>4</v>
      </c>
      <c r="AU308" s="74">
        <f t="shared" si="431"/>
        <v>3</v>
      </c>
      <c r="AV308" s="101">
        <f t="shared" si="438"/>
        <v>0</v>
      </c>
      <c r="AW308" s="7" t="s">
        <v>4</v>
      </c>
      <c r="AX308" s="8">
        <v>0</v>
      </c>
      <c r="AY308" s="8">
        <v>0</v>
      </c>
      <c r="AZ308" s="8">
        <v>0</v>
      </c>
      <c r="BA308" s="8">
        <v>0</v>
      </c>
      <c r="BB308" s="9" t="s">
        <v>4</v>
      </c>
      <c r="BC308" s="74">
        <f t="shared" si="432"/>
        <v>0</v>
      </c>
      <c r="BD308" s="104">
        <f t="shared" si="439"/>
        <v>0</v>
      </c>
      <c r="BE308" s="96"/>
      <c r="BF308" s="11"/>
      <c r="BG308" s="11"/>
      <c r="BH308" s="11"/>
      <c r="BI308" s="11"/>
      <c r="BJ308" s="106"/>
      <c r="BK308" s="108">
        <f t="shared" si="433"/>
        <v>0</v>
      </c>
      <c r="BL308" s="86">
        <f>SUMIF(наличие!D:D,E308,наличие!F:F)</f>
        <v>0</v>
      </c>
      <c r="BM308" s="87">
        <f t="shared" si="455"/>
        <v>41850</v>
      </c>
      <c r="BN308" s="87">
        <f t="shared" si="456"/>
        <v>0</v>
      </c>
      <c r="BO308" s="113">
        <f t="shared" si="367"/>
        <v>0</v>
      </c>
    </row>
    <row r="309" spans="1:67" s="10" customFormat="1" ht="45" x14ac:dyDescent="0.25">
      <c r="A309" s="11">
        <v>306</v>
      </c>
      <c r="B309" s="11" t="str">
        <f>_xlfn.XLOOKUP(D309,наличие!B:B,наличие!D:D,"-",0)</f>
        <v>-</v>
      </c>
      <c r="C309" s="11" t="s">
        <v>2435</v>
      </c>
      <c r="D309" s="109" t="str">
        <f t="shared" si="368"/>
        <v>DALTON</v>
      </c>
      <c r="E309" s="110" t="str">
        <f t="shared" si="369"/>
        <v>1362</v>
      </c>
      <c r="F309" s="111" t="s">
        <v>6</v>
      </c>
      <c r="G309" s="11" t="str">
        <f t="shared" si="370"/>
        <v>1362_Navy</v>
      </c>
      <c r="H309" s="30" t="s">
        <v>4280</v>
      </c>
      <c r="I309" s="30"/>
      <c r="J309" s="14" t="s">
        <v>2492</v>
      </c>
      <c r="K309" s="45"/>
      <c r="L309" s="65">
        <f t="shared" si="436"/>
        <v>0</v>
      </c>
      <c r="M309" s="125">
        <f>SUMIF(price!A:A,E309,price!D:D)</f>
        <v>73</v>
      </c>
      <c r="N309" s="127">
        <v>151</v>
      </c>
      <c r="O309" s="21">
        <f t="shared" si="440"/>
        <v>13590</v>
      </c>
      <c r="P309" s="16" t="e">
        <f t="shared" si="441"/>
        <v>#DIV/0!</v>
      </c>
      <c r="Q309" s="118">
        <f t="shared" si="442"/>
        <v>83.1</v>
      </c>
      <c r="R309" s="22">
        <f t="shared" si="443"/>
        <v>0</v>
      </c>
      <c r="S309" s="16" t="e">
        <f t="shared" si="444"/>
        <v>#DIV/0!</v>
      </c>
      <c r="T309" s="23">
        <f t="shared" si="445"/>
        <v>66.5</v>
      </c>
      <c r="U309" s="28">
        <v>5263</v>
      </c>
      <c r="V309" s="22">
        <f t="shared" si="446"/>
        <v>0</v>
      </c>
      <c r="W309" s="16" t="e">
        <f t="shared" si="447"/>
        <v>#DIV/0!</v>
      </c>
      <c r="X309" s="7"/>
      <c r="Y309" s="8"/>
      <c r="Z309" s="8"/>
      <c r="AA309" s="8"/>
      <c r="AB309" s="8"/>
      <c r="AC309" s="9"/>
      <c r="AD309" s="7">
        <f t="shared" si="448"/>
        <v>0</v>
      </c>
      <c r="AE309" s="75">
        <f t="shared" si="437"/>
        <v>0</v>
      </c>
      <c r="AG309" s="7" t="s">
        <v>4</v>
      </c>
      <c r="AH309" s="8">
        <f t="shared" si="449"/>
        <v>0</v>
      </c>
      <c r="AI309" s="8">
        <f t="shared" si="450"/>
        <v>-1</v>
      </c>
      <c r="AJ309" s="8">
        <f t="shared" si="451"/>
        <v>-1</v>
      </c>
      <c r="AK309" s="8">
        <f t="shared" si="452"/>
        <v>-1</v>
      </c>
      <c r="AL309" s="9" t="s">
        <v>4</v>
      </c>
      <c r="AM309" s="7">
        <f t="shared" si="453"/>
        <v>-3</v>
      </c>
      <c r="AN309" s="101">
        <f t="shared" si="454"/>
        <v>0</v>
      </c>
      <c r="AO309" s="7" t="s">
        <v>4</v>
      </c>
      <c r="AP309" s="8">
        <v>0</v>
      </c>
      <c r="AQ309" s="8">
        <v>1</v>
      </c>
      <c r="AR309" s="8">
        <v>1</v>
      </c>
      <c r="AS309" s="8">
        <v>1</v>
      </c>
      <c r="AT309" s="9" t="s">
        <v>4</v>
      </c>
      <c r="AU309" s="74">
        <f t="shared" si="431"/>
        <v>3</v>
      </c>
      <c r="AV309" s="101">
        <f t="shared" si="438"/>
        <v>0</v>
      </c>
      <c r="AW309" s="7" t="s">
        <v>4</v>
      </c>
      <c r="AX309" s="8">
        <v>0</v>
      </c>
      <c r="AY309" s="8">
        <v>0</v>
      </c>
      <c r="AZ309" s="8">
        <v>0</v>
      </c>
      <c r="BA309" s="8">
        <v>0</v>
      </c>
      <c r="BB309" s="9" t="s">
        <v>4</v>
      </c>
      <c r="BC309" s="74">
        <f t="shared" si="432"/>
        <v>0</v>
      </c>
      <c r="BD309" s="104">
        <f t="shared" si="439"/>
        <v>0</v>
      </c>
      <c r="BE309" s="96"/>
      <c r="BF309" s="11"/>
      <c r="BG309" s="11"/>
      <c r="BH309" s="11"/>
      <c r="BI309" s="11"/>
      <c r="BJ309" s="106"/>
      <c r="BK309" s="108">
        <f t="shared" si="433"/>
        <v>0</v>
      </c>
      <c r="BL309" s="86">
        <f>SUMIF(наличие!D:D,E309,наличие!F:F)</f>
        <v>0</v>
      </c>
      <c r="BM309" s="87">
        <f t="shared" si="455"/>
        <v>40770</v>
      </c>
      <c r="BN309" s="87">
        <f t="shared" si="456"/>
        <v>0</v>
      </c>
      <c r="BO309" s="113">
        <f t="shared" si="367"/>
        <v>0</v>
      </c>
    </row>
    <row r="310" spans="1:67" s="10" customFormat="1" ht="45" x14ac:dyDescent="0.25">
      <c r="A310" s="11">
        <v>307</v>
      </c>
      <c r="B310" s="11" t="str">
        <f>_xlfn.XLOOKUP(D310,наличие!B:B,наличие!D:D,"-",0)</f>
        <v>-</v>
      </c>
      <c r="C310" s="11" t="s">
        <v>2435</v>
      </c>
      <c r="D310" s="109" t="str">
        <f t="shared" si="368"/>
        <v>DALTON</v>
      </c>
      <c r="E310" s="110" t="str">
        <f t="shared" si="369"/>
        <v>1362</v>
      </c>
      <c r="F310" s="111" t="s">
        <v>23</v>
      </c>
      <c r="G310" s="11" t="str">
        <f t="shared" si="370"/>
        <v>1362_Tan</v>
      </c>
      <c r="H310" s="30" t="s">
        <v>4280</v>
      </c>
      <c r="I310" s="30"/>
      <c r="J310" s="14" t="s">
        <v>2492</v>
      </c>
      <c r="K310" s="45"/>
      <c r="L310" s="65">
        <f t="shared" si="436"/>
        <v>0</v>
      </c>
      <c r="M310" s="125">
        <f>SUMIF(price!A:A,E310,price!D:D)</f>
        <v>73</v>
      </c>
      <c r="N310" s="127">
        <v>151</v>
      </c>
      <c r="O310" s="21">
        <f t="shared" si="440"/>
        <v>13590</v>
      </c>
      <c r="P310" s="16" t="e">
        <f t="shared" si="441"/>
        <v>#DIV/0!</v>
      </c>
      <c r="Q310" s="118">
        <f t="shared" si="442"/>
        <v>83.1</v>
      </c>
      <c r="R310" s="22">
        <f t="shared" si="443"/>
        <v>0</v>
      </c>
      <c r="S310" s="16" t="e">
        <f t="shared" si="444"/>
        <v>#DIV/0!</v>
      </c>
      <c r="T310" s="23">
        <f t="shared" si="445"/>
        <v>66.5</v>
      </c>
      <c r="U310" s="28">
        <v>5263</v>
      </c>
      <c r="V310" s="22">
        <f t="shared" si="446"/>
        <v>0</v>
      </c>
      <c r="W310" s="16" t="e">
        <f t="shared" si="447"/>
        <v>#DIV/0!</v>
      </c>
      <c r="X310" s="7"/>
      <c r="Y310" s="8"/>
      <c r="Z310" s="8"/>
      <c r="AA310" s="8"/>
      <c r="AB310" s="8"/>
      <c r="AC310" s="9"/>
      <c r="AD310" s="7">
        <f t="shared" si="448"/>
        <v>0</v>
      </c>
      <c r="AE310" s="75">
        <f t="shared" si="437"/>
        <v>0</v>
      </c>
      <c r="AG310" s="7" t="s">
        <v>4</v>
      </c>
      <c r="AH310" s="8">
        <f t="shared" si="449"/>
        <v>0</v>
      </c>
      <c r="AI310" s="8">
        <f t="shared" si="450"/>
        <v>-1</v>
      </c>
      <c r="AJ310" s="8">
        <f t="shared" si="451"/>
        <v>-1</v>
      </c>
      <c r="AK310" s="8">
        <f t="shared" si="452"/>
        <v>-1</v>
      </c>
      <c r="AL310" s="9" t="s">
        <v>4</v>
      </c>
      <c r="AM310" s="7">
        <f t="shared" si="453"/>
        <v>-3</v>
      </c>
      <c r="AN310" s="101">
        <f t="shared" si="454"/>
        <v>0</v>
      </c>
      <c r="AO310" s="7" t="s">
        <v>4</v>
      </c>
      <c r="AP310" s="8">
        <v>0</v>
      </c>
      <c r="AQ310" s="8">
        <v>1</v>
      </c>
      <c r="AR310" s="8">
        <v>1</v>
      </c>
      <c r="AS310" s="8">
        <v>1</v>
      </c>
      <c r="AT310" s="9" t="s">
        <v>4</v>
      </c>
      <c r="AU310" s="74">
        <f t="shared" si="431"/>
        <v>3</v>
      </c>
      <c r="AV310" s="101">
        <f t="shared" si="438"/>
        <v>0</v>
      </c>
      <c r="AW310" s="7" t="s">
        <v>4</v>
      </c>
      <c r="AX310" s="8">
        <v>0</v>
      </c>
      <c r="AY310" s="8">
        <v>0</v>
      </c>
      <c r="AZ310" s="8">
        <v>0</v>
      </c>
      <c r="BA310" s="8">
        <v>0</v>
      </c>
      <c r="BB310" s="9" t="s">
        <v>4</v>
      </c>
      <c r="BC310" s="74">
        <f t="shared" si="432"/>
        <v>0</v>
      </c>
      <c r="BD310" s="104">
        <f t="shared" si="439"/>
        <v>0</v>
      </c>
      <c r="BE310" s="96"/>
      <c r="BF310" s="11"/>
      <c r="BG310" s="11"/>
      <c r="BH310" s="11"/>
      <c r="BI310" s="11"/>
      <c r="BJ310" s="106"/>
      <c r="BK310" s="108">
        <f t="shared" si="433"/>
        <v>0</v>
      </c>
      <c r="BL310" s="86">
        <f>SUMIF(наличие!D:D,E310,наличие!F:F)</f>
        <v>0</v>
      </c>
      <c r="BM310" s="87">
        <f t="shared" si="455"/>
        <v>40770</v>
      </c>
      <c r="BN310" s="87">
        <f t="shared" si="456"/>
        <v>0</v>
      </c>
      <c r="BO310" s="113">
        <f t="shared" si="367"/>
        <v>0</v>
      </c>
    </row>
    <row r="313" spans="1:67" x14ac:dyDescent="0.25">
      <c r="G313" t="s">
        <v>966</v>
      </c>
      <c r="AC313" s="85">
        <f>SUMIF(B:B,G313,AD:AD)</f>
        <v>0</v>
      </c>
      <c r="AD313" s="135">
        <f>SUMIF(B:B,G313,AE:AE)</f>
        <v>0</v>
      </c>
      <c r="AE313" s="136"/>
      <c r="AG313" s="85"/>
      <c r="AM313">
        <f>SUMIF(B:B,G313,AM:AM)</f>
        <v>0</v>
      </c>
      <c r="AN313" s="102">
        <f>SUMIF(B:B,G313,AN:AN)</f>
        <v>0</v>
      </c>
      <c r="AU313">
        <f>SUMIF(B:B,G313,AU:AU)</f>
        <v>0</v>
      </c>
      <c r="AV313" s="102">
        <f>SUMIF(B:B,G313,AV:AV)</f>
        <v>0</v>
      </c>
      <c r="BC313">
        <f>SUMIF(B:B,G313,BC:BC)</f>
        <v>0</v>
      </c>
      <c r="BD313" s="102">
        <f>SUMIF(B:B,G313,BD:BD)</f>
        <v>0</v>
      </c>
      <c r="BK313">
        <f>SUMIF(B:B,G313,BK:BK)</f>
        <v>0</v>
      </c>
    </row>
    <row r="314" spans="1:67" x14ac:dyDescent="0.25">
      <c r="G314" t="s">
        <v>963</v>
      </c>
      <c r="AC314" s="85">
        <f>SUMIF(B:B,G314,AD:AD)</f>
        <v>0</v>
      </c>
      <c r="AD314" s="135">
        <f>SUMIF(B:B,G314,AE:AE)</f>
        <v>0</v>
      </c>
      <c r="AE314" s="136"/>
      <c r="AG314" s="116" t="e">
        <f>AD314/AC314</f>
        <v>#DIV/0!</v>
      </c>
      <c r="AM314">
        <f>SUMIF(B:B,G314,AM:AM)</f>
        <v>0</v>
      </c>
      <c r="AN314" s="102">
        <f>SUMIF(B:B,G314,AN:AN)</f>
        <v>0</v>
      </c>
      <c r="AU314">
        <f>SUMIF(B:B,G314,AU:AU)</f>
        <v>0</v>
      </c>
      <c r="AV314" s="102">
        <f>SUMIF(B:B,G314,AV:AV)</f>
        <v>0</v>
      </c>
      <c r="BC314">
        <f>SUMIF(B:B,G314,BC:BC)</f>
        <v>0</v>
      </c>
      <c r="BD314" s="102">
        <f>SUMIF(B:B,G314,BD:BD)</f>
        <v>0</v>
      </c>
      <c r="BK314">
        <f>SUMIF(B:B,G314,BK:BK)</f>
        <v>0</v>
      </c>
    </row>
    <row r="315" spans="1:67" x14ac:dyDescent="0.25">
      <c r="G315" t="s">
        <v>965</v>
      </c>
      <c r="AC315" s="85">
        <f>SUMIF(B:B,G315,AD:AD)</f>
        <v>0</v>
      </c>
      <c r="AD315" s="135">
        <f>SUMIF(B:B,G315,AE:AE)</f>
        <v>0</v>
      </c>
      <c r="AE315" s="136"/>
      <c r="AG315" s="116" t="e">
        <f>AD315/AC315</f>
        <v>#DIV/0!</v>
      </c>
      <c r="AM315">
        <f>SUMIF(B:B,G315,AM:AM)</f>
        <v>0</v>
      </c>
      <c r="AN315" s="102">
        <f>SUMIF(B:B,G315,AN:AN)</f>
        <v>0</v>
      </c>
      <c r="AU315">
        <f>SUMIF(B:B,G315,AU:AU)</f>
        <v>0</v>
      </c>
      <c r="AV315" s="102">
        <f>SUMIF(B:B,G315,AV:AV)</f>
        <v>0</v>
      </c>
      <c r="BC315">
        <f>SUMIF(B:B,G315,BC:BC)</f>
        <v>0</v>
      </c>
      <c r="BD315" s="102">
        <f>SUMIF(B:B,G315,BD:BD)</f>
        <v>0</v>
      </c>
      <c r="BK315">
        <f>SUMIF(B:B,G315,BK:BK)</f>
        <v>0</v>
      </c>
    </row>
    <row r="316" spans="1:67" x14ac:dyDescent="0.25">
      <c r="G316" t="s">
        <v>2344</v>
      </c>
      <c r="AC316" s="85">
        <f>SUMIF(B:B,G316,AD:AD)</f>
        <v>0</v>
      </c>
      <c r="AD316" s="135">
        <f>SUMIF(B:B,G316,AE:AE)</f>
        <v>0</v>
      </c>
      <c r="AE316" s="136"/>
      <c r="AG316" s="116" t="e">
        <f>AD316/AC316</f>
        <v>#DIV/0!</v>
      </c>
      <c r="AM316">
        <f>SUMIF(B:B,G316,AM:AM)</f>
        <v>0</v>
      </c>
      <c r="AN316" s="102">
        <f>SUMIF(B:B,G316,AN:AN)</f>
        <v>0</v>
      </c>
      <c r="AU316">
        <f>SUMIF(B:B,G316,AU:AU)</f>
        <v>0</v>
      </c>
      <c r="AV316" s="102">
        <f>SUMIF(B:B,G316,AV:AV)</f>
        <v>0</v>
      </c>
      <c r="BC316">
        <f>SUMIF(B:B,G316,BC:BC)</f>
        <v>0</v>
      </c>
      <c r="BD316" s="102">
        <f>SUMIF(B:B,G316,BD:BD)</f>
        <v>0</v>
      </c>
      <c r="BK316">
        <f>SUMIF(B:B,G316,BK:BK)</f>
        <v>0</v>
      </c>
    </row>
    <row r="317" spans="1:67" x14ac:dyDescent="0.25">
      <c r="AE317" s="97"/>
    </row>
    <row r="318" spans="1:67" x14ac:dyDescent="0.25">
      <c r="AC318" s="85">
        <f>SUM(AC313:AC317)</f>
        <v>0</v>
      </c>
      <c r="AD318" s="135">
        <f>SUM(AD313:AE317)</f>
        <v>0</v>
      </c>
      <c r="AE318" s="136"/>
      <c r="AG318" s="116" t="e">
        <f>AD318/AC318</f>
        <v>#DIV/0!</v>
      </c>
      <c r="AM318">
        <f>SUM(AM313:AM317)</f>
        <v>0</v>
      </c>
      <c r="AN318" s="102">
        <f>SUM(AN313:AN317)</f>
        <v>0</v>
      </c>
      <c r="AV318" s="102"/>
      <c r="BD318" s="102"/>
    </row>
  </sheetData>
  <mergeCells count="21">
    <mergeCell ref="Q2:S2"/>
    <mergeCell ref="Z1:AC1"/>
    <mergeCell ref="L1:O1"/>
    <mergeCell ref="Q3:R3"/>
    <mergeCell ref="T3:V3"/>
    <mergeCell ref="X2:AC2"/>
    <mergeCell ref="X1:Y1"/>
    <mergeCell ref="AG1:AH1"/>
    <mergeCell ref="AG2:AL2"/>
    <mergeCell ref="AI1:AL1"/>
    <mergeCell ref="BE3:BK3"/>
    <mergeCell ref="AO1:AU1"/>
    <mergeCell ref="AW1:BC1"/>
    <mergeCell ref="BE1:BK1"/>
    <mergeCell ref="AO3:AU3"/>
    <mergeCell ref="AW3:BC3"/>
    <mergeCell ref="AD313:AE313"/>
    <mergeCell ref="AD314:AE314"/>
    <mergeCell ref="AD315:AE315"/>
    <mergeCell ref="AD316:AE316"/>
    <mergeCell ref="AD318:AE318"/>
  </mergeCells>
  <conditionalFormatting sqref="AN222:AN224 AN228:AN234 AN243:AN244 AN45 AN63:AN65 AN59 AN67 AN73 AN77 AN216:AN219 AN55 AE41:AE42 AE45 AN154 BD154 AN171 BD171 AN118 AN116 AN113:AN114 AE113:AE118 AN139 AN106 BD107:BD108 AN250:AN251 AV250:AV251 BD250:BD251 AE50:AE52 AN50:AN52 AE283:AE284 AN286 BD286 AV284:AV287 AN13:AN15 BD13:BD15 AN17:AN18 BD17:BD18 AN22:AN23 BD22:BD23 AE55:AE67 AE71:AE73 AE75:AE81 AN89:AN91 BD89:BD91 BD111 AN108:AN111 AE100:AE102 AE106:AE111 AN121:AN123 BD121:BD123 AE121:AE123 BD158:BD159 AE158:AE159 AN158:AN159 AN161:AN162 BD161:BD162 AE161:AE162 AN168:AN169 AE168:AE169 AV168:AV169 BD168:BD169 BD198:BD199 AN198:AN199 AE198:AE199 AN205 AN207:AN213 BD207:BD213 AE250:AE251 AE286:AE287 AE289:AE293 AN289:AN293 AV289:AV293 BD289:BD293 AV10:AV23 AE12:AE23 AE34:AE35 AV34:AV35 AV38:AV52 AV54:AV87 AE88:AE91 AV99:AV118 AE139 AN135 AE132:AE133 AV120:AV133 AE135:AE137 AV135:AV149 AE142:AE149 AN144:AN149 BD144:BD149 AE153:AE154 AV153:AV155 BD177:BD180 AN177:AN180 AE171:AE180 AV171:AV180 AE164:AE166 AN186:AN190 AN164:AN166 BD186:BD190 BD164:BD166 AV157:AV166 AE186:AE194 AE205:AE247 AE203 AV183:AV207 AV271 AV262:AV263 AN262:AN263 BD262:BD263 BD266:BD268 AN266:AN268 AV266:AV267 AE266:AE268 AE262:AE264 BD271 BD273:BD280 AV273:AV277 AN271:AN277 AE271:AE277 AE280 AN280 AN308 AV308 BD308 AE308:AE310">
    <cfRule type="cellIs" dxfId="997" priority="5573" stopIfTrue="1" operator="equal">
      <formula>"~"</formula>
    </cfRule>
    <cfRule type="cellIs" dxfId="996" priority="5574" stopIfTrue="1" operator="equal">
      <formula>"sold out"</formula>
    </cfRule>
  </conditionalFormatting>
  <conditionalFormatting sqref="Y64:AC64 AH57:AK57 AH60:AK60 AH75:AK75 AH228:AL234 AG222:AG224 X222:X224 AH220:AL224 X228:X232 AG228:AG232 BC238 AH235:AK238 AH243:AL244 BC243:BC244 AH45:AL45 Y45:AC45 X21:Z21 X139:AC139 AH90:AL91 AG89:AG91 AH89:AK89 BC89 X63:AC63 AG65:AL65 AG63:AL63 X65 AH67:AL67 AH64:AL64 AC65 Y65:AB66 X57 AC57 AG59:AL59 AG55:AL55 X59:X60 AH72:AK72 AG73:AL73 AG77:AL77 AG208:AG213 AH208:AL215 X208:X213 AG216:AL219 X216:X219 BC235:BC236 X237:X240 BC45 AH143:AK143 Y143:AB143 AC118 BC100:BC102 AG108 AL108 AH158:AL158 AT272:AU272 AL272 AC272 X269 AH78:AK81 AH136:AK136 X72:X73 X83:X84 X135 BC77:BC81 BC72:BC73 BC59:BC60 BC57 BC220:BC224 AB21:AC21 AG154:AL154 X154 BC154 BC164 AU168 AW168 BC168 AC173:AC174 X173:X174 AG171:AL171 X116 AG118:AL118 AG116:AL116 AG113:AL114 X113:X114 AC113:AC114 AC116 AG139:AL139 X205 AC205 Y205:AB206 BC205 AG106:AL106 X106 AH107:AK108 AG109:AL111 BC107:BC108 BE107:BE108 X272 AY272:AZ272 X250:AC251 AO251:AU251 AW250:BC251 AG250:AL251 X50:AC52 AG50:AL52 BC50:BC52 BE50:BK52 AL85:AL87 X89:X91 AH283:AK284 BC283:BC284 AW284:BA285 X286 AO289 AO286 AW286:BC286 AG286:AL286 AH287:AK287 BC287 AW287:BA287 AC286 AC289 BC75 AC75 AH132:AK133 AC135 BC132:BC133 X13:X15 AG13:AL15 AC13:AC15 X17:X18 AC17:AC18 AG17:AL18 BC17:BC18 BC21 AH21:AK21 Y12:AB18 X22:AC23 BE41:BK42 BE45:BG45 BE55:BK67 BE71:BK71 BE73:BK73 BE72:BF72 BJ72:BK72 Y82:AB84 AH100:AK102 X80:X81 Y79:AC81 BE79:BK81 AW111:BC111 BJ111:BK111 BJ107:BK108 BJ99:BJ102 X108:X111 X138 AG121:AL123 X121:AC123 BC121:BC123 BK121:BK123 X159 BC158:BC159 AG159:AL159 X157 BK157:BK159 BC161:BC162 AG161:AL162 X164 X161:X162 BK161:BK162 BK164 AG168:AL169 X168:X169 AW169:BC169 AO168:AO169 BK168:BK169 AP170:AR170 Y170:AA170 BK171 X188 AH172:AK176 AG188 AL188 AC188 X171:AC172 AU188:AU190 AG198:AL199 BE198:BK199 AG207:AL207 AG205:AL205 BE191:BJ191 AO280 BC228:BC230 AX231:BC234 AX235:BB247 AU208:AU247 BC143:BC144 AO103:AO111 AU103:AU111 BE250:BK251 BB272:BC272 BB280:BC280 X289 AG289:AL293 X290:AC293 BE289:BK293 AO290:AU293 AW289:BC293 AO10:AU23 AW10:BB23 BE12:BK23 BE34:BK35 AW34:BB35 AO34:AU35 BE24:BI33 AO38:AU52 AW38:BB52 BI45:BK45 Z46:AB46 AO54:AO60 AT54:AU60 AC59:AC60 Z67:AB67 X77 AC77 AC72:AC73 BE83:BK84 AO61:AU87 AW54:BB87 BE88:BK91 AC85:AC91 BE111 BE99:BE102 BK113:BK118 BK100:BK102 BF99:BI111 AW99:BB110 X100:AC102 AO99:AU102 Y103:AB111 AC104:AC111 X118 AW112:BB118 BE112:BJ118 AO112:AU118 BE120:BJ123 BC139 AG135:AL135 BK142:BK146 BK135:BK139 BE128:BJ133 AW120:BB133 AO120:AU133 Y131:AB133 Y135:AB136 AW135:BB144 BE135:BJ146 BC135:BC136 AO135:AU149 AW145:BC149 BE147:BK149 AG144:AL149 X144:AC149 BK153:BK154 AO153:AO155 AW153:BB155 AW157:BB164 AO157:AO161 AU157:AU161 AU153:AU155 AP152:AT161 AT169:AU169 AP167:AS167 BE172:BK180 BE165:BJ171 AG177:AL180 AW171:BC180 Y173:AB176 AO171:AU180 X177:AC180 AP181:AR182 AW183:BB185 X186:AC187 X165:AC166 AG186:AL187 AG164:AL166 AO183:AU187 AO162:AU166 AW186:BC187 AW165:BC166 BC188:BC190 BE186:BK190 AX188:BA190 Y188:AB190 AP188:AS190 Y192:AB194 BE192:BK194 BC192:BC194 AH188:AK194 BC207:BC217 AW191:BC191 X207:AC207 X191:AC191 BE205:BK247 BE202:BJ203 AW192:BB207 AO191:AU207 AX208:BB230 AO250:AP250 AT250:AU250 X281:X282 X262:AC263 AO262:AU263 AW262:BC263 AG262:AL263 AG266:AL268 AW266:BC268 AO266:AU268 X266:AC268 X271:AC271 AO271:AU271 AW271:BC271 AG271:AL271 AG273:AL277 AW273:BC277 AO273:AU277 X273:AC277 BE262:BK287 X280:AC280 AG280:AL280 AT284:AU287 AT289:AU289 AC308 AG308:AL308 AW308:BC308 AO308:AP308 BE308:BK308 X308:Y308 Y309:Y310 BE309:BJ310 AP310:AS310 AP309 AT308:AU308">
    <cfRule type="cellIs" dxfId="995" priority="5376" stopIfTrue="1" operator="greaterThan">
      <formula>0</formula>
    </cfRule>
  </conditionalFormatting>
  <conditionalFormatting sqref="X189:X190 AC189:AC190">
    <cfRule type="cellIs" dxfId="994" priority="5360" stopIfTrue="1" operator="greaterThan">
      <formula>0</formula>
    </cfRule>
  </conditionalFormatting>
  <conditionalFormatting sqref="X75">
    <cfRule type="cellIs" dxfId="993" priority="5355" stopIfTrue="1" operator="greaterThan">
      <formula>0</formula>
    </cfRule>
  </conditionalFormatting>
  <conditionalFormatting sqref="X64">
    <cfRule type="cellIs" dxfId="992" priority="5335" stopIfTrue="1" operator="greaterThan">
      <formula>0</formula>
    </cfRule>
  </conditionalFormatting>
  <conditionalFormatting sqref="X233">
    <cfRule type="cellIs" dxfId="991" priority="5320" stopIfTrue="1" operator="greaterThan">
      <formula>0</formula>
    </cfRule>
  </conditionalFormatting>
  <conditionalFormatting sqref="X234">
    <cfRule type="cellIs" dxfId="990" priority="5315" stopIfTrue="1" operator="greaterThan">
      <formula>0</formula>
    </cfRule>
  </conditionalFormatting>
  <conditionalFormatting sqref="X243:X244">
    <cfRule type="cellIs" dxfId="989" priority="5310" stopIfTrue="1" operator="greaterThan">
      <formula>0</formula>
    </cfRule>
  </conditionalFormatting>
  <conditionalFormatting sqref="X45">
    <cfRule type="cellIs" dxfId="988" priority="5301" stopIfTrue="1" operator="greaterThan">
      <formula>0</formula>
    </cfRule>
  </conditionalFormatting>
  <conditionalFormatting sqref="X158">
    <cfRule type="cellIs" dxfId="987" priority="5272" stopIfTrue="1" operator="greaterThan">
      <formula>0</formula>
    </cfRule>
  </conditionalFormatting>
  <conditionalFormatting sqref="X79">
    <cfRule type="cellIs" dxfId="986" priority="5154" stopIfTrue="1" operator="greaterThan">
      <formula>0</formula>
    </cfRule>
  </conditionalFormatting>
  <conditionalFormatting sqref="X284">
    <cfRule type="cellIs" dxfId="985" priority="5115" stopIfTrue="1" operator="greaterThan">
      <formula>0</formula>
    </cfRule>
  </conditionalFormatting>
  <conditionalFormatting sqref="AC284">
    <cfRule type="cellIs" dxfId="984" priority="5112" stopIfTrue="1" operator="greaterThan">
      <formula>0</formula>
    </cfRule>
  </conditionalFormatting>
  <conditionalFormatting sqref="X175:X176 AC175:AC176">
    <cfRule type="cellIs" dxfId="983" priority="4937" stopIfTrue="1" operator="greaterThan">
      <formula>0</formula>
    </cfRule>
  </conditionalFormatting>
  <conditionalFormatting sqref="X132:X133 AC132:AC133">
    <cfRule type="cellIs" dxfId="982" priority="4912" stopIfTrue="1" operator="greaterThan">
      <formula>0</formula>
    </cfRule>
  </conditionalFormatting>
  <conditionalFormatting sqref="AC78">
    <cfRule type="cellIs" dxfId="981" priority="4697" stopIfTrue="1" operator="greaterThan">
      <formula>0</formula>
    </cfRule>
  </conditionalFormatting>
  <conditionalFormatting sqref="X78">
    <cfRule type="cellIs" dxfId="980" priority="4694" stopIfTrue="1" operator="greaterThan">
      <formula>0</formula>
    </cfRule>
  </conditionalFormatting>
  <conditionalFormatting sqref="X192:X194 AC192:AC194">
    <cfRule type="cellIs" dxfId="979" priority="4684" stopIfTrue="1" operator="greaterThan">
      <formula>0</formula>
    </cfRule>
  </conditionalFormatting>
  <conditionalFormatting sqref="X220:X221">
    <cfRule type="cellIs" dxfId="978" priority="4679" stopIfTrue="1" operator="greaterThan">
      <formula>0</formula>
    </cfRule>
  </conditionalFormatting>
  <conditionalFormatting sqref="X214:X215">
    <cfRule type="cellIs" dxfId="977" priority="4671" stopIfTrue="1" operator="greaterThan">
      <formula>0</formula>
    </cfRule>
  </conditionalFormatting>
  <conditionalFormatting sqref="X235:X236">
    <cfRule type="cellIs" dxfId="976" priority="4655" stopIfTrue="1" operator="greaterThan">
      <formula>0</formula>
    </cfRule>
  </conditionalFormatting>
  <conditionalFormatting sqref="X143 AC143">
    <cfRule type="cellIs" dxfId="975" priority="4637" stopIfTrue="1" operator="greaterThan">
      <formula>0</formula>
    </cfRule>
  </conditionalFormatting>
  <conditionalFormatting sqref="X107">
    <cfRule type="cellIs" dxfId="974" priority="4618" stopIfTrue="1" operator="greaterThan">
      <formula>0</formula>
    </cfRule>
  </conditionalFormatting>
  <conditionalFormatting sqref="X136 AC136">
    <cfRule type="cellIs" dxfId="973" priority="4406" stopIfTrue="1" operator="greaterThan">
      <formula>0</formula>
    </cfRule>
  </conditionalFormatting>
  <conditionalFormatting sqref="X283">
    <cfRule type="cellIs" dxfId="972" priority="4398" stopIfTrue="1" operator="greaterThan">
      <formula>0</formula>
    </cfRule>
  </conditionalFormatting>
  <conditionalFormatting sqref="AC283">
    <cfRule type="cellIs" dxfId="971" priority="4395" stopIfTrue="1" operator="greaterThan">
      <formula>0</formula>
    </cfRule>
  </conditionalFormatting>
  <conditionalFormatting sqref="X287">
    <cfRule type="cellIs" dxfId="970" priority="4387" stopIfTrue="1" operator="greaterThan">
      <formula>0</formula>
    </cfRule>
  </conditionalFormatting>
  <conditionalFormatting sqref="AC287">
    <cfRule type="cellIs" dxfId="969" priority="4384" stopIfTrue="1" operator="greaterThan">
      <formula>0</formula>
    </cfRule>
  </conditionalFormatting>
  <conditionalFormatting sqref="AO189:AO190 AT189:AT190">
    <cfRule type="cellIs" dxfId="968" priority="4150" stopIfTrue="1" operator="greaterThan">
      <formula>0</formula>
    </cfRule>
  </conditionalFormatting>
  <conditionalFormatting sqref="X309:X310 AC309:AC310">
    <cfRule type="cellIs" dxfId="967" priority="4164" stopIfTrue="1" operator="greaterThan">
      <formula>0</formula>
    </cfRule>
  </conditionalFormatting>
  <conditionalFormatting sqref="AO188 AT188">
    <cfRule type="cellIs" dxfId="966" priority="4151" stopIfTrue="1" operator="greaterThan">
      <formula>0</formula>
    </cfRule>
  </conditionalFormatting>
  <conditionalFormatting sqref="AO208:AO247">
    <cfRule type="cellIs" dxfId="965" priority="4146" stopIfTrue="1" operator="greaterThan">
      <formula>0</formula>
    </cfRule>
  </conditionalFormatting>
  <conditionalFormatting sqref="AO284">
    <cfRule type="cellIs" dxfId="964" priority="4134" stopIfTrue="1" operator="greaterThan">
      <formula>0</formula>
    </cfRule>
  </conditionalFormatting>
  <conditionalFormatting sqref="AO283">
    <cfRule type="cellIs" dxfId="963" priority="4058" stopIfTrue="1" operator="greaterThan">
      <formula>0</formula>
    </cfRule>
  </conditionalFormatting>
  <conditionalFormatting sqref="AW208:AW247">
    <cfRule type="cellIs" dxfId="962" priority="4012" stopIfTrue="1" operator="greaterThan">
      <formula>0</formula>
    </cfRule>
  </conditionalFormatting>
  <conditionalFormatting sqref="AO287">
    <cfRule type="cellIs" dxfId="961" priority="4056" stopIfTrue="1" operator="greaterThan">
      <formula>0</formula>
    </cfRule>
  </conditionalFormatting>
  <conditionalFormatting sqref="AO309:AO310">
    <cfRule type="cellIs" dxfId="960" priority="4020" stopIfTrue="1" operator="greaterThan">
      <formula>0</formula>
    </cfRule>
  </conditionalFormatting>
  <conditionalFormatting sqref="AW188 BB188">
    <cfRule type="cellIs" dxfId="959" priority="4017" stopIfTrue="1" operator="greaterThan">
      <formula>0</formula>
    </cfRule>
  </conditionalFormatting>
  <conditionalFormatting sqref="AW189:AW190 BB189:BB190">
    <cfRule type="cellIs" dxfId="958" priority="4016" stopIfTrue="1" operator="greaterThan">
      <formula>0</formula>
    </cfRule>
  </conditionalFormatting>
  <conditionalFormatting sqref="BB284">
    <cfRule type="cellIs" dxfId="957" priority="3999" stopIfTrue="1" operator="greaterThan">
      <formula>0</formula>
    </cfRule>
  </conditionalFormatting>
  <conditionalFormatting sqref="BB283">
    <cfRule type="cellIs" dxfId="956" priority="3923" stopIfTrue="1" operator="greaterThan">
      <formula>0</formula>
    </cfRule>
  </conditionalFormatting>
  <conditionalFormatting sqref="AG64">
    <cfRule type="cellIs" dxfId="955" priority="3878" stopIfTrue="1" operator="greaterThan">
      <formula>0</formula>
    </cfRule>
  </conditionalFormatting>
  <conditionalFormatting sqref="BB287">
    <cfRule type="cellIs" dxfId="954" priority="3921" stopIfTrue="1" operator="greaterThan">
      <formula>0</formula>
    </cfRule>
  </conditionalFormatting>
  <conditionalFormatting sqref="AN237:AN238 AN21 AN191 AN80:AN81 AN284 AN57 AN60 AN75 AN100:AN102 AN72 AN172:AN174">
    <cfRule type="cellIs" dxfId="953" priority="3882" stopIfTrue="1" operator="equal">
      <formula>"~"</formula>
    </cfRule>
    <cfRule type="cellIs" dxfId="952" priority="3883" stopIfTrue="1" operator="equal">
      <formula>"sold out"</formula>
    </cfRule>
  </conditionalFormatting>
  <conditionalFormatting sqref="AG21 AG57 AG237:AG238 AG191 AG80:AG81 AL89 AL191 AL21 AL237:AL238 AG67 AL57 AL60 AG60 AL75 AL100:AL102 AG100:AG102 AL79:AL81 AG72 AL72 AL172:AL174 AG172:AG174">
    <cfRule type="cellIs" dxfId="951" priority="3881" stopIfTrue="1" operator="greaterThan">
      <formula>0</formula>
    </cfRule>
  </conditionalFormatting>
  <conditionalFormatting sqref="AG189:AG190 AL189:AL190">
    <cfRule type="cellIs" dxfId="950" priority="3880" stopIfTrue="1" operator="greaterThan">
      <formula>0</formula>
    </cfRule>
  </conditionalFormatting>
  <conditionalFormatting sqref="AG75">
    <cfRule type="cellIs" dxfId="949" priority="3879" stopIfTrue="1" operator="greaterThan">
      <formula>0</formula>
    </cfRule>
  </conditionalFormatting>
  <conditionalFormatting sqref="AG233">
    <cfRule type="cellIs" dxfId="948" priority="3877" stopIfTrue="1" operator="greaterThan">
      <formula>0</formula>
    </cfRule>
  </conditionalFormatting>
  <conditionalFormatting sqref="AG234">
    <cfRule type="cellIs" dxfId="947" priority="3876" stopIfTrue="1" operator="greaterThan">
      <formula>0</formula>
    </cfRule>
  </conditionalFormatting>
  <conditionalFormatting sqref="AG243:AG244">
    <cfRule type="cellIs" dxfId="946" priority="3875" stopIfTrue="1" operator="greaterThan">
      <formula>0</formula>
    </cfRule>
  </conditionalFormatting>
  <conditionalFormatting sqref="AG45">
    <cfRule type="cellIs" dxfId="945" priority="3874" stopIfTrue="1" operator="greaterThan">
      <formula>0</formula>
    </cfRule>
  </conditionalFormatting>
  <conditionalFormatting sqref="AG158">
    <cfRule type="cellIs" dxfId="944" priority="3873" stopIfTrue="1" operator="greaterThan">
      <formula>0</formula>
    </cfRule>
  </conditionalFormatting>
  <conditionalFormatting sqref="AN79">
    <cfRule type="cellIs" dxfId="943" priority="3858" stopIfTrue="1" operator="equal">
      <formula>"~"</formula>
    </cfRule>
    <cfRule type="cellIs" dxfId="942" priority="3859" stopIfTrue="1" operator="equal">
      <formula>"sold out"</formula>
    </cfRule>
  </conditionalFormatting>
  <conditionalFormatting sqref="AG79">
    <cfRule type="cellIs" dxfId="941" priority="3857" stopIfTrue="1" operator="greaterThan">
      <formula>0</formula>
    </cfRule>
  </conditionalFormatting>
  <conditionalFormatting sqref="AG284">
    <cfRule type="cellIs" dxfId="940" priority="3856" stopIfTrue="1" operator="greaterThan">
      <formula>0</formula>
    </cfRule>
  </conditionalFormatting>
  <conditionalFormatting sqref="AL284">
    <cfRule type="cellIs" dxfId="939" priority="3855" stopIfTrue="1" operator="greaterThan">
      <formula>0</formula>
    </cfRule>
  </conditionalFormatting>
  <conditionalFormatting sqref="AN175:AN176">
    <cfRule type="cellIs" dxfId="938" priority="3828" stopIfTrue="1" operator="equal">
      <formula>"~"</formula>
    </cfRule>
    <cfRule type="cellIs" dxfId="937" priority="3829" stopIfTrue="1" operator="equal">
      <formula>"sold out"</formula>
    </cfRule>
  </conditionalFormatting>
  <conditionalFormatting sqref="AG175:AG176 AL175:AL176">
    <cfRule type="cellIs" dxfId="936" priority="3827" stopIfTrue="1" operator="greaterThan">
      <formula>0</formula>
    </cfRule>
  </conditionalFormatting>
  <conditionalFormatting sqref="AN132:AN133">
    <cfRule type="cellIs" dxfId="935" priority="3816" stopIfTrue="1" operator="equal">
      <formula>"~"</formula>
    </cfRule>
    <cfRule type="cellIs" dxfId="934" priority="3817" stopIfTrue="1" operator="equal">
      <formula>"sold out"</formula>
    </cfRule>
  </conditionalFormatting>
  <conditionalFormatting sqref="AG132:AG133 AL132:AL133">
    <cfRule type="cellIs" dxfId="933" priority="3815" stopIfTrue="1" operator="greaterThan">
      <formula>0</formula>
    </cfRule>
  </conditionalFormatting>
  <conditionalFormatting sqref="AN78">
    <cfRule type="cellIs" dxfId="932" priority="3757" stopIfTrue="1" operator="equal">
      <formula>"~"</formula>
    </cfRule>
    <cfRule type="cellIs" dxfId="931" priority="3758" stopIfTrue="1" operator="equal">
      <formula>"sold out"</formula>
    </cfRule>
  </conditionalFormatting>
  <conditionalFormatting sqref="AL78">
    <cfRule type="cellIs" dxfId="930" priority="3756" stopIfTrue="1" operator="greaterThan">
      <formula>0</formula>
    </cfRule>
  </conditionalFormatting>
  <conditionalFormatting sqref="AG78">
    <cfRule type="cellIs" dxfId="929" priority="3755" stopIfTrue="1" operator="greaterThan">
      <formula>0</formula>
    </cfRule>
  </conditionalFormatting>
  <conditionalFormatting sqref="AN192:AN194">
    <cfRule type="cellIs" dxfId="928" priority="3750" stopIfTrue="1" operator="equal">
      <formula>"~"</formula>
    </cfRule>
    <cfRule type="cellIs" dxfId="927" priority="3751" stopIfTrue="1" operator="equal">
      <formula>"sold out"</formula>
    </cfRule>
  </conditionalFormatting>
  <conditionalFormatting sqref="AG192:AG194 AL192:AL194">
    <cfRule type="cellIs" dxfId="926" priority="3749" stopIfTrue="1" operator="greaterThan">
      <formula>0</formula>
    </cfRule>
  </conditionalFormatting>
  <conditionalFormatting sqref="AN220:AN221">
    <cfRule type="cellIs" dxfId="925" priority="3747" stopIfTrue="1" operator="equal">
      <formula>"~"</formula>
    </cfRule>
    <cfRule type="cellIs" dxfId="924" priority="3748" stopIfTrue="1" operator="equal">
      <formula>"sold out"</formula>
    </cfRule>
  </conditionalFormatting>
  <conditionalFormatting sqref="AG220:AG221">
    <cfRule type="cellIs" dxfId="923" priority="3746" stopIfTrue="1" operator="greaterThan">
      <formula>0</formula>
    </cfRule>
  </conditionalFormatting>
  <conditionalFormatting sqref="AN214:AN215">
    <cfRule type="cellIs" dxfId="922" priority="3744" stopIfTrue="1" operator="equal">
      <formula>"~"</formula>
    </cfRule>
    <cfRule type="cellIs" dxfId="921" priority="3745" stopIfTrue="1" operator="equal">
      <formula>"sold out"</formula>
    </cfRule>
  </conditionalFormatting>
  <conditionalFormatting sqref="AG214:AG215">
    <cfRule type="cellIs" dxfId="920" priority="3743" stopIfTrue="1" operator="greaterThan">
      <formula>0</formula>
    </cfRule>
  </conditionalFormatting>
  <conditionalFormatting sqref="AN107">
    <cfRule type="cellIs" dxfId="919" priority="3717" stopIfTrue="1" operator="equal">
      <formula>"~"</formula>
    </cfRule>
    <cfRule type="cellIs" dxfId="918" priority="3718" stopIfTrue="1" operator="equal">
      <formula>"sold out"</formula>
    </cfRule>
  </conditionalFormatting>
  <conditionalFormatting sqref="AG107 AL107">
    <cfRule type="cellIs" dxfId="917" priority="3716" stopIfTrue="1" operator="greaterThan">
      <formula>0</formula>
    </cfRule>
  </conditionalFormatting>
  <conditionalFormatting sqref="AN235:AN236">
    <cfRule type="cellIs" dxfId="916" priority="3737" stopIfTrue="1" operator="equal">
      <formula>"~"</formula>
    </cfRule>
    <cfRule type="cellIs" dxfId="915" priority="3738" stopIfTrue="1" operator="equal">
      <formula>"sold out"</formula>
    </cfRule>
  </conditionalFormatting>
  <conditionalFormatting sqref="AG235:AG236">
    <cfRule type="cellIs" dxfId="914" priority="3736" stopIfTrue="1" operator="greaterThan">
      <formula>0</formula>
    </cfRule>
  </conditionalFormatting>
  <conditionalFormatting sqref="AL235:AL236">
    <cfRule type="cellIs" dxfId="913" priority="3735" stopIfTrue="1" operator="greaterThan">
      <formula>0</formula>
    </cfRule>
  </conditionalFormatting>
  <conditionalFormatting sqref="AN143">
    <cfRule type="cellIs" dxfId="912" priority="3727" stopIfTrue="1" operator="equal">
      <formula>"~"</formula>
    </cfRule>
    <cfRule type="cellIs" dxfId="911" priority="3728" stopIfTrue="1" operator="equal">
      <formula>"sold out"</formula>
    </cfRule>
  </conditionalFormatting>
  <conditionalFormatting sqref="AG143 AL143">
    <cfRule type="cellIs" dxfId="910" priority="3726" stopIfTrue="1" operator="greaterThan">
      <formula>0</formula>
    </cfRule>
  </conditionalFormatting>
  <conditionalFormatting sqref="AN136">
    <cfRule type="cellIs" dxfId="909" priority="3674" stopIfTrue="1" operator="equal">
      <formula>"~"</formula>
    </cfRule>
    <cfRule type="cellIs" dxfId="908" priority="3675" stopIfTrue="1" operator="equal">
      <formula>"sold out"</formula>
    </cfRule>
  </conditionalFormatting>
  <conditionalFormatting sqref="AG136 AL136">
    <cfRule type="cellIs" dxfId="907" priority="3673" stopIfTrue="1" operator="greaterThan">
      <formula>0</formula>
    </cfRule>
  </conditionalFormatting>
  <conditionalFormatting sqref="AN283">
    <cfRule type="cellIs" dxfId="906" priority="3671" stopIfTrue="1" operator="equal">
      <formula>"~"</formula>
    </cfRule>
    <cfRule type="cellIs" dxfId="905" priority="3672" stopIfTrue="1" operator="equal">
      <formula>"sold out"</formula>
    </cfRule>
  </conditionalFormatting>
  <conditionalFormatting sqref="AG283">
    <cfRule type="cellIs" dxfId="904" priority="3670" stopIfTrue="1" operator="greaterThan">
      <formula>0</formula>
    </cfRule>
  </conditionalFormatting>
  <conditionalFormatting sqref="AL283">
    <cfRule type="cellIs" dxfId="903" priority="3669" stopIfTrue="1" operator="greaterThan">
      <formula>0</formula>
    </cfRule>
  </conditionalFormatting>
  <conditionalFormatting sqref="AN287">
    <cfRule type="cellIs" dxfId="902" priority="3667" stopIfTrue="1" operator="equal">
      <formula>"~"</formula>
    </cfRule>
    <cfRule type="cellIs" dxfId="901" priority="3668" stopIfTrue="1" operator="equal">
      <formula>"sold out"</formula>
    </cfRule>
  </conditionalFormatting>
  <conditionalFormatting sqref="AG287">
    <cfRule type="cellIs" dxfId="900" priority="3666" stopIfTrue="1" operator="greaterThan">
      <formula>0</formula>
    </cfRule>
  </conditionalFormatting>
  <conditionalFormatting sqref="AL287">
    <cfRule type="cellIs" dxfId="899" priority="3665" stopIfTrue="1" operator="greaterThan">
      <formula>0</formula>
    </cfRule>
  </conditionalFormatting>
  <conditionalFormatting sqref="AN309:AN310">
    <cfRule type="cellIs" dxfId="898" priority="3561" stopIfTrue="1" operator="equal">
      <formula>"~"</formula>
    </cfRule>
    <cfRule type="cellIs" dxfId="897" priority="3562" stopIfTrue="1" operator="equal">
      <formula>"sold out"</formula>
    </cfRule>
  </conditionalFormatting>
  <conditionalFormatting sqref="AG309:AL310">
    <cfRule type="cellIs" dxfId="896" priority="3560" stopIfTrue="1" operator="greaterThan">
      <formula>0</formula>
    </cfRule>
  </conditionalFormatting>
  <conditionalFormatting sqref="BC241:BC242 BK241:BK242">
    <cfRule type="cellIs" dxfId="895" priority="3553" stopIfTrue="1" operator="greaterThan">
      <formula>0</formula>
    </cfRule>
  </conditionalFormatting>
  <conditionalFormatting sqref="X241:X242">
    <cfRule type="cellIs" dxfId="894" priority="3550" stopIfTrue="1" operator="greaterThan">
      <formula>0</formula>
    </cfRule>
  </conditionalFormatting>
  <conditionalFormatting sqref="AG66">
    <cfRule type="cellIs" dxfId="893" priority="3497" stopIfTrue="1" operator="greaterThan">
      <formula>0</formula>
    </cfRule>
  </conditionalFormatting>
  <conditionalFormatting sqref="AH241:AK242">
    <cfRule type="cellIs" dxfId="892" priority="3542" stopIfTrue="1" operator="greaterThan">
      <formula>0</formula>
    </cfRule>
  </conditionalFormatting>
  <conditionalFormatting sqref="AL66">
    <cfRule type="cellIs" dxfId="891" priority="3498" stopIfTrue="1" operator="greaterThan">
      <formula>0</formula>
    </cfRule>
  </conditionalFormatting>
  <conditionalFormatting sqref="AN241:AN242">
    <cfRule type="cellIs" dxfId="890" priority="3540" stopIfTrue="1" operator="equal">
      <formula>"~"</formula>
    </cfRule>
    <cfRule type="cellIs" dxfId="889" priority="3541" stopIfTrue="1" operator="equal">
      <formula>"sold out"</formula>
    </cfRule>
  </conditionalFormatting>
  <conditionalFormatting sqref="AG241:AG242">
    <cfRule type="cellIs" dxfId="888" priority="3539" stopIfTrue="1" operator="greaterThan">
      <formula>0</formula>
    </cfRule>
  </conditionalFormatting>
  <conditionalFormatting sqref="AL241:AL242">
    <cfRule type="cellIs" dxfId="887" priority="3538" stopIfTrue="1" operator="greaterThan">
      <formula>0</formula>
    </cfRule>
  </conditionalFormatting>
  <conditionalFormatting sqref="BC237">
    <cfRule type="cellIs" dxfId="886" priority="3537" stopIfTrue="1" operator="greaterThan">
      <formula>0</formula>
    </cfRule>
  </conditionalFormatting>
  <conditionalFormatting sqref="X66">
    <cfRule type="cellIs" dxfId="885" priority="3501" stopIfTrue="1" operator="greaterThan">
      <formula>0</formula>
    </cfRule>
  </conditionalFormatting>
  <conditionalFormatting sqref="AH66:AK66 AC66 BC66 BE66 BJ66:BK66">
    <cfRule type="cellIs" dxfId="884" priority="3502" stopIfTrue="1" operator="greaterThan">
      <formula>0</formula>
    </cfRule>
  </conditionalFormatting>
  <conditionalFormatting sqref="AG56 AL56">
    <cfRule type="cellIs" dxfId="883" priority="3483" stopIfTrue="1" operator="greaterThan">
      <formula>0</formula>
    </cfRule>
  </conditionalFormatting>
  <conditionalFormatting sqref="AH12:AK12 BC12 BE12 BJ12:BK12">
    <cfRule type="cellIs" dxfId="882" priority="3511" stopIfTrue="1" operator="greaterThan">
      <formula>0</formula>
    </cfRule>
  </conditionalFormatting>
  <conditionalFormatting sqref="X12 AC12">
    <cfRule type="cellIs" dxfId="881" priority="3508" stopIfTrue="1" operator="greaterThan">
      <formula>0</formula>
    </cfRule>
  </conditionalFormatting>
  <conditionalFormatting sqref="AN12">
    <cfRule type="cellIs" dxfId="880" priority="3506" stopIfTrue="1" operator="equal">
      <formula>"~"</formula>
    </cfRule>
    <cfRule type="cellIs" dxfId="879" priority="3507" stopIfTrue="1" operator="equal">
      <formula>"sold out"</formula>
    </cfRule>
  </conditionalFormatting>
  <conditionalFormatting sqref="AG12 AL12">
    <cfRule type="cellIs" dxfId="878" priority="3505" stopIfTrue="1" operator="greaterThan">
      <formula>0</formula>
    </cfRule>
  </conditionalFormatting>
  <conditionalFormatting sqref="AN66">
    <cfRule type="cellIs" dxfId="877" priority="3499" stopIfTrue="1" operator="equal">
      <formula>"~"</formula>
    </cfRule>
    <cfRule type="cellIs" dxfId="876" priority="3500" stopIfTrue="1" operator="equal">
      <formula>"sold out"</formula>
    </cfRule>
  </conditionalFormatting>
  <conditionalFormatting sqref="AH56:AK56 X56 AC56 BC56 BE56 BJ56:BK56 BK75:BK78 BK165:BK166">
    <cfRule type="cellIs" dxfId="875" priority="3486" stopIfTrue="1" operator="greaterThan">
      <formula>0</formula>
    </cfRule>
  </conditionalFormatting>
  <conditionalFormatting sqref="AN56">
    <cfRule type="cellIs" dxfId="874" priority="3484" stopIfTrue="1" operator="equal">
      <formula>"~"</formula>
    </cfRule>
    <cfRule type="cellIs" dxfId="873" priority="3485" stopIfTrue="1" operator="equal">
      <formula>"sold out"</formula>
    </cfRule>
  </conditionalFormatting>
  <conditionalFormatting sqref="AN225:AN227">
    <cfRule type="cellIs" dxfId="872" priority="3467" stopIfTrue="1" operator="equal">
      <formula>"~"</formula>
    </cfRule>
    <cfRule type="cellIs" dxfId="871" priority="3468" stopIfTrue="1" operator="equal">
      <formula>"sold out"</formula>
    </cfRule>
  </conditionalFormatting>
  <conditionalFormatting sqref="AG225:AL227 BK225:BK227 X225:X227 BC225:BC227 AP208:AT247">
    <cfRule type="cellIs" dxfId="870" priority="3466" stopIfTrue="1" operator="greaterThan">
      <formula>0</formula>
    </cfRule>
  </conditionalFormatting>
  <conditionalFormatting sqref="AN245:AN247">
    <cfRule type="cellIs" dxfId="869" priority="3463" stopIfTrue="1" operator="equal">
      <formula>"~"</formula>
    </cfRule>
    <cfRule type="cellIs" dxfId="868" priority="3464" stopIfTrue="1" operator="equal">
      <formula>"sold out"</formula>
    </cfRule>
  </conditionalFormatting>
  <conditionalFormatting sqref="AG245:AL247 BK245:BK247 BE21:BJ21 X245:AC247 BC245:BC247 AA21 Y208:AC244">
    <cfRule type="cellIs" dxfId="867" priority="3462" stopIfTrue="1" operator="greaterThan">
      <formula>0</formula>
    </cfRule>
  </conditionalFormatting>
  <conditionalFormatting sqref="AN42">
    <cfRule type="cellIs" dxfId="866" priority="3460" stopIfTrue="1" operator="equal">
      <formula>"~"</formula>
    </cfRule>
    <cfRule type="cellIs" dxfId="865" priority="3461" stopIfTrue="1" operator="equal">
      <formula>"sold out"</formula>
    </cfRule>
  </conditionalFormatting>
  <conditionalFormatting sqref="BC42 AH42:AL42 Y42 BI42:BK42 BG45 BE42:BG42 AC42">
    <cfRule type="cellIs" dxfId="864" priority="3459" stopIfTrue="1" operator="greaterThan">
      <formula>0</formula>
    </cfRule>
  </conditionalFormatting>
  <conditionalFormatting sqref="X42">
    <cfRule type="cellIs" dxfId="863" priority="3458" stopIfTrue="1" operator="greaterThan">
      <formula>0</formula>
    </cfRule>
  </conditionalFormatting>
  <conditionalFormatting sqref="AG42">
    <cfRule type="cellIs" dxfId="862" priority="3455" stopIfTrue="1" operator="greaterThan">
      <formula>0</formula>
    </cfRule>
  </conditionalFormatting>
  <conditionalFormatting sqref="AN41">
    <cfRule type="cellIs" dxfId="861" priority="3453" stopIfTrue="1" operator="equal">
      <formula>"~"</formula>
    </cfRule>
    <cfRule type="cellIs" dxfId="860" priority="3454" stopIfTrue="1" operator="equal">
      <formula>"sold out"</formula>
    </cfRule>
  </conditionalFormatting>
  <conditionalFormatting sqref="BI41:BK41 BH41:BH42 BE41:BG41 BC41 X41:Y41 AG41:AL41 AC41">
    <cfRule type="cellIs" dxfId="859" priority="3452" stopIfTrue="1" operator="greaterThan">
      <formula>0</formula>
    </cfRule>
  </conditionalFormatting>
  <conditionalFormatting sqref="Y142:AB142 AH142:AK142 BC142 BK142">
    <cfRule type="cellIs" dxfId="858" priority="3421" stopIfTrue="1" operator="greaterThan">
      <formula>0</formula>
    </cfRule>
  </conditionalFormatting>
  <conditionalFormatting sqref="X142 AC142">
    <cfRule type="cellIs" dxfId="857" priority="3418" stopIfTrue="1" operator="greaterThan">
      <formula>0</formula>
    </cfRule>
  </conditionalFormatting>
  <conditionalFormatting sqref="AN142">
    <cfRule type="cellIs" dxfId="856" priority="3414" stopIfTrue="1" operator="equal">
      <formula>"~"</formula>
    </cfRule>
    <cfRule type="cellIs" dxfId="855" priority="3415" stopIfTrue="1" operator="equal">
      <formula>"sold out"</formula>
    </cfRule>
  </conditionalFormatting>
  <conditionalFormatting sqref="AG142 AL142">
    <cfRule type="cellIs" dxfId="854" priority="3413" stopIfTrue="1" operator="greaterThan">
      <formula>0</formula>
    </cfRule>
  </conditionalFormatting>
  <conditionalFormatting sqref="AN153">
    <cfRule type="cellIs" dxfId="853" priority="3385" stopIfTrue="1" operator="equal">
      <formula>"~"</formula>
    </cfRule>
    <cfRule type="cellIs" dxfId="852" priority="3386" stopIfTrue="1" operator="equal">
      <formula>"sold out"</formula>
    </cfRule>
  </conditionalFormatting>
  <conditionalFormatting sqref="X153 AG153:AL153 BC153 BK153">
    <cfRule type="cellIs" dxfId="851" priority="3384" stopIfTrue="1" operator="greaterThan">
      <formula>0</formula>
    </cfRule>
  </conditionalFormatting>
  <conditionalFormatting sqref="AN264">
    <cfRule type="cellIs" dxfId="850" priority="3358" stopIfTrue="1" operator="equal">
      <formula>"~"</formula>
    </cfRule>
    <cfRule type="cellIs" dxfId="849" priority="3359" stopIfTrue="1" operator="equal">
      <formula>"sold out"</formula>
    </cfRule>
  </conditionalFormatting>
  <conditionalFormatting sqref="X264:AC264 AO264:AU264 AG264:AL264 X265 AW264:BC264 BK264:BK265">
    <cfRule type="cellIs" dxfId="848" priority="3357" stopIfTrue="1" operator="greaterThan">
      <formula>0</formula>
    </cfRule>
  </conditionalFormatting>
  <conditionalFormatting sqref="AO272">
    <cfRule type="cellIs" dxfId="847" priority="3322" stopIfTrue="1" operator="greaterThan">
      <formula>0</formula>
    </cfRule>
  </conditionalFormatting>
  <conditionalFormatting sqref="AW272:AX272 BA272">
    <cfRule type="cellIs" dxfId="846" priority="3321" stopIfTrue="1" operator="greaterThan">
      <formula>0</formula>
    </cfRule>
  </conditionalFormatting>
  <conditionalFormatting sqref="AG272:AK272">
    <cfRule type="cellIs" dxfId="845" priority="3318" stopIfTrue="1" operator="greaterThan">
      <formula>0</formula>
    </cfRule>
  </conditionalFormatting>
  <conditionalFormatting sqref="BC137 AH137:AK137 X137 AC137 BK137">
    <cfRule type="cellIs" dxfId="844" priority="3245" stopIfTrue="1" operator="greaterThan">
      <formula>0</formula>
    </cfRule>
  </conditionalFormatting>
  <conditionalFormatting sqref="AN137">
    <cfRule type="cellIs" dxfId="843" priority="3241" stopIfTrue="1" operator="equal">
      <formula>"~"</formula>
    </cfRule>
    <cfRule type="cellIs" dxfId="842" priority="3242" stopIfTrue="1" operator="equal">
      <formula>"sold out"</formula>
    </cfRule>
  </conditionalFormatting>
  <conditionalFormatting sqref="AG137 AL137">
    <cfRule type="cellIs" dxfId="841" priority="3240" stopIfTrue="1" operator="greaterThan">
      <formula>0</formula>
    </cfRule>
  </conditionalFormatting>
  <conditionalFormatting sqref="AN88">
    <cfRule type="cellIs" dxfId="840" priority="3238" stopIfTrue="1" operator="equal">
      <formula>"~"</formula>
    </cfRule>
    <cfRule type="cellIs" dxfId="839" priority="3239" stopIfTrue="1" operator="equal">
      <formula>"sold out"</formula>
    </cfRule>
  </conditionalFormatting>
  <conditionalFormatting sqref="X88 AG88:AK88 BC88 BE88:BK88">
    <cfRule type="cellIs" dxfId="838" priority="3237" stopIfTrue="1" operator="greaterThan">
      <formula>0</formula>
    </cfRule>
  </conditionalFormatting>
  <conditionalFormatting sqref="AL88">
    <cfRule type="cellIs" dxfId="837" priority="3234" stopIfTrue="1" operator="greaterThan">
      <formula>0</formula>
    </cfRule>
  </conditionalFormatting>
  <conditionalFormatting sqref="AN19:AN20">
    <cfRule type="cellIs" dxfId="836" priority="3169" stopIfTrue="1" operator="equal">
      <formula>"~"</formula>
    </cfRule>
    <cfRule type="cellIs" dxfId="835" priority="3170" stopIfTrue="1" operator="equal">
      <formula>"sold out"</formula>
    </cfRule>
  </conditionalFormatting>
  <conditionalFormatting sqref="X19:AC20 AG19:AL20 BC19:BC20 BE19:BE20 BJ19:BK20">
    <cfRule type="cellIs" dxfId="834" priority="3168" stopIfTrue="1" operator="greaterThan">
      <formula>0</formula>
    </cfRule>
  </conditionalFormatting>
  <conditionalFormatting sqref="AN61">
    <cfRule type="cellIs" dxfId="833" priority="3166" stopIfTrue="1" operator="equal">
      <formula>"~"</formula>
    </cfRule>
    <cfRule type="cellIs" dxfId="832" priority="3167" stopIfTrue="1" operator="equal">
      <formula>"sold out"</formula>
    </cfRule>
  </conditionalFormatting>
  <conditionalFormatting sqref="X61:AC61 AG61:AL61 BC61 BE61 BJ61:BK61">
    <cfRule type="cellIs" dxfId="831" priority="3165" stopIfTrue="1" operator="greaterThan">
      <formula>0</formula>
    </cfRule>
  </conditionalFormatting>
  <conditionalFormatting sqref="AN58">
    <cfRule type="cellIs" dxfId="830" priority="3163" stopIfTrue="1" operator="equal">
      <formula>"~"</formula>
    </cfRule>
    <cfRule type="cellIs" dxfId="829" priority="3164" stopIfTrue="1" operator="equal">
      <formula>"sold out"</formula>
    </cfRule>
  </conditionalFormatting>
  <conditionalFormatting sqref="AG58:AL58 X58 BC58 BE58 BJ58:BK58 AC58">
    <cfRule type="cellIs" dxfId="828" priority="3162" stopIfTrue="1" operator="greaterThan">
      <formula>0</formula>
    </cfRule>
  </conditionalFormatting>
  <conditionalFormatting sqref="Y71:AB78">
    <cfRule type="cellIs" dxfId="827" priority="3158" stopIfTrue="1" operator="greaterThan">
      <formula>0</formula>
    </cfRule>
  </conditionalFormatting>
  <conditionalFormatting sqref="AC71 AH71:AK71 BC71 BE71:BK71">
    <cfRule type="cellIs" dxfId="826" priority="3155" stopIfTrue="1" operator="greaterThan">
      <formula>0</formula>
    </cfRule>
  </conditionalFormatting>
  <conditionalFormatting sqref="X71">
    <cfRule type="cellIs" dxfId="825" priority="3154" stopIfTrue="1" operator="greaterThan">
      <formula>0</formula>
    </cfRule>
  </conditionalFormatting>
  <conditionalFormatting sqref="AN71">
    <cfRule type="cellIs" dxfId="824" priority="3152" stopIfTrue="1" operator="equal">
      <formula>"~"</formula>
    </cfRule>
    <cfRule type="cellIs" dxfId="823" priority="3153" stopIfTrue="1" operator="equal">
      <formula>"sold out"</formula>
    </cfRule>
  </conditionalFormatting>
  <conditionalFormatting sqref="AL71">
    <cfRule type="cellIs" dxfId="822" priority="3151" stopIfTrue="1" operator="greaterThan">
      <formula>0</formula>
    </cfRule>
  </conditionalFormatting>
  <conditionalFormatting sqref="AG71">
    <cfRule type="cellIs" dxfId="821" priority="3150" stopIfTrue="1" operator="greaterThan">
      <formula>0</formula>
    </cfRule>
  </conditionalFormatting>
  <conditionalFormatting sqref="AN76">
    <cfRule type="cellIs" dxfId="820" priority="3148" stopIfTrue="1" operator="equal">
      <formula>"~"</formula>
    </cfRule>
    <cfRule type="cellIs" dxfId="819" priority="3149" stopIfTrue="1" operator="equal">
      <formula>"sold out"</formula>
    </cfRule>
  </conditionalFormatting>
  <conditionalFormatting sqref="AG76:AL76 X76 BC76 BE76:BK76 AC76">
    <cfRule type="cellIs" dxfId="818" priority="3147" stopIfTrue="1" operator="greaterThan">
      <formula>0</formula>
    </cfRule>
  </conditionalFormatting>
  <conditionalFormatting sqref="BC218:BC219">
    <cfRule type="cellIs" dxfId="817" priority="3143" stopIfTrue="1" operator="greaterThan">
      <formula>0</formula>
    </cfRule>
  </conditionalFormatting>
  <conditionalFormatting sqref="AN239:AN240">
    <cfRule type="cellIs" dxfId="816" priority="3133" stopIfTrue="1" operator="equal">
      <formula>"~"</formula>
    </cfRule>
    <cfRule type="cellIs" dxfId="815" priority="3134" stopIfTrue="1" operator="equal">
      <formula>"sold out"</formula>
    </cfRule>
  </conditionalFormatting>
  <conditionalFormatting sqref="AG239:AL240">
    <cfRule type="cellIs" dxfId="814" priority="3132" stopIfTrue="1" operator="greaterThan">
      <formula>0</formula>
    </cfRule>
  </conditionalFormatting>
  <conditionalFormatting sqref="BC239:BC240">
    <cfRule type="cellIs" dxfId="813" priority="3131" stopIfTrue="1" operator="greaterThan">
      <formula>0</formula>
    </cfRule>
  </conditionalFormatting>
  <conditionalFormatting sqref="AN16">
    <cfRule type="cellIs" dxfId="812" priority="3110" stopIfTrue="1" operator="equal">
      <formula>"~"</formula>
    </cfRule>
    <cfRule type="cellIs" dxfId="811" priority="3111" stopIfTrue="1" operator="equal">
      <formula>"sold out"</formula>
    </cfRule>
  </conditionalFormatting>
  <conditionalFormatting sqref="AG16:AL16 X16 AC16 BC16 BE16:BK16">
    <cfRule type="cellIs" dxfId="810" priority="3109" stopIfTrue="1" operator="greaterThan">
      <formula>0</formula>
    </cfRule>
  </conditionalFormatting>
  <conditionalFormatting sqref="AN115">
    <cfRule type="cellIs" dxfId="809" priority="3030" stopIfTrue="1" operator="equal">
      <formula>"~"</formula>
    </cfRule>
    <cfRule type="cellIs" dxfId="808" priority="3031" stopIfTrue="1" operator="equal">
      <formula>"sold out"</formula>
    </cfRule>
  </conditionalFormatting>
  <conditionalFormatting sqref="AG115:AL115 X115 BK115 AC115">
    <cfRule type="cellIs" dxfId="807" priority="3029" stopIfTrue="1" operator="greaterThan">
      <formula>0</formula>
    </cfRule>
  </conditionalFormatting>
  <conditionalFormatting sqref="AN117">
    <cfRule type="cellIs" dxfId="806" priority="3027" stopIfTrue="1" operator="equal">
      <formula>"~"</formula>
    </cfRule>
    <cfRule type="cellIs" dxfId="805" priority="3028" stopIfTrue="1" operator="equal">
      <formula>"sold out"</formula>
    </cfRule>
  </conditionalFormatting>
  <conditionalFormatting sqref="AG117:AL117 X117 AC117 BK117">
    <cfRule type="cellIs" dxfId="804" priority="3026" stopIfTrue="1" operator="greaterThan">
      <formula>0</formula>
    </cfRule>
  </conditionalFormatting>
  <conditionalFormatting sqref="AN206">
    <cfRule type="cellIs" dxfId="803" priority="3011" stopIfTrue="1" operator="equal">
      <formula>"~"</formula>
    </cfRule>
    <cfRule type="cellIs" dxfId="802" priority="3012" stopIfTrue="1" operator="equal">
      <formula>"sold out"</formula>
    </cfRule>
  </conditionalFormatting>
  <conditionalFormatting sqref="AG206:AL206 X206 BK206 AC206 BC206">
    <cfRule type="cellIs" dxfId="801" priority="3010" stopIfTrue="1" operator="greaterThan">
      <formula>0</formula>
    </cfRule>
  </conditionalFormatting>
  <conditionalFormatting sqref="Y272:AB272 AP272:AS272">
    <cfRule type="cellIs" dxfId="800" priority="2915" stopIfTrue="1" operator="greaterThan">
      <formula>0</formula>
    </cfRule>
  </conditionalFormatting>
  <conditionalFormatting sqref="X270">
    <cfRule type="cellIs" dxfId="799" priority="2781" stopIfTrue="1" operator="greaterThan">
      <formula>0</formula>
    </cfRule>
  </conditionalFormatting>
  <conditionalFormatting sqref="AN34:AN35">
    <cfRule type="cellIs" dxfId="798" priority="2847" stopIfTrue="1" operator="equal">
      <formula>"~"</formula>
    </cfRule>
    <cfRule type="cellIs" dxfId="797" priority="2848" stopIfTrue="1" operator="equal">
      <formula>"sold out"</formula>
    </cfRule>
  </conditionalFormatting>
  <conditionalFormatting sqref="X34:AC35 BC34:BC35 BE34:BK35 BE24:BI33 AG34:AL37">
    <cfRule type="cellIs" dxfId="796" priority="2846" stopIfTrue="1" operator="greaterThan">
      <formula>0</formula>
    </cfRule>
  </conditionalFormatting>
  <conditionalFormatting sqref="AH203:AK203 BC203 BK203">
    <cfRule type="cellIs" dxfId="795" priority="2827" stopIfTrue="1" operator="greaterThan">
      <formula>0</formula>
    </cfRule>
  </conditionalFormatting>
  <conditionalFormatting sqref="X203 AC203">
    <cfRule type="cellIs" dxfId="794" priority="2824" stopIfTrue="1" operator="greaterThan">
      <formula>0</formula>
    </cfRule>
  </conditionalFormatting>
  <conditionalFormatting sqref="AN203">
    <cfRule type="cellIs" dxfId="793" priority="2820" stopIfTrue="1" operator="equal">
      <formula>"~"</formula>
    </cfRule>
    <cfRule type="cellIs" dxfId="792" priority="2821" stopIfTrue="1" operator="equal">
      <formula>"sold out"</formula>
    </cfRule>
  </conditionalFormatting>
  <conditionalFormatting sqref="AG203 AL203">
    <cfRule type="cellIs" dxfId="791" priority="2819" stopIfTrue="1" operator="greaterThan">
      <formula>0</formula>
    </cfRule>
  </conditionalFormatting>
  <conditionalFormatting sqref="X62:AC62 AG62:AL62 BC62 BE62 BJ62:BK62">
    <cfRule type="cellIs" dxfId="790" priority="2784" stopIfTrue="1" operator="greaterThan">
      <formula>0</formula>
    </cfRule>
  </conditionalFormatting>
  <conditionalFormatting sqref="BK285">
    <cfRule type="cellIs" dxfId="789" priority="2811" stopIfTrue="1" operator="greaterThan">
      <formula>0</formula>
    </cfRule>
  </conditionalFormatting>
  <conditionalFormatting sqref="X285">
    <cfRule type="cellIs" dxfId="788" priority="2808" stopIfTrue="1" operator="greaterThan">
      <formula>0</formula>
    </cfRule>
  </conditionalFormatting>
  <conditionalFormatting sqref="AN62">
    <cfRule type="cellIs" dxfId="787" priority="2785" stopIfTrue="1" operator="equal">
      <formula>"~"</formula>
    </cfRule>
    <cfRule type="cellIs" dxfId="786" priority="2786" stopIfTrue="1" operator="equal">
      <formula>"sold out"</formula>
    </cfRule>
  </conditionalFormatting>
  <conditionalFormatting sqref="BK157">
    <cfRule type="cellIs" dxfId="785" priority="2762" stopIfTrue="1" operator="greaterThan">
      <formula>0</formula>
    </cfRule>
  </conditionalFormatting>
  <conditionalFormatting sqref="AE265">
    <cfRule type="cellIs" dxfId="784" priority="2760" stopIfTrue="1" operator="equal">
      <formula>"~"</formula>
    </cfRule>
    <cfRule type="cellIs" dxfId="783" priority="2761" stopIfTrue="1" operator="equal">
      <formula>"sold out"</formula>
    </cfRule>
  </conditionalFormatting>
  <conditionalFormatting sqref="AU265 BC265 AP265:AS265 AX265:BA265 AH265:AK265 Y265:AB265">
    <cfRule type="cellIs" dxfId="782" priority="2759" stopIfTrue="1" operator="greaterThan">
      <formula>0</formula>
    </cfRule>
  </conditionalFormatting>
  <conditionalFormatting sqref="AC265">
    <cfRule type="cellIs" dxfId="781" priority="2758" stopIfTrue="1" operator="greaterThan">
      <formula>0</formula>
    </cfRule>
  </conditionalFormatting>
  <conditionalFormatting sqref="AO265 AT265">
    <cfRule type="cellIs" dxfId="780" priority="2757" stopIfTrue="1" operator="greaterThan">
      <formula>0</formula>
    </cfRule>
  </conditionalFormatting>
  <conditionalFormatting sqref="AW265 BB265">
    <cfRule type="cellIs" dxfId="779" priority="2756" stopIfTrue="1" operator="greaterThan">
      <formula>0</formula>
    </cfRule>
  </conditionalFormatting>
  <conditionalFormatting sqref="AN265">
    <cfRule type="cellIs" dxfId="778" priority="2754" stopIfTrue="1" operator="equal">
      <formula>"~"</formula>
    </cfRule>
    <cfRule type="cellIs" dxfId="777" priority="2755" stopIfTrue="1" operator="equal">
      <formula>"sold out"</formula>
    </cfRule>
  </conditionalFormatting>
  <conditionalFormatting sqref="AG265 AL265">
    <cfRule type="cellIs" dxfId="776" priority="2753" stopIfTrue="1" operator="greaterThan">
      <formula>0</formula>
    </cfRule>
  </conditionalFormatting>
  <conditionalFormatting sqref="AE285">
    <cfRule type="cellIs" dxfId="775" priority="2644" stopIfTrue="1" operator="equal">
      <formula>"~"</formula>
    </cfRule>
    <cfRule type="cellIs" dxfId="774" priority="2645" stopIfTrue="1" operator="equal">
      <formula>"sold out"</formula>
    </cfRule>
  </conditionalFormatting>
  <conditionalFormatting sqref="AC285">
    <cfRule type="cellIs" dxfId="773" priority="2642" stopIfTrue="1" operator="greaterThan">
      <formula>0</formula>
    </cfRule>
  </conditionalFormatting>
  <conditionalFormatting sqref="AG281:AG282 AL281:AL282">
    <cfRule type="cellIs" dxfId="772" priority="2646" stopIfTrue="1" operator="greaterThan">
      <formula>0</formula>
    </cfRule>
  </conditionalFormatting>
  <conditionalFormatting sqref="BB285">
    <cfRule type="cellIs" dxfId="771" priority="2640" stopIfTrue="1" operator="greaterThan">
      <formula>0</formula>
    </cfRule>
  </conditionalFormatting>
  <conditionalFormatting sqref="AN285">
    <cfRule type="cellIs" dxfId="770" priority="2638" stopIfTrue="1" operator="equal">
      <formula>"~"</formula>
    </cfRule>
    <cfRule type="cellIs" dxfId="769" priority="2639" stopIfTrue="1" operator="equal">
      <formula>"sold out"</formula>
    </cfRule>
  </conditionalFormatting>
  <conditionalFormatting sqref="AG285 AL285">
    <cfRule type="cellIs" dxfId="768" priority="2637" stopIfTrue="1" operator="greaterThan">
      <formula>0</formula>
    </cfRule>
  </conditionalFormatting>
  <conditionalFormatting sqref="AE269:AE270">
    <cfRule type="cellIs" dxfId="767" priority="2708" stopIfTrue="1" operator="equal">
      <formula>"~"</formula>
    </cfRule>
    <cfRule type="cellIs" dxfId="766" priority="2709" stopIfTrue="1" operator="equal">
      <formula>"sold out"</formula>
    </cfRule>
  </conditionalFormatting>
  <conditionalFormatting sqref="AN269:AN270">
    <cfRule type="cellIs" dxfId="765" priority="2706" stopIfTrue="1" operator="equal">
      <formula>"~"</formula>
    </cfRule>
    <cfRule type="cellIs" dxfId="764" priority="2707" stopIfTrue="1" operator="equal">
      <formula>"sold out"</formula>
    </cfRule>
  </conditionalFormatting>
  <conditionalFormatting sqref="Y269:AC270 AG269:AL270 AO269:AU270 AW269:BC270">
    <cfRule type="cellIs" dxfId="763" priority="2705" stopIfTrue="1" operator="greaterThan">
      <formula>0</formula>
    </cfRule>
  </conditionalFormatting>
  <conditionalFormatting sqref="AE83:AE84 AN83:AN84">
    <cfRule type="cellIs" dxfId="762" priority="2703" stopIfTrue="1" operator="equal">
      <formula>"~"</formula>
    </cfRule>
    <cfRule type="cellIs" dxfId="761" priority="2704" stopIfTrue="1" operator="equal">
      <formula>"sold out"</formula>
    </cfRule>
  </conditionalFormatting>
  <conditionalFormatting sqref="AG83:AL84 AC83:AC84 BC83:BC84 BE83:BK84">
    <cfRule type="cellIs" dxfId="760" priority="2702" stopIfTrue="1" operator="greaterThan">
      <formula>0</formula>
    </cfRule>
  </conditionalFormatting>
  <conditionalFormatting sqref="AW281:AW282 BB281:BB282">
    <cfRule type="cellIs" dxfId="759" priority="2649" stopIfTrue="1" operator="greaterThan">
      <formula>0</formula>
    </cfRule>
  </conditionalFormatting>
  <conditionalFormatting sqref="AE138">
    <cfRule type="cellIs" dxfId="758" priority="2680" stopIfTrue="1" operator="equal">
      <formula>"~"</formula>
    </cfRule>
    <cfRule type="cellIs" dxfId="757" priority="2681" stopIfTrue="1" operator="equal">
      <formula>"sold out"</formula>
    </cfRule>
  </conditionalFormatting>
  <conditionalFormatting sqref="AH138:AK138 BC138 BK138 Y137:AB138">
    <cfRule type="cellIs" dxfId="756" priority="2679" stopIfTrue="1" operator="greaterThan">
      <formula>0</formula>
    </cfRule>
  </conditionalFormatting>
  <conditionalFormatting sqref="AC138">
    <cfRule type="cellIs" dxfId="755" priority="2678" stopIfTrue="1" operator="greaterThan">
      <formula>0</formula>
    </cfRule>
  </conditionalFormatting>
  <conditionalFormatting sqref="AN138">
    <cfRule type="cellIs" dxfId="754" priority="2674" stopIfTrue="1" operator="equal">
      <formula>"~"</formula>
    </cfRule>
    <cfRule type="cellIs" dxfId="753" priority="2675" stopIfTrue="1" operator="equal">
      <formula>"sold out"</formula>
    </cfRule>
  </conditionalFormatting>
  <conditionalFormatting sqref="AG138 AL138">
    <cfRule type="cellIs" dxfId="752" priority="2673" stopIfTrue="1" operator="greaterThan">
      <formula>0</formula>
    </cfRule>
  </conditionalFormatting>
  <conditionalFormatting sqref="AE281:AE282">
    <cfRule type="cellIs" dxfId="751" priority="2653" stopIfTrue="1" operator="equal">
      <formula>"~"</formula>
    </cfRule>
    <cfRule type="cellIs" dxfId="750" priority="2654" stopIfTrue="1" operator="equal">
      <formula>"sold out"</formula>
    </cfRule>
  </conditionalFormatting>
  <conditionalFormatting sqref="AU281:AU282 AH281:AK282 AX281:BA282 BC281:BC282 Y281:AB289 AP281:AS289">
    <cfRule type="cellIs" dxfId="749" priority="2652" stopIfTrue="1" operator="greaterThan">
      <formula>0</formula>
    </cfRule>
  </conditionalFormatting>
  <conditionalFormatting sqref="AC281:AC282">
    <cfRule type="cellIs" dxfId="748" priority="2651" stopIfTrue="1" operator="greaterThan">
      <formula>0</formula>
    </cfRule>
  </conditionalFormatting>
  <conditionalFormatting sqref="AO281:AO282 AT281:AT282">
    <cfRule type="cellIs" dxfId="747" priority="2650" stopIfTrue="1" operator="greaterThan">
      <formula>0</formula>
    </cfRule>
  </conditionalFormatting>
  <conditionalFormatting sqref="AN281:AN282">
    <cfRule type="cellIs" dxfId="746" priority="2647" stopIfTrue="1" operator="equal">
      <formula>"~"</formula>
    </cfRule>
    <cfRule type="cellIs" dxfId="745" priority="2648" stopIfTrue="1" operator="equal">
      <formula>"sold out"</formula>
    </cfRule>
  </conditionalFormatting>
  <conditionalFormatting sqref="AO285">
    <cfRule type="cellIs" dxfId="744" priority="2641" stopIfTrue="1" operator="greaterThan">
      <formula>0</formula>
    </cfRule>
  </conditionalFormatting>
  <conditionalFormatting sqref="AH285:AK285 BC285">
    <cfRule type="cellIs" dxfId="743" priority="2643" stopIfTrue="1" operator="greaterThan">
      <formula>0</formula>
    </cfRule>
  </conditionalFormatting>
  <conditionalFormatting sqref="AN157 AE157">
    <cfRule type="cellIs" dxfId="742" priority="2622" stopIfTrue="1" operator="equal">
      <formula>"~"</formula>
    </cfRule>
    <cfRule type="cellIs" dxfId="741" priority="2623" stopIfTrue="1" operator="equal">
      <formula>"sold out"</formula>
    </cfRule>
  </conditionalFormatting>
  <conditionalFormatting sqref="AG157:AL157 BC157">
    <cfRule type="cellIs" dxfId="740" priority="2621" stopIfTrue="1" operator="greaterThan">
      <formula>0</formula>
    </cfRule>
  </conditionalFormatting>
  <conditionalFormatting sqref="AV272 AV208:AV247 AV268">
    <cfRule type="cellIs" dxfId="739" priority="2355" stopIfTrue="1" operator="equal">
      <formula>"~"</formula>
    </cfRule>
    <cfRule type="cellIs" dxfId="738" priority="2356" stopIfTrue="1" operator="equal">
      <formula>"sold out"</formula>
    </cfRule>
  </conditionalFormatting>
  <conditionalFormatting sqref="AV264">
    <cfRule type="cellIs" dxfId="737" priority="2245" stopIfTrue="1" operator="equal">
      <formula>"~"</formula>
    </cfRule>
    <cfRule type="cellIs" dxfId="736" priority="2246" stopIfTrue="1" operator="equal">
      <formula>"sold out"</formula>
    </cfRule>
  </conditionalFormatting>
  <conditionalFormatting sqref="AV269:AV270">
    <cfRule type="cellIs" dxfId="735" priority="2121" stopIfTrue="1" operator="equal">
      <formula>"~"</formula>
    </cfRule>
    <cfRule type="cellIs" dxfId="734" priority="2122" stopIfTrue="1" operator="equal">
      <formula>"sold out"</formula>
    </cfRule>
  </conditionalFormatting>
  <conditionalFormatting sqref="AV281:AV282">
    <cfRule type="cellIs" dxfId="733" priority="2103" stopIfTrue="1" operator="equal">
      <formula>"~"</formula>
    </cfRule>
    <cfRule type="cellIs" dxfId="732" priority="2104" stopIfTrue="1" operator="equal">
      <formula>"sold out"</formula>
    </cfRule>
  </conditionalFormatting>
  <conditionalFormatting sqref="AV265">
    <cfRule type="cellIs" dxfId="731" priority="2131" stopIfTrue="1" operator="equal">
      <formula>"~"</formula>
    </cfRule>
    <cfRule type="cellIs" dxfId="730" priority="2132" stopIfTrue="1" operator="equal">
      <formula>"sold out"</formula>
    </cfRule>
  </conditionalFormatting>
  <conditionalFormatting sqref="BD222:BD224 BD228:BD234 BD243:BD244 BD45 BD63:BD65 BD59 BD67 BD73 BD77 BD216:BD219 BD139 BD205 BD272 BD50:BD52 BD135 BD55">
    <cfRule type="cellIs" dxfId="729" priority="1827" stopIfTrue="1" operator="equal">
      <formula>"~"</formula>
    </cfRule>
    <cfRule type="cellIs" dxfId="728" priority="1828" stopIfTrue="1" operator="equal">
      <formula>"sold out"</formula>
    </cfRule>
  </conditionalFormatting>
  <conditionalFormatting sqref="BD237:BD238 BD21 BD191 BD80:BD81 BD284 BD57 BD60 BD75 BD100:BD102 BD72 BD172:BD174">
    <cfRule type="cellIs" dxfId="727" priority="1825" stopIfTrue="1" operator="equal">
      <formula>"~"</formula>
    </cfRule>
    <cfRule type="cellIs" dxfId="726" priority="1826" stopIfTrue="1" operator="equal">
      <formula>"sold out"</formula>
    </cfRule>
  </conditionalFormatting>
  <conditionalFormatting sqref="BD79">
    <cfRule type="cellIs" dxfId="725" priority="1823" stopIfTrue="1" operator="equal">
      <formula>"~"</formula>
    </cfRule>
    <cfRule type="cellIs" dxfId="724" priority="1824" stopIfTrue="1" operator="equal">
      <formula>"sold out"</formula>
    </cfRule>
  </conditionalFormatting>
  <conditionalFormatting sqref="BD175:BD176">
    <cfRule type="cellIs" dxfId="723" priority="1815" stopIfTrue="1" operator="equal">
      <formula>"~"</formula>
    </cfRule>
    <cfRule type="cellIs" dxfId="722" priority="1816" stopIfTrue="1" operator="equal">
      <formula>"sold out"</formula>
    </cfRule>
  </conditionalFormatting>
  <conditionalFormatting sqref="BD132:BD133">
    <cfRule type="cellIs" dxfId="721" priority="1807" stopIfTrue="1" operator="equal">
      <formula>"~"</formula>
    </cfRule>
    <cfRule type="cellIs" dxfId="720" priority="1808" stopIfTrue="1" operator="equal">
      <formula>"sold out"</formula>
    </cfRule>
  </conditionalFormatting>
  <conditionalFormatting sqref="BD78">
    <cfRule type="cellIs" dxfId="719" priority="1791" stopIfTrue="1" operator="equal">
      <formula>"~"</formula>
    </cfRule>
    <cfRule type="cellIs" dxfId="718" priority="1792" stopIfTrue="1" operator="equal">
      <formula>"sold out"</formula>
    </cfRule>
  </conditionalFormatting>
  <conditionalFormatting sqref="BD192:BD194">
    <cfRule type="cellIs" dxfId="717" priority="1789" stopIfTrue="1" operator="equal">
      <formula>"~"</formula>
    </cfRule>
    <cfRule type="cellIs" dxfId="716" priority="1790" stopIfTrue="1" operator="equal">
      <formula>"sold out"</formula>
    </cfRule>
  </conditionalFormatting>
  <conditionalFormatting sqref="BD220:BD221">
    <cfRule type="cellIs" dxfId="715" priority="1787" stopIfTrue="1" operator="equal">
      <formula>"~"</formula>
    </cfRule>
    <cfRule type="cellIs" dxfId="714" priority="1788" stopIfTrue="1" operator="equal">
      <formula>"sold out"</formula>
    </cfRule>
  </conditionalFormatting>
  <conditionalFormatting sqref="BD214:BD215">
    <cfRule type="cellIs" dxfId="713" priority="1785" stopIfTrue="1" operator="equal">
      <formula>"~"</formula>
    </cfRule>
    <cfRule type="cellIs" dxfId="712" priority="1786" stopIfTrue="1" operator="equal">
      <formula>"sold out"</formula>
    </cfRule>
  </conditionalFormatting>
  <conditionalFormatting sqref="BD235:BD236">
    <cfRule type="cellIs" dxfId="711" priority="1783" stopIfTrue="1" operator="equal">
      <formula>"~"</formula>
    </cfRule>
    <cfRule type="cellIs" dxfId="710" priority="1784" stopIfTrue="1" operator="equal">
      <formula>"sold out"</formula>
    </cfRule>
  </conditionalFormatting>
  <conditionalFormatting sqref="BD143">
    <cfRule type="cellIs" dxfId="709" priority="1779" stopIfTrue="1" operator="equal">
      <formula>"~"</formula>
    </cfRule>
    <cfRule type="cellIs" dxfId="708" priority="1780" stopIfTrue="1" operator="equal">
      <formula>"sold out"</formula>
    </cfRule>
  </conditionalFormatting>
  <conditionalFormatting sqref="BD136">
    <cfRule type="cellIs" dxfId="707" priority="1769" stopIfTrue="1" operator="equal">
      <formula>"~"</formula>
    </cfRule>
    <cfRule type="cellIs" dxfId="706" priority="1770" stopIfTrue="1" operator="equal">
      <formula>"sold out"</formula>
    </cfRule>
  </conditionalFormatting>
  <conditionalFormatting sqref="BD283">
    <cfRule type="cellIs" dxfId="705" priority="1767" stopIfTrue="1" operator="equal">
      <formula>"~"</formula>
    </cfRule>
    <cfRule type="cellIs" dxfId="704" priority="1768" stopIfTrue="1" operator="equal">
      <formula>"sold out"</formula>
    </cfRule>
  </conditionalFormatting>
  <conditionalFormatting sqref="BD287">
    <cfRule type="cellIs" dxfId="703" priority="1765" stopIfTrue="1" operator="equal">
      <formula>"~"</formula>
    </cfRule>
    <cfRule type="cellIs" dxfId="702" priority="1766" stopIfTrue="1" operator="equal">
      <formula>"sold out"</formula>
    </cfRule>
  </conditionalFormatting>
  <conditionalFormatting sqref="BD241:BD242">
    <cfRule type="cellIs" dxfId="701" priority="1757" stopIfTrue="1" operator="equal">
      <formula>"~"</formula>
    </cfRule>
    <cfRule type="cellIs" dxfId="700" priority="1758" stopIfTrue="1" operator="equal">
      <formula>"sold out"</formula>
    </cfRule>
  </conditionalFormatting>
  <conditionalFormatting sqref="BD12">
    <cfRule type="cellIs" dxfId="699" priority="1755" stopIfTrue="1" operator="equal">
      <formula>"~"</formula>
    </cfRule>
    <cfRule type="cellIs" dxfId="698" priority="1756" stopIfTrue="1" operator="equal">
      <formula>"sold out"</formula>
    </cfRule>
  </conditionalFormatting>
  <conditionalFormatting sqref="BD66">
    <cfRule type="cellIs" dxfId="697" priority="1753" stopIfTrue="1" operator="equal">
      <formula>"~"</formula>
    </cfRule>
    <cfRule type="cellIs" dxfId="696" priority="1754" stopIfTrue="1" operator="equal">
      <formula>"sold out"</formula>
    </cfRule>
  </conditionalFormatting>
  <conditionalFormatting sqref="BD56">
    <cfRule type="cellIs" dxfId="695" priority="1751" stopIfTrue="1" operator="equal">
      <formula>"~"</formula>
    </cfRule>
    <cfRule type="cellIs" dxfId="694" priority="1752" stopIfTrue="1" operator="equal">
      <formula>"sold out"</formula>
    </cfRule>
  </conditionalFormatting>
  <conditionalFormatting sqref="BD225:BD227">
    <cfRule type="cellIs" dxfId="693" priority="1749" stopIfTrue="1" operator="equal">
      <formula>"~"</formula>
    </cfRule>
    <cfRule type="cellIs" dxfId="692" priority="1750" stopIfTrue="1" operator="equal">
      <formula>"sold out"</formula>
    </cfRule>
  </conditionalFormatting>
  <conditionalFormatting sqref="BD245:BD247">
    <cfRule type="cellIs" dxfId="691" priority="1747" stopIfTrue="1" operator="equal">
      <formula>"~"</formula>
    </cfRule>
    <cfRule type="cellIs" dxfId="690" priority="1748" stopIfTrue="1" operator="equal">
      <formula>"sold out"</formula>
    </cfRule>
  </conditionalFormatting>
  <conditionalFormatting sqref="BD42">
    <cfRule type="cellIs" dxfId="689" priority="1745" stopIfTrue="1" operator="equal">
      <formula>"~"</formula>
    </cfRule>
    <cfRule type="cellIs" dxfId="688" priority="1746" stopIfTrue="1" operator="equal">
      <formula>"sold out"</formula>
    </cfRule>
  </conditionalFormatting>
  <conditionalFormatting sqref="BD41">
    <cfRule type="cellIs" dxfId="687" priority="1743" stopIfTrue="1" operator="equal">
      <formula>"~"</formula>
    </cfRule>
    <cfRule type="cellIs" dxfId="686" priority="1744" stopIfTrue="1" operator="equal">
      <formula>"sold out"</formula>
    </cfRule>
  </conditionalFormatting>
  <conditionalFormatting sqref="BD142">
    <cfRule type="cellIs" dxfId="685" priority="1737" stopIfTrue="1" operator="equal">
      <formula>"~"</formula>
    </cfRule>
    <cfRule type="cellIs" dxfId="684" priority="1738" stopIfTrue="1" operator="equal">
      <formula>"sold out"</formula>
    </cfRule>
  </conditionalFormatting>
  <conditionalFormatting sqref="BD153">
    <cfRule type="cellIs" dxfId="683" priority="1729" stopIfTrue="1" operator="equal">
      <formula>"~"</formula>
    </cfRule>
    <cfRule type="cellIs" dxfId="682" priority="1730" stopIfTrue="1" operator="equal">
      <formula>"sold out"</formula>
    </cfRule>
  </conditionalFormatting>
  <conditionalFormatting sqref="BD264">
    <cfRule type="cellIs" dxfId="681" priority="1717" stopIfTrue="1" operator="equal">
      <formula>"~"</formula>
    </cfRule>
    <cfRule type="cellIs" dxfId="680" priority="1718" stopIfTrue="1" operator="equal">
      <formula>"sold out"</formula>
    </cfRule>
  </conditionalFormatting>
  <conditionalFormatting sqref="BD137">
    <cfRule type="cellIs" dxfId="679" priority="1707" stopIfTrue="1" operator="equal">
      <formula>"~"</formula>
    </cfRule>
    <cfRule type="cellIs" dxfId="678" priority="1708" stopIfTrue="1" operator="equal">
      <formula>"sold out"</formula>
    </cfRule>
  </conditionalFormatting>
  <conditionalFormatting sqref="BD88">
    <cfRule type="cellIs" dxfId="677" priority="1705" stopIfTrue="1" operator="equal">
      <formula>"~"</formula>
    </cfRule>
    <cfRule type="cellIs" dxfId="676" priority="1706" stopIfTrue="1" operator="equal">
      <formula>"sold out"</formula>
    </cfRule>
  </conditionalFormatting>
  <conditionalFormatting sqref="BD19:BD20">
    <cfRule type="cellIs" dxfId="675" priority="1697" stopIfTrue="1" operator="equal">
      <formula>"~"</formula>
    </cfRule>
    <cfRule type="cellIs" dxfId="674" priority="1698" stopIfTrue="1" operator="equal">
      <formula>"sold out"</formula>
    </cfRule>
  </conditionalFormatting>
  <conditionalFormatting sqref="BD61">
    <cfRule type="cellIs" dxfId="673" priority="1695" stopIfTrue="1" operator="equal">
      <formula>"~"</formula>
    </cfRule>
    <cfRule type="cellIs" dxfId="672" priority="1696" stopIfTrue="1" operator="equal">
      <formula>"sold out"</formula>
    </cfRule>
  </conditionalFormatting>
  <conditionalFormatting sqref="BD58">
    <cfRule type="cellIs" dxfId="671" priority="1693" stopIfTrue="1" operator="equal">
      <formula>"~"</formula>
    </cfRule>
    <cfRule type="cellIs" dxfId="670" priority="1694" stopIfTrue="1" operator="equal">
      <formula>"sold out"</formula>
    </cfRule>
  </conditionalFormatting>
  <conditionalFormatting sqref="BD71">
    <cfRule type="cellIs" dxfId="669" priority="1689" stopIfTrue="1" operator="equal">
      <formula>"~"</formula>
    </cfRule>
    <cfRule type="cellIs" dxfId="668" priority="1690" stopIfTrue="1" operator="equal">
      <formula>"sold out"</formula>
    </cfRule>
  </conditionalFormatting>
  <conditionalFormatting sqref="BD76">
    <cfRule type="cellIs" dxfId="667" priority="1687" stopIfTrue="1" operator="equal">
      <formula>"~"</formula>
    </cfRule>
    <cfRule type="cellIs" dxfId="666" priority="1688" stopIfTrue="1" operator="equal">
      <formula>"sold out"</formula>
    </cfRule>
  </conditionalFormatting>
  <conditionalFormatting sqref="BD239:BD240">
    <cfRule type="cellIs" dxfId="665" priority="1685" stopIfTrue="1" operator="equal">
      <formula>"~"</formula>
    </cfRule>
    <cfRule type="cellIs" dxfId="664" priority="1686" stopIfTrue="1" operator="equal">
      <formula>"sold out"</formula>
    </cfRule>
  </conditionalFormatting>
  <conditionalFormatting sqref="BD16">
    <cfRule type="cellIs" dxfId="663" priority="1679" stopIfTrue="1" operator="equal">
      <formula>"~"</formula>
    </cfRule>
    <cfRule type="cellIs" dxfId="662" priority="1680" stopIfTrue="1" operator="equal">
      <formula>"sold out"</formula>
    </cfRule>
  </conditionalFormatting>
  <conditionalFormatting sqref="BD206">
    <cfRule type="cellIs" dxfId="661" priority="1655" stopIfTrue="1" operator="equal">
      <formula>"~"</formula>
    </cfRule>
    <cfRule type="cellIs" dxfId="660" priority="1656" stopIfTrue="1" operator="equal">
      <formula>"sold out"</formula>
    </cfRule>
  </conditionalFormatting>
  <conditionalFormatting sqref="BD34:BD35">
    <cfRule type="cellIs" dxfId="659" priority="1623" stopIfTrue="1" operator="equal">
      <formula>"~"</formula>
    </cfRule>
    <cfRule type="cellIs" dxfId="658" priority="1624" stopIfTrue="1" operator="equal">
      <formula>"sold out"</formula>
    </cfRule>
  </conditionalFormatting>
  <conditionalFormatting sqref="BD203">
    <cfRule type="cellIs" dxfId="657" priority="1615" stopIfTrue="1" operator="equal">
      <formula>"~"</formula>
    </cfRule>
    <cfRule type="cellIs" dxfId="656" priority="1616" stopIfTrue="1" operator="equal">
      <formula>"sold out"</formula>
    </cfRule>
  </conditionalFormatting>
  <conditionalFormatting sqref="BD62">
    <cfRule type="cellIs" dxfId="655" priority="1611" stopIfTrue="1" operator="equal">
      <formula>"~"</formula>
    </cfRule>
    <cfRule type="cellIs" dxfId="654" priority="1612" stopIfTrue="1" operator="equal">
      <formula>"sold out"</formula>
    </cfRule>
  </conditionalFormatting>
  <conditionalFormatting sqref="BD265">
    <cfRule type="cellIs" dxfId="653" priority="1603" stopIfTrue="1" operator="equal">
      <formula>"~"</formula>
    </cfRule>
    <cfRule type="cellIs" dxfId="652" priority="1604" stopIfTrue="1" operator="equal">
      <formula>"sold out"</formula>
    </cfRule>
  </conditionalFormatting>
  <conditionalFormatting sqref="BD285">
    <cfRule type="cellIs" dxfId="651" priority="1573" stopIfTrue="1" operator="equal">
      <formula>"~"</formula>
    </cfRule>
    <cfRule type="cellIs" dxfId="650" priority="1574" stopIfTrue="1" operator="equal">
      <formula>"sold out"</formula>
    </cfRule>
  </conditionalFormatting>
  <conditionalFormatting sqref="BD269:BD270">
    <cfRule type="cellIs" dxfId="649" priority="1593" stopIfTrue="1" operator="equal">
      <formula>"~"</formula>
    </cfRule>
    <cfRule type="cellIs" dxfId="648" priority="1594" stopIfTrue="1" operator="equal">
      <formula>"sold out"</formula>
    </cfRule>
  </conditionalFormatting>
  <conditionalFormatting sqref="BD83:BD84">
    <cfRule type="cellIs" dxfId="647" priority="1591" stopIfTrue="1" operator="equal">
      <formula>"~"</formula>
    </cfRule>
    <cfRule type="cellIs" dxfId="646" priority="1592" stopIfTrue="1" operator="equal">
      <formula>"sold out"</formula>
    </cfRule>
  </conditionalFormatting>
  <conditionalFormatting sqref="BD138">
    <cfRule type="cellIs" dxfId="645" priority="1581" stopIfTrue="1" operator="equal">
      <formula>"~"</formula>
    </cfRule>
    <cfRule type="cellIs" dxfId="644" priority="1582" stopIfTrue="1" operator="equal">
      <formula>"sold out"</formula>
    </cfRule>
  </conditionalFormatting>
  <conditionalFormatting sqref="BD281:BD282">
    <cfRule type="cellIs" dxfId="643" priority="1575" stopIfTrue="1" operator="equal">
      <formula>"~"</formula>
    </cfRule>
    <cfRule type="cellIs" dxfId="642" priority="1576" stopIfTrue="1" operator="equal">
      <formula>"sold out"</formula>
    </cfRule>
  </conditionalFormatting>
  <conditionalFormatting sqref="AE54 AN54">
    <cfRule type="cellIs" dxfId="641" priority="1552" stopIfTrue="1" operator="equal">
      <formula>"~"</formula>
    </cfRule>
    <cfRule type="cellIs" dxfId="640" priority="1553" stopIfTrue="1" operator="equal">
      <formula>"sold out"</formula>
    </cfRule>
  </conditionalFormatting>
  <conditionalFormatting sqref="BD157">
    <cfRule type="cellIs" dxfId="639" priority="1565" stopIfTrue="1" operator="equal">
      <formula>"~"</formula>
    </cfRule>
    <cfRule type="cellIs" dxfId="638" priority="1566" stopIfTrue="1" operator="equal">
      <formula>"sold out"</formula>
    </cfRule>
  </conditionalFormatting>
  <conditionalFormatting sqref="BF60:BI60">
    <cfRule type="cellIs" dxfId="637" priority="1555" stopIfTrue="1" operator="greaterThan">
      <formula>0</formula>
    </cfRule>
  </conditionalFormatting>
  <conditionalFormatting sqref="BE75:BJ78">
    <cfRule type="cellIs" dxfId="636" priority="1554" stopIfTrue="1" operator="greaterThan">
      <formula>0</formula>
    </cfRule>
  </conditionalFormatting>
  <conditionalFormatting sqref="AG54:AL54 BC54 X54 AC54">
    <cfRule type="cellIs" dxfId="635" priority="1551" stopIfTrue="1" operator="greaterThan">
      <formula>0</formula>
    </cfRule>
  </conditionalFormatting>
  <conditionalFormatting sqref="BK54">
    <cfRule type="cellIs" dxfId="634" priority="1550" stopIfTrue="1" operator="greaterThan">
      <formula>0</formula>
    </cfRule>
  </conditionalFormatting>
  <conditionalFormatting sqref="BD54">
    <cfRule type="cellIs" dxfId="633" priority="1546" stopIfTrue="1" operator="equal">
      <formula>"~"</formula>
    </cfRule>
    <cfRule type="cellIs" dxfId="632" priority="1547" stopIfTrue="1" operator="equal">
      <formula>"sold out"</formula>
    </cfRule>
  </conditionalFormatting>
  <conditionalFormatting sqref="BE54:BJ54">
    <cfRule type="cellIs" dxfId="631" priority="1545" stopIfTrue="1" operator="greaterThan">
      <formula>0</formula>
    </cfRule>
  </conditionalFormatting>
  <conditionalFormatting sqref="AP280:AU280 AW280:BA280">
    <cfRule type="cellIs" dxfId="630" priority="1544" stopIfTrue="1" operator="greaterThan">
      <formula>0</formula>
    </cfRule>
  </conditionalFormatting>
  <conditionalFormatting sqref="AV280">
    <cfRule type="cellIs" dxfId="629" priority="1542" stopIfTrue="1" operator="equal">
      <formula>"~"</formula>
    </cfRule>
    <cfRule type="cellIs" dxfId="628" priority="1543" stopIfTrue="1" operator="equal">
      <formula>"sold out"</formula>
    </cfRule>
  </conditionalFormatting>
  <conditionalFormatting sqref="AE40">
    <cfRule type="cellIs" dxfId="627" priority="1503" stopIfTrue="1" operator="equal">
      <formula>"~"</formula>
    </cfRule>
    <cfRule type="cellIs" dxfId="626" priority="1504" stopIfTrue="1" operator="equal">
      <formula>"sold out"</formula>
    </cfRule>
  </conditionalFormatting>
  <conditionalFormatting sqref="BE40:BK40">
    <cfRule type="cellIs" dxfId="625" priority="1502" stopIfTrue="1" operator="greaterThan">
      <formula>0</formula>
    </cfRule>
  </conditionalFormatting>
  <conditionalFormatting sqref="AN40">
    <cfRule type="cellIs" dxfId="624" priority="1500" stopIfTrue="1" operator="equal">
      <formula>"~"</formula>
    </cfRule>
    <cfRule type="cellIs" dxfId="623" priority="1501" stopIfTrue="1" operator="equal">
      <formula>"sold out"</formula>
    </cfRule>
  </conditionalFormatting>
  <conditionalFormatting sqref="BE40:BK40 BC40 X40:AC40 AG40:AL40 Z41:AB42">
    <cfRule type="cellIs" dxfId="622" priority="1499" stopIfTrue="1" operator="greaterThan">
      <formula>0</formula>
    </cfRule>
  </conditionalFormatting>
  <conditionalFormatting sqref="AN163">
    <cfRule type="cellIs" dxfId="621" priority="1467" stopIfTrue="1" operator="equal">
      <formula>"~"</formula>
    </cfRule>
    <cfRule type="cellIs" dxfId="620" priority="1468" stopIfTrue="1" operator="equal">
      <formula>"sold out"</formula>
    </cfRule>
  </conditionalFormatting>
  <conditionalFormatting sqref="BD40">
    <cfRule type="cellIs" dxfId="619" priority="1495" stopIfTrue="1" operator="equal">
      <formula>"~"</formula>
    </cfRule>
    <cfRule type="cellIs" dxfId="618" priority="1496" stopIfTrue="1" operator="equal">
      <formula>"sold out"</formula>
    </cfRule>
  </conditionalFormatting>
  <conditionalFormatting sqref="AN44 AE44">
    <cfRule type="cellIs" dxfId="617" priority="1493" stopIfTrue="1" operator="equal">
      <formula>"~"</formula>
    </cfRule>
    <cfRule type="cellIs" dxfId="616" priority="1494" stopIfTrue="1" operator="equal">
      <formula>"sold out"</formula>
    </cfRule>
  </conditionalFormatting>
  <conditionalFormatting sqref="AH44:AL44 Y44:AC44 BC44 BE44:BG44 BI44:BK44">
    <cfRule type="cellIs" dxfId="615" priority="1492" stopIfTrue="1" operator="greaterThan">
      <formula>0</formula>
    </cfRule>
  </conditionalFormatting>
  <conditionalFormatting sqref="X44">
    <cfRule type="cellIs" dxfId="614" priority="1491" stopIfTrue="1" operator="greaterThan">
      <formula>0</formula>
    </cfRule>
  </conditionalFormatting>
  <conditionalFormatting sqref="X160 AG160:AL160 BC160 BK160">
    <cfRule type="cellIs" dxfId="613" priority="1459" stopIfTrue="1" operator="greaterThan">
      <formula>0</formula>
    </cfRule>
  </conditionalFormatting>
  <conditionalFormatting sqref="AG44">
    <cfRule type="cellIs" dxfId="612" priority="1488" stopIfTrue="1" operator="greaterThan">
      <formula>0</formula>
    </cfRule>
  </conditionalFormatting>
  <conditionalFormatting sqref="BG44">
    <cfRule type="cellIs" dxfId="611" priority="1487" stopIfTrue="1" operator="greaterThan">
      <formula>0</formula>
    </cfRule>
  </conditionalFormatting>
  <conditionalFormatting sqref="AV167 BD167 AE167 AN167">
    <cfRule type="cellIs" dxfId="610" priority="1454" stopIfTrue="1" operator="equal">
      <formula>"~"</formula>
    </cfRule>
    <cfRule type="cellIs" dxfId="609" priority="1455" stopIfTrue="1" operator="equal">
      <formula>"sold out"</formula>
    </cfRule>
  </conditionalFormatting>
  <conditionalFormatting sqref="BD44">
    <cfRule type="cellIs" dxfId="608" priority="1482" stopIfTrue="1" operator="equal">
      <formula>"~"</formula>
    </cfRule>
    <cfRule type="cellIs" dxfId="607" priority="1483" stopIfTrue="1" operator="equal">
      <formula>"sold out"</formula>
    </cfRule>
  </conditionalFormatting>
  <conditionalFormatting sqref="AE163">
    <cfRule type="cellIs" dxfId="606" priority="1470" stopIfTrue="1" operator="equal">
      <formula>"~"</formula>
    </cfRule>
    <cfRule type="cellIs" dxfId="605" priority="1471" stopIfTrue="1" operator="equal">
      <formula>"sold out"</formula>
    </cfRule>
  </conditionalFormatting>
  <conditionalFormatting sqref="BK163">
    <cfRule type="cellIs" dxfId="604" priority="1469" stopIfTrue="1" operator="greaterThan">
      <formula>0</formula>
    </cfRule>
  </conditionalFormatting>
  <conditionalFormatting sqref="X163 AG163:AL163 BC163 BK163">
    <cfRule type="cellIs" dxfId="603" priority="1466" stopIfTrue="1" operator="greaterThan">
      <formula>0</formula>
    </cfRule>
  </conditionalFormatting>
  <conditionalFormatting sqref="BD163">
    <cfRule type="cellIs" dxfId="602" priority="1462" stopIfTrue="1" operator="equal">
      <formula>"~"</formula>
    </cfRule>
    <cfRule type="cellIs" dxfId="601" priority="1463" stopIfTrue="1" operator="equal">
      <formula>"sold out"</formula>
    </cfRule>
  </conditionalFormatting>
  <conditionalFormatting sqref="AN160 AE160 BD160">
    <cfRule type="cellIs" dxfId="600" priority="1460" stopIfTrue="1" operator="equal">
      <formula>"~"</formula>
    </cfRule>
    <cfRule type="cellIs" dxfId="599" priority="1461" stopIfTrue="1" operator="equal">
      <formula>"sold out"</formula>
    </cfRule>
  </conditionalFormatting>
  <conditionalFormatting sqref="AP168:AT168 AX167:BB168 AP169:AS169 AT167">
    <cfRule type="cellIs" dxfId="598" priority="1456" stopIfTrue="1" operator="greaterThan">
      <formula>0</formula>
    </cfRule>
  </conditionalFormatting>
  <conditionalFormatting sqref="AG167:AL167 AW167 AO167 X167:AC167 AU167 BC167 BK167 Y168:AC169">
    <cfRule type="cellIs" dxfId="597" priority="1453" stopIfTrue="1" operator="greaterThan">
      <formula>0</formula>
    </cfRule>
  </conditionalFormatting>
  <conditionalFormatting sqref="BD170 AV170 AE170 AN170">
    <cfRule type="cellIs" dxfId="596" priority="1448" stopIfTrue="1" operator="equal">
      <formula>"~"</formula>
    </cfRule>
    <cfRule type="cellIs" dxfId="595" priority="1449" stopIfTrue="1" operator="equal">
      <formula>"sold out"</formula>
    </cfRule>
  </conditionalFormatting>
  <conditionalFormatting sqref="BK170 AO170 AW170:BC170 X170 AG170:AL170 AS170:AU170 AB170:AC170">
    <cfRule type="cellIs" dxfId="594" priority="1447" stopIfTrue="1" operator="greaterThan">
      <formula>0</formula>
    </cfRule>
  </conditionalFormatting>
  <conditionalFormatting sqref="AE112">
    <cfRule type="cellIs" dxfId="593" priority="1278" stopIfTrue="1" operator="equal">
      <formula>"~"</formula>
    </cfRule>
    <cfRule type="cellIs" dxfId="592" priority="1279" stopIfTrue="1" operator="equal">
      <formula>"sold out"</formula>
    </cfRule>
  </conditionalFormatting>
  <conditionalFormatting sqref="BK112">
    <cfRule type="cellIs" dxfId="591" priority="1277" stopIfTrue="1" operator="greaterThan">
      <formula>0</formula>
    </cfRule>
  </conditionalFormatting>
  <conditionalFormatting sqref="AN112">
    <cfRule type="cellIs" dxfId="590" priority="1275" stopIfTrue="1" operator="equal">
      <formula>"~"</formula>
    </cfRule>
    <cfRule type="cellIs" dxfId="589" priority="1276" stopIfTrue="1" operator="equal">
      <formula>"sold out"</formula>
    </cfRule>
  </conditionalFormatting>
  <conditionalFormatting sqref="AG112:AL112 X112:AC112 BC112 BK112 Y113:AB118">
    <cfRule type="cellIs" dxfId="588" priority="1274" stopIfTrue="1" operator="greaterThan">
      <formula>0</formula>
    </cfRule>
  </conditionalFormatting>
  <conditionalFormatting sqref="BD99">
    <cfRule type="cellIs" dxfId="587" priority="1225" stopIfTrue="1" operator="equal">
      <formula>"~"</formula>
    </cfRule>
    <cfRule type="cellIs" dxfId="586" priority="1226" stopIfTrue="1" operator="equal">
      <formula>"sold out"</formula>
    </cfRule>
  </conditionalFormatting>
  <conditionalFormatting sqref="BD112">
    <cfRule type="cellIs" dxfId="585" priority="1270" stopIfTrue="1" operator="equal">
      <formula>"~"</formula>
    </cfRule>
    <cfRule type="cellIs" dxfId="584" priority="1271" stopIfTrue="1" operator="equal">
      <formula>"sold out"</formula>
    </cfRule>
  </conditionalFormatting>
  <conditionalFormatting sqref="BC113:BC118">
    <cfRule type="cellIs" dxfId="583" priority="1268" stopIfTrue="1" operator="greaterThan">
      <formula>0</formula>
    </cfRule>
  </conditionalFormatting>
  <conditionalFormatting sqref="BD113:BD118">
    <cfRule type="cellIs" dxfId="582" priority="1264" stopIfTrue="1" operator="equal">
      <formula>"~"</formula>
    </cfRule>
    <cfRule type="cellIs" dxfId="581" priority="1265" stopIfTrue="1" operator="equal">
      <formula>"sold out"</formula>
    </cfRule>
  </conditionalFormatting>
  <conditionalFormatting sqref="AE140 AN140">
    <cfRule type="cellIs" dxfId="580" priority="1254" stopIfTrue="1" operator="equal">
      <formula>"~"</formula>
    </cfRule>
    <cfRule type="cellIs" dxfId="579" priority="1255" stopIfTrue="1" operator="equal">
      <formula>"sold out"</formula>
    </cfRule>
  </conditionalFormatting>
  <conditionalFormatting sqref="X140:AC140 BC140 AG140:AL140 BK140">
    <cfRule type="cellIs" dxfId="578" priority="1253" stopIfTrue="1" operator="greaterThan">
      <formula>0</formula>
    </cfRule>
  </conditionalFormatting>
  <conditionalFormatting sqref="BD105:BD106 BD109:BD110">
    <cfRule type="cellIs" dxfId="577" priority="1220" stopIfTrue="1" operator="equal">
      <formula>"~"</formula>
    </cfRule>
    <cfRule type="cellIs" dxfId="576" priority="1221" stopIfTrue="1" operator="equal">
      <formula>"sold out"</formula>
    </cfRule>
  </conditionalFormatting>
  <conditionalFormatting sqref="BD140">
    <cfRule type="cellIs" dxfId="575" priority="1248" stopIfTrue="1" operator="equal">
      <formula>"~"</formula>
    </cfRule>
    <cfRule type="cellIs" dxfId="574" priority="1249" stopIfTrue="1" operator="equal">
      <formula>"sold out"</formula>
    </cfRule>
  </conditionalFormatting>
  <conditionalFormatting sqref="AE141 AN141">
    <cfRule type="cellIs" dxfId="573" priority="1246" stopIfTrue="1" operator="equal">
      <formula>"~"</formula>
    </cfRule>
    <cfRule type="cellIs" dxfId="572" priority="1247" stopIfTrue="1" operator="equal">
      <formula>"sold out"</formula>
    </cfRule>
  </conditionalFormatting>
  <conditionalFormatting sqref="X141:AC141 BC141 AG141:AL141 BK141">
    <cfRule type="cellIs" dxfId="571" priority="1245" stopIfTrue="1" operator="greaterThan">
      <formula>0</formula>
    </cfRule>
  </conditionalFormatting>
  <conditionalFormatting sqref="BD141">
    <cfRule type="cellIs" dxfId="570" priority="1240" stopIfTrue="1" operator="equal">
      <formula>"~"</formula>
    </cfRule>
    <cfRule type="cellIs" dxfId="569" priority="1241" stopIfTrue="1" operator="equal">
      <formula>"sold out"</formula>
    </cfRule>
  </conditionalFormatting>
  <conditionalFormatting sqref="BD120 AN120 AE120">
    <cfRule type="cellIs" dxfId="568" priority="1238" stopIfTrue="1" operator="equal">
      <formula>"~"</formula>
    </cfRule>
    <cfRule type="cellIs" dxfId="567" priority="1239" stopIfTrue="1" operator="equal">
      <formula>"sold out"</formula>
    </cfRule>
  </conditionalFormatting>
  <conditionalFormatting sqref="X120:AC120 AG120:AL120 BC120 BK120">
    <cfRule type="cellIs" dxfId="566" priority="1237" stopIfTrue="1" operator="greaterThan">
      <formula>0</formula>
    </cfRule>
  </conditionalFormatting>
  <conditionalFormatting sqref="AE99">
    <cfRule type="cellIs" dxfId="565" priority="1235" stopIfTrue="1" operator="equal">
      <formula>"~"</formula>
    </cfRule>
    <cfRule type="cellIs" dxfId="564" priority="1236" stopIfTrue="1" operator="equal">
      <formula>"sold out"</formula>
    </cfRule>
  </conditionalFormatting>
  <conditionalFormatting sqref="BC99 AH99:AK99 X99:AC99 BK99">
    <cfRule type="cellIs" dxfId="563" priority="1234" stopIfTrue="1" operator="greaterThan">
      <formula>0</formula>
    </cfRule>
  </conditionalFormatting>
  <conditionalFormatting sqref="AN99">
    <cfRule type="cellIs" dxfId="562" priority="1230" stopIfTrue="1" operator="equal">
      <formula>"~"</formula>
    </cfRule>
    <cfRule type="cellIs" dxfId="561" priority="1231" stopIfTrue="1" operator="equal">
      <formula>"sold out"</formula>
    </cfRule>
  </conditionalFormatting>
  <conditionalFormatting sqref="AL99 AG99">
    <cfRule type="cellIs" dxfId="560" priority="1229" stopIfTrue="1" operator="greaterThan">
      <formula>0</formula>
    </cfRule>
  </conditionalFormatting>
  <conditionalFormatting sqref="AN104:AN105 BD104 AE104:AE105">
    <cfRule type="cellIs" dxfId="559" priority="1223" stopIfTrue="1" operator="equal">
      <formula>"~"</formula>
    </cfRule>
    <cfRule type="cellIs" dxfId="558" priority="1224" stopIfTrue="1" operator="equal">
      <formula>"sold out"</formula>
    </cfRule>
  </conditionalFormatting>
  <conditionalFormatting sqref="AG104:AL105 BC104 BE104 X104:X105 BJ104:BK104">
    <cfRule type="cellIs" dxfId="557" priority="1222" stopIfTrue="1" operator="greaterThan">
      <formula>0</formula>
    </cfRule>
  </conditionalFormatting>
  <conditionalFormatting sqref="BC105:BC106 BE105:BE106 BE109:BE110 BC109:BC110 BJ109:BK110 BJ105:BK106 AP103:AT111">
    <cfRule type="cellIs" dxfId="556" priority="1219" stopIfTrue="1" operator="greaterThan">
      <formula>0</formula>
    </cfRule>
  </conditionalFormatting>
  <conditionalFormatting sqref="AN49 AE49">
    <cfRule type="cellIs" dxfId="555" priority="1081" stopIfTrue="1" operator="equal">
      <formula>"~"</formula>
    </cfRule>
    <cfRule type="cellIs" dxfId="554" priority="1082" stopIfTrue="1" operator="equal">
      <formula>"sold out"</formula>
    </cfRule>
  </conditionalFormatting>
  <conditionalFormatting sqref="AG49:AL49 X49:AC49 BC49 BE49:BK49">
    <cfRule type="cellIs" dxfId="553" priority="1080" stopIfTrue="1" operator="greaterThan">
      <formula>0</formula>
    </cfRule>
  </conditionalFormatting>
  <conditionalFormatting sqref="BD49">
    <cfRule type="cellIs" dxfId="552" priority="1076" stopIfTrue="1" operator="equal">
      <formula>"~"</formula>
    </cfRule>
    <cfRule type="cellIs" dxfId="551" priority="1077" stopIfTrue="1" operator="equal">
      <formula>"sold out"</formula>
    </cfRule>
  </conditionalFormatting>
  <conditionalFormatting sqref="AW283">
    <cfRule type="cellIs" dxfId="550" priority="1028" stopIfTrue="1" operator="greaterThan">
      <formula>0</formula>
    </cfRule>
  </conditionalFormatting>
  <conditionalFormatting sqref="AV283">
    <cfRule type="cellIs" dxfId="549" priority="1026" stopIfTrue="1" operator="equal">
      <formula>"~"</formula>
    </cfRule>
    <cfRule type="cellIs" dxfId="548" priority="1027" stopIfTrue="1" operator="equal">
      <formula>"sold out"</formula>
    </cfRule>
  </conditionalFormatting>
  <conditionalFormatting sqref="AN86:AN87 AE85:AE87">
    <cfRule type="cellIs" dxfId="547" priority="1065" stopIfTrue="1" operator="equal">
      <formula>"~"</formula>
    </cfRule>
    <cfRule type="cellIs" dxfId="546" priority="1066" stopIfTrue="1" operator="equal">
      <formula>"sold out"</formula>
    </cfRule>
  </conditionalFormatting>
  <conditionalFormatting sqref="AG86:AK87 BC86 Y85:AB85 BE85:BK87 X86:AB87 Y88:AB91">
    <cfRule type="cellIs" dxfId="545" priority="1064" stopIfTrue="1" operator="greaterThan">
      <formula>0</formula>
    </cfRule>
  </conditionalFormatting>
  <conditionalFormatting sqref="AN85">
    <cfRule type="cellIs" dxfId="544" priority="1059" stopIfTrue="1" operator="equal">
      <formula>"~"</formula>
    </cfRule>
    <cfRule type="cellIs" dxfId="543" priority="1060" stopIfTrue="1" operator="equal">
      <formula>"sold out"</formula>
    </cfRule>
  </conditionalFormatting>
  <conditionalFormatting sqref="X85 AG85:AK85 BC85 BE85:BK85">
    <cfRule type="cellIs" dxfId="542" priority="1058" stopIfTrue="1" operator="greaterThan">
      <formula>0</formula>
    </cfRule>
  </conditionalFormatting>
  <conditionalFormatting sqref="BD86:BD87">
    <cfRule type="cellIs" dxfId="541" priority="1049" stopIfTrue="1" operator="equal">
      <formula>"~"</formula>
    </cfRule>
    <cfRule type="cellIs" dxfId="540" priority="1050" stopIfTrue="1" operator="equal">
      <formula>"sold out"</formula>
    </cfRule>
  </conditionalFormatting>
  <conditionalFormatting sqref="BD85">
    <cfRule type="cellIs" dxfId="539" priority="1047" stopIfTrue="1" operator="equal">
      <formula>"~"</formula>
    </cfRule>
    <cfRule type="cellIs" dxfId="538" priority="1048" stopIfTrue="1" operator="equal">
      <formula>"sold out"</formula>
    </cfRule>
  </conditionalFormatting>
  <conditionalFormatting sqref="X82 BE82:BK82">
    <cfRule type="cellIs" dxfId="537" priority="1046" stopIfTrue="1" operator="greaterThan">
      <formula>0</formula>
    </cfRule>
  </conditionalFormatting>
  <conditionalFormatting sqref="AE82 AN82">
    <cfRule type="cellIs" dxfId="536" priority="1044" stopIfTrue="1" operator="equal">
      <formula>"~"</formula>
    </cfRule>
    <cfRule type="cellIs" dxfId="535" priority="1045" stopIfTrue="1" operator="equal">
      <formula>"sold out"</formula>
    </cfRule>
  </conditionalFormatting>
  <conditionalFormatting sqref="AG82:AL82 AC82 BE82:BK82 BC82">
    <cfRule type="cellIs" dxfId="534" priority="1043" stopIfTrue="1" operator="greaterThan">
      <formula>0</formula>
    </cfRule>
  </conditionalFormatting>
  <conditionalFormatting sqref="BD82">
    <cfRule type="cellIs" dxfId="533" priority="1039" stopIfTrue="1" operator="equal">
      <formula>"~"</formula>
    </cfRule>
    <cfRule type="cellIs" dxfId="532" priority="1040" stopIfTrue="1" operator="equal">
      <formula>"sold out"</formula>
    </cfRule>
  </conditionalFormatting>
  <conditionalFormatting sqref="BK131 BC131 AH131:AK131">
    <cfRule type="cellIs" dxfId="531" priority="1001" stopIfTrue="1" operator="greaterThan">
      <formula>0</formula>
    </cfRule>
  </conditionalFormatting>
  <conditionalFormatting sqref="AU283 AX283:BA283">
    <cfRule type="cellIs" dxfId="530" priority="1030" stopIfTrue="1" operator="greaterThan">
      <formula>0</formula>
    </cfRule>
  </conditionalFormatting>
  <conditionalFormatting sqref="AT283">
    <cfRule type="cellIs" dxfId="529" priority="1029" stopIfTrue="1" operator="greaterThan">
      <formula>0</formula>
    </cfRule>
  </conditionalFormatting>
  <conditionalFormatting sqref="AE74">
    <cfRule type="cellIs" dxfId="528" priority="1024" stopIfTrue="1" operator="equal">
      <formula>"~"</formula>
    </cfRule>
    <cfRule type="cellIs" dxfId="527" priority="1025" stopIfTrue="1" operator="equal">
      <formula>"sold out"</formula>
    </cfRule>
  </conditionalFormatting>
  <conditionalFormatting sqref="AH74:AK74 BC74 AC74">
    <cfRule type="cellIs" dxfId="526" priority="1023" stopIfTrue="1" operator="greaterThan">
      <formula>0</formula>
    </cfRule>
  </conditionalFormatting>
  <conditionalFormatting sqref="X74">
    <cfRule type="cellIs" dxfId="525" priority="1022" stopIfTrue="1" operator="greaterThan">
      <formula>0</formula>
    </cfRule>
  </conditionalFormatting>
  <conditionalFormatting sqref="AN74">
    <cfRule type="cellIs" dxfId="524" priority="1020" stopIfTrue="1" operator="equal">
      <formula>"~"</formula>
    </cfRule>
    <cfRule type="cellIs" dxfId="523" priority="1021" stopIfTrue="1" operator="equal">
      <formula>"sold out"</formula>
    </cfRule>
  </conditionalFormatting>
  <conditionalFormatting sqref="AL74">
    <cfRule type="cellIs" dxfId="522" priority="1019" stopIfTrue="1" operator="greaterThan">
      <formula>0</formula>
    </cfRule>
  </conditionalFormatting>
  <conditionalFormatting sqref="AG74">
    <cfRule type="cellIs" dxfId="521" priority="1018" stopIfTrue="1" operator="greaterThan">
      <formula>0</formula>
    </cfRule>
  </conditionalFormatting>
  <conditionalFormatting sqref="BK74">
    <cfRule type="cellIs" dxfId="520" priority="1017" stopIfTrue="1" operator="greaterThan">
      <formula>0</formula>
    </cfRule>
  </conditionalFormatting>
  <conditionalFormatting sqref="BD74">
    <cfRule type="cellIs" dxfId="519" priority="1013" stopIfTrue="1" operator="equal">
      <formula>"~"</formula>
    </cfRule>
    <cfRule type="cellIs" dxfId="518" priority="1014" stopIfTrue="1" operator="equal">
      <formula>"sold out"</formula>
    </cfRule>
  </conditionalFormatting>
  <conditionalFormatting sqref="BE74:BJ74">
    <cfRule type="cellIs" dxfId="517" priority="1012" stopIfTrue="1" operator="greaterThan">
      <formula>0</formula>
    </cfRule>
  </conditionalFormatting>
  <conditionalFormatting sqref="AE131">
    <cfRule type="cellIs" dxfId="516" priority="1002" stopIfTrue="1" operator="equal">
      <formula>"~"</formula>
    </cfRule>
    <cfRule type="cellIs" dxfId="515" priority="1003" stopIfTrue="1" operator="equal">
      <formula>"sold out"</formula>
    </cfRule>
  </conditionalFormatting>
  <conditionalFormatting sqref="X131 AC131">
    <cfRule type="cellIs" dxfId="514" priority="1000" stopIfTrue="1" operator="greaterThan">
      <formula>0</formula>
    </cfRule>
  </conditionalFormatting>
  <conditionalFormatting sqref="AN131">
    <cfRule type="cellIs" dxfId="513" priority="996" stopIfTrue="1" operator="equal">
      <formula>"~"</formula>
    </cfRule>
    <cfRule type="cellIs" dxfId="512" priority="997" stopIfTrue="1" operator="equal">
      <formula>"sold out"</formula>
    </cfRule>
  </conditionalFormatting>
  <conditionalFormatting sqref="AG131 AL131">
    <cfRule type="cellIs" dxfId="511" priority="995" stopIfTrue="1" operator="greaterThan">
      <formula>0</formula>
    </cfRule>
  </conditionalFormatting>
  <conditionalFormatting sqref="BD131">
    <cfRule type="cellIs" dxfId="510" priority="991" stopIfTrue="1" operator="equal">
      <formula>"~"</formula>
    </cfRule>
    <cfRule type="cellIs" dxfId="509" priority="992" stopIfTrue="1" operator="equal">
      <formula>"sold out"</formula>
    </cfRule>
  </conditionalFormatting>
  <conditionalFormatting sqref="X202 BK202">
    <cfRule type="cellIs" dxfId="508" priority="990" stopIfTrue="1" operator="greaterThan">
      <formula>0</formula>
    </cfRule>
  </conditionalFormatting>
  <conditionalFormatting sqref="AE202">
    <cfRule type="cellIs" dxfId="507" priority="988" stopIfTrue="1" operator="equal">
      <formula>"~"</formula>
    </cfRule>
    <cfRule type="cellIs" dxfId="506" priority="989" stopIfTrue="1" operator="equal">
      <formula>"sold out"</formula>
    </cfRule>
  </conditionalFormatting>
  <conditionalFormatting sqref="AH202:AK202 BC202">
    <cfRule type="cellIs" dxfId="505" priority="987" stopIfTrue="1" operator="greaterThan">
      <formula>0</formula>
    </cfRule>
  </conditionalFormatting>
  <conditionalFormatting sqref="AC202">
    <cfRule type="cellIs" dxfId="504" priority="986" stopIfTrue="1" operator="greaterThan">
      <formula>0</formula>
    </cfRule>
  </conditionalFormatting>
  <conditionalFormatting sqref="AN202">
    <cfRule type="cellIs" dxfId="503" priority="982" stopIfTrue="1" operator="equal">
      <formula>"~"</formula>
    </cfRule>
    <cfRule type="cellIs" dxfId="502" priority="983" stopIfTrue="1" operator="equal">
      <formula>"sold out"</formula>
    </cfRule>
  </conditionalFormatting>
  <conditionalFormatting sqref="AG202 AL202">
    <cfRule type="cellIs" dxfId="501" priority="981" stopIfTrue="1" operator="greaterThan">
      <formula>0</formula>
    </cfRule>
  </conditionalFormatting>
  <conditionalFormatting sqref="BD202">
    <cfRule type="cellIs" dxfId="500" priority="977" stopIfTrue="1" operator="equal">
      <formula>"~"</formula>
    </cfRule>
    <cfRule type="cellIs" dxfId="499" priority="978" stopIfTrue="1" operator="equal">
      <formula>"sold out"</formula>
    </cfRule>
  </conditionalFormatting>
  <conditionalFormatting sqref="BD129 AE129 AN129">
    <cfRule type="cellIs" dxfId="498" priority="975" stopIfTrue="1" operator="equal">
      <formula>"~"</formula>
    </cfRule>
    <cfRule type="cellIs" dxfId="497" priority="976" stopIfTrue="1" operator="equal">
      <formula>"sold out"</formula>
    </cfRule>
  </conditionalFormatting>
  <conditionalFormatting sqref="X129:X130 BC129 AG129:AL129 BK129:BK130 AC129">
    <cfRule type="cellIs" dxfId="496" priority="974" stopIfTrue="1" operator="greaterThan">
      <formula>0</formula>
    </cfRule>
  </conditionalFormatting>
  <conditionalFormatting sqref="AE130 AN130">
    <cfRule type="cellIs" dxfId="495" priority="972" stopIfTrue="1" operator="equal">
      <formula>"~"</formula>
    </cfRule>
    <cfRule type="cellIs" dxfId="494" priority="973" stopIfTrue="1" operator="equal">
      <formula>"sold out"</formula>
    </cfRule>
  </conditionalFormatting>
  <conditionalFormatting sqref="AC130 AG130:AL130 BC130">
    <cfRule type="cellIs" dxfId="493" priority="971" stopIfTrue="1" operator="greaterThan">
      <formula>0</formula>
    </cfRule>
  </conditionalFormatting>
  <conditionalFormatting sqref="BD130">
    <cfRule type="cellIs" dxfId="492" priority="967" stopIfTrue="1" operator="equal">
      <formula>"~"</formula>
    </cfRule>
    <cfRule type="cellIs" dxfId="491" priority="968" stopIfTrue="1" operator="equal">
      <formula>"sold out"</formula>
    </cfRule>
  </conditionalFormatting>
  <conditionalFormatting sqref="BD128 AE128 AN128">
    <cfRule type="cellIs" dxfId="490" priority="965" stopIfTrue="1" operator="equal">
      <formula>"~"</formula>
    </cfRule>
    <cfRule type="cellIs" dxfId="489" priority="966" stopIfTrue="1" operator="equal">
      <formula>"sold out"</formula>
    </cfRule>
  </conditionalFormatting>
  <conditionalFormatting sqref="X128 BC128 AG128:AL128 BK128 AC128">
    <cfRule type="cellIs" dxfId="488" priority="964" stopIfTrue="1" operator="greaterThan">
      <formula>0</formula>
    </cfRule>
  </conditionalFormatting>
  <conditionalFormatting sqref="BK309:BK310 BC309:BC310">
    <cfRule type="cellIs" dxfId="487" priority="913" stopIfTrue="1" operator="greaterThan">
      <formula>0</formula>
    </cfRule>
  </conditionalFormatting>
  <conditionalFormatting sqref="AU309:AU310">
    <cfRule type="cellIs" dxfId="486" priority="912" stopIfTrue="1" operator="greaterThan">
      <formula>0</formula>
    </cfRule>
  </conditionalFormatting>
  <conditionalFormatting sqref="AW309:BB310">
    <cfRule type="cellIs" dxfId="485" priority="910" stopIfTrue="1" operator="greaterThan">
      <formula>0</formula>
    </cfRule>
  </conditionalFormatting>
  <conditionalFormatting sqref="AT309:AT310">
    <cfRule type="cellIs" dxfId="484" priority="909" stopIfTrue="1" operator="greaterThan">
      <formula>0</formula>
    </cfRule>
  </conditionalFormatting>
  <conditionalFormatting sqref="AT309:AU310 AW309:BC310 BK309:BK310">
    <cfRule type="cellIs" dxfId="483" priority="908" stopIfTrue="1" operator="greaterThan">
      <formula>0</formula>
    </cfRule>
  </conditionalFormatting>
  <conditionalFormatting sqref="AV309:AV310">
    <cfRule type="cellIs" dxfId="482" priority="905" stopIfTrue="1" operator="equal">
      <formula>"~"</formula>
    </cfRule>
    <cfRule type="cellIs" dxfId="481" priority="906" stopIfTrue="1" operator="equal">
      <formula>"sold out"</formula>
    </cfRule>
  </conditionalFormatting>
  <conditionalFormatting sqref="BD309:BD310">
    <cfRule type="cellIs" dxfId="480" priority="903" stopIfTrue="1" operator="equal">
      <formula>"~"</formula>
    </cfRule>
    <cfRule type="cellIs" dxfId="479" priority="904" stopIfTrue="1" operator="equal">
      <formula>"sold out"</formula>
    </cfRule>
  </conditionalFormatting>
  <conditionalFormatting sqref="BD309:BD310">
    <cfRule type="cellIs" dxfId="478" priority="901" stopIfTrue="1" operator="equal">
      <formula>"~"</formula>
    </cfRule>
    <cfRule type="cellIs" dxfId="477" priority="902" stopIfTrue="1" operator="equal">
      <formula>"sold out"</formula>
    </cfRule>
  </conditionalFormatting>
  <conditionalFormatting sqref="X55 AC55">
    <cfRule type="cellIs" dxfId="476" priority="896" stopIfTrue="1" operator="greaterThan">
      <formula>0</formula>
    </cfRule>
  </conditionalFormatting>
  <conditionalFormatting sqref="AE10:AE11">
    <cfRule type="cellIs" dxfId="475" priority="834" stopIfTrue="1" operator="equal">
      <formula>"~"</formula>
    </cfRule>
    <cfRule type="cellIs" dxfId="474" priority="835" stopIfTrue="1" operator="equal">
      <formula>"sold out"</formula>
    </cfRule>
  </conditionalFormatting>
  <conditionalFormatting sqref="BE10:BK11">
    <cfRule type="cellIs" dxfId="473" priority="833" stopIfTrue="1" operator="greaterThan">
      <formula>0</formula>
    </cfRule>
  </conditionalFormatting>
  <conditionalFormatting sqref="AN10:AN11">
    <cfRule type="cellIs" dxfId="472" priority="831" stopIfTrue="1" operator="equal">
      <formula>"~"</formula>
    </cfRule>
    <cfRule type="cellIs" dxfId="471" priority="832" stopIfTrue="1" operator="equal">
      <formula>"sold out"</formula>
    </cfRule>
  </conditionalFormatting>
  <conditionalFormatting sqref="X10:AC11 AG10:AL11 BC10:BC11 BE10:BE11 BJ10:BK11">
    <cfRule type="cellIs" dxfId="470" priority="830" stopIfTrue="1" operator="greaterThan">
      <formula>0</formula>
    </cfRule>
  </conditionalFormatting>
  <conditionalFormatting sqref="BD10:BD11">
    <cfRule type="cellIs" dxfId="469" priority="826" stopIfTrue="1" operator="equal">
      <formula>"~"</formula>
    </cfRule>
    <cfRule type="cellIs" dxfId="468" priority="827" stopIfTrue="1" operator="equal">
      <formula>"sold out"</formula>
    </cfRule>
  </conditionalFormatting>
  <conditionalFormatting sqref="AE38:AE39">
    <cfRule type="cellIs" dxfId="467" priority="824" stopIfTrue="1" operator="equal">
      <formula>"~"</formula>
    </cfRule>
    <cfRule type="cellIs" dxfId="466" priority="825" stopIfTrue="1" operator="equal">
      <formula>"sold out"</formula>
    </cfRule>
  </conditionalFormatting>
  <conditionalFormatting sqref="BE38:BK39 BF36:BH37">
    <cfRule type="cellIs" dxfId="465" priority="823" stopIfTrue="1" operator="greaterThan">
      <formula>0</formula>
    </cfRule>
  </conditionalFormatting>
  <conditionalFormatting sqref="AN38:AN39">
    <cfRule type="cellIs" dxfId="464" priority="821" stopIfTrue="1" operator="equal">
      <formula>"~"</formula>
    </cfRule>
    <cfRule type="cellIs" dxfId="463" priority="822" stopIfTrue="1" operator="equal">
      <formula>"sold out"</formula>
    </cfRule>
  </conditionalFormatting>
  <conditionalFormatting sqref="X38:AC39 AG38:AL39 BC38:BC39 BE38:BK39 BF36:BH37">
    <cfRule type="cellIs" dxfId="462" priority="820" stopIfTrue="1" operator="greaterThan">
      <formula>0</formula>
    </cfRule>
  </conditionalFormatting>
  <conditionalFormatting sqref="BD38:BD39">
    <cfRule type="cellIs" dxfId="461" priority="816" stopIfTrue="1" operator="equal">
      <formula>"~"</formula>
    </cfRule>
    <cfRule type="cellIs" dxfId="460" priority="817" stopIfTrue="1" operator="equal">
      <formula>"sold out"</formula>
    </cfRule>
  </conditionalFormatting>
  <conditionalFormatting sqref="AE43">
    <cfRule type="cellIs" dxfId="459" priority="814" stopIfTrue="1" operator="equal">
      <formula>"~"</formula>
    </cfRule>
    <cfRule type="cellIs" dxfId="458" priority="815" stopIfTrue="1" operator="equal">
      <formula>"sold out"</formula>
    </cfRule>
  </conditionalFormatting>
  <conditionalFormatting sqref="BE43:BK43 BH44:BH45">
    <cfRule type="cellIs" dxfId="457" priority="813" stopIfTrue="1" operator="greaterThan">
      <formula>0</formula>
    </cfRule>
  </conditionalFormatting>
  <conditionalFormatting sqref="AN43">
    <cfRule type="cellIs" dxfId="456" priority="811" stopIfTrue="1" operator="equal">
      <formula>"~"</formula>
    </cfRule>
    <cfRule type="cellIs" dxfId="455" priority="812" stopIfTrue="1" operator="equal">
      <formula>"sold out"</formula>
    </cfRule>
  </conditionalFormatting>
  <conditionalFormatting sqref="BC43 AH43:AL43 Y43 BI43:BK43 BE43:BG43 AC43">
    <cfRule type="cellIs" dxfId="454" priority="810" stopIfTrue="1" operator="greaterThan">
      <formula>0</formula>
    </cfRule>
  </conditionalFormatting>
  <conditionalFormatting sqref="X43">
    <cfRule type="cellIs" dxfId="453" priority="809" stopIfTrue="1" operator="greaterThan">
      <formula>0</formula>
    </cfRule>
  </conditionalFormatting>
  <conditionalFormatting sqref="X69">
    <cfRule type="cellIs" dxfId="452" priority="761" stopIfTrue="1" operator="greaterThan">
      <formula>0</formula>
    </cfRule>
  </conditionalFormatting>
  <conditionalFormatting sqref="BE48:BK48">
    <cfRule type="cellIs" dxfId="451" priority="777" stopIfTrue="1" operator="greaterThan">
      <formula>0</formula>
    </cfRule>
  </conditionalFormatting>
  <conditionalFormatting sqref="AG43">
    <cfRule type="cellIs" dxfId="450" priority="806" stopIfTrue="1" operator="greaterThan">
      <formula>0</formula>
    </cfRule>
  </conditionalFormatting>
  <conditionalFormatting sqref="Z43:AB43 BH43:BH45">
    <cfRule type="cellIs" dxfId="449" priority="805" stopIfTrue="1" operator="greaterThan">
      <formula>0</formula>
    </cfRule>
  </conditionalFormatting>
  <conditionalFormatting sqref="BD68:BD70">
    <cfRule type="cellIs" dxfId="448" priority="756" stopIfTrue="1" operator="equal">
      <formula>"~"</formula>
    </cfRule>
    <cfRule type="cellIs" dxfId="447" priority="757" stopIfTrue="1" operator="equal">
      <formula>"sold out"</formula>
    </cfRule>
  </conditionalFormatting>
  <conditionalFormatting sqref="BD43">
    <cfRule type="cellIs" dxfId="446" priority="801" stopIfTrue="1" operator="equal">
      <formula>"~"</formula>
    </cfRule>
    <cfRule type="cellIs" dxfId="445" priority="802" stopIfTrue="1" operator="equal">
      <formula>"sold out"</formula>
    </cfRule>
  </conditionalFormatting>
  <conditionalFormatting sqref="AE46:AE47">
    <cfRule type="cellIs" dxfId="444" priority="799" stopIfTrue="1" operator="equal">
      <formula>"~"</formula>
    </cfRule>
    <cfRule type="cellIs" dxfId="443" priority="800" stopIfTrue="1" operator="equal">
      <formula>"sold out"</formula>
    </cfRule>
  </conditionalFormatting>
  <conditionalFormatting sqref="BE46:BK47">
    <cfRule type="cellIs" dxfId="442" priority="798" stopIfTrue="1" operator="greaterThan">
      <formula>0</formula>
    </cfRule>
  </conditionalFormatting>
  <conditionalFormatting sqref="AN47">
    <cfRule type="cellIs" dxfId="441" priority="796" stopIfTrue="1" operator="equal">
      <formula>"~"</formula>
    </cfRule>
    <cfRule type="cellIs" dxfId="440" priority="797" stopIfTrue="1" operator="equal">
      <formula>"sold out"</formula>
    </cfRule>
  </conditionalFormatting>
  <conditionalFormatting sqref="BC47 AH47:AL47 Y47 BI47:BK47 BE47:BG47 AC47">
    <cfRule type="cellIs" dxfId="439" priority="795" stopIfTrue="1" operator="greaterThan">
      <formula>0</formula>
    </cfRule>
  </conditionalFormatting>
  <conditionalFormatting sqref="X47">
    <cfRule type="cellIs" dxfId="438" priority="794" stopIfTrue="1" operator="greaterThan">
      <formula>0</formula>
    </cfRule>
  </conditionalFormatting>
  <conditionalFormatting sqref="Y69 X68:AC68 AG70:AL70 AG68:AL68 AH69:AL69 X70:Y70 BE68:BK70 Z69:AC70">
    <cfRule type="cellIs" dxfId="437" priority="762" stopIfTrue="1" operator="greaterThan">
      <formula>0</formula>
    </cfRule>
  </conditionalFormatting>
  <conditionalFormatting sqref="AG47">
    <cfRule type="cellIs" dxfId="436" priority="791" stopIfTrue="1" operator="greaterThan">
      <formula>0</formula>
    </cfRule>
  </conditionalFormatting>
  <conditionalFormatting sqref="AN46">
    <cfRule type="cellIs" dxfId="435" priority="789" stopIfTrue="1" operator="equal">
      <formula>"~"</formula>
    </cfRule>
    <cfRule type="cellIs" dxfId="434" priority="790" stopIfTrue="1" operator="equal">
      <formula>"sold out"</formula>
    </cfRule>
  </conditionalFormatting>
  <conditionalFormatting sqref="BI46:BK46 BH46:BH47 BE46:BG46 BC46 X46:Y46 AG46:AL46 Z47:AB47 AC46">
    <cfRule type="cellIs" dxfId="433" priority="788" stopIfTrue="1" operator="greaterThan">
      <formula>0</formula>
    </cfRule>
  </conditionalFormatting>
  <conditionalFormatting sqref="BD47">
    <cfRule type="cellIs" dxfId="432" priority="782" stopIfTrue="1" operator="equal">
      <formula>"~"</formula>
    </cfRule>
    <cfRule type="cellIs" dxfId="431" priority="783" stopIfTrue="1" operator="equal">
      <formula>"sold out"</formula>
    </cfRule>
  </conditionalFormatting>
  <conditionalFormatting sqref="BD46">
    <cfRule type="cellIs" dxfId="430" priority="780" stopIfTrue="1" operator="equal">
      <formula>"~"</formula>
    </cfRule>
    <cfRule type="cellIs" dxfId="429" priority="781" stopIfTrue="1" operator="equal">
      <formula>"sold out"</formula>
    </cfRule>
  </conditionalFormatting>
  <conditionalFormatting sqref="AE48">
    <cfRule type="cellIs" dxfId="428" priority="778" stopIfTrue="1" operator="equal">
      <formula>"~"</formula>
    </cfRule>
    <cfRule type="cellIs" dxfId="427" priority="779" stopIfTrue="1" operator="equal">
      <formula>"sold out"</formula>
    </cfRule>
  </conditionalFormatting>
  <conditionalFormatting sqref="AG69">
    <cfRule type="cellIs" dxfId="426" priority="760" stopIfTrue="1" operator="greaterThan">
      <formula>0</formula>
    </cfRule>
  </conditionalFormatting>
  <conditionalFormatting sqref="AN48">
    <cfRule type="cellIs" dxfId="425" priority="775" stopIfTrue="1" operator="equal">
      <formula>"~"</formula>
    </cfRule>
    <cfRule type="cellIs" dxfId="424" priority="776" stopIfTrue="1" operator="equal">
      <formula>"sold out"</formula>
    </cfRule>
  </conditionalFormatting>
  <conditionalFormatting sqref="BC48 AH48:AL48 Y48 BI48:BK48 BE48:BG48 AC48">
    <cfRule type="cellIs" dxfId="423" priority="774" stopIfTrue="1" operator="greaterThan">
      <formula>0</formula>
    </cfRule>
  </conditionalFormatting>
  <conditionalFormatting sqref="X48">
    <cfRule type="cellIs" dxfId="422" priority="773" stopIfTrue="1" operator="greaterThan">
      <formula>0</formula>
    </cfRule>
  </conditionalFormatting>
  <conditionalFormatting sqref="AG48">
    <cfRule type="cellIs" dxfId="421" priority="770" stopIfTrue="1" operator="greaterThan">
      <formula>0</formula>
    </cfRule>
  </conditionalFormatting>
  <conditionalFormatting sqref="BH48 Z48:AB48">
    <cfRule type="cellIs" dxfId="420" priority="769" stopIfTrue="1" operator="greaterThan">
      <formula>0</formula>
    </cfRule>
  </conditionalFormatting>
  <conditionalFormatting sqref="BD48">
    <cfRule type="cellIs" dxfId="419" priority="765" stopIfTrue="1" operator="equal">
      <formula>"~"</formula>
    </cfRule>
    <cfRule type="cellIs" dxfId="418" priority="766" stopIfTrue="1" operator="equal">
      <formula>"sold out"</formula>
    </cfRule>
  </conditionalFormatting>
  <conditionalFormatting sqref="AN68:AN70 AE68:AE70">
    <cfRule type="cellIs" dxfId="417" priority="763" stopIfTrue="1" operator="equal">
      <formula>"~"</formula>
    </cfRule>
    <cfRule type="cellIs" dxfId="416" priority="764" stopIfTrue="1" operator="equal">
      <formula>"sold out"</formula>
    </cfRule>
  </conditionalFormatting>
  <conditionalFormatting sqref="BG72:BI72">
    <cfRule type="cellIs" dxfId="415" priority="755" stopIfTrue="1" operator="greaterThan">
      <formula>0</formula>
    </cfRule>
  </conditionalFormatting>
  <conditionalFormatting sqref="AN94 BD94 AE94 AV88:AV91 AV94 AE103 BD103 AN103">
    <cfRule type="cellIs" dxfId="414" priority="753" stopIfTrue="1" operator="equal">
      <formula>"~"</formula>
    </cfRule>
    <cfRule type="cellIs" dxfId="413" priority="754" stopIfTrue="1" operator="equal">
      <formula>"sold out"</formula>
    </cfRule>
  </conditionalFormatting>
  <conditionalFormatting sqref="AG94:AK94 AW94:BA94 BE94:BK94 X94:AB94 BE103 BJ103:BK103 BC103 AW88:BB91 AO88:AU91 AO94:AS94 X103 AG103:AL103 AU94 BC94 AC103">
    <cfRule type="cellIs" dxfId="412" priority="752" stopIfTrue="1" operator="greaterThan">
      <formula>0</formula>
    </cfRule>
  </conditionalFormatting>
  <conditionalFormatting sqref="BE127:BJ127 Y127:AB130">
    <cfRule type="cellIs" dxfId="411" priority="751" stopIfTrue="1" operator="greaterThan">
      <formula>0</formula>
    </cfRule>
  </conditionalFormatting>
  <conditionalFormatting sqref="BD127 AE127 AN127">
    <cfRule type="cellIs" dxfId="410" priority="749" stopIfTrue="1" operator="equal">
      <formula>"~"</formula>
    </cfRule>
    <cfRule type="cellIs" dxfId="409" priority="750" stopIfTrue="1" operator="equal">
      <formula>"sold out"</formula>
    </cfRule>
  </conditionalFormatting>
  <conditionalFormatting sqref="X127 BC127 AG127:AL127 BK127 AC127">
    <cfRule type="cellIs" dxfId="408" priority="748" stopIfTrue="1" operator="greaterThan">
      <formula>0</formula>
    </cfRule>
  </conditionalFormatting>
  <conditionalFormatting sqref="AE124:AE126">
    <cfRule type="cellIs" dxfId="407" priority="741" stopIfTrue="1" operator="equal">
      <formula>"~"</formula>
    </cfRule>
    <cfRule type="cellIs" dxfId="406" priority="742" stopIfTrue="1" operator="equal">
      <formula>"sold out"</formula>
    </cfRule>
  </conditionalFormatting>
  <conditionalFormatting sqref="BC124:BC126 AH124:AK126 BE124:BJ126 Y124:AB126">
    <cfRule type="cellIs" dxfId="405" priority="740" stopIfTrue="1" operator="greaterThan">
      <formula>0</formula>
    </cfRule>
  </conditionalFormatting>
  <conditionalFormatting sqref="X124:X126 AC124:AC126">
    <cfRule type="cellIs" dxfId="404" priority="739" stopIfTrue="1" operator="greaterThan">
      <formula>0</formula>
    </cfRule>
  </conditionalFormatting>
  <conditionalFormatting sqref="AN124:AN126">
    <cfRule type="cellIs" dxfId="403" priority="735" stopIfTrue="1" operator="equal">
      <formula>"~"</formula>
    </cfRule>
    <cfRule type="cellIs" dxfId="402" priority="736" stopIfTrue="1" operator="equal">
      <formula>"sold out"</formula>
    </cfRule>
  </conditionalFormatting>
  <conditionalFormatting sqref="AG124:AG126 AL124:AL126">
    <cfRule type="cellIs" dxfId="401" priority="734" stopIfTrue="1" operator="greaterThan">
      <formula>0</formula>
    </cfRule>
  </conditionalFormatting>
  <conditionalFormatting sqref="BD124:BD126">
    <cfRule type="cellIs" dxfId="400" priority="730" stopIfTrue="1" operator="equal">
      <formula>"~"</formula>
    </cfRule>
    <cfRule type="cellIs" dxfId="399" priority="731" stopIfTrue="1" operator="equal">
      <formula>"sold out"</formula>
    </cfRule>
  </conditionalFormatting>
  <conditionalFormatting sqref="AN152 BD152 AE152">
    <cfRule type="cellIs" dxfId="398" priority="714" stopIfTrue="1" operator="equal">
      <formula>"~"</formula>
    </cfRule>
    <cfRule type="cellIs" dxfId="397" priority="715" stopIfTrue="1" operator="equal">
      <formula>"sold out"</formula>
    </cfRule>
  </conditionalFormatting>
  <conditionalFormatting sqref="AG152:AL152 X152 BC152 BK152">
    <cfRule type="cellIs" dxfId="396" priority="713" stopIfTrue="1" operator="greaterThan">
      <formula>0</formula>
    </cfRule>
  </conditionalFormatting>
  <conditionalFormatting sqref="AN155 BD155 AE155">
    <cfRule type="cellIs" dxfId="395" priority="710" stopIfTrue="1" operator="equal">
      <formula>"~"</formula>
    </cfRule>
    <cfRule type="cellIs" dxfId="394" priority="711" stopIfTrue="1" operator="equal">
      <formula>"sold out"</formula>
    </cfRule>
  </conditionalFormatting>
  <conditionalFormatting sqref="AG155:AL155 X155 BC155 BK155">
    <cfRule type="cellIs" dxfId="393" priority="709" stopIfTrue="1" operator="greaterThan">
      <formula>0</formula>
    </cfRule>
  </conditionalFormatting>
  <conditionalFormatting sqref="AX152:BB152">
    <cfRule type="cellIs" dxfId="392" priority="706" stopIfTrue="1" operator="greaterThan">
      <formula>0</formula>
    </cfRule>
  </conditionalFormatting>
  <conditionalFormatting sqref="AV152">
    <cfRule type="cellIs" dxfId="391" priority="704" stopIfTrue="1" operator="equal">
      <formula>"~"</formula>
    </cfRule>
    <cfRule type="cellIs" dxfId="390" priority="705" stopIfTrue="1" operator="equal">
      <formula>"sold out"</formula>
    </cfRule>
  </conditionalFormatting>
  <conditionalFormatting sqref="AW152 AO152 AU152">
    <cfRule type="cellIs" dxfId="389" priority="703" stopIfTrue="1" operator="greaterThan">
      <formula>0</formula>
    </cfRule>
  </conditionalFormatting>
  <conditionalFormatting sqref="AL183 AG183">
    <cfRule type="cellIs" dxfId="388" priority="669" stopIfTrue="1" operator="greaterThan">
      <formula>0</formula>
    </cfRule>
  </conditionalFormatting>
  <conditionalFormatting sqref="AL185 AG185">
    <cfRule type="cellIs" dxfId="387" priority="643" stopIfTrue="1" operator="greaterThan">
      <formula>0</formula>
    </cfRule>
  </conditionalFormatting>
  <conditionalFormatting sqref="AL184 AG184 AG195:AG196 AL195:AL196">
    <cfRule type="cellIs" dxfId="386" priority="656" stopIfTrue="1" operator="greaterThan">
      <formula>0</formula>
    </cfRule>
  </conditionalFormatting>
  <conditionalFormatting sqref="AE204 AN204">
    <cfRule type="cellIs" dxfId="385" priority="633" stopIfTrue="1" operator="equal">
      <formula>"~"</formula>
    </cfRule>
    <cfRule type="cellIs" dxfId="384" priority="634" stopIfTrue="1" operator="equal">
      <formula>"sold out"</formula>
    </cfRule>
  </conditionalFormatting>
  <conditionalFormatting sqref="AE183">
    <cfRule type="cellIs" dxfId="383" priority="675" stopIfTrue="1" operator="equal">
      <formula>"~"</formula>
    </cfRule>
    <cfRule type="cellIs" dxfId="382" priority="676" stopIfTrue="1" operator="equal">
      <formula>"sold out"</formula>
    </cfRule>
  </conditionalFormatting>
  <conditionalFormatting sqref="BC183 AH183:AK183 X183:AC183 BE183:BK183">
    <cfRule type="cellIs" dxfId="381" priority="674" stopIfTrue="1" operator="greaterThan">
      <formula>0</formula>
    </cfRule>
  </conditionalFormatting>
  <conditionalFormatting sqref="AN183">
    <cfRule type="cellIs" dxfId="380" priority="670" stopIfTrue="1" operator="equal">
      <formula>"~"</formula>
    </cfRule>
    <cfRule type="cellIs" dxfId="379" priority="671" stopIfTrue="1" operator="equal">
      <formula>"sold out"</formula>
    </cfRule>
  </conditionalFormatting>
  <conditionalFormatting sqref="BD183">
    <cfRule type="cellIs" dxfId="378" priority="665" stopIfTrue="1" operator="equal">
      <formula>"~"</formula>
    </cfRule>
    <cfRule type="cellIs" dxfId="377" priority="666" stopIfTrue="1" operator="equal">
      <formula>"sold out"</formula>
    </cfRule>
  </conditionalFormatting>
  <conditionalFormatting sqref="AG200:AG201 AL200:AL201">
    <cfRule type="cellIs" dxfId="376" priority="617" stopIfTrue="1" operator="greaterThan">
      <formula>0</formula>
    </cfRule>
  </conditionalFormatting>
  <conditionalFormatting sqref="AE184 AE195:AE196">
    <cfRule type="cellIs" dxfId="375" priority="662" stopIfTrue="1" operator="equal">
      <formula>"~"</formula>
    </cfRule>
    <cfRule type="cellIs" dxfId="374" priority="663" stopIfTrue="1" operator="equal">
      <formula>"sold out"</formula>
    </cfRule>
  </conditionalFormatting>
  <conditionalFormatting sqref="BC184 AH184:AK184 X184:AC184 BE184:BK184 X195:AC196 AH195:AK196 BC195:BC196 BE195:BK196">
    <cfRule type="cellIs" dxfId="373" priority="661" stopIfTrue="1" operator="greaterThan">
      <formula>0</formula>
    </cfRule>
  </conditionalFormatting>
  <conditionalFormatting sqref="AN184 AN195:AN196">
    <cfRule type="cellIs" dxfId="372" priority="657" stopIfTrue="1" operator="equal">
      <formula>"~"</formula>
    </cfRule>
    <cfRule type="cellIs" dxfId="371" priority="658" stopIfTrue="1" operator="equal">
      <formula>"sold out"</formula>
    </cfRule>
  </conditionalFormatting>
  <conditionalFormatting sqref="AE200:AE201">
    <cfRule type="cellIs" dxfId="370" priority="624" stopIfTrue="1" operator="equal">
      <formula>"~"</formula>
    </cfRule>
    <cfRule type="cellIs" dxfId="369" priority="625" stopIfTrue="1" operator="equal">
      <formula>"sold out"</formula>
    </cfRule>
  </conditionalFormatting>
  <conditionalFormatting sqref="BD184 BD195:BD196">
    <cfRule type="cellIs" dxfId="368" priority="652" stopIfTrue="1" operator="equal">
      <formula>"~"</formula>
    </cfRule>
    <cfRule type="cellIs" dxfId="367" priority="653" stopIfTrue="1" operator="equal">
      <formula>"sold out"</formula>
    </cfRule>
  </conditionalFormatting>
  <conditionalFormatting sqref="AE185">
    <cfRule type="cellIs" dxfId="366" priority="649" stopIfTrue="1" operator="equal">
      <formula>"~"</formula>
    </cfRule>
    <cfRule type="cellIs" dxfId="365" priority="650" stopIfTrue="1" operator="equal">
      <formula>"sold out"</formula>
    </cfRule>
  </conditionalFormatting>
  <conditionalFormatting sqref="BC185 AH185:AK185 X185:AC185 BE185:BK185">
    <cfRule type="cellIs" dxfId="364" priority="648" stopIfTrue="1" operator="greaterThan">
      <formula>0</formula>
    </cfRule>
  </conditionalFormatting>
  <conditionalFormatting sqref="AN185">
    <cfRule type="cellIs" dxfId="363" priority="644" stopIfTrue="1" operator="equal">
      <formula>"~"</formula>
    </cfRule>
    <cfRule type="cellIs" dxfId="362" priority="645" stopIfTrue="1" operator="equal">
      <formula>"sold out"</formula>
    </cfRule>
  </conditionalFormatting>
  <conditionalFormatting sqref="X200:X201 BK200:BK201">
    <cfRule type="cellIs" dxfId="361" priority="626" stopIfTrue="1" operator="greaterThan">
      <formula>0</formula>
    </cfRule>
  </conditionalFormatting>
  <conditionalFormatting sqref="BD185">
    <cfRule type="cellIs" dxfId="360" priority="639" stopIfTrue="1" operator="equal">
      <formula>"~"</formula>
    </cfRule>
    <cfRule type="cellIs" dxfId="359" priority="640" stopIfTrue="1" operator="equal">
      <formula>"sold out"</formula>
    </cfRule>
  </conditionalFormatting>
  <conditionalFormatting sqref="AE197 BD197 AN197">
    <cfRule type="cellIs" dxfId="358" priority="636" stopIfTrue="1" operator="equal">
      <formula>"~"</formula>
    </cfRule>
    <cfRule type="cellIs" dxfId="357" priority="637" stopIfTrue="1" operator="equal">
      <formula>"sold out"</formula>
    </cfRule>
  </conditionalFormatting>
  <conditionalFormatting sqref="AG197:AL197 BE197:BK197">
    <cfRule type="cellIs" dxfId="356" priority="635" stopIfTrue="1" operator="greaterThan">
      <formula>0</formula>
    </cfRule>
  </conditionalFormatting>
  <conditionalFormatting sqref="X204:AC204 BC204 BE204:BK204 AG204:AL204">
    <cfRule type="cellIs" dxfId="355" priority="632" stopIfTrue="1" operator="greaterThan">
      <formula>0</formula>
    </cfRule>
  </conditionalFormatting>
  <conditionalFormatting sqref="BD204">
    <cfRule type="cellIs" dxfId="354" priority="628" stopIfTrue="1" operator="equal">
      <formula>"~"</formula>
    </cfRule>
    <cfRule type="cellIs" dxfId="353" priority="629" stopIfTrue="1" operator="equal">
      <formula>"sold out"</formula>
    </cfRule>
  </conditionalFormatting>
  <conditionalFormatting sqref="BE200:BJ201">
    <cfRule type="cellIs" dxfId="352" priority="627" stopIfTrue="1" operator="greaterThan">
      <formula>0</formula>
    </cfRule>
  </conditionalFormatting>
  <conditionalFormatting sqref="AH200:AK201 BC200:BC201">
    <cfRule type="cellIs" dxfId="351" priority="623" stopIfTrue="1" operator="greaterThan">
      <formula>0</formula>
    </cfRule>
  </conditionalFormatting>
  <conditionalFormatting sqref="AC200:AC201">
    <cfRule type="cellIs" dxfId="350" priority="622" stopIfTrue="1" operator="greaterThan">
      <formula>0</formula>
    </cfRule>
  </conditionalFormatting>
  <conditionalFormatting sqref="AN200:AN201">
    <cfRule type="cellIs" dxfId="349" priority="618" stopIfTrue="1" operator="equal">
      <formula>"~"</formula>
    </cfRule>
    <cfRule type="cellIs" dxfId="348" priority="619" stopIfTrue="1" operator="equal">
      <formula>"sold out"</formula>
    </cfRule>
  </conditionalFormatting>
  <conditionalFormatting sqref="BD200:BD201">
    <cfRule type="cellIs" dxfId="347" priority="613" stopIfTrue="1" operator="equal">
      <formula>"~"</formula>
    </cfRule>
    <cfRule type="cellIs" dxfId="346" priority="614" stopIfTrue="1" operator="equal">
      <formula>"sold out"</formula>
    </cfRule>
  </conditionalFormatting>
  <conditionalFormatting sqref="AV248:AV249 AV254">
    <cfRule type="cellIs" dxfId="345" priority="561" stopIfTrue="1" operator="equal">
      <formula>"~"</formula>
    </cfRule>
    <cfRule type="cellIs" dxfId="344" priority="562" stopIfTrue="1" operator="equal">
      <formula>"sold out"</formula>
    </cfRule>
  </conditionalFormatting>
  <conditionalFormatting sqref="AN248:AN249 AE248:AE249 AE254 AN254">
    <cfRule type="cellIs" dxfId="343" priority="564" stopIfTrue="1" operator="equal">
      <formula>"~"</formula>
    </cfRule>
    <cfRule type="cellIs" dxfId="342" priority="565" stopIfTrue="1" operator="equal">
      <formula>"sold out"</formula>
    </cfRule>
  </conditionalFormatting>
  <conditionalFormatting sqref="X248:AC249 AO248:AU248 AW248:BC249 AG248:AL249 BE248:BK249 BE252:BK253 AG254:AL254 AW254:BC254 AO254:AU254 X254:AC254 AO249:AP249 AT249:AU249 X252:Y253 BE254:BG254 BI254:BK254 BH254:BH258">
    <cfRule type="cellIs" dxfId="341" priority="563" stopIfTrue="1" operator="greaterThan">
      <formula>0</formula>
    </cfRule>
  </conditionalFormatting>
  <conditionalFormatting sqref="BD248:BD249 BD252:BD254">
    <cfRule type="cellIs" dxfId="340" priority="559" stopIfTrue="1" operator="equal">
      <formula>"~"</formula>
    </cfRule>
    <cfRule type="cellIs" dxfId="339" priority="560" stopIfTrue="1" operator="equal">
      <formula>"sold out"</formula>
    </cfRule>
  </conditionalFormatting>
  <conditionalFormatting sqref="AE288">
    <cfRule type="cellIs" dxfId="338" priority="524" stopIfTrue="1" operator="equal">
      <formula>"~"</formula>
    </cfRule>
    <cfRule type="cellIs" dxfId="337" priority="525" stopIfTrue="1" operator="equal">
      <formula>"sold out"</formula>
    </cfRule>
  </conditionalFormatting>
  <conditionalFormatting sqref="AH288:AK288 BC288 BE288:BK288">
    <cfRule type="cellIs" dxfId="336" priority="523" stopIfTrue="1" operator="greaterThan">
      <formula>0</formula>
    </cfRule>
  </conditionalFormatting>
  <conditionalFormatting sqref="X288">
    <cfRule type="cellIs" dxfId="335" priority="522" stopIfTrue="1" operator="greaterThan">
      <formula>0</formula>
    </cfRule>
  </conditionalFormatting>
  <conditionalFormatting sqref="AC288">
    <cfRule type="cellIs" dxfId="334" priority="521" stopIfTrue="1" operator="greaterThan">
      <formula>0</formula>
    </cfRule>
  </conditionalFormatting>
  <conditionalFormatting sqref="AO288">
    <cfRule type="cellIs" dxfId="333" priority="520" stopIfTrue="1" operator="greaterThan">
      <formula>0</formula>
    </cfRule>
  </conditionalFormatting>
  <conditionalFormatting sqref="BB288">
    <cfRule type="cellIs" dxfId="332" priority="519" stopIfTrue="1" operator="greaterThan">
      <formula>0</formula>
    </cfRule>
  </conditionalFormatting>
  <conditionalFormatting sqref="AN288">
    <cfRule type="cellIs" dxfId="331" priority="517" stopIfTrue="1" operator="equal">
      <formula>"~"</formula>
    </cfRule>
    <cfRule type="cellIs" dxfId="330" priority="518" stopIfTrue="1" operator="equal">
      <formula>"sold out"</formula>
    </cfRule>
  </conditionalFormatting>
  <conditionalFormatting sqref="AG288">
    <cfRule type="cellIs" dxfId="329" priority="516" stopIfTrue="1" operator="greaterThan">
      <formula>0</formula>
    </cfRule>
  </conditionalFormatting>
  <conditionalFormatting sqref="AL288">
    <cfRule type="cellIs" dxfId="328" priority="515" stopIfTrue="1" operator="greaterThan">
      <formula>0</formula>
    </cfRule>
  </conditionalFormatting>
  <conditionalFormatting sqref="BD288">
    <cfRule type="cellIs" dxfId="327" priority="512" stopIfTrue="1" operator="equal">
      <formula>"~"</formula>
    </cfRule>
    <cfRule type="cellIs" dxfId="326" priority="513" stopIfTrue="1" operator="equal">
      <formula>"sold out"</formula>
    </cfRule>
  </conditionalFormatting>
  <conditionalFormatting sqref="AW288">
    <cfRule type="cellIs" dxfId="325" priority="509" stopIfTrue="1" operator="greaterThan">
      <formula>0</formula>
    </cfRule>
  </conditionalFormatting>
  <conditionalFormatting sqref="AV288">
    <cfRule type="cellIs" dxfId="324" priority="507" stopIfTrue="1" operator="equal">
      <formula>"~"</formula>
    </cfRule>
    <cfRule type="cellIs" dxfId="323" priority="508" stopIfTrue="1" operator="equal">
      <formula>"sold out"</formula>
    </cfRule>
  </conditionalFormatting>
  <conditionalFormatting sqref="AU288 AX288:BA288">
    <cfRule type="cellIs" dxfId="322" priority="511" stopIfTrue="1" operator="greaterThan">
      <formula>0</formula>
    </cfRule>
  </conditionalFormatting>
  <conditionalFormatting sqref="AT288">
    <cfRule type="cellIs" dxfId="321" priority="510" stopIfTrue="1" operator="greaterThan">
      <formula>0</formula>
    </cfRule>
  </conditionalFormatting>
  <conditionalFormatting sqref="AE294:AE298 AN294:AN298 AV294:AV298 BD294:BD298">
    <cfRule type="cellIs" dxfId="320" priority="477" stopIfTrue="1" operator="equal">
      <formula>"~"</formula>
    </cfRule>
    <cfRule type="cellIs" dxfId="319" priority="478" stopIfTrue="1" operator="equal">
      <formula>"sold out"</formula>
    </cfRule>
  </conditionalFormatting>
  <conditionalFormatting sqref="AG294:AL298 X294:AC298 BE294:BK298 AO294:AU298 AW294:BC298 AP299:AS299 AP300">
    <cfRule type="cellIs" dxfId="318" priority="476" stopIfTrue="1" operator="greaterThan">
      <formula>0</formula>
    </cfRule>
  </conditionalFormatting>
  <conditionalFormatting sqref="Y67">
    <cfRule type="cellIs" dxfId="317" priority="474" stopIfTrue="1" operator="greaterThan">
      <formula>0</formula>
    </cfRule>
  </conditionalFormatting>
  <conditionalFormatting sqref="X67">
    <cfRule type="cellIs" dxfId="316" priority="472" stopIfTrue="1" operator="greaterThan">
      <formula>0</formula>
    </cfRule>
  </conditionalFormatting>
  <conditionalFormatting sqref="AC67">
    <cfRule type="cellIs" dxfId="315" priority="473" stopIfTrue="1" operator="greaterThan">
      <formula>0</formula>
    </cfRule>
  </conditionalFormatting>
  <conditionalFormatting sqref="AC152:AC164">
    <cfRule type="cellIs" dxfId="314" priority="470" stopIfTrue="1" operator="greaterThan">
      <formula>0</formula>
    </cfRule>
  </conditionalFormatting>
  <conditionalFormatting sqref="Y197:AB203">
    <cfRule type="cellIs" dxfId="313" priority="469" stopIfTrue="1" operator="greaterThan">
      <formula>0</formula>
    </cfRule>
  </conditionalFormatting>
  <conditionalFormatting sqref="X197:X199">
    <cfRule type="cellIs" dxfId="312" priority="468" stopIfTrue="1" operator="greaterThan">
      <formula>0</formula>
    </cfRule>
  </conditionalFormatting>
  <conditionalFormatting sqref="AC197:AC199">
    <cfRule type="cellIs" dxfId="311" priority="467" stopIfTrue="1" operator="greaterThan">
      <formula>0</formula>
    </cfRule>
  </conditionalFormatting>
  <conditionalFormatting sqref="AE4 AV4">
    <cfRule type="cellIs" dxfId="310" priority="461" stopIfTrue="1" operator="equal">
      <formula>"~"</formula>
    </cfRule>
    <cfRule type="cellIs" dxfId="309" priority="462" stopIfTrue="1" operator="equal">
      <formula>"sold out"</formula>
    </cfRule>
  </conditionalFormatting>
  <conditionalFormatting sqref="AW4:BC4 X4:AC4 BE4:BK4 AO4:AU4">
    <cfRule type="cellIs" dxfId="308" priority="460" stopIfTrue="1" operator="greaterThan">
      <formula>0</formula>
    </cfRule>
  </conditionalFormatting>
  <conditionalFormatting sqref="AN4">
    <cfRule type="cellIs" dxfId="307" priority="458" stopIfTrue="1" operator="equal">
      <formula>"~"</formula>
    </cfRule>
    <cfRule type="cellIs" dxfId="306" priority="459" stopIfTrue="1" operator="equal">
      <formula>"sold out"</formula>
    </cfRule>
  </conditionalFormatting>
  <conditionalFormatting sqref="AG4:AL4">
    <cfRule type="cellIs" dxfId="305" priority="457" stopIfTrue="1" operator="greaterThan">
      <formula>0</formula>
    </cfRule>
  </conditionalFormatting>
  <conditionalFormatting sqref="BD4">
    <cfRule type="cellIs" dxfId="304" priority="455" stopIfTrue="1" operator="equal">
      <formula>"~"</formula>
    </cfRule>
    <cfRule type="cellIs" dxfId="303" priority="456" stopIfTrue="1" operator="equal">
      <formula>"sold out"</formula>
    </cfRule>
  </conditionalFormatting>
  <conditionalFormatting sqref="AN5:AN6">
    <cfRule type="cellIs" dxfId="302" priority="443" stopIfTrue="1" operator="equal">
      <formula>"~"</formula>
    </cfRule>
    <cfRule type="cellIs" dxfId="301" priority="444" stopIfTrue="1" operator="equal">
      <formula>"sold out"</formula>
    </cfRule>
  </conditionalFormatting>
  <conditionalFormatting sqref="AG5:AG6 AL5:AL6">
    <cfRule type="cellIs" dxfId="300" priority="442" stopIfTrue="1" operator="greaterThan">
      <formula>0</formula>
    </cfRule>
  </conditionalFormatting>
  <conditionalFormatting sqref="BD5:BD6">
    <cfRule type="cellIs" dxfId="299" priority="440" stopIfTrue="1" operator="equal">
      <formula>"~"</formula>
    </cfRule>
    <cfRule type="cellIs" dxfId="298" priority="441" stopIfTrue="1" operator="equal">
      <formula>"sold out"</formula>
    </cfRule>
  </conditionalFormatting>
  <conditionalFormatting sqref="AE5:AE6 AV5:AV6">
    <cfRule type="cellIs" dxfId="297" priority="448" stopIfTrue="1" operator="equal">
      <formula>"~"</formula>
    </cfRule>
    <cfRule type="cellIs" dxfId="296" priority="449" stopIfTrue="1" operator="equal">
      <formula>"sold out"</formula>
    </cfRule>
  </conditionalFormatting>
  <conditionalFormatting sqref="Y5:AB6 BE5:BK6 AO5:AU6 AW5:BB6">
    <cfRule type="cellIs" dxfId="295" priority="447" stopIfTrue="1" operator="greaterThan">
      <formula>0</formula>
    </cfRule>
  </conditionalFormatting>
  <conditionalFormatting sqref="AH5:AK6 BC5:BC6 BE5:BE6 BJ5:BK6">
    <cfRule type="cellIs" dxfId="294" priority="446" stopIfTrue="1" operator="greaterThan">
      <formula>0</formula>
    </cfRule>
  </conditionalFormatting>
  <conditionalFormatting sqref="X5:X6 AC5:AC6">
    <cfRule type="cellIs" dxfId="293" priority="445" stopIfTrue="1" operator="greaterThan">
      <formula>0</formula>
    </cfRule>
  </conditionalFormatting>
  <conditionalFormatting sqref="AN7:AN8">
    <cfRule type="cellIs" dxfId="292" priority="415" stopIfTrue="1" operator="equal">
      <formula>"~"</formula>
    </cfRule>
    <cfRule type="cellIs" dxfId="291" priority="416" stopIfTrue="1" operator="equal">
      <formula>"sold out"</formula>
    </cfRule>
  </conditionalFormatting>
  <conditionalFormatting sqref="AG7:AG8 AL7:AL8">
    <cfRule type="cellIs" dxfId="290" priority="414" stopIfTrue="1" operator="greaterThan">
      <formula>0</formula>
    </cfRule>
  </conditionalFormatting>
  <conditionalFormatting sqref="BD7:BD8">
    <cfRule type="cellIs" dxfId="289" priority="412" stopIfTrue="1" operator="equal">
      <formula>"~"</formula>
    </cfRule>
    <cfRule type="cellIs" dxfId="288" priority="413" stopIfTrue="1" operator="equal">
      <formula>"sold out"</formula>
    </cfRule>
  </conditionalFormatting>
  <conditionalFormatting sqref="X9 AC9">
    <cfRule type="cellIs" dxfId="287" priority="427" stopIfTrue="1" operator="greaterThan">
      <formula>0</formula>
    </cfRule>
  </conditionalFormatting>
  <conditionalFormatting sqref="AN9">
    <cfRule type="cellIs" dxfId="286" priority="425" stopIfTrue="1" operator="equal">
      <formula>"~"</formula>
    </cfRule>
    <cfRule type="cellIs" dxfId="285" priority="426" stopIfTrue="1" operator="equal">
      <formula>"sold out"</formula>
    </cfRule>
  </conditionalFormatting>
  <conditionalFormatting sqref="AG9 AL9">
    <cfRule type="cellIs" dxfId="284" priority="424" stopIfTrue="1" operator="greaterThan">
      <formula>0</formula>
    </cfRule>
  </conditionalFormatting>
  <conditionalFormatting sqref="BD9">
    <cfRule type="cellIs" dxfId="283" priority="422" stopIfTrue="1" operator="equal">
      <formula>"~"</formula>
    </cfRule>
    <cfRule type="cellIs" dxfId="282" priority="423" stopIfTrue="1" operator="equal">
      <formula>"sold out"</formula>
    </cfRule>
  </conditionalFormatting>
  <conditionalFormatting sqref="AE9 AV9">
    <cfRule type="cellIs" dxfId="281" priority="430" stopIfTrue="1" operator="equal">
      <formula>"~"</formula>
    </cfRule>
    <cfRule type="cellIs" dxfId="280" priority="431" stopIfTrue="1" operator="equal">
      <formula>"sold out"</formula>
    </cfRule>
  </conditionalFormatting>
  <conditionalFormatting sqref="Y9:AB9 BE9:BK9 AO9:AU9 AW9:BB9">
    <cfRule type="cellIs" dxfId="279" priority="429" stopIfTrue="1" operator="greaterThan">
      <formula>0</formula>
    </cfRule>
  </conditionalFormatting>
  <conditionalFormatting sqref="AH9:AK9 BC9 BE9 BJ9:BK9">
    <cfRule type="cellIs" dxfId="278" priority="428" stopIfTrue="1" operator="greaterThan">
      <formula>0</formula>
    </cfRule>
  </conditionalFormatting>
  <conditionalFormatting sqref="AE7:AE8 AV7:AV8">
    <cfRule type="cellIs" dxfId="277" priority="420" stopIfTrue="1" operator="equal">
      <formula>"~"</formula>
    </cfRule>
    <cfRule type="cellIs" dxfId="276" priority="421" stopIfTrue="1" operator="equal">
      <formula>"sold out"</formula>
    </cfRule>
  </conditionalFormatting>
  <conditionalFormatting sqref="Y7:AB8 BE7:BK8 AO7:AU8 AW7:BB8">
    <cfRule type="cellIs" dxfId="275" priority="419" stopIfTrue="1" operator="greaterThan">
      <formula>0</formula>
    </cfRule>
  </conditionalFormatting>
  <conditionalFormatting sqref="AH7:AK8 BC7:BC8 BE7:BE8 BJ7:BK8">
    <cfRule type="cellIs" dxfId="274" priority="418" stopIfTrue="1" operator="greaterThan">
      <formula>0</formula>
    </cfRule>
  </conditionalFormatting>
  <conditionalFormatting sqref="X7:X8 AC7:AC8">
    <cfRule type="cellIs" dxfId="273" priority="417" stopIfTrue="1" operator="greaterThan">
      <formula>0</formula>
    </cfRule>
  </conditionalFormatting>
  <conditionalFormatting sqref="AN24:AN26 BD24:BD26 AV24:AV26 AE24:AE26">
    <cfRule type="cellIs" dxfId="272" priority="410" stopIfTrue="1" operator="equal">
      <formula>"~"</formula>
    </cfRule>
    <cfRule type="cellIs" dxfId="271" priority="411" stopIfTrue="1" operator="equal">
      <formula>"sold out"</formula>
    </cfRule>
  </conditionalFormatting>
  <conditionalFormatting sqref="X24:AC26 AO24:AU26 AW24:BB26 BJ24:BK26">
    <cfRule type="cellIs" dxfId="270" priority="409" stopIfTrue="1" operator="greaterThan">
      <formula>0</formula>
    </cfRule>
  </conditionalFormatting>
  <conditionalFormatting sqref="AN27:AN30 BD27:BD30 AV27:AV30 AE27:AE30">
    <cfRule type="cellIs" dxfId="269" priority="407" stopIfTrue="1" operator="equal">
      <formula>"~"</formula>
    </cfRule>
    <cfRule type="cellIs" dxfId="268" priority="408" stopIfTrue="1" operator="equal">
      <formula>"sold out"</formula>
    </cfRule>
  </conditionalFormatting>
  <conditionalFormatting sqref="X27:AC30 AO27:AU30 AW27:BB30 BJ27:BK30 AR31:AS31">
    <cfRule type="cellIs" dxfId="267" priority="406" stopIfTrue="1" operator="greaterThan">
      <formula>0</formula>
    </cfRule>
  </conditionalFormatting>
  <conditionalFormatting sqref="AN31:AN33 BD31:BD33 AV31:AV33 AE31:AE33">
    <cfRule type="cellIs" dxfId="266" priority="404" stopIfTrue="1" operator="equal">
      <formula>"~"</formula>
    </cfRule>
    <cfRule type="cellIs" dxfId="265" priority="405" stopIfTrue="1" operator="equal">
      <formula>"sold out"</formula>
    </cfRule>
  </conditionalFormatting>
  <conditionalFormatting sqref="X31:AC33 AO32:AU33 AW31:BB33 BJ31:BK33 AO31:AQ31 AT31:AU31">
    <cfRule type="cellIs" dxfId="264" priority="403" stopIfTrue="1" operator="greaterThan">
      <formula>0</formula>
    </cfRule>
  </conditionalFormatting>
  <conditionalFormatting sqref="AN36:AN37 BD36:BD37 AV36:AV37 AE36:AE37">
    <cfRule type="cellIs" dxfId="263" priority="401" stopIfTrue="1" operator="equal">
      <formula>"~"</formula>
    </cfRule>
    <cfRule type="cellIs" dxfId="262" priority="402" stopIfTrue="1" operator="equal">
      <formula>"sold out"</formula>
    </cfRule>
  </conditionalFormatting>
  <conditionalFormatting sqref="X36:AC37 AO36:AU37 AW36:BB37 BE36:BE37 BI36:BK37">
    <cfRule type="cellIs" dxfId="261" priority="400" stopIfTrue="1" operator="greaterThan">
      <formula>0</formula>
    </cfRule>
  </conditionalFormatting>
  <conditionalFormatting sqref="AE53 AN53 AV53">
    <cfRule type="cellIs" dxfId="260" priority="398" stopIfTrue="1" operator="equal">
      <formula>"~"</formula>
    </cfRule>
    <cfRule type="cellIs" dxfId="259" priority="399" stopIfTrue="1" operator="equal">
      <formula>"sold out"</formula>
    </cfRule>
  </conditionalFormatting>
  <conditionalFormatting sqref="X53:AC53 AG53:AL53 BE53:BK53 AO53:AU53 AW53:BC53 AP54:AS60 Y54:AB60">
    <cfRule type="cellIs" dxfId="258" priority="397" stopIfTrue="1" operator="greaterThan">
      <formula>0</formula>
    </cfRule>
  </conditionalFormatting>
  <conditionalFormatting sqref="BD53">
    <cfRule type="cellIs" dxfId="257" priority="395" stopIfTrue="1" operator="equal">
      <formula>"~"</formula>
    </cfRule>
    <cfRule type="cellIs" dxfId="256" priority="396" stopIfTrue="1" operator="equal">
      <formula>"sold out"</formula>
    </cfRule>
  </conditionalFormatting>
  <conditionalFormatting sqref="AG22:AL33">
    <cfRule type="cellIs" dxfId="255" priority="394" stopIfTrue="1" operator="greaterThan">
      <formula>0</formula>
    </cfRule>
  </conditionalFormatting>
  <conditionalFormatting sqref="BD92:BD93 AE92:AE93">
    <cfRule type="cellIs" dxfId="254" priority="392" stopIfTrue="1" operator="equal">
      <formula>"~"</formula>
    </cfRule>
    <cfRule type="cellIs" dxfId="253" priority="393" stopIfTrue="1" operator="equal">
      <formula>"sold out"</formula>
    </cfRule>
  </conditionalFormatting>
  <conditionalFormatting sqref="AG92:AK93 BC92:BC93 BE92:BK93 X92:AB93">
    <cfRule type="cellIs" dxfId="252" priority="391" stopIfTrue="1" operator="greaterThan">
      <formula>0</formula>
    </cfRule>
  </conditionalFormatting>
  <conditionalFormatting sqref="AV92:AV93">
    <cfRule type="cellIs" dxfId="251" priority="389" stopIfTrue="1" operator="equal">
      <formula>"~"</formula>
    </cfRule>
    <cfRule type="cellIs" dxfId="250" priority="390" stopIfTrue="1" operator="equal">
      <formula>"sold out"</formula>
    </cfRule>
  </conditionalFormatting>
  <conditionalFormatting sqref="AO92:AU93 AW92:BB93 AL92:AL95 AT94:AT95 BB94:BB95">
    <cfRule type="cellIs" dxfId="249" priority="388" stopIfTrue="1" operator="greaterThan">
      <formula>0</formula>
    </cfRule>
  </conditionalFormatting>
  <conditionalFormatting sqref="AN92:AN93">
    <cfRule type="cellIs" dxfId="248" priority="386" stopIfTrue="1" operator="equal">
      <formula>"~"</formula>
    </cfRule>
    <cfRule type="cellIs" dxfId="247" priority="387" stopIfTrue="1" operator="equal">
      <formula>"sold out"</formula>
    </cfRule>
  </conditionalFormatting>
  <conditionalFormatting sqref="AC92:AC93">
    <cfRule type="cellIs" dxfId="246" priority="385" stopIfTrue="1" operator="greaterThan">
      <formula>0</formula>
    </cfRule>
  </conditionalFormatting>
  <conditionalFormatting sqref="AN95 BD95 AE95 AV95">
    <cfRule type="cellIs" dxfId="245" priority="383" stopIfTrue="1" operator="equal">
      <formula>"~"</formula>
    </cfRule>
    <cfRule type="cellIs" dxfId="244" priority="384" stopIfTrue="1" operator="equal">
      <formula>"sold out"</formula>
    </cfRule>
  </conditionalFormatting>
  <conditionalFormatting sqref="AG95:AK95 AW95:BA95 BE95:BK95 X95:AB95 AO95:AS95 AU95 BC95">
    <cfRule type="cellIs" dxfId="243" priority="382" stopIfTrue="1" operator="greaterThan">
      <formula>0</formula>
    </cfRule>
  </conditionalFormatting>
  <conditionalFormatting sqref="AC94:AC95">
    <cfRule type="cellIs" dxfId="242" priority="381" stopIfTrue="1" operator="greaterThan">
      <formula>0</formula>
    </cfRule>
  </conditionalFormatting>
  <conditionalFormatting sqref="AL96:AL98 AT96:AT98 BB96:BB98">
    <cfRule type="cellIs" dxfId="241" priority="380" stopIfTrue="1" operator="greaterThan">
      <formula>0</formula>
    </cfRule>
  </conditionalFormatting>
  <conditionalFormatting sqref="AN96:AN98 BD96:BD98 AE96:AE98 AV96:AV98">
    <cfRule type="cellIs" dxfId="240" priority="378" stopIfTrue="1" operator="equal">
      <formula>"~"</formula>
    </cfRule>
    <cfRule type="cellIs" dxfId="239" priority="379" stopIfTrue="1" operator="equal">
      <formula>"sold out"</formula>
    </cfRule>
  </conditionalFormatting>
  <conditionalFormatting sqref="AG96:AK98 AW96:BA98 BE96:BK98 AO96:AS98 AU96:AU98 BC96:BC98 X96:AB98">
    <cfRule type="cellIs" dxfId="238" priority="377" stopIfTrue="1" operator="greaterThan">
      <formula>0</formula>
    </cfRule>
  </conditionalFormatting>
  <conditionalFormatting sqref="AC96:AC98">
    <cfRule type="cellIs" dxfId="237" priority="376" stopIfTrue="1" operator="greaterThan">
      <formula>0</formula>
    </cfRule>
  </conditionalFormatting>
  <conditionalFormatting sqref="AV119">
    <cfRule type="cellIs" dxfId="236" priority="374" stopIfTrue="1" operator="equal">
      <formula>"~"</formula>
    </cfRule>
    <cfRule type="cellIs" dxfId="235" priority="375" stopIfTrue="1" operator="equal">
      <formula>"sold out"</formula>
    </cfRule>
  </conditionalFormatting>
  <conditionalFormatting sqref="AO119:AU119 BE119:BJ119 AW119:BB119">
    <cfRule type="cellIs" dxfId="234" priority="373" stopIfTrue="1" operator="greaterThan">
      <formula>0</formula>
    </cfRule>
  </conditionalFormatting>
  <conditionalFormatting sqref="BD119 AN119 AE119">
    <cfRule type="cellIs" dxfId="233" priority="371" stopIfTrue="1" operator="equal">
      <formula>"~"</formula>
    </cfRule>
    <cfRule type="cellIs" dxfId="232" priority="372" stopIfTrue="1" operator="equal">
      <formula>"sold out"</formula>
    </cfRule>
  </conditionalFormatting>
  <conditionalFormatting sqref="X119:AC119 AG119:AL119 BC119 BK119">
    <cfRule type="cellIs" dxfId="231" priority="370" stopIfTrue="1" operator="greaterThan">
      <formula>0</formula>
    </cfRule>
  </conditionalFormatting>
  <conditionalFormatting sqref="AN134 AV134 AE134">
    <cfRule type="cellIs" dxfId="230" priority="368" stopIfTrue="1" operator="equal">
      <formula>"~"</formula>
    </cfRule>
    <cfRule type="cellIs" dxfId="229" priority="369" stopIfTrue="1" operator="equal">
      <formula>"sold out"</formula>
    </cfRule>
  </conditionalFormatting>
  <conditionalFormatting sqref="AG134:AL134 X134:AC134 AO134:AU134 BE134:BK134 AW134:BC134">
    <cfRule type="cellIs" dxfId="228" priority="367" stopIfTrue="1" operator="greaterThan">
      <formula>0</formula>
    </cfRule>
  </conditionalFormatting>
  <conditionalFormatting sqref="BD134">
    <cfRule type="cellIs" dxfId="227" priority="365" stopIfTrue="1" operator="equal">
      <formula>"~"</formula>
    </cfRule>
    <cfRule type="cellIs" dxfId="226" priority="366" stopIfTrue="1" operator="equal">
      <formula>"sold out"</formula>
    </cfRule>
  </conditionalFormatting>
  <conditionalFormatting sqref="AV150:AV151 AE150:AE151 AN150:AN151 BD150:BD151">
    <cfRule type="cellIs" dxfId="225" priority="349" stopIfTrue="1" operator="equal">
      <formula>"~"</formula>
    </cfRule>
    <cfRule type="cellIs" dxfId="224" priority="350" stopIfTrue="1" operator="equal">
      <formula>"sold out"</formula>
    </cfRule>
  </conditionalFormatting>
  <conditionalFormatting sqref="AO150:AU151 AW150:BC151 BE150:BK151 AG150:AL151 X150:AC151 Y152:AB164 BE152:BJ164">
    <cfRule type="cellIs" dxfId="223" priority="348" stopIfTrue="1" operator="greaterThan">
      <formula>0</formula>
    </cfRule>
  </conditionalFormatting>
  <conditionalFormatting sqref="AV156">
    <cfRule type="cellIs" dxfId="222" priority="346" stopIfTrue="1" operator="equal">
      <formula>"~"</formula>
    </cfRule>
    <cfRule type="cellIs" dxfId="221" priority="347" stopIfTrue="1" operator="equal">
      <formula>"sold out"</formula>
    </cfRule>
  </conditionalFormatting>
  <conditionalFormatting sqref="X156 BK156 AW156:BB156 AO156 AU156">
    <cfRule type="cellIs" dxfId="220" priority="345" stopIfTrue="1" operator="greaterThan">
      <formula>0</formula>
    </cfRule>
  </conditionalFormatting>
  <conditionalFormatting sqref="BK156">
    <cfRule type="cellIs" dxfId="219" priority="344" stopIfTrue="1" operator="greaterThan">
      <formula>0</formula>
    </cfRule>
  </conditionalFormatting>
  <conditionalFormatting sqref="AN156 AE156">
    <cfRule type="cellIs" dxfId="218" priority="342" stopIfTrue="1" operator="equal">
      <formula>"~"</formula>
    </cfRule>
    <cfRule type="cellIs" dxfId="217" priority="343" stopIfTrue="1" operator="equal">
      <formula>"sold out"</formula>
    </cfRule>
  </conditionalFormatting>
  <conditionalFormatting sqref="AG156:AL156 BC156">
    <cfRule type="cellIs" dxfId="216" priority="341" stopIfTrue="1" operator="greaterThan">
      <formula>0</formula>
    </cfRule>
  </conditionalFormatting>
  <conditionalFormatting sqref="BD156">
    <cfRule type="cellIs" dxfId="215" priority="339" stopIfTrue="1" operator="equal">
      <formula>"~"</formula>
    </cfRule>
    <cfRule type="cellIs" dxfId="214" priority="340" stopIfTrue="1" operator="equal">
      <formula>"sold out"</formula>
    </cfRule>
  </conditionalFormatting>
  <conditionalFormatting sqref="BD181 AN181 AE181 AV181">
    <cfRule type="cellIs" dxfId="213" priority="337" stopIfTrue="1" operator="equal">
      <formula>"~"</formula>
    </cfRule>
    <cfRule type="cellIs" dxfId="212" priority="338" stopIfTrue="1" operator="equal">
      <formula>"sold out"</formula>
    </cfRule>
  </conditionalFormatting>
  <conditionalFormatting sqref="BE181:BK181 AG181:AL181 AW181:BC181 AO181 X181:AC181 AS181:AU181">
    <cfRule type="cellIs" dxfId="211" priority="336" stopIfTrue="1" operator="greaterThan">
      <formula>0</formula>
    </cfRule>
  </conditionalFormatting>
  <conditionalFormatting sqref="BD182 AN182 AE182 AV182">
    <cfRule type="cellIs" dxfId="210" priority="334" stopIfTrue="1" operator="equal">
      <formula>"~"</formula>
    </cfRule>
    <cfRule type="cellIs" dxfId="209" priority="335" stopIfTrue="1" operator="equal">
      <formula>"sold out"</formula>
    </cfRule>
  </conditionalFormatting>
  <conditionalFormatting sqref="BE182:BK182 AG182:AL182 AW182:BC182 AO182 X182:AC182 AS182:AU182">
    <cfRule type="cellIs" dxfId="208" priority="333" stopIfTrue="1" operator="greaterThan">
      <formula>0</formula>
    </cfRule>
  </conditionalFormatting>
  <conditionalFormatting sqref="AQ249:AS250">
    <cfRule type="cellIs" dxfId="207" priority="332" stopIfTrue="1" operator="greaterThan">
      <formula>0</formula>
    </cfRule>
  </conditionalFormatting>
  <conditionalFormatting sqref="AN252:AN253 AV252:AV253 AE252:AE253">
    <cfRule type="cellIs" dxfId="206" priority="330" stopIfTrue="1" operator="equal">
      <formula>"~"</formula>
    </cfRule>
    <cfRule type="cellIs" dxfId="205" priority="331" stopIfTrue="1" operator="equal">
      <formula>"sold out"</formula>
    </cfRule>
  </conditionalFormatting>
  <conditionalFormatting sqref="Z252:AC253 AW252:BC253 AG252:AL253 AO252:AP253 AT252:AU253">
    <cfRule type="cellIs" dxfId="204" priority="329" stopIfTrue="1" operator="greaterThan">
      <formula>0</formula>
    </cfRule>
  </conditionalFormatting>
  <conditionalFormatting sqref="AQ252:AS253">
    <cfRule type="cellIs" dxfId="203" priority="328" stopIfTrue="1" operator="greaterThan">
      <formula>0</formula>
    </cfRule>
  </conditionalFormatting>
  <conditionalFormatting sqref="AV256:AV258">
    <cfRule type="cellIs" dxfId="202" priority="323" stopIfTrue="1" operator="equal">
      <formula>"~"</formula>
    </cfRule>
    <cfRule type="cellIs" dxfId="201" priority="324" stopIfTrue="1" operator="equal">
      <formula>"sold out"</formula>
    </cfRule>
  </conditionalFormatting>
  <conditionalFormatting sqref="AE256:AE258 AN256:AN258">
    <cfRule type="cellIs" dxfId="200" priority="326" stopIfTrue="1" operator="equal">
      <formula>"~"</formula>
    </cfRule>
    <cfRule type="cellIs" dxfId="199" priority="327" stopIfTrue="1" operator="equal">
      <formula>"sold out"</formula>
    </cfRule>
  </conditionalFormatting>
  <conditionalFormatting sqref="BE255:BG258 AG256:AL258 AW256:BC258 AO256:AU258 X256:AC258 BI255:BK258">
    <cfRule type="cellIs" dxfId="198" priority="325" stopIfTrue="1" operator="greaterThan">
      <formula>0</formula>
    </cfRule>
  </conditionalFormatting>
  <conditionalFormatting sqref="BD255:BD258">
    <cfRule type="cellIs" dxfId="197" priority="321" stopIfTrue="1" operator="equal">
      <formula>"~"</formula>
    </cfRule>
    <cfRule type="cellIs" dxfId="196" priority="322" stopIfTrue="1" operator="equal">
      <formula>"sold out"</formula>
    </cfRule>
  </conditionalFormatting>
  <conditionalFormatting sqref="X255:Y255">
    <cfRule type="cellIs" dxfId="195" priority="320" stopIfTrue="1" operator="greaterThan">
      <formula>0</formula>
    </cfRule>
  </conditionalFormatting>
  <conditionalFormatting sqref="AN255 AV255 AE255">
    <cfRule type="cellIs" dxfId="194" priority="318" stopIfTrue="1" operator="equal">
      <formula>"~"</formula>
    </cfRule>
    <cfRule type="cellIs" dxfId="193" priority="319" stopIfTrue="1" operator="equal">
      <formula>"sold out"</formula>
    </cfRule>
  </conditionalFormatting>
  <conditionalFormatting sqref="Z255:AC255 AW255:BC255 AG255:AL255 AO255:AP255 AT255:AU255">
    <cfRule type="cellIs" dxfId="192" priority="317" stopIfTrue="1" operator="greaterThan">
      <formula>0</formula>
    </cfRule>
  </conditionalFormatting>
  <conditionalFormatting sqref="AQ255:AS255">
    <cfRule type="cellIs" dxfId="191" priority="316" stopIfTrue="1" operator="greaterThan">
      <formula>0</formula>
    </cfRule>
  </conditionalFormatting>
  <conditionalFormatting sqref="BH259">
    <cfRule type="cellIs" dxfId="190" priority="315" stopIfTrue="1" operator="greaterThan">
      <formula>0</formula>
    </cfRule>
  </conditionalFormatting>
  <conditionalFormatting sqref="AV259">
    <cfRule type="cellIs" dxfId="189" priority="310" stopIfTrue="1" operator="equal">
      <formula>"~"</formula>
    </cfRule>
    <cfRule type="cellIs" dxfId="188" priority="311" stopIfTrue="1" operator="equal">
      <formula>"sold out"</formula>
    </cfRule>
  </conditionalFormatting>
  <conditionalFormatting sqref="AE259 AN259">
    <cfRule type="cellIs" dxfId="187" priority="313" stopIfTrue="1" operator="equal">
      <formula>"~"</formula>
    </cfRule>
    <cfRule type="cellIs" dxfId="186" priority="314" stopIfTrue="1" operator="equal">
      <formula>"sold out"</formula>
    </cfRule>
  </conditionalFormatting>
  <conditionalFormatting sqref="BE259:BG259 AG259:AL259 AW259:BC259 AO259:AU259 X259:Y259 BI259:BK259 AC259">
    <cfRule type="cellIs" dxfId="185" priority="312" stopIfTrue="1" operator="greaterThan">
      <formula>0</formula>
    </cfRule>
  </conditionalFormatting>
  <conditionalFormatting sqref="BD259">
    <cfRule type="cellIs" dxfId="184" priority="308" stopIfTrue="1" operator="equal">
      <formula>"~"</formula>
    </cfRule>
    <cfRule type="cellIs" dxfId="183" priority="309" stopIfTrue="1" operator="equal">
      <formula>"sold out"</formula>
    </cfRule>
  </conditionalFormatting>
  <conditionalFormatting sqref="BH260:BH261">
    <cfRule type="cellIs" dxfId="182" priority="307" stopIfTrue="1" operator="greaterThan">
      <formula>0</formula>
    </cfRule>
  </conditionalFormatting>
  <conditionalFormatting sqref="AV260:AV261">
    <cfRule type="cellIs" dxfId="181" priority="302" stopIfTrue="1" operator="equal">
      <formula>"~"</formula>
    </cfRule>
    <cfRule type="cellIs" dxfId="180" priority="303" stopIfTrue="1" operator="equal">
      <formula>"sold out"</formula>
    </cfRule>
  </conditionalFormatting>
  <conditionalFormatting sqref="AE260:AE261 AN260:AN261">
    <cfRule type="cellIs" dxfId="179" priority="305" stopIfTrue="1" operator="equal">
      <formula>"~"</formula>
    </cfRule>
    <cfRule type="cellIs" dxfId="178" priority="306" stopIfTrue="1" operator="equal">
      <formula>"sold out"</formula>
    </cfRule>
  </conditionalFormatting>
  <conditionalFormatting sqref="BE260:BG261 AG260:AL261 AW260:BC261 AO260:AU261 X260:AC261 BI260:BK261">
    <cfRule type="cellIs" dxfId="177" priority="304" stopIfTrue="1" operator="greaterThan">
      <formula>0</formula>
    </cfRule>
  </conditionalFormatting>
  <conditionalFormatting sqref="BD260:BD261">
    <cfRule type="cellIs" dxfId="176" priority="300" stopIfTrue="1" operator="equal">
      <formula>"~"</formula>
    </cfRule>
    <cfRule type="cellIs" dxfId="175" priority="301" stopIfTrue="1" operator="equal">
      <formula>"sold out"</formula>
    </cfRule>
  </conditionalFormatting>
  <conditionalFormatting sqref="Z259:AB259">
    <cfRule type="cellIs" dxfId="174" priority="299" stopIfTrue="1" operator="greaterThan">
      <formula>0</formula>
    </cfRule>
  </conditionalFormatting>
  <conditionalFormatting sqref="AV278:AV279">
    <cfRule type="cellIs" dxfId="173" priority="294" stopIfTrue="1" operator="equal">
      <formula>"~"</formula>
    </cfRule>
    <cfRule type="cellIs" dxfId="172" priority="295" stopIfTrue="1" operator="equal">
      <formula>"sold out"</formula>
    </cfRule>
  </conditionalFormatting>
  <conditionalFormatting sqref="AE278:AE279 AN278:AN279">
    <cfRule type="cellIs" dxfId="171" priority="297" stopIfTrue="1" operator="equal">
      <formula>"~"</formula>
    </cfRule>
    <cfRule type="cellIs" dxfId="170" priority="298" stopIfTrue="1" operator="equal">
      <formula>"sold out"</formula>
    </cfRule>
  </conditionalFormatting>
  <conditionalFormatting sqref="AG278:AL279 AW278:BC279 AO278:AU279 X278:Y279 AC278:AC279">
    <cfRule type="cellIs" dxfId="169" priority="296" stopIfTrue="1" operator="greaterThan">
      <formula>0</formula>
    </cfRule>
  </conditionalFormatting>
  <conditionalFormatting sqref="Z278:AB279">
    <cfRule type="cellIs" dxfId="168" priority="293" stopIfTrue="1" operator="greaterThan">
      <formula>0</formula>
    </cfRule>
  </conditionalFormatting>
  <conditionalFormatting sqref="AE299">
    <cfRule type="cellIs" dxfId="167" priority="291" stopIfTrue="1" operator="equal">
      <formula>"~"</formula>
    </cfRule>
    <cfRule type="cellIs" dxfId="166" priority="292" stopIfTrue="1" operator="equal">
      <formula>"sold out"</formula>
    </cfRule>
  </conditionalFormatting>
  <conditionalFormatting sqref="BC299 BE299:BJ300">
    <cfRule type="cellIs" dxfId="165" priority="290" stopIfTrue="1" operator="greaterThan">
      <formula>0</formula>
    </cfRule>
  </conditionalFormatting>
  <conditionalFormatting sqref="AU299">
    <cfRule type="cellIs" dxfId="164" priority="289" stopIfTrue="1" operator="greaterThan">
      <formula>0</formula>
    </cfRule>
  </conditionalFormatting>
  <conditionalFormatting sqref="X299 AC299">
    <cfRule type="cellIs" dxfId="163" priority="288" stopIfTrue="1" operator="greaterThan">
      <formula>0</formula>
    </cfRule>
  </conditionalFormatting>
  <conditionalFormatting sqref="AO299">
    <cfRule type="cellIs" dxfId="162" priority="287" stopIfTrue="1" operator="greaterThan">
      <formula>0</formula>
    </cfRule>
  </conditionalFormatting>
  <conditionalFormatting sqref="AW299:BB299">
    <cfRule type="cellIs" dxfId="161" priority="286" stopIfTrue="1" operator="greaterThan">
      <formula>0</formula>
    </cfRule>
  </conditionalFormatting>
  <conditionalFormatting sqref="AN299">
    <cfRule type="cellIs" dxfId="160" priority="284" stopIfTrue="1" operator="equal">
      <formula>"~"</formula>
    </cfRule>
    <cfRule type="cellIs" dxfId="159" priority="285" stopIfTrue="1" operator="equal">
      <formula>"sold out"</formula>
    </cfRule>
  </conditionalFormatting>
  <conditionalFormatting sqref="AG299:AL299">
    <cfRule type="cellIs" dxfId="158" priority="283" stopIfTrue="1" operator="greaterThan">
      <formula>0</formula>
    </cfRule>
  </conditionalFormatting>
  <conditionalFormatting sqref="AT299">
    <cfRule type="cellIs" dxfId="157" priority="282" stopIfTrue="1" operator="greaterThan">
      <formula>0</formula>
    </cfRule>
  </conditionalFormatting>
  <conditionalFormatting sqref="AT299:AU299 AW299:BC299 BK299">
    <cfRule type="cellIs" dxfId="156" priority="281" stopIfTrue="1" operator="greaterThan">
      <formula>0</formula>
    </cfRule>
  </conditionalFormatting>
  <conditionalFormatting sqref="AV299">
    <cfRule type="cellIs" dxfId="155" priority="278" stopIfTrue="1" operator="equal">
      <formula>"~"</formula>
    </cfRule>
    <cfRule type="cellIs" dxfId="154" priority="279" stopIfTrue="1" operator="equal">
      <formula>"sold out"</formula>
    </cfRule>
  </conditionalFormatting>
  <conditionalFormatting sqref="BD299">
    <cfRule type="cellIs" dxfId="153" priority="276" stopIfTrue="1" operator="equal">
      <formula>"~"</formula>
    </cfRule>
    <cfRule type="cellIs" dxfId="152" priority="277" stopIfTrue="1" operator="equal">
      <formula>"sold out"</formula>
    </cfRule>
  </conditionalFormatting>
  <conditionalFormatting sqref="BD299">
    <cfRule type="cellIs" dxfId="151" priority="274" stopIfTrue="1" operator="equal">
      <formula>"~"</formula>
    </cfRule>
    <cfRule type="cellIs" dxfId="150" priority="275" stopIfTrue="1" operator="equal">
      <formula>"sold out"</formula>
    </cfRule>
  </conditionalFormatting>
  <conditionalFormatting sqref="Y299:AB299">
    <cfRule type="cellIs" dxfId="149" priority="273" stopIfTrue="1" operator="greaterThan">
      <formula>0</formula>
    </cfRule>
  </conditionalFormatting>
  <conditionalFormatting sqref="AE300">
    <cfRule type="cellIs" dxfId="148" priority="271" stopIfTrue="1" operator="equal">
      <formula>"~"</formula>
    </cfRule>
    <cfRule type="cellIs" dxfId="147" priority="272" stopIfTrue="1" operator="equal">
      <formula>"sold out"</formula>
    </cfRule>
  </conditionalFormatting>
  <conditionalFormatting sqref="BC300">
    <cfRule type="cellIs" dxfId="146" priority="270" stopIfTrue="1" operator="greaterThan">
      <formula>0</formula>
    </cfRule>
  </conditionalFormatting>
  <conditionalFormatting sqref="AU300">
    <cfRule type="cellIs" dxfId="145" priority="269" stopIfTrue="1" operator="greaterThan">
      <formula>0</formula>
    </cfRule>
  </conditionalFormatting>
  <conditionalFormatting sqref="X300 AC300">
    <cfRule type="cellIs" dxfId="144" priority="268" stopIfTrue="1" operator="greaterThan">
      <formula>0</formula>
    </cfRule>
  </conditionalFormatting>
  <conditionalFormatting sqref="AO300">
    <cfRule type="cellIs" dxfId="143" priority="267" stopIfTrue="1" operator="greaterThan">
      <formula>0</formula>
    </cfRule>
  </conditionalFormatting>
  <conditionalFormatting sqref="AW300:BB300">
    <cfRule type="cellIs" dxfId="142" priority="266" stopIfTrue="1" operator="greaterThan">
      <formula>0</formula>
    </cfRule>
  </conditionalFormatting>
  <conditionalFormatting sqref="AN300">
    <cfRule type="cellIs" dxfId="141" priority="264" stopIfTrue="1" operator="equal">
      <formula>"~"</formula>
    </cfRule>
    <cfRule type="cellIs" dxfId="140" priority="265" stopIfTrue="1" operator="equal">
      <formula>"sold out"</formula>
    </cfRule>
  </conditionalFormatting>
  <conditionalFormatting sqref="AG300:AL300">
    <cfRule type="cellIs" dxfId="139" priority="263" stopIfTrue="1" operator="greaterThan">
      <formula>0</formula>
    </cfRule>
  </conditionalFormatting>
  <conditionalFormatting sqref="AT300">
    <cfRule type="cellIs" dxfId="138" priority="262" stopIfTrue="1" operator="greaterThan">
      <formula>0</formula>
    </cfRule>
  </conditionalFormatting>
  <conditionalFormatting sqref="AT300:AU300 AW300:BC300 BK300">
    <cfRule type="cellIs" dxfId="137" priority="261" stopIfTrue="1" operator="greaterThan">
      <formula>0</formula>
    </cfRule>
  </conditionalFormatting>
  <conditionalFormatting sqref="AT301:AU301 AW301:BC301 BK301">
    <cfRule type="cellIs" dxfId="136" priority="240" stopIfTrue="1" operator="greaterThan">
      <formula>0</formula>
    </cfRule>
  </conditionalFormatting>
  <conditionalFormatting sqref="AV300">
    <cfRule type="cellIs" dxfId="135" priority="258" stopIfTrue="1" operator="equal">
      <formula>"~"</formula>
    </cfRule>
    <cfRule type="cellIs" dxfId="134" priority="259" stopIfTrue="1" operator="equal">
      <formula>"sold out"</formula>
    </cfRule>
  </conditionalFormatting>
  <conditionalFormatting sqref="BD300">
    <cfRule type="cellIs" dxfId="133" priority="256" stopIfTrue="1" operator="equal">
      <formula>"~"</formula>
    </cfRule>
    <cfRule type="cellIs" dxfId="132" priority="257" stopIfTrue="1" operator="equal">
      <formula>"sold out"</formula>
    </cfRule>
  </conditionalFormatting>
  <conditionalFormatting sqref="BD300">
    <cfRule type="cellIs" dxfId="131" priority="254" stopIfTrue="1" operator="equal">
      <formula>"~"</formula>
    </cfRule>
    <cfRule type="cellIs" dxfId="130" priority="255" stopIfTrue="1" operator="equal">
      <formula>"sold out"</formula>
    </cfRule>
  </conditionalFormatting>
  <conditionalFormatting sqref="Y300:AB300">
    <cfRule type="cellIs" dxfId="129" priority="253" stopIfTrue="1" operator="greaterThan">
      <formula>0</formula>
    </cfRule>
  </conditionalFormatting>
  <conditionalFormatting sqref="AP301:AS301">
    <cfRule type="cellIs" dxfId="128" priority="252" stopIfTrue="1" operator="greaterThan">
      <formula>0</formula>
    </cfRule>
  </conditionalFormatting>
  <conditionalFormatting sqref="AE301">
    <cfRule type="cellIs" dxfId="127" priority="250" stopIfTrue="1" operator="equal">
      <formula>"~"</formula>
    </cfRule>
    <cfRule type="cellIs" dxfId="126" priority="251" stopIfTrue="1" operator="equal">
      <formula>"sold out"</formula>
    </cfRule>
  </conditionalFormatting>
  <conditionalFormatting sqref="BC301 BE301:BJ301">
    <cfRule type="cellIs" dxfId="125" priority="249" stopIfTrue="1" operator="greaterThan">
      <formula>0</formula>
    </cfRule>
  </conditionalFormatting>
  <conditionalFormatting sqref="AU301">
    <cfRule type="cellIs" dxfId="124" priority="248" stopIfTrue="1" operator="greaterThan">
      <formula>0</formula>
    </cfRule>
  </conditionalFormatting>
  <conditionalFormatting sqref="X301 AC301">
    <cfRule type="cellIs" dxfId="123" priority="247" stopIfTrue="1" operator="greaterThan">
      <formula>0</formula>
    </cfRule>
  </conditionalFormatting>
  <conditionalFormatting sqref="AO301">
    <cfRule type="cellIs" dxfId="122" priority="246" stopIfTrue="1" operator="greaterThan">
      <formula>0</formula>
    </cfRule>
  </conditionalFormatting>
  <conditionalFormatting sqref="AW301:BB301">
    <cfRule type="cellIs" dxfId="121" priority="245" stopIfTrue="1" operator="greaterThan">
      <formula>0</formula>
    </cfRule>
  </conditionalFormatting>
  <conditionalFormatting sqref="AN301">
    <cfRule type="cellIs" dxfId="120" priority="243" stopIfTrue="1" operator="equal">
      <formula>"~"</formula>
    </cfRule>
    <cfRule type="cellIs" dxfId="119" priority="244" stopIfTrue="1" operator="equal">
      <formula>"sold out"</formula>
    </cfRule>
  </conditionalFormatting>
  <conditionalFormatting sqref="AG301:AL301">
    <cfRule type="cellIs" dxfId="118" priority="242" stopIfTrue="1" operator="greaterThan">
      <formula>0</formula>
    </cfRule>
  </conditionalFormatting>
  <conditionalFormatting sqref="AT301">
    <cfRule type="cellIs" dxfId="117" priority="241" stopIfTrue="1" operator="greaterThan">
      <formula>0</formula>
    </cfRule>
  </conditionalFormatting>
  <conditionalFormatting sqref="AV301">
    <cfRule type="cellIs" dxfId="116" priority="238" stopIfTrue="1" operator="equal">
      <formula>"~"</formula>
    </cfRule>
    <cfRule type="cellIs" dxfId="115" priority="239" stopIfTrue="1" operator="equal">
      <formula>"sold out"</formula>
    </cfRule>
  </conditionalFormatting>
  <conditionalFormatting sqref="BD301">
    <cfRule type="cellIs" dxfId="114" priority="236" stopIfTrue="1" operator="equal">
      <formula>"~"</formula>
    </cfRule>
    <cfRule type="cellIs" dxfId="113" priority="237" stopIfTrue="1" operator="equal">
      <formula>"sold out"</formula>
    </cfRule>
  </conditionalFormatting>
  <conditionalFormatting sqref="BD301">
    <cfRule type="cellIs" dxfId="112" priority="234" stopIfTrue="1" operator="equal">
      <formula>"~"</formula>
    </cfRule>
    <cfRule type="cellIs" dxfId="111" priority="235" stopIfTrue="1" operator="equal">
      <formula>"sold out"</formula>
    </cfRule>
  </conditionalFormatting>
  <conditionalFormatting sqref="Y301">
    <cfRule type="cellIs" dxfId="110" priority="233" stopIfTrue="1" operator="greaterThan">
      <formula>0</formula>
    </cfRule>
  </conditionalFormatting>
  <conditionalFormatting sqref="AT302:AU302 AW302:BC302 BK302">
    <cfRule type="cellIs" dxfId="109" priority="220" stopIfTrue="1" operator="greaterThan">
      <formula>0</formula>
    </cfRule>
  </conditionalFormatting>
  <conditionalFormatting sqref="AP302">
    <cfRule type="cellIs" dxfId="108" priority="232" stopIfTrue="1" operator="greaterThan">
      <formula>0</formula>
    </cfRule>
  </conditionalFormatting>
  <conditionalFormatting sqref="AE302">
    <cfRule type="cellIs" dxfId="107" priority="230" stopIfTrue="1" operator="equal">
      <formula>"~"</formula>
    </cfRule>
    <cfRule type="cellIs" dxfId="106" priority="231" stopIfTrue="1" operator="equal">
      <formula>"sold out"</formula>
    </cfRule>
  </conditionalFormatting>
  <conditionalFormatting sqref="BC302 BE302:BJ302">
    <cfRule type="cellIs" dxfId="105" priority="229" stopIfTrue="1" operator="greaterThan">
      <formula>0</formula>
    </cfRule>
  </conditionalFormatting>
  <conditionalFormatting sqref="AU302">
    <cfRule type="cellIs" dxfId="104" priority="228" stopIfTrue="1" operator="greaterThan">
      <formula>0</formula>
    </cfRule>
  </conditionalFormatting>
  <conditionalFormatting sqref="X302 AC302">
    <cfRule type="cellIs" dxfId="103" priority="227" stopIfTrue="1" operator="greaterThan">
      <formula>0</formula>
    </cfRule>
  </conditionalFormatting>
  <conditionalFormatting sqref="AO302">
    <cfRule type="cellIs" dxfId="102" priority="226" stopIfTrue="1" operator="greaterThan">
      <formula>0</formula>
    </cfRule>
  </conditionalFormatting>
  <conditionalFormatting sqref="AW302:BB302">
    <cfRule type="cellIs" dxfId="101" priority="225" stopIfTrue="1" operator="greaterThan">
      <formula>0</formula>
    </cfRule>
  </conditionalFormatting>
  <conditionalFormatting sqref="AN302">
    <cfRule type="cellIs" dxfId="100" priority="223" stopIfTrue="1" operator="equal">
      <formula>"~"</formula>
    </cfRule>
    <cfRule type="cellIs" dxfId="99" priority="224" stopIfTrue="1" operator="equal">
      <formula>"sold out"</formula>
    </cfRule>
  </conditionalFormatting>
  <conditionalFormatting sqref="AG302:AL302">
    <cfRule type="cellIs" dxfId="98" priority="222" stopIfTrue="1" operator="greaterThan">
      <formula>0</formula>
    </cfRule>
  </conditionalFormatting>
  <conditionalFormatting sqref="AT302">
    <cfRule type="cellIs" dxfId="97" priority="221" stopIfTrue="1" operator="greaterThan">
      <formula>0</formula>
    </cfRule>
  </conditionalFormatting>
  <conditionalFormatting sqref="AV302">
    <cfRule type="cellIs" dxfId="96" priority="218" stopIfTrue="1" operator="equal">
      <formula>"~"</formula>
    </cfRule>
    <cfRule type="cellIs" dxfId="95" priority="219" stopIfTrue="1" operator="equal">
      <formula>"sold out"</formula>
    </cfRule>
  </conditionalFormatting>
  <conditionalFormatting sqref="BD302">
    <cfRule type="cellIs" dxfId="94" priority="216" stopIfTrue="1" operator="equal">
      <formula>"~"</formula>
    </cfRule>
    <cfRule type="cellIs" dxfId="93" priority="217" stopIfTrue="1" operator="equal">
      <formula>"sold out"</formula>
    </cfRule>
  </conditionalFormatting>
  <conditionalFormatting sqref="BD302">
    <cfRule type="cellIs" dxfId="92" priority="214" stopIfTrue="1" operator="equal">
      <formula>"~"</formula>
    </cfRule>
    <cfRule type="cellIs" dxfId="91" priority="215" stopIfTrue="1" operator="equal">
      <formula>"sold out"</formula>
    </cfRule>
  </conditionalFormatting>
  <conditionalFormatting sqref="Y302">
    <cfRule type="cellIs" dxfId="90" priority="213" stopIfTrue="1" operator="greaterThan">
      <formula>0</formula>
    </cfRule>
  </conditionalFormatting>
  <conditionalFormatting sqref="Z301:AB301">
    <cfRule type="cellIs" dxfId="89" priority="212" stopIfTrue="1" operator="greaterThan">
      <formula>0</formula>
    </cfRule>
  </conditionalFormatting>
  <conditionalFormatting sqref="Z302:AB302">
    <cfRule type="cellIs" dxfId="88" priority="211" stopIfTrue="1" operator="greaterThan">
      <formula>0</formula>
    </cfRule>
  </conditionalFormatting>
  <conditionalFormatting sqref="AT303:AU303 AW303:BC303 BK303">
    <cfRule type="cellIs" dxfId="87" priority="198" stopIfTrue="1" operator="greaterThan">
      <formula>0</formula>
    </cfRule>
  </conditionalFormatting>
  <conditionalFormatting sqref="AP303">
    <cfRule type="cellIs" dxfId="86" priority="210" stopIfTrue="1" operator="greaterThan">
      <formula>0</formula>
    </cfRule>
  </conditionalFormatting>
  <conditionalFormatting sqref="AE303">
    <cfRule type="cellIs" dxfId="85" priority="208" stopIfTrue="1" operator="equal">
      <formula>"~"</formula>
    </cfRule>
    <cfRule type="cellIs" dxfId="84" priority="209" stopIfTrue="1" operator="equal">
      <formula>"sold out"</formula>
    </cfRule>
  </conditionalFormatting>
  <conditionalFormatting sqref="BC303 BE303:BJ303">
    <cfRule type="cellIs" dxfId="83" priority="207" stopIfTrue="1" operator="greaterThan">
      <formula>0</formula>
    </cfRule>
  </conditionalFormatting>
  <conditionalFormatting sqref="AU303">
    <cfRule type="cellIs" dxfId="82" priority="206" stopIfTrue="1" operator="greaterThan">
      <formula>0</formula>
    </cfRule>
  </conditionalFormatting>
  <conditionalFormatting sqref="X303 AC303">
    <cfRule type="cellIs" dxfId="81" priority="205" stopIfTrue="1" operator="greaterThan">
      <formula>0</formula>
    </cfRule>
  </conditionalFormatting>
  <conditionalFormatting sqref="AO303">
    <cfRule type="cellIs" dxfId="80" priority="204" stopIfTrue="1" operator="greaterThan">
      <formula>0</formula>
    </cfRule>
  </conditionalFormatting>
  <conditionalFormatting sqref="AW303:BB303">
    <cfRule type="cellIs" dxfId="79" priority="203" stopIfTrue="1" operator="greaterThan">
      <formula>0</formula>
    </cfRule>
  </conditionalFormatting>
  <conditionalFormatting sqref="AN303">
    <cfRule type="cellIs" dxfId="78" priority="201" stopIfTrue="1" operator="equal">
      <formula>"~"</formula>
    </cfRule>
    <cfRule type="cellIs" dxfId="77" priority="202" stopIfTrue="1" operator="equal">
      <formula>"sold out"</formula>
    </cfRule>
  </conditionalFormatting>
  <conditionalFormatting sqref="AG303:AL303">
    <cfRule type="cellIs" dxfId="76" priority="200" stopIfTrue="1" operator="greaterThan">
      <formula>0</formula>
    </cfRule>
  </conditionalFormatting>
  <conditionalFormatting sqref="AT303">
    <cfRule type="cellIs" dxfId="75" priority="199" stopIfTrue="1" operator="greaterThan">
      <formula>0</formula>
    </cfRule>
  </conditionalFormatting>
  <conditionalFormatting sqref="AV303">
    <cfRule type="cellIs" dxfId="74" priority="196" stopIfTrue="1" operator="equal">
      <formula>"~"</formula>
    </cfRule>
    <cfRule type="cellIs" dxfId="73" priority="197" stopIfTrue="1" operator="equal">
      <formula>"sold out"</formula>
    </cfRule>
  </conditionalFormatting>
  <conditionalFormatting sqref="BD303">
    <cfRule type="cellIs" dxfId="72" priority="194" stopIfTrue="1" operator="equal">
      <formula>"~"</formula>
    </cfRule>
    <cfRule type="cellIs" dxfId="71" priority="195" stopIfTrue="1" operator="equal">
      <formula>"sold out"</formula>
    </cfRule>
  </conditionalFormatting>
  <conditionalFormatting sqref="BD303">
    <cfRule type="cellIs" dxfId="70" priority="192" stopIfTrue="1" operator="equal">
      <formula>"~"</formula>
    </cfRule>
    <cfRule type="cellIs" dxfId="69" priority="193" stopIfTrue="1" operator="equal">
      <formula>"sold out"</formula>
    </cfRule>
  </conditionalFormatting>
  <conditionalFormatting sqref="Y303">
    <cfRule type="cellIs" dxfId="68" priority="191" stopIfTrue="1" operator="greaterThan">
      <formula>0</formula>
    </cfRule>
  </conditionalFormatting>
  <conditionalFormatting sqref="Z303:AB303">
    <cfRule type="cellIs" dxfId="67" priority="190" stopIfTrue="1" operator="greaterThan">
      <formula>0</formula>
    </cfRule>
  </conditionalFormatting>
  <conditionalFormatting sqref="AT305:AU305 AW305:BC305 BK305">
    <cfRule type="cellIs" dxfId="66" priority="177" stopIfTrue="1" operator="greaterThan">
      <formula>0</formula>
    </cfRule>
  </conditionalFormatting>
  <conditionalFormatting sqref="AP305">
    <cfRule type="cellIs" dxfId="65" priority="189" stopIfTrue="1" operator="greaterThan">
      <formula>0</formula>
    </cfRule>
  </conditionalFormatting>
  <conditionalFormatting sqref="AE305">
    <cfRule type="cellIs" dxfId="64" priority="187" stopIfTrue="1" operator="equal">
      <formula>"~"</formula>
    </cfRule>
    <cfRule type="cellIs" dxfId="63" priority="188" stopIfTrue="1" operator="equal">
      <formula>"sold out"</formula>
    </cfRule>
  </conditionalFormatting>
  <conditionalFormatting sqref="BC305 BE305:BJ305">
    <cfRule type="cellIs" dxfId="62" priority="186" stopIfTrue="1" operator="greaterThan">
      <formula>0</formula>
    </cfRule>
  </conditionalFormatting>
  <conditionalFormatting sqref="AU305">
    <cfRule type="cellIs" dxfId="61" priority="185" stopIfTrue="1" operator="greaterThan">
      <formula>0</formula>
    </cfRule>
  </conditionalFormatting>
  <conditionalFormatting sqref="X305 AC305">
    <cfRule type="cellIs" dxfId="60" priority="184" stopIfTrue="1" operator="greaterThan">
      <formula>0</formula>
    </cfRule>
  </conditionalFormatting>
  <conditionalFormatting sqref="AO305">
    <cfRule type="cellIs" dxfId="59" priority="183" stopIfTrue="1" operator="greaterThan">
      <formula>0</formula>
    </cfRule>
  </conditionalFormatting>
  <conditionalFormatting sqref="AW305:BB305">
    <cfRule type="cellIs" dxfId="58" priority="182" stopIfTrue="1" operator="greaterThan">
      <formula>0</formula>
    </cfRule>
  </conditionalFormatting>
  <conditionalFormatting sqref="AN305">
    <cfRule type="cellIs" dxfId="57" priority="180" stopIfTrue="1" operator="equal">
      <formula>"~"</formula>
    </cfRule>
    <cfRule type="cellIs" dxfId="56" priority="181" stopIfTrue="1" operator="equal">
      <formula>"sold out"</formula>
    </cfRule>
  </conditionalFormatting>
  <conditionalFormatting sqref="AG305:AL305">
    <cfRule type="cellIs" dxfId="55" priority="179" stopIfTrue="1" operator="greaterThan">
      <formula>0</formula>
    </cfRule>
  </conditionalFormatting>
  <conditionalFormatting sqref="AT305">
    <cfRule type="cellIs" dxfId="54" priority="178" stopIfTrue="1" operator="greaterThan">
      <formula>0</formula>
    </cfRule>
  </conditionalFormatting>
  <conditionalFormatting sqref="AV305">
    <cfRule type="cellIs" dxfId="53" priority="175" stopIfTrue="1" operator="equal">
      <formula>"~"</formula>
    </cfRule>
    <cfRule type="cellIs" dxfId="52" priority="176" stopIfTrue="1" operator="equal">
      <formula>"sold out"</formula>
    </cfRule>
  </conditionalFormatting>
  <conditionalFormatting sqref="BD305">
    <cfRule type="cellIs" dxfId="51" priority="173" stopIfTrue="1" operator="equal">
      <formula>"~"</formula>
    </cfRule>
    <cfRule type="cellIs" dxfId="50" priority="174" stopIfTrue="1" operator="equal">
      <formula>"sold out"</formula>
    </cfRule>
  </conditionalFormatting>
  <conditionalFormatting sqref="BD305">
    <cfRule type="cellIs" dxfId="49" priority="171" stopIfTrue="1" operator="equal">
      <formula>"~"</formula>
    </cfRule>
    <cfRule type="cellIs" dxfId="48" priority="172" stopIfTrue="1" operator="equal">
      <formula>"sold out"</formula>
    </cfRule>
  </conditionalFormatting>
  <conditionalFormatting sqref="Y305">
    <cfRule type="cellIs" dxfId="47" priority="170" stopIfTrue="1" operator="greaterThan">
      <formula>0</formula>
    </cfRule>
  </conditionalFormatting>
  <conditionalFormatting sqref="Z305:AB305">
    <cfRule type="cellIs" dxfId="46" priority="169" stopIfTrue="1" operator="greaterThan">
      <formula>0</formula>
    </cfRule>
  </conditionalFormatting>
  <conditionalFormatting sqref="AT304:AU304 AW304:BC304 BK304">
    <cfRule type="cellIs" dxfId="45" priority="156" stopIfTrue="1" operator="greaterThan">
      <formula>0</formula>
    </cfRule>
  </conditionalFormatting>
  <conditionalFormatting sqref="AP304:AS304">
    <cfRule type="cellIs" dxfId="44" priority="168" stopIfTrue="1" operator="greaterThan">
      <formula>0</formula>
    </cfRule>
  </conditionalFormatting>
  <conditionalFormatting sqref="AE304">
    <cfRule type="cellIs" dxfId="43" priority="166" stopIfTrue="1" operator="equal">
      <formula>"~"</formula>
    </cfRule>
    <cfRule type="cellIs" dxfId="42" priority="167" stopIfTrue="1" operator="equal">
      <formula>"sold out"</formula>
    </cfRule>
  </conditionalFormatting>
  <conditionalFormatting sqref="BC304 BE304:BJ304">
    <cfRule type="cellIs" dxfId="41" priority="165" stopIfTrue="1" operator="greaterThan">
      <formula>0</formula>
    </cfRule>
  </conditionalFormatting>
  <conditionalFormatting sqref="AU304">
    <cfRule type="cellIs" dxfId="40" priority="164" stopIfTrue="1" operator="greaterThan">
      <formula>0</formula>
    </cfRule>
  </conditionalFormatting>
  <conditionalFormatting sqref="X304 AC304">
    <cfRule type="cellIs" dxfId="39" priority="163" stopIfTrue="1" operator="greaterThan">
      <formula>0</formula>
    </cfRule>
  </conditionalFormatting>
  <conditionalFormatting sqref="AO304">
    <cfRule type="cellIs" dxfId="38" priority="162" stopIfTrue="1" operator="greaterThan">
      <formula>0</formula>
    </cfRule>
  </conditionalFormatting>
  <conditionalFormatting sqref="AW304:BB304">
    <cfRule type="cellIs" dxfId="37" priority="161" stopIfTrue="1" operator="greaterThan">
      <formula>0</formula>
    </cfRule>
  </conditionalFormatting>
  <conditionalFormatting sqref="AN304">
    <cfRule type="cellIs" dxfId="36" priority="159" stopIfTrue="1" operator="equal">
      <formula>"~"</formula>
    </cfRule>
    <cfRule type="cellIs" dxfId="35" priority="160" stopIfTrue="1" operator="equal">
      <formula>"sold out"</formula>
    </cfRule>
  </conditionalFormatting>
  <conditionalFormatting sqref="AG304:AL304">
    <cfRule type="cellIs" dxfId="34" priority="158" stopIfTrue="1" operator="greaterThan">
      <formula>0</formula>
    </cfRule>
  </conditionalFormatting>
  <conditionalFormatting sqref="AT304">
    <cfRule type="cellIs" dxfId="33" priority="157" stopIfTrue="1" operator="greaterThan">
      <formula>0</formula>
    </cfRule>
  </conditionalFormatting>
  <conditionalFormatting sqref="AV304">
    <cfRule type="cellIs" dxfId="32" priority="154" stopIfTrue="1" operator="equal">
      <formula>"~"</formula>
    </cfRule>
    <cfRule type="cellIs" dxfId="31" priority="155" stopIfTrue="1" operator="equal">
      <formula>"sold out"</formula>
    </cfRule>
  </conditionalFormatting>
  <conditionalFormatting sqref="BD304">
    <cfRule type="cellIs" dxfId="30" priority="152" stopIfTrue="1" operator="equal">
      <formula>"~"</formula>
    </cfRule>
    <cfRule type="cellIs" dxfId="29" priority="153" stopIfTrue="1" operator="equal">
      <formula>"sold out"</formula>
    </cfRule>
  </conditionalFormatting>
  <conditionalFormatting sqref="BD304">
    <cfRule type="cellIs" dxfId="28" priority="150" stopIfTrue="1" operator="equal">
      <formula>"~"</formula>
    </cfRule>
    <cfRule type="cellIs" dxfId="27" priority="151" stopIfTrue="1" operator="equal">
      <formula>"sold out"</formula>
    </cfRule>
  </conditionalFormatting>
  <conditionalFormatting sqref="Y304">
    <cfRule type="cellIs" dxfId="26" priority="149" stopIfTrue="1" operator="greaterThan">
      <formula>0</formula>
    </cfRule>
  </conditionalFormatting>
  <conditionalFormatting sqref="Z304:AB304">
    <cfRule type="cellIs" dxfId="25" priority="148" stopIfTrue="1" operator="greaterThan">
      <formula>0</formula>
    </cfRule>
  </conditionalFormatting>
  <conditionalFormatting sqref="AT306:AU307 AW306:BC307 BK306:BK307">
    <cfRule type="cellIs" dxfId="24" priority="135" stopIfTrue="1" operator="greaterThan">
      <formula>0</formula>
    </cfRule>
  </conditionalFormatting>
  <conditionalFormatting sqref="AP306:AP307">
    <cfRule type="cellIs" dxfId="23" priority="147" stopIfTrue="1" operator="greaterThan">
      <formula>0</formula>
    </cfRule>
  </conditionalFormatting>
  <conditionalFormatting sqref="AE306:AE307">
    <cfRule type="cellIs" dxfId="22" priority="145" stopIfTrue="1" operator="equal">
      <formula>"~"</formula>
    </cfRule>
    <cfRule type="cellIs" dxfId="21" priority="146" stopIfTrue="1" operator="equal">
      <formula>"sold out"</formula>
    </cfRule>
  </conditionalFormatting>
  <conditionalFormatting sqref="BC306:BC307 BE306:BJ307">
    <cfRule type="cellIs" dxfId="20" priority="144" stopIfTrue="1" operator="greaterThan">
      <formula>0</formula>
    </cfRule>
  </conditionalFormatting>
  <conditionalFormatting sqref="AU306:AU307">
    <cfRule type="cellIs" dxfId="19" priority="143" stopIfTrue="1" operator="greaterThan">
      <formula>0</formula>
    </cfRule>
  </conditionalFormatting>
  <conditionalFormatting sqref="X306:X307 AC306:AC307">
    <cfRule type="cellIs" dxfId="18" priority="142" stopIfTrue="1" operator="greaterThan">
      <formula>0</formula>
    </cfRule>
  </conditionalFormatting>
  <conditionalFormatting sqref="AO306:AO307">
    <cfRule type="cellIs" dxfId="17" priority="141" stopIfTrue="1" operator="greaterThan">
      <formula>0</formula>
    </cfRule>
  </conditionalFormatting>
  <conditionalFormatting sqref="AW306:BB307">
    <cfRule type="cellIs" dxfId="16" priority="140" stopIfTrue="1" operator="greaterThan">
      <formula>0</formula>
    </cfRule>
  </conditionalFormatting>
  <conditionalFormatting sqref="AN306:AN307">
    <cfRule type="cellIs" dxfId="15" priority="138" stopIfTrue="1" operator="equal">
      <formula>"~"</formula>
    </cfRule>
    <cfRule type="cellIs" dxfId="14" priority="139" stopIfTrue="1" operator="equal">
      <formula>"sold out"</formula>
    </cfRule>
  </conditionalFormatting>
  <conditionalFormatting sqref="AG306:AL307">
    <cfRule type="cellIs" dxfId="13" priority="137" stopIfTrue="1" operator="greaterThan">
      <formula>0</formula>
    </cfRule>
  </conditionalFormatting>
  <conditionalFormatting sqref="AT306:AT307">
    <cfRule type="cellIs" dxfId="12" priority="136" stopIfTrue="1" operator="greaterThan">
      <formula>0</formula>
    </cfRule>
  </conditionalFormatting>
  <conditionalFormatting sqref="AV306:AV307">
    <cfRule type="cellIs" dxfId="11" priority="133" stopIfTrue="1" operator="equal">
      <formula>"~"</formula>
    </cfRule>
    <cfRule type="cellIs" dxfId="10" priority="134" stopIfTrue="1" operator="equal">
      <formula>"sold out"</formula>
    </cfRule>
  </conditionalFormatting>
  <conditionalFormatting sqref="BD306:BD307">
    <cfRule type="cellIs" dxfId="9" priority="131" stopIfTrue="1" operator="equal">
      <formula>"~"</formula>
    </cfRule>
    <cfRule type="cellIs" dxfId="8" priority="132" stopIfTrue="1" operator="equal">
      <formula>"sold out"</formula>
    </cfRule>
  </conditionalFormatting>
  <conditionalFormatting sqref="BD306:BD307">
    <cfRule type="cellIs" dxfId="7" priority="129" stopIfTrue="1" operator="equal">
      <formula>"~"</formula>
    </cfRule>
    <cfRule type="cellIs" dxfId="6" priority="130" stopIfTrue="1" operator="equal">
      <formula>"sold out"</formula>
    </cfRule>
  </conditionalFormatting>
  <conditionalFormatting sqref="Y306:Y307">
    <cfRule type="cellIs" dxfId="5" priority="128" stopIfTrue="1" operator="greaterThan">
      <formula>0</formula>
    </cfRule>
  </conditionalFormatting>
  <conditionalFormatting sqref="Z306:AB310">
    <cfRule type="cellIs" dxfId="4" priority="127" stopIfTrue="1" operator="greaterThan">
      <formula>0</formula>
    </cfRule>
  </conditionalFormatting>
  <conditionalFormatting sqref="AQ307:AS309">
    <cfRule type="cellIs" dxfId="3" priority="63" stopIfTrue="1" operator="greaterThan">
      <formula>0</formula>
    </cfRule>
  </conditionalFormatting>
  <conditionalFormatting sqref="AQ305:AS306">
    <cfRule type="cellIs" dxfId="2" priority="62" stopIfTrue="1" operator="greaterThan">
      <formula>0</formula>
    </cfRule>
  </conditionalFormatting>
  <conditionalFormatting sqref="AQ302:AS303">
    <cfRule type="cellIs" dxfId="1" priority="61" stopIfTrue="1" operator="greaterThan">
      <formula>0</formula>
    </cfRule>
  </conditionalFormatting>
  <conditionalFormatting sqref="AQ300:AS300">
    <cfRule type="cellIs" dxfId="0" priority="60" stopIfTrue="1" operator="greaterThan">
      <formula>0</formula>
    </cfRule>
  </conditionalFormatting>
  <pageMargins left="0" right="0" top="0" bottom="0" header="0" footer="0"/>
  <pageSetup paperSize="9" scale="10" orientation="landscape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Z1342"/>
  <sheetViews>
    <sheetView workbookViewId="0">
      <pane ySplit="1" topLeftCell="A2" activePane="bottomLeft" state="frozen"/>
      <selection pane="bottomLeft" activeCell="E14" sqref="E14"/>
    </sheetView>
  </sheetViews>
  <sheetFormatPr defaultRowHeight="15" outlineLevelCol="1" x14ac:dyDescent="0.25"/>
  <cols>
    <col min="1" max="1" width="9.28515625" bestFit="1" customWidth="1"/>
    <col min="2" max="2" width="24.85546875" bestFit="1" customWidth="1"/>
    <col min="3" max="3" width="10.7109375" bestFit="1" customWidth="1"/>
    <col min="4" max="4" width="10.85546875" style="72" bestFit="1" customWidth="1"/>
    <col min="5" max="5" width="14.85546875" style="163" bestFit="1" customWidth="1"/>
    <col min="6" max="6" width="63.85546875" style="164" bestFit="1" customWidth="1"/>
    <col min="7" max="7" width="14.28515625" style="165" bestFit="1" customWidth="1"/>
    <col min="8" max="8" width="8" style="166" bestFit="1" customWidth="1"/>
    <col min="9" max="9" width="9.85546875" style="167" bestFit="1" customWidth="1"/>
    <col min="10" max="10" width="9" style="168" bestFit="1" customWidth="1"/>
    <col min="11" max="11" width="7.140625" style="169" bestFit="1" customWidth="1"/>
    <col min="12" max="12" width="9.42578125" style="170" bestFit="1" customWidth="1"/>
    <col min="13" max="13" width="9.42578125" style="188" hidden="1" customWidth="1" outlineLevel="1"/>
    <col min="14" max="14" width="10.85546875" style="188" hidden="1" customWidth="1" outlineLevel="1"/>
    <col min="15" max="15" width="9.140625" collapsed="1"/>
    <col min="16" max="16" width="10.7109375" bestFit="1" customWidth="1"/>
  </cols>
  <sheetData>
    <row r="1" spans="1:26" s="186" customFormat="1" ht="15.75" thickBot="1" x14ac:dyDescent="0.3">
      <c r="A1" s="183" t="s">
        <v>2498</v>
      </c>
      <c r="B1" s="184" t="s">
        <v>26</v>
      </c>
      <c r="C1" s="184" t="s">
        <v>2500</v>
      </c>
      <c r="D1" s="185" t="s">
        <v>969</v>
      </c>
      <c r="E1" s="187" t="s">
        <v>2501</v>
      </c>
      <c r="F1" s="185" t="s">
        <v>2502</v>
      </c>
      <c r="G1" s="185" t="s">
        <v>2503</v>
      </c>
      <c r="H1" s="185" t="s">
        <v>2504</v>
      </c>
      <c r="I1" s="185" t="s">
        <v>2505</v>
      </c>
      <c r="J1" s="185" t="s">
        <v>2506</v>
      </c>
      <c r="K1" s="185" t="s">
        <v>2507</v>
      </c>
      <c r="L1" s="185" t="s">
        <v>2508</v>
      </c>
      <c r="M1" s="189" t="s">
        <v>2500</v>
      </c>
      <c r="N1" s="189" t="s">
        <v>969</v>
      </c>
      <c r="P1" s="190" t="s">
        <v>4275</v>
      </c>
      <c r="Q1" s="191" t="s">
        <v>4276</v>
      </c>
    </row>
    <row r="2" spans="1:26" s="98" customFormat="1" x14ac:dyDescent="0.25">
      <c r="A2" s="171" t="str">
        <f>_xlfn.LET(_xlpm.START,FIND("арт. ",F2)+5,_xlpm.END,FIND(" ",F2,_xlpm.START),_xlpm.Result,TRIM(MID(F2,_xlpm.START,_xlpm.END-_xlpm.START)),IFERROR(VALUE(_xlpm.Result),_xlpm.Result))</f>
        <v>25485BH</v>
      </c>
      <c r="B2" s="171" t="str">
        <f>_xlfn.LET(_xlpm.START,FIND("арт. ",F2)+13,_xlpm.END,FIND("(",F2),TRIM(MID(F2,_xlpm.START,_xlpm.END-_xlpm.START)))</f>
        <v>LEFF</v>
      </c>
      <c r="C2" s="171" t="str">
        <f>_xlfn.LET(_xlpm.START,1,_xlpm.END,FIND(MID($Q$1,1,1),F2),TRIM(MID(F2,_xlpm.START,_xlpm.END-_xlpm.START)))</f>
        <v>Бейсболка</v>
      </c>
      <c r="D2" s="172" t="str">
        <f>VLOOKUP(C2,M:N,2,0)</f>
        <v>Бейсболки</v>
      </c>
      <c r="E2" s="173" t="s">
        <v>2510</v>
      </c>
      <c r="F2" s="174" t="s">
        <v>2511</v>
      </c>
      <c r="G2" s="175" t="s">
        <v>599</v>
      </c>
      <c r="H2" s="176" t="s">
        <v>2512</v>
      </c>
      <c r="I2" s="177">
        <v>1</v>
      </c>
      <c r="J2" s="178" t="s">
        <v>2512</v>
      </c>
      <c r="K2" s="179"/>
      <c r="L2" s="180">
        <v>1</v>
      </c>
      <c r="M2" t="s">
        <v>4239</v>
      </c>
      <c r="N2" t="s">
        <v>4240</v>
      </c>
      <c r="O2"/>
      <c r="P2" s="72"/>
      <c r="Q2"/>
      <c r="R2" s="181">
        <f>SUM(F2:F3)</f>
        <v>0</v>
      </c>
      <c r="S2" s="67"/>
      <c r="T2" s="182">
        <f>SUM(H2:H3)</f>
        <v>0</v>
      </c>
      <c r="U2"/>
      <c r="V2"/>
      <c r="W2"/>
      <c r="X2"/>
      <c r="Y2"/>
      <c r="Z2"/>
    </row>
    <row r="3" spans="1:26" x14ac:dyDescent="0.25">
      <c r="A3" s="171" t="str">
        <f t="shared" ref="A3:A66" si="0">_xlfn.LET(_xlpm.START,FIND("арт. ",F3)+5,_xlpm.END,FIND(" ",F3,_xlpm.START),_xlpm.Result,TRIM(MID(F3,_xlpm.START,_xlpm.END-_xlpm.START)),IFERROR(VALUE(_xlpm.Result),_xlpm.Result))</f>
        <v>25542BH</v>
      </c>
      <c r="B3" s="171" t="str">
        <f t="shared" ref="B3:B66" si="1">_xlfn.LET(_xlpm.START,FIND("арт. ",F3)+13,_xlpm.END,FIND("(",F3),TRIM(MID(F3,_xlpm.START,_xlpm.END-_xlpm.START)))</f>
        <v>MAXSON</v>
      </c>
      <c r="C3" s="171" t="str">
        <f t="shared" ref="C3:C66" si="2">_xlfn.LET(_xlpm.START,1,_xlpm.END,FIND(MID($Q$1,1,1),F3),TRIM(MID(F3,_xlpm.START,_xlpm.END-_xlpm.START)))</f>
        <v>Бейсболка</v>
      </c>
      <c r="D3" s="172" t="str">
        <f t="shared" ref="D3:D66" si="3">VLOOKUP(C3,M:N,2,0)</f>
        <v>Бейсболки</v>
      </c>
      <c r="E3" s="163" t="s">
        <v>2119</v>
      </c>
      <c r="F3" s="164" t="s">
        <v>2120</v>
      </c>
      <c r="G3" s="165" t="s">
        <v>599</v>
      </c>
      <c r="H3" s="166" t="s">
        <v>2513</v>
      </c>
      <c r="I3" s="167">
        <v>1</v>
      </c>
      <c r="J3" s="168" t="s">
        <v>2513</v>
      </c>
      <c r="L3" s="170">
        <v>1</v>
      </c>
      <c r="M3" t="s">
        <v>4241</v>
      </c>
      <c r="N3" t="s">
        <v>4242</v>
      </c>
      <c r="P3" s="72"/>
      <c r="R3" s="69"/>
      <c r="S3" s="67"/>
      <c r="T3" s="67"/>
    </row>
    <row r="4" spans="1:26" x14ac:dyDescent="0.25">
      <c r="A4" s="171" t="str">
        <f t="shared" si="0"/>
        <v>25544BH</v>
      </c>
      <c r="B4" s="171" t="str">
        <f t="shared" si="1"/>
        <v>WESTER</v>
      </c>
      <c r="C4" s="171" t="str">
        <f t="shared" si="2"/>
        <v>Бейсболка</v>
      </c>
      <c r="D4" s="172" t="str">
        <f t="shared" si="3"/>
        <v>Бейсболки</v>
      </c>
      <c r="E4" s="163" t="s">
        <v>2126</v>
      </c>
      <c r="F4" s="164" t="s">
        <v>2127</v>
      </c>
      <c r="G4" s="165" t="s">
        <v>599</v>
      </c>
      <c r="H4" s="166" t="s">
        <v>2514</v>
      </c>
      <c r="I4" s="167">
        <v>1</v>
      </c>
      <c r="J4" s="168" t="s">
        <v>2514</v>
      </c>
      <c r="L4" s="170">
        <v>1</v>
      </c>
      <c r="M4" t="s">
        <v>966</v>
      </c>
      <c r="N4" t="s">
        <v>4243</v>
      </c>
      <c r="P4" s="117" t="s">
        <v>966</v>
      </c>
      <c r="R4" s="84">
        <f>SUMIF(B:B,P4,F:F)</f>
        <v>0</v>
      </c>
      <c r="S4" s="69"/>
      <c r="T4" s="68">
        <f>SUMIF(B:B,P4,H:H)</f>
        <v>0</v>
      </c>
    </row>
    <row r="5" spans="1:26" x14ac:dyDescent="0.25">
      <c r="A5" s="171" t="str">
        <f t="shared" si="0"/>
        <v>BAPRO71</v>
      </c>
      <c r="B5" s="171" t="str">
        <f t="shared" si="1"/>
        <v>BULLPEN</v>
      </c>
      <c r="C5" s="171" t="str">
        <f t="shared" si="2"/>
        <v>Бейсболка</v>
      </c>
      <c r="D5" s="172" t="str">
        <f t="shared" si="3"/>
        <v>Бейсболки</v>
      </c>
      <c r="E5" s="163" t="s">
        <v>2515</v>
      </c>
      <c r="F5" s="164" t="s">
        <v>2516</v>
      </c>
      <c r="G5" s="165" t="s">
        <v>599</v>
      </c>
      <c r="H5" s="166" t="s">
        <v>2517</v>
      </c>
      <c r="I5" s="167">
        <v>1</v>
      </c>
      <c r="J5" s="168" t="s">
        <v>2517</v>
      </c>
      <c r="L5" s="170">
        <v>1</v>
      </c>
      <c r="M5" t="s">
        <v>966</v>
      </c>
      <c r="N5" t="s">
        <v>4243</v>
      </c>
      <c r="P5" s="117" t="s">
        <v>963</v>
      </c>
      <c r="R5" s="84">
        <f>SUMIF(B:B,P5,F:F)</f>
        <v>0</v>
      </c>
      <c r="S5" s="69"/>
      <c r="T5" s="68">
        <f>SUMIF(B:B,P5,H:H)</f>
        <v>0</v>
      </c>
    </row>
    <row r="6" spans="1:26" x14ac:dyDescent="0.25">
      <c r="A6" s="171">
        <f t="shared" si="0"/>
        <v>1365</v>
      </c>
      <c r="B6" s="171" t="str">
        <f t="shared" si="1"/>
        <v>HAM</v>
      </c>
      <c r="C6" s="171" t="str">
        <f t="shared" si="2"/>
        <v>Кепка</v>
      </c>
      <c r="D6" s="172" t="str">
        <f t="shared" si="3"/>
        <v>Кепки</v>
      </c>
      <c r="E6" s="163" t="s">
        <v>578</v>
      </c>
      <c r="F6" s="164" t="s">
        <v>260</v>
      </c>
      <c r="G6" s="165" t="s">
        <v>552</v>
      </c>
      <c r="H6" s="166" t="s">
        <v>2519</v>
      </c>
      <c r="I6" s="167">
        <v>4</v>
      </c>
      <c r="J6" s="168" t="s">
        <v>2520</v>
      </c>
      <c r="L6" s="170">
        <v>4</v>
      </c>
      <c r="M6" t="s">
        <v>4244</v>
      </c>
      <c r="N6" t="s">
        <v>4245</v>
      </c>
      <c r="P6" s="117" t="s">
        <v>1740</v>
      </c>
      <c r="R6" s="84">
        <f>SUMIF(B:B,P6,F:F)</f>
        <v>0</v>
      </c>
      <c r="S6" s="69"/>
      <c r="T6" s="68">
        <f>SUMIF(B:B,P6,H:H)</f>
        <v>0</v>
      </c>
    </row>
    <row r="7" spans="1:26" x14ac:dyDescent="0.25">
      <c r="A7" s="171">
        <f t="shared" si="0"/>
        <v>1365</v>
      </c>
      <c r="B7" s="171" t="str">
        <f t="shared" si="1"/>
        <v>HAM</v>
      </c>
      <c r="C7" s="171" t="str">
        <f t="shared" si="2"/>
        <v>Кепка</v>
      </c>
      <c r="D7" s="172" t="str">
        <f t="shared" si="3"/>
        <v>Кепки</v>
      </c>
      <c r="E7" s="163" t="s">
        <v>1316</v>
      </c>
      <c r="F7" s="164" t="s">
        <v>260</v>
      </c>
      <c r="G7" s="165" t="s">
        <v>553</v>
      </c>
      <c r="H7" s="166" t="s">
        <v>2519</v>
      </c>
      <c r="I7" s="167">
        <v>2</v>
      </c>
      <c r="J7" s="168" t="s">
        <v>2521</v>
      </c>
      <c r="L7" s="170">
        <v>2</v>
      </c>
      <c r="M7" t="s">
        <v>4246</v>
      </c>
      <c r="N7" t="s">
        <v>4246</v>
      </c>
      <c r="P7" s="117" t="s">
        <v>964</v>
      </c>
      <c r="R7" s="84">
        <f>SUMIF(B:B,P7,F:F)</f>
        <v>0</v>
      </c>
      <c r="S7" s="69"/>
      <c r="T7" s="68">
        <f>SUMIF(B:B,P7,H:H)</f>
        <v>0</v>
      </c>
    </row>
    <row r="8" spans="1:26" x14ac:dyDescent="0.25">
      <c r="A8" s="171">
        <f t="shared" si="0"/>
        <v>1365</v>
      </c>
      <c r="B8" s="171" t="str">
        <f t="shared" si="1"/>
        <v>HAM</v>
      </c>
      <c r="C8" s="171" t="str">
        <f t="shared" si="2"/>
        <v>Кепка</v>
      </c>
      <c r="D8" s="172" t="str">
        <f t="shared" si="3"/>
        <v>Кепки</v>
      </c>
      <c r="E8" s="163" t="s">
        <v>1317</v>
      </c>
      <c r="F8" s="164" t="s">
        <v>260</v>
      </c>
      <c r="G8" s="165" t="s">
        <v>550</v>
      </c>
      <c r="H8" s="166" t="s">
        <v>2519</v>
      </c>
      <c r="I8" s="167">
        <v>1</v>
      </c>
      <c r="J8" s="168" t="s">
        <v>2519</v>
      </c>
      <c r="L8" s="170">
        <v>1</v>
      </c>
      <c r="M8" t="s">
        <v>4247</v>
      </c>
      <c r="N8" t="s">
        <v>4248</v>
      </c>
      <c r="P8" s="117" t="s">
        <v>965</v>
      </c>
      <c r="R8" s="84">
        <f>SUMIF(B:B,P8,F:F)</f>
        <v>0</v>
      </c>
      <c r="S8" s="69"/>
      <c r="T8" s="68">
        <f>SUMIF(B:B,P8,H:H)</f>
        <v>0</v>
      </c>
    </row>
    <row r="9" spans="1:26" x14ac:dyDescent="0.25">
      <c r="A9" s="171">
        <f t="shared" si="0"/>
        <v>1365</v>
      </c>
      <c r="B9" s="171" t="str">
        <f t="shared" si="1"/>
        <v>HAM</v>
      </c>
      <c r="C9" s="171" t="str">
        <f t="shared" si="2"/>
        <v>Кепка</v>
      </c>
      <c r="D9" s="172" t="str">
        <f t="shared" si="3"/>
        <v>Кепки</v>
      </c>
      <c r="E9" s="163" t="s">
        <v>1321</v>
      </c>
      <c r="F9" s="164" t="s">
        <v>1322</v>
      </c>
      <c r="G9" s="165" t="s">
        <v>555</v>
      </c>
      <c r="H9" s="166" t="s">
        <v>2519</v>
      </c>
      <c r="I9" s="167">
        <v>1</v>
      </c>
      <c r="J9" s="168" t="s">
        <v>2519</v>
      </c>
      <c r="L9" s="170">
        <v>1</v>
      </c>
      <c r="M9" t="s">
        <v>4249</v>
      </c>
      <c r="N9" t="s">
        <v>4250</v>
      </c>
      <c r="P9" s="72"/>
      <c r="R9" s="69"/>
      <c r="S9" s="67"/>
      <c r="T9" s="67"/>
    </row>
    <row r="10" spans="1:26" x14ac:dyDescent="0.25">
      <c r="A10" s="171">
        <f t="shared" si="0"/>
        <v>1365</v>
      </c>
      <c r="B10" s="171" t="str">
        <f t="shared" si="1"/>
        <v>HAM</v>
      </c>
      <c r="C10" s="171" t="str">
        <f t="shared" si="2"/>
        <v>Кепка</v>
      </c>
      <c r="D10" s="172" t="str">
        <f t="shared" si="3"/>
        <v>Кепки</v>
      </c>
      <c r="E10" s="163" t="s">
        <v>1323</v>
      </c>
      <c r="F10" s="164" t="s">
        <v>1322</v>
      </c>
      <c r="G10" s="165" t="s">
        <v>552</v>
      </c>
      <c r="H10" s="166" t="s">
        <v>2519</v>
      </c>
      <c r="I10" s="167">
        <v>1</v>
      </c>
      <c r="J10" s="168" t="s">
        <v>2519</v>
      </c>
      <c r="L10" s="170">
        <v>1</v>
      </c>
      <c r="M10" t="s">
        <v>963</v>
      </c>
      <c r="N10" t="s">
        <v>4251</v>
      </c>
      <c r="P10" s="83" t="s">
        <v>599</v>
      </c>
      <c r="R10" s="84">
        <f>SUMIF(E:E,P10,F:F)</f>
        <v>0</v>
      </c>
      <c r="S10" s="69"/>
      <c r="T10" s="68">
        <f>SUMIF(E:E,P10,H:H)</f>
        <v>0</v>
      </c>
    </row>
    <row r="11" spans="1:26" x14ac:dyDescent="0.25">
      <c r="A11" s="171">
        <f t="shared" si="0"/>
        <v>1365</v>
      </c>
      <c r="B11" s="171" t="str">
        <f t="shared" si="1"/>
        <v>HAM</v>
      </c>
      <c r="C11" s="171" t="str">
        <f t="shared" si="2"/>
        <v>Кепка</v>
      </c>
      <c r="D11" s="172" t="str">
        <f t="shared" si="3"/>
        <v>Кепки</v>
      </c>
      <c r="E11" s="163" t="s">
        <v>1324</v>
      </c>
      <c r="F11" s="164" t="s">
        <v>1322</v>
      </c>
      <c r="G11" s="165" t="s">
        <v>553</v>
      </c>
      <c r="H11" s="166" t="s">
        <v>2519</v>
      </c>
      <c r="I11" s="167">
        <v>3</v>
      </c>
      <c r="J11" s="168" t="s">
        <v>2522</v>
      </c>
      <c r="L11" s="170">
        <v>3</v>
      </c>
      <c r="M11" t="s">
        <v>4252</v>
      </c>
      <c r="N11" t="s">
        <v>4253</v>
      </c>
      <c r="P11" s="83" t="s">
        <v>555</v>
      </c>
      <c r="R11" s="84">
        <f>SUMIF(E:E,P11,F:F)</f>
        <v>0</v>
      </c>
      <c r="S11" s="69"/>
      <c r="T11" s="68">
        <f>SUMIF(E:E,P11,H:H)</f>
        <v>0</v>
      </c>
    </row>
    <row r="12" spans="1:26" x14ac:dyDescent="0.25">
      <c r="A12" s="171">
        <f t="shared" si="0"/>
        <v>1365</v>
      </c>
      <c r="B12" s="171" t="str">
        <f t="shared" si="1"/>
        <v>HAM</v>
      </c>
      <c r="C12" s="171" t="str">
        <f t="shared" si="2"/>
        <v>Кепка</v>
      </c>
      <c r="D12" s="172" t="str">
        <f t="shared" si="3"/>
        <v>Кепки</v>
      </c>
      <c r="E12" s="163" t="s">
        <v>1325</v>
      </c>
      <c r="F12" s="164" t="s">
        <v>1322</v>
      </c>
      <c r="G12" s="165" t="s">
        <v>550</v>
      </c>
      <c r="H12" s="166" t="s">
        <v>2519</v>
      </c>
      <c r="I12" s="167">
        <v>3</v>
      </c>
      <c r="J12" s="168" t="s">
        <v>2522</v>
      </c>
      <c r="L12" s="170">
        <v>3</v>
      </c>
      <c r="M12" t="s">
        <v>4254</v>
      </c>
      <c r="N12" t="s">
        <v>4255</v>
      </c>
      <c r="P12" s="83" t="s">
        <v>552</v>
      </c>
      <c r="R12" s="84">
        <f>SUMIF(E:E,P12,F:F)</f>
        <v>0</v>
      </c>
      <c r="S12" s="69"/>
      <c r="T12" s="68">
        <f>SUMIF(E:E,P12,H:H)</f>
        <v>0</v>
      </c>
    </row>
    <row r="13" spans="1:26" x14ac:dyDescent="0.25">
      <c r="A13" s="171">
        <f t="shared" si="0"/>
        <v>1365</v>
      </c>
      <c r="B13" s="171" t="str">
        <f t="shared" si="1"/>
        <v>HAM</v>
      </c>
      <c r="C13" s="171" t="str">
        <f t="shared" si="2"/>
        <v>Кепка</v>
      </c>
      <c r="D13" s="172" t="str">
        <f t="shared" si="3"/>
        <v>Кепки</v>
      </c>
      <c r="E13" s="163" t="s">
        <v>1318</v>
      </c>
      <c r="F13" s="164" t="s">
        <v>683</v>
      </c>
      <c r="G13" s="165" t="s">
        <v>555</v>
      </c>
      <c r="H13" s="166" t="s">
        <v>2519</v>
      </c>
      <c r="I13" s="167">
        <v>1</v>
      </c>
      <c r="J13" s="168" t="s">
        <v>2519</v>
      </c>
      <c r="L13" s="170">
        <v>1</v>
      </c>
      <c r="M13" t="s">
        <v>4256</v>
      </c>
      <c r="N13" t="s">
        <v>4256</v>
      </c>
      <c r="P13" s="83" t="s">
        <v>583</v>
      </c>
      <c r="R13" s="84">
        <f>SUMIF(E:E,P13,F:F)</f>
        <v>0</v>
      </c>
      <c r="S13" s="69"/>
      <c r="T13" s="68">
        <f>SUMIF(E:E,P13,H:H)</f>
        <v>0</v>
      </c>
    </row>
    <row r="14" spans="1:26" x14ac:dyDescent="0.25">
      <c r="A14" s="171">
        <f t="shared" si="0"/>
        <v>1365</v>
      </c>
      <c r="B14" s="171" t="str">
        <f t="shared" si="1"/>
        <v>HAM</v>
      </c>
      <c r="C14" s="171" t="str">
        <f t="shared" si="2"/>
        <v>Кепка</v>
      </c>
      <c r="D14" s="172" t="str">
        <f t="shared" si="3"/>
        <v>Кепки</v>
      </c>
      <c r="E14" s="163" t="s">
        <v>684</v>
      </c>
      <c r="F14" s="164" t="s">
        <v>683</v>
      </c>
      <c r="G14" s="165" t="s">
        <v>553</v>
      </c>
      <c r="H14" s="166" t="s">
        <v>2519</v>
      </c>
      <c r="I14" s="167">
        <v>1</v>
      </c>
      <c r="J14" s="168" t="s">
        <v>2519</v>
      </c>
      <c r="L14" s="170">
        <v>1</v>
      </c>
      <c r="M14" t="s">
        <v>4257</v>
      </c>
      <c r="N14" t="s">
        <v>4258</v>
      </c>
      <c r="P14" s="83" t="s">
        <v>553</v>
      </c>
      <c r="R14" s="84">
        <f>SUMIF(E:E,P14,F:F)</f>
        <v>0</v>
      </c>
      <c r="S14" s="69"/>
      <c r="T14" s="68">
        <f>SUMIF(E:E,P14,H:H)</f>
        <v>0</v>
      </c>
    </row>
    <row r="15" spans="1:26" x14ac:dyDescent="0.25">
      <c r="A15" s="171">
        <f t="shared" si="0"/>
        <v>1365</v>
      </c>
      <c r="B15" s="171" t="str">
        <f t="shared" si="1"/>
        <v>HAM</v>
      </c>
      <c r="C15" s="171" t="str">
        <f t="shared" si="2"/>
        <v>Кепка</v>
      </c>
      <c r="D15" s="172" t="str">
        <f t="shared" si="3"/>
        <v>Кепки</v>
      </c>
      <c r="E15" s="163" t="s">
        <v>1319</v>
      </c>
      <c r="F15" s="164" t="s">
        <v>683</v>
      </c>
      <c r="G15" s="165" t="s">
        <v>550</v>
      </c>
      <c r="H15" s="166" t="s">
        <v>2519</v>
      </c>
      <c r="I15" s="167">
        <v>1</v>
      </c>
      <c r="J15" s="168" t="s">
        <v>2519</v>
      </c>
      <c r="L15" s="170">
        <v>1</v>
      </c>
      <c r="M15" t="s">
        <v>4259</v>
      </c>
      <c r="N15" t="s">
        <v>4260</v>
      </c>
      <c r="P15" s="83" t="s">
        <v>585</v>
      </c>
      <c r="R15" s="84">
        <f>SUMIF(E:E,P15,F:F)</f>
        <v>0</v>
      </c>
      <c r="S15" s="69"/>
      <c r="T15" s="68">
        <f>SUMIF(E:E,P15,H:H)</f>
        <v>0</v>
      </c>
    </row>
    <row r="16" spans="1:26" x14ac:dyDescent="0.25">
      <c r="A16" s="171">
        <f t="shared" si="0"/>
        <v>1365</v>
      </c>
      <c r="B16" s="171" t="str">
        <f t="shared" si="1"/>
        <v>HAM</v>
      </c>
      <c r="C16" s="171" t="str">
        <f t="shared" si="2"/>
        <v>Кепка</v>
      </c>
      <c r="D16" s="172" t="str">
        <f t="shared" si="3"/>
        <v>Кепки</v>
      </c>
      <c r="E16" s="163" t="s">
        <v>1035</v>
      </c>
      <c r="F16" s="164" t="s">
        <v>685</v>
      </c>
      <c r="G16" s="165" t="s">
        <v>550</v>
      </c>
      <c r="H16" s="166" t="s">
        <v>2523</v>
      </c>
      <c r="I16" s="167">
        <v>1</v>
      </c>
      <c r="J16" s="168" t="s">
        <v>2523</v>
      </c>
      <c r="L16" s="170">
        <v>1</v>
      </c>
      <c r="M16" t="s">
        <v>1740</v>
      </c>
      <c r="N16" t="s">
        <v>4261</v>
      </c>
      <c r="P16" s="83" t="s">
        <v>550</v>
      </c>
      <c r="R16" s="84">
        <f>SUMIF(E:E,P16,F:F)</f>
        <v>0</v>
      </c>
      <c r="S16" s="69"/>
      <c r="T16" s="68">
        <f>SUMIF(E:E,P16,H:H)</f>
        <v>0</v>
      </c>
    </row>
    <row r="17" spans="1:20" x14ac:dyDescent="0.25">
      <c r="A17" s="171">
        <f t="shared" si="0"/>
        <v>1365</v>
      </c>
      <c r="B17" s="171" t="str">
        <f t="shared" si="1"/>
        <v>HAM</v>
      </c>
      <c r="C17" s="171" t="str">
        <f t="shared" si="2"/>
        <v>Кепка</v>
      </c>
      <c r="D17" s="172" t="str">
        <f t="shared" si="3"/>
        <v>Кепки</v>
      </c>
      <c r="E17" s="163" t="s">
        <v>1320</v>
      </c>
      <c r="F17" s="164" t="s">
        <v>579</v>
      </c>
      <c r="G17" s="165" t="s">
        <v>555</v>
      </c>
      <c r="H17" s="166" t="s">
        <v>2519</v>
      </c>
      <c r="I17" s="167">
        <v>1</v>
      </c>
      <c r="J17" s="168" t="s">
        <v>2519</v>
      </c>
      <c r="L17" s="170">
        <v>1</v>
      </c>
      <c r="M17" t="s">
        <v>4262</v>
      </c>
      <c r="N17" t="s">
        <v>4263</v>
      </c>
      <c r="P17" s="83" t="s">
        <v>551</v>
      </c>
      <c r="R17" s="84">
        <f>SUMIF(E:E,P17,F:F)</f>
        <v>0</v>
      </c>
      <c r="S17" s="69"/>
      <c r="T17" s="68">
        <f>SUMIF(E:E,P17,H:H)</f>
        <v>0</v>
      </c>
    </row>
    <row r="18" spans="1:20" x14ac:dyDescent="0.25">
      <c r="A18" s="171">
        <f t="shared" si="0"/>
        <v>1365</v>
      </c>
      <c r="B18" s="171" t="str">
        <f t="shared" si="1"/>
        <v>HAM</v>
      </c>
      <c r="C18" s="171" t="str">
        <f t="shared" si="2"/>
        <v>Кепка</v>
      </c>
      <c r="D18" s="172" t="str">
        <f t="shared" si="3"/>
        <v>Кепки</v>
      </c>
      <c r="E18" s="163" t="s">
        <v>686</v>
      </c>
      <c r="F18" s="164" t="s">
        <v>579</v>
      </c>
      <c r="G18" s="165" t="s">
        <v>553</v>
      </c>
      <c r="H18" s="166" t="s">
        <v>2524</v>
      </c>
      <c r="I18" s="167">
        <v>1</v>
      </c>
      <c r="J18" s="168" t="s">
        <v>2524</v>
      </c>
      <c r="L18" s="170">
        <v>1</v>
      </c>
      <c r="M18" t="s">
        <v>4264</v>
      </c>
      <c r="N18" t="s">
        <v>4264</v>
      </c>
    </row>
    <row r="19" spans="1:20" x14ac:dyDescent="0.25">
      <c r="A19" s="171">
        <f t="shared" si="0"/>
        <v>1365</v>
      </c>
      <c r="B19" s="171" t="str">
        <f t="shared" si="1"/>
        <v>HAM</v>
      </c>
      <c r="C19" s="171" t="str">
        <f t="shared" si="2"/>
        <v>Кепка</v>
      </c>
      <c r="D19" s="172" t="str">
        <f t="shared" si="3"/>
        <v>Кепки</v>
      </c>
      <c r="E19" s="163" t="s">
        <v>687</v>
      </c>
      <c r="F19" s="164" t="s">
        <v>579</v>
      </c>
      <c r="G19" s="165" t="s">
        <v>550</v>
      </c>
      <c r="H19" s="166" t="s">
        <v>2519</v>
      </c>
      <c r="I19" s="167">
        <v>4</v>
      </c>
      <c r="J19" s="168" t="s">
        <v>2520</v>
      </c>
      <c r="L19" s="170">
        <v>4</v>
      </c>
      <c r="M19" t="s">
        <v>4265</v>
      </c>
      <c r="N19" t="s">
        <v>4266</v>
      </c>
    </row>
    <row r="20" spans="1:20" x14ac:dyDescent="0.25">
      <c r="A20" s="171">
        <f t="shared" si="0"/>
        <v>25111</v>
      </c>
      <c r="B20" s="171" t="str">
        <f t="shared" si="1"/>
        <v>ZAR</v>
      </c>
      <c r="C20" s="171" t="str">
        <f t="shared" si="2"/>
        <v>Кепка</v>
      </c>
      <c r="D20" s="172" t="str">
        <f t="shared" si="3"/>
        <v>Кепки</v>
      </c>
      <c r="E20" s="163" t="s">
        <v>689</v>
      </c>
      <c r="F20" s="164" t="s">
        <v>688</v>
      </c>
      <c r="G20" s="165" t="s">
        <v>553</v>
      </c>
      <c r="H20" s="166" t="s">
        <v>2525</v>
      </c>
      <c r="I20" s="167">
        <v>3</v>
      </c>
      <c r="J20" s="168" t="s">
        <v>2526</v>
      </c>
      <c r="L20" s="170">
        <v>3</v>
      </c>
      <c r="M20" t="s">
        <v>4267</v>
      </c>
      <c r="N20" t="s">
        <v>4268</v>
      </c>
    </row>
    <row r="21" spans="1:20" x14ac:dyDescent="0.25">
      <c r="A21" s="171" t="str">
        <f t="shared" si="0"/>
        <v>25142BH</v>
      </c>
      <c r="B21" s="171" t="str">
        <f t="shared" si="1"/>
        <v>FALCONER</v>
      </c>
      <c r="C21" s="171" t="str">
        <f t="shared" si="2"/>
        <v>Кепка</v>
      </c>
      <c r="D21" s="172" t="str">
        <f t="shared" si="3"/>
        <v>Кепки</v>
      </c>
      <c r="E21" s="163" t="s">
        <v>2527</v>
      </c>
      <c r="F21" s="164" t="s">
        <v>1972</v>
      </c>
      <c r="G21" s="165" t="s">
        <v>552</v>
      </c>
      <c r="H21" s="166" t="s">
        <v>2528</v>
      </c>
      <c r="I21" s="167">
        <v>6</v>
      </c>
      <c r="J21" s="168" t="s">
        <v>2529</v>
      </c>
      <c r="L21" s="170">
        <v>6</v>
      </c>
      <c r="M21" t="s">
        <v>4269</v>
      </c>
      <c r="N21" t="s">
        <v>4270</v>
      </c>
    </row>
    <row r="22" spans="1:20" x14ac:dyDescent="0.25">
      <c r="A22" s="171" t="str">
        <f t="shared" si="0"/>
        <v>25142BH</v>
      </c>
      <c r="B22" s="171" t="str">
        <f t="shared" si="1"/>
        <v>FALCONER</v>
      </c>
      <c r="C22" s="171" t="str">
        <f t="shared" si="2"/>
        <v>Кепка</v>
      </c>
      <c r="D22" s="172" t="str">
        <f t="shared" si="3"/>
        <v>Кепки</v>
      </c>
      <c r="E22" s="163" t="s">
        <v>1971</v>
      </c>
      <c r="F22" s="164" t="s">
        <v>1972</v>
      </c>
      <c r="G22" s="165" t="s">
        <v>553</v>
      </c>
      <c r="H22" s="166" t="s">
        <v>2530</v>
      </c>
      <c r="I22" s="167">
        <v>8</v>
      </c>
      <c r="J22" s="168" t="s">
        <v>2531</v>
      </c>
      <c r="L22" s="170">
        <v>8</v>
      </c>
      <c r="M22" t="s">
        <v>4271</v>
      </c>
      <c r="N22" t="s">
        <v>4271</v>
      </c>
    </row>
    <row r="23" spans="1:20" x14ac:dyDescent="0.25">
      <c r="A23" s="171" t="str">
        <f t="shared" si="0"/>
        <v>25142BH</v>
      </c>
      <c r="B23" s="171" t="str">
        <f t="shared" si="1"/>
        <v>FALCONER</v>
      </c>
      <c r="C23" s="171" t="str">
        <f t="shared" si="2"/>
        <v>Кепка</v>
      </c>
      <c r="D23" s="172" t="str">
        <f t="shared" si="3"/>
        <v>Кепки</v>
      </c>
      <c r="E23" s="163" t="s">
        <v>2532</v>
      </c>
      <c r="F23" s="164" t="s">
        <v>1972</v>
      </c>
      <c r="G23" s="165" t="s">
        <v>550</v>
      </c>
      <c r="H23" s="166" t="s">
        <v>2528</v>
      </c>
      <c r="I23" s="167">
        <v>1</v>
      </c>
      <c r="J23" s="168" t="s">
        <v>2528</v>
      </c>
      <c r="L23" s="170">
        <v>1</v>
      </c>
      <c r="M23" t="s">
        <v>4272</v>
      </c>
      <c r="N23" t="s">
        <v>4266</v>
      </c>
    </row>
    <row r="24" spans="1:20" x14ac:dyDescent="0.25">
      <c r="A24" s="171">
        <f t="shared" si="0"/>
        <v>25202</v>
      </c>
      <c r="B24" s="171" t="str">
        <f t="shared" si="1"/>
        <v>RD WOOL</v>
      </c>
      <c r="C24" s="171" t="str">
        <f t="shared" si="2"/>
        <v>Кепка</v>
      </c>
      <c r="D24" s="172" t="str">
        <f t="shared" si="3"/>
        <v>Кепки</v>
      </c>
      <c r="E24" s="163" t="s">
        <v>1862</v>
      </c>
      <c r="F24" s="164" t="s">
        <v>1863</v>
      </c>
      <c r="G24" s="165" t="s">
        <v>552</v>
      </c>
      <c r="H24" s="166" t="s">
        <v>2533</v>
      </c>
      <c r="I24" s="167">
        <v>1</v>
      </c>
      <c r="J24" s="168" t="s">
        <v>2534</v>
      </c>
      <c r="L24" s="170">
        <v>1</v>
      </c>
      <c r="M24" t="s">
        <v>964</v>
      </c>
      <c r="N24" t="s">
        <v>2509</v>
      </c>
    </row>
    <row r="25" spans="1:20" x14ac:dyDescent="0.25">
      <c r="A25" s="171">
        <f t="shared" si="0"/>
        <v>25202</v>
      </c>
      <c r="B25" s="171" t="str">
        <f t="shared" si="1"/>
        <v>RD WOOL</v>
      </c>
      <c r="C25" s="171" t="str">
        <f t="shared" si="2"/>
        <v>Кепка</v>
      </c>
      <c r="D25" s="172" t="str">
        <f t="shared" si="3"/>
        <v>Кепки</v>
      </c>
      <c r="E25" s="163" t="s">
        <v>1860</v>
      </c>
      <c r="F25" s="164" t="s">
        <v>1859</v>
      </c>
      <c r="G25" s="165" t="s">
        <v>553</v>
      </c>
      <c r="H25" s="166" t="s">
        <v>2535</v>
      </c>
      <c r="I25" s="167">
        <v>1</v>
      </c>
      <c r="J25" s="168" t="s">
        <v>2535</v>
      </c>
      <c r="L25" s="170">
        <v>1</v>
      </c>
      <c r="M25" t="s">
        <v>4273</v>
      </c>
      <c r="N25" t="s">
        <v>4266</v>
      </c>
    </row>
    <row r="26" spans="1:20" x14ac:dyDescent="0.25">
      <c r="A26" s="171">
        <f t="shared" si="0"/>
        <v>25202</v>
      </c>
      <c r="B26" s="171" t="str">
        <f t="shared" si="1"/>
        <v>RD WOOL</v>
      </c>
      <c r="C26" s="171" t="str">
        <f t="shared" si="2"/>
        <v>Кепка</v>
      </c>
      <c r="D26" s="172" t="str">
        <f t="shared" si="3"/>
        <v>Кепки</v>
      </c>
      <c r="E26" s="163" t="s">
        <v>1861</v>
      </c>
      <c r="F26" s="164" t="s">
        <v>1859</v>
      </c>
      <c r="G26" s="165" t="s">
        <v>551</v>
      </c>
      <c r="H26" s="166" t="s">
        <v>2535</v>
      </c>
      <c r="I26" s="167">
        <v>1</v>
      </c>
      <c r="J26" s="168" t="s">
        <v>2535</v>
      </c>
      <c r="L26" s="170">
        <v>1</v>
      </c>
      <c r="M26" t="s">
        <v>965</v>
      </c>
      <c r="N26" t="s">
        <v>4274</v>
      </c>
    </row>
    <row r="27" spans="1:20" x14ac:dyDescent="0.25">
      <c r="A27" s="171">
        <f t="shared" si="0"/>
        <v>25203</v>
      </c>
      <c r="B27" s="171" t="str">
        <f t="shared" si="1"/>
        <v>RD HERRINGBONE</v>
      </c>
      <c r="C27" s="171" t="str">
        <f t="shared" si="2"/>
        <v>Кепка</v>
      </c>
      <c r="D27" s="172" t="str">
        <f t="shared" si="3"/>
        <v>Кепки</v>
      </c>
      <c r="E27" s="163" t="s">
        <v>1794</v>
      </c>
      <c r="F27" s="164" t="s">
        <v>1795</v>
      </c>
      <c r="G27" s="165" t="s">
        <v>553</v>
      </c>
      <c r="H27" s="166" t="s">
        <v>2536</v>
      </c>
      <c r="I27" s="167">
        <v>1</v>
      </c>
      <c r="J27" s="168" t="s">
        <v>2537</v>
      </c>
      <c r="L27" s="170">
        <v>1</v>
      </c>
    </row>
    <row r="28" spans="1:20" x14ac:dyDescent="0.25">
      <c r="A28" s="171">
        <f t="shared" si="0"/>
        <v>25203</v>
      </c>
      <c r="B28" s="171" t="str">
        <f t="shared" si="1"/>
        <v>RD HERRINGBONE</v>
      </c>
      <c r="C28" s="171" t="str">
        <f t="shared" si="2"/>
        <v>Кепка</v>
      </c>
      <c r="D28" s="172" t="str">
        <f t="shared" si="3"/>
        <v>Кепки</v>
      </c>
      <c r="E28" s="163" t="s">
        <v>1788</v>
      </c>
      <c r="F28" s="164" t="s">
        <v>1789</v>
      </c>
      <c r="G28" s="165" t="s">
        <v>555</v>
      </c>
      <c r="H28" s="166" t="s">
        <v>2535</v>
      </c>
      <c r="I28" s="167">
        <v>1</v>
      </c>
      <c r="J28" s="168" t="s">
        <v>2535</v>
      </c>
      <c r="L28" s="170">
        <v>1</v>
      </c>
    </row>
    <row r="29" spans="1:20" x14ac:dyDescent="0.25">
      <c r="A29" s="171">
        <f t="shared" si="0"/>
        <v>25203</v>
      </c>
      <c r="B29" s="171" t="str">
        <f t="shared" si="1"/>
        <v>RD HERRINGBONE</v>
      </c>
      <c r="C29" s="171" t="str">
        <f t="shared" si="2"/>
        <v>Кепка</v>
      </c>
      <c r="D29" s="172" t="str">
        <f t="shared" si="3"/>
        <v>Кепки</v>
      </c>
      <c r="E29" s="163" t="s">
        <v>1790</v>
      </c>
      <c r="F29" s="164" t="s">
        <v>1789</v>
      </c>
      <c r="G29" s="165" t="s">
        <v>552</v>
      </c>
      <c r="H29" s="166" t="s">
        <v>2535</v>
      </c>
      <c r="I29" s="167">
        <v>1</v>
      </c>
      <c r="J29" s="168" t="s">
        <v>2535</v>
      </c>
      <c r="L29" s="170">
        <v>1</v>
      </c>
    </row>
    <row r="30" spans="1:20" x14ac:dyDescent="0.25">
      <c r="A30" s="171">
        <f t="shared" si="0"/>
        <v>25203</v>
      </c>
      <c r="B30" s="171" t="str">
        <f t="shared" si="1"/>
        <v>RD HERRINGBONE</v>
      </c>
      <c r="C30" s="171" t="str">
        <f t="shared" si="2"/>
        <v>Кепка</v>
      </c>
      <c r="D30" s="172" t="str">
        <f t="shared" si="3"/>
        <v>Кепки</v>
      </c>
      <c r="E30" s="163" t="s">
        <v>1791</v>
      </c>
      <c r="F30" s="164" t="s">
        <v>1789</v>
      </c>
      <c r="G30" s="165" t="s">
        <v>553</v>
      </c>
      <c r="H30" s="166" t="s">
        <v>2535</v>
      </c>
      <c r="I30" s="167">
        <v>1</v>
      </c>
      <c r="J30" s="168" t="s">
        <v>2535</v>
      </c>
      <c r="L30" s="170">
        <v>1</v>
      </c>
    </row>
    <row r="31" spans="1:20" x14ac:dyDescent="0.25">
      <c r="A31" s="171">
        <f t="shared" si="0"/>
        <v>25203</v>
      </c>
      <c r="B31" s="171" t="str">
        <f t="shared" si="1"/>
        <v>RD HERRINGBONE</v>
      </c>
      <c r="C31" s="171" t="str">
        <f t="shared" si="2"/>
        <v>Кепка</v>
      </c>
      <c r="D31" s="172" t="str">
        <f t="shared" si="3"/>
        <v>Кепки</v>
      </c>
      <c r="E31" s="163" t="s">
        <v>1792</v>
      </c>
      <c r="F31" s="164" t="s">
        <v>1789</v>
      </c>
      <c r="G31" s="165" t="s">
        <v>550</v>
      </c>
      <c r="H31" s="166" t="s">
        <v>2535</v>
      </c>
      <c r="I31" s="167">
        <v>3</v>
      </c>
      <c r="J31" s="168" t="s">
        <v>2538</v>
      </c>
      <c r="L31" s="170">
        <v>3</v>
      </c>
    </row>
    <row r="32" spans="1:20" x14ac:dyDescent="0.25">
      <c r="A32" s="171">
        <f t="shared" si="0"/>
        <v>25203</v>
      </c>
      <c r="B32" s="171" t="str">
        <f t="shared" si="1"/>
        <v>RD HERRINGBONE</v>
      </c>
      <c r="C32" s="171" t="str">
        <f t="shared" si="2"/>
        <v>Кепка</v>
      </c>
      <c r="D32" s="172" t="str">
        <f t="shared" si="3"/>
        <v>Кепки</v>
      </c>
      <c r="E32" s="163" t="s">
        <v>1793</v>
      </c>
      <c r="F32" s="164" t="s">
        <v>1789</v>
      </c>
      <c r="G32" s="165" t="s">
        <v>551</v>
      </c>
      <c r="H32" s="166" t="s">
        <v>2535</v>
      </c>
      <c r="I32" s="167">
        <v>1</v>
      </c>
      <c r="J32" s="168" t="s">
        <v>2535</v>
      </c>
      <c r="L32" s="170">
        <v>1</v>
      </c>
    </row>
    <row r="33" spans="1:12" x14ac:dyDescent="0.25">
      <c r="A33" s="171">
        <f t="shared" si="0"/>
        <v>25204</v>
      </c>
      <c r="B33" s="171" t="str">
        <f t="shared" si="1"/>
        <v>RD PLAID</v>
      </c>
      <c r="C33" s="171" t="str">
        <f t="shared" si="2"/>
        <v>Кепка</v>
      </c>
      <c r="D33" s="172" t="str">
        <f t="shared" si="3"/>
        <v>Кепки</v>
      </c>
      <c r="E33" s="163" t="s">
        <v>1906</v>
      </c>
      <c r="F33" s="164" t="s">
        <v>2539</v>
      </c>
      <c r="G33" s="165" t="s">
        <v>553</v>
      </c>
      <c r="H33" s="166" t="s">
        <v>2540</v>
      </c>
      <c r="I33" s="167">
        <v>1</v>
      </c>
      <c r="J33" s="168" t="s">
        <v>2541</v>
      </c>
      <c r="L33" s="170">
        <v>1</v>
      </c>
    </row>
    <row r="34" spans="1:12" x14ac:dyDescent="0.25">
      <c r="A34" s="171">
        <f t="shared" si="0"/>
        <v>25204</v>
      </c>
      <c r="B34" s="171" t="str">
        <f t="shared" si="1"/>
        <v>RD PLAID</v>
      </c>
      <c r="C34" s="171" t="str">
        <f t="shared" si="2"/>
        <v>Кепка</v>
      </c>
      <c r="D34" s="172" t="str">
        <f t="shared" si="3"/>
        <v>Кепки</v>
      </c>
      <c r="E34" s="163" t="s">
        <v>1907</v>
      </c>
      <c r="F34" s="164" t="s">
        <v>2542</v>
      </c>
      <c r="G34" s="165" t="s">
        <v>553</v>
      </c>
      <c r="H34" s="166" t="s">
        <v>2543</v>
      </c>
      <c r="I34" s="167">
        <v>1</v>
      </c>
      <c r="J34" s="168" t="s">
        <v>2543</v>
      </c>
      <c r="L34" s="170">
        <v>1</v>
      </c>
    </row>
    <row r="35" spans="1:12" x14ac:dyDescent="0.25">
      <c r="A35" s="171">
        <f t="shared" si="0"/>
        <v>25210</v>
      </c>
      <c r="B35" s="171" t="str">
        <f t="shared" si="1"/>
        <v>LVIN WOOL</v>
      </c>
      <c r="C35" s="171" t="str">
        <f t="shared" si="2"/>
        <v>Кепка</v>
      </c>
      <c r="D35" s="172" t="str">
        <f t="shared" si="3"/>
        <v>Кепки</v>
      </c>
      <c r="E35" s="163" t="s">
        <v>2544</v>
      </c>
      <c r="F35" s="164" t="s">
        <v>2545</v>
      </c>
      <c r="G35" s="165" t="s">
        <v>555</v>
      </c>
      <c r="H35" s="166" t="s">
        <v>2546</v>
      </c>
      <c r="I35" s="167">
        <v>1</v>
      </c>
      <c r="J35" s="168" t="s">
        <v>2546</v>
      </c>
      <c r="L35" s="170">
        <v>1</v>
      </c>
    </row>
    <row r="36" spans="1:12" x14ac:dyDescent="0.25">
      <c r="A36" s="171">
        <f t="shared" si="0"/>
        <v>25210</v>
      </c>
      <c r="B36" s="171" t="str">
        <f t="shared" si="1"/>
        <v>LVIN WOOL</v>
      </c>
      <c r="C36" s="171" t="str">
        <f t="shared" si="2"/>
        <v>Кепка</v>
      </c>
      <c r="D36" s="172" t="str">
        <f t="shared" si="3"/>
        <v>Кепки</v>
      </c>
      <c r="E36" s="163" t="s">
        <v>2547</v>
      </c>
      <c r="F36" s="164" t="s">
        <v>2545</v>
      </c>
      <c r="G36" s="165" t="s">
        <v>552</v>
      </c>
      <c r="H36" s="166" t="s">
        <v>2546</v>
      </c>
      <c r="I36" s="167">
        <v>1</v>
      </c>
      <c r="J36" s="168" t="s">
        <v>2546</v>
      </c>
      <c r="L36" s="170">
        <v>1</v>
      </c>
    </row>
    <row r="37" spans="1:12" x14ac:dyDescent="0.25">
      <c r="A37" s="171">
        <f t="shared" si="0"/>
        <v>25210</v>
      </c>
      <c r="B37" s="171" t="str">
        <f t="shared" si="1"/>
        <v>LVIN WOOL</v>
      </c>
      <c r="C37" s="171" t="str">
        <f t="shared" si="2"/>
        <v>Кепка</v>
      </c>
      <c r="D37" s="172" t="str">
        <f t="shared" si="3"/>
        <v>Кепки</v>
      </c>
      <c r="E37" s="163" t="s">
        <v>559</v>
      </c>
      <c r="F37" s="164" t="s">
        <v>558</v>
      </c>
      <c r="G37" s="165" t="s">
        <v>553</v>
      </c>
      <c r="H37" s="166" t="s">
        <v>2548</v>
      </c>
      <c r="I37" s="167">
        <v>3</v>
      </c>
      <c r="J37" s="168" t="s">
        <v>2549</v>
      </c>
      <c r="L37" s="170">
        <v>3</v>
      </c>
    </row>
    <row r="38" spans="1:12" x14ac:dyDescent="0.25">
      <c r="A38" s="171">
        <f t="shared" si="0"/>
        <v>25210</v>
      </c>
      <c r="B38" s="171" t="str">
        <f t="shared" si="1"/>
        <v>LVIN WOOL</v>
      </c>
      <c r="C38" s="171" t="str">
        <f t="shared" si="2"/>
        <v>Кепка</v>
      </c>
      <c r="D38" s="172" t="str">
        <f t="shared" si="3"/>
        <v>Кепки</v>
      </c>
      <c r="E38" s="163" t="s">
        <v>1796</v>
      </c>
      <c r="F38" s="164" t="s">
        <v>554</v>
      </c>
      <c r="G38" s="165" t="s">
        <v>550</v>
      </c>
      <c r="H38" s="166" t="s">
        <v>2550</v>
      </c>
      <c r="I38" s="167">
        <v>1</v>
      </c>
      <c r="J38" s="168" t="s">
        <v>2550</v>
      </c>
      <c r="L38" s="170">
        <v>1</v>
      </c>
    </row>
    <row r="39" spans="1:12" x14ac:dyDescent="0.25">
      <c r="A39" s="171">
        <f t="shared" si="0"/>
        <v>25210</v>
      </c>
      <c r="B39" s="171" t="str">
        <f t="shared" si="1"/>
        <v>LVIN WOOL</v>
      </c>
      <c r="C39" s="171" t="str">
        <f t="shared" si="2"/>
        <v>Кепка</v>
      </c>
      <c r="D39" s="172" t="str">
        <f t="shared" si="3"/>
        <v>Кепки</v>
      </c>
      <c r="E39" s="163" t="s">
        <v>1270</v>
      </c>
      <c r="F39" s="164" t="s">
        <v>560</v>
      </c>
      <c r="G39" s="165" t="s">
        <v>553</v>
      </c>
      <c r="H39" s="166" t="s">
        <v>2551</v>
      </c>
      <c r="I39" s="167">
        <v>2</v>
      </c>
      <c r="J39" s="168" t="s">
        <v>2552</v>
      </c>
      <c r="L39" s="170">
        <v>2</v>
      </c>
    </row>
    <row r="40" spans="1:12" x14ac:dyDescent="0.25">
      <c r="A40" s="171">
        <f t="shared" si="0"/>
        <v>25210</v>
      </c>
      <c r="B40" s="171" t="str">
        <f t="shared" si="1"/>
        <v>LVIN WOOL</v>
      </c>
      <c r="C40" s="171" t="str">
        <f t="shared" si="2"/>
        <v>Кепка</v>
      </c>
      <c r="D40" s="172" t="str">
        <f t="shared" si="3"/>
        <v>Кепки</v>
      </c>
      <c r="E40" s="163" t="s">
        <v>561</v>
      </c>
      <c r="F40" s="164" t="s">
        <v>560</v>
      </c>
      <c r="G40" s="165" t="s">
        <v>550</v>
      </c>
      <c r="H40" s="166" t="s">
        <v>2551</v>
      </c>
      <c r="I40" s="167">
        <v>2</v>
      </c>
      <c r="J40" s="168" t="s">
        <v>2552</v>
      </c>
      <c r="L40" s="170">
        <v>2</v>
      </c>
    </row>
    <row r="41" spans="1:12" x14ac:dyDescent="0.25">
      <c r="A41" s="171">
        <f t="shared" si="0"/>
        <v>25210</v>
      </c>
      <c r="B41" s="171" t="str">
        <f t="shared" si="1"/>
        <v>LVIN WOOL</v>
      </c>
      <c r="C41" s="171" t="str">
        <f t="shared" si="2"/>
        <v>Кепка</v>
      </c>
      <c r="D41" s="172" t="str">
        <f t="shared" si="3"/>
        <v>Кепки</v>
      </c>
      <c r="E41" s="163" t="s">
        <v>1271</v>
      </c>
      <c r="F41" s="164" t="s">
        <v>560</v>
      </c>
      <c r="G41" s="165" t="s">
        <v>551</v>
      </c>
      <c r="H41" s="166" t="s">
        <v>2551</v>
      </c>
      <c r="I41" s="167">
        <v>1</v>
      </c>
      <c r="J41" s="168" t="s">
        <v>2551</v>
      </c>
      <c r="L41" s="170">
        <v>1</v>
      </c>
    </row>
    <row r="42" spans="1:12" x14ac:dyDescent="0.25">
      <c r="A42" s="171">
        <f t="shared" si="0"/>
        <v>25210</v>
      </c>
      <c r="B42" s="171" t="str">
        <f t="shared" si="1"/>
        <v>LVIN WOOL</v>
      </c>
      <c r="C42" s="171" t="str">
        <f t="shared" si="2"/>
        <v>Кепка</v>
      </c>
      <c r="D42" s="172" t="str">
        <f t="shared" si="3"/>
        <v>Кепки</v>
      </c>
      <c r="E42" s="163" t="s">
        <v>556</v>
      </c>
      <c r="F42" s="164" t="s">
        <v>557</v>
      </c>
      <c r="G42" s="165" t="s">
        <v>555</v>
      </c>
      <c r="H42" s="166" t="s">
        <v>2548</v>
      </c>
      <c r="I42" s="167">
        <v>2</v>
      </c>
      <c r="J42" s="168" t="s">
        <v>2553</v>
      </c>
      <c r="L42" s="170">
        <v>2</v>
      </c>
    </row>
    <row r="43" spans="1:12" x14ac:dyDescent="0.25">
      <c r="A43" s="171">
        <f t="shared" si="0"/>
        <v>25210</v>
      </c>
      <c r="B43" s="171" t="str">
        <f t="shared" si="1"/>
        <v>LVIN WOOL</v>
      </c>
      <c r="C43" s="171" t="str">
        <f t="shared" si="2"/>
        <v>Кепка</v>
      </c>
      <c r="D43" s="172" t="str">
        <f t="shared" si="3"/>
        <v>Кепки</v>
      </c>
      <c r="E43" s="163" t="s">
        <v>1717</v>
      </c>
      <c r="F43" s="164" t="s">
        <v>557</v>
      </c>
      <c r="G43" s="165" t="s">
        <v>552</v>
      </c>
      <c r="H43" s="166" t="s">
        <v>2554</v>
      </c>
      <c r="I43" s="167">
        <v>4</v>
      </c>
      <c r="J43" s="168" t="s">
        <v>2555</v>
      </c>
      <c r="L43" s="170">
        <v>4</v>
      </c>
    </row>
    <row r="44" spans="1:12" x14ac:dyDescent="0.25">
      <c r="A44" s="171">
        <f t="shared" si="0"/>
        <v>25210</v>
      </c>
      <c r="B44" s="171" t="str">
        <f t="shared" si="1"/>
        <v>LVIN WOOL</v>
      </c>
      <c r="C44" s="171" t="str">
        <f t="shared" si="2"/>
        <v>Кепка</v>
      </c>
      <c r="D44" s="172" t="str">
        <f t="shared" si="3"/>
        <v>Кепки</v>
      </c>
      <c r="E44" s="163" t="s">
        <v>1718</v>
      </c>
      <c r="F44" s="164" t="s">
        <v>557</v>
      </c>
      <c r="G44" s="165" t="s">
        <v>553</v>
      </c>
      <c r="H44" s="166" t="s">
        <v>2550</v>
      </c>
      <c r="I44" s="167">
        <v>5</v>
      </c>
      <c r="J44" s="168" t="s">
        <v>2556</v>
      </c>
      <c r="L44" s="170">
        <v>5</v>
      </c>
    </row>
    <row r="45" spans="1:12" x14ac:dyDescent="0.25">
      <c r="A45" s="171">
        <f t="shared" si="0"/>
        <v>25210</v>
      </c>
      <c r="B45" s="171" t="str">
        <f t="shared" si="1"/>
        <v>LVIN WOOL</v>
      </c>
      <c r="C45" s="171" t="str">
        <f t="shared" si="2"/>
        <v>Кепка</v>
      </c>
      <c r="D45" s="172" t="str">
        <f t="shared" si="3"/>
        <v>Кепки</v>
      </c>
      <c r="E45" s="163" t="s">
        <v>1719</v>
      </c>
      <c r="F45" s="164" t="s">
        <v>557</v>
      </c>
      <c r="G45" s="165" t="s">
        <v>550</v>
      </c>
      <c r="H45" s="166" t="s">
        <v>2550</v>
      </c>
      <c r="I45" s="167">
        <v>3</v>
      </c>
      <c r="J45" s="168" t="s">
        <v>2557</v>
      </c>
      <c r="L45" s="170">
        <v>3</v>
      </c>
    </row>
    <row r="46" spans="1:12" x14ac:dyDescent="0.25">
      <c r="A46" s="171">
        <f t="shared" si="0"/>
        <v>25210</v>
      </c>
      <c r="B46" s="171" t="str">
        <f t="shared" si="1"/>
        <v>LVIN WOOL</v>
      </c>
      <c r="C46" s="171" t="str">
        <f t="shared" si="2"/>
        <v>Кепка</v>
      </c>
      <c r="D46" s="172" t="str">
        <f t="shared" si="3"/>
        <v>Кепки</v>
      </c>
      <c r="E46" s="163" t="s">
        <v>1797</v>
      </c>
      <c r="F46" s="164" t="s">
        <v>557</v>
      </c>
      <c r="G46" s="165" t="s">
        <v>551</v>
      </c>
      <c r="H46" s="166" t="s">
        <v>2550</v>
      </c>
      <c r="I46" s="167">
        <v>2</v>
      </c>
      <c r="J46" s="168" t="s">
        <v>2558</v>
      </c>
      <c r="L46" s="170">
        <v>2</v>
      </c>
    </row>
    <row r="47" spans="1:12" x14ac:dyDescent="0.25">
      <c r="A47" s="171">
        <f t="shared" si="0"/>
        <v>25211</v>
      </c>
      <c r="B47" s="171" t="str">
        <f t="shared" si="1"/>
        <v>LVIN TWEED</v>
      </c>
      <c r="C47" s="171" t="str">
        <f t="shared" si="2"/>
        <v>Кепка</v>
      </c>
      <c r="D47" s="172" t="str">
        <f t="shared" si="3"/>
        <v>Кепки</v>
      </c>
      <c r="E47" s="163" t="s">
        <v>261</v>
      </c>
      <c r="F47" s="164" t="s">
        <v>577</v>
      </c>
      <c r="G47" s="165" t="s">
        <v>550</v>
      </c>
      <c r="H47" s="166" t="s">
        <v>2551</v>
      </c>
      <c r="I47" s="167">
        <v>3</v>
      </c>
      <c r="J47" s="168" t="s">
        <v>2559</v>
      </c>
      <c r="L47" s="170">
        <v>3</v>
      </c>
    </row>
    <row r="48" spans="1:12" x14ac:dyDescent="0.25">
      <c r="A48" s="171">
        <f t="shared" si="0"/>
        <v>25211</v>
      </c>
      <c r="B48" s="171" t="str">
        <f t="shared" si="1"/>
        <v>LVIN TWEED</v>
      </c>
      <c r="C48" s="171" t="str">
        <f t="shared" si="2"/>
        <v>Кепка</v>
      </c>
      <c r="D48" s="172" t="str">
        <f t="shared" si="3"/>
        <v>Кепки</v>
      </c>
      <c r="E48" s="163" t="s">
        <v>1315</v>
      </c>
      <c r="F48" s="164" t="s">
        <v>577</v>
      </c>
      <c r="G48" s="165" t="s">
        <v>551</v>
      </c>
      <c r="H48" s="166" t="s">
        <v>2551</v>
      </c>
      <c r="I48" s="167">
        <v>1</v>
      </c>
      <c r="J48" s="168" t="s">
        <v>2551</v>
      </c>
      <c r="L48" s="170">
        <v>1</v>
      </c>
    </row>
    <row r="49" spans="1:12" x14ac:dyDescent="0.25">
      <c r="A49" s="171">
        <f t="shared" si="0"/>
        <v>25211</v>
      </c>
      <c r="B49" s="171" t="str">
        <f t="shared" si="1"/>
        <v>LVIN TWEED</v>
      </c>
      <c r="C49" s="171" t="str">
        <f t="shared" si="2"/>
        <v>Кепка</v>
      </c>
      <c r="D49" s="172" t="str">
        <f t="shared" si="3"/>
        <v>Кепки</v>
      </c>
      <c r="E49" s="163" t="s">
        <v>2560</v>
      </c>
      <c r="F49" s="164" t="s">
        <v>2561</v>
      </c>
      <c r="G49" s="165" t="s">
        <v>555</v>
      </c>
      <c r="H49" s="166" t="s">
        <v>2551</v>
      </c>
      <c r="I49" s="167">
        <v>1</v>
      </c>
      <c r="J49" s="168" t="s">
        <v>2551</v>
      </c>
      <c r="L49" s="170">
        <v>1</v>
      </c>
    </row>
    <row r="50" spans="1:12" x14ac:dyDescent="0.25">
      <c r="A50" s="171">
        <f t="shared" si="0"/>
        <v>25211</v>
      </c>
      <c r="B50" s="171" t="str">
        <f t="shared" si="1"/>
        <v>LVIN TWEED</v>
      </c>
      <c r="C50" s="171" t="str">
        <f t="shared" si="2"/>
        <v>Кепка</v>
      </c>
      <c r="D50" s="172" t="str">
        <f t="shared" si="3"/>
        <v>Кепки</v>
      </c>
      <c r="E50" s="163" t="s">
        <v>2562</v>
      </c>
      <c r="F50" s="164" t="s">
        <v>2561</v>
      </c>
      <c r="G50" s="165" t="s">
        <v>550</v>
      </c>
      <c r="H50" s="166" t="s">
        <v>2551</v>
      </c>
      <c r="I50" s="167">
        <v>1</v>
      </c>
      <c r="J50" s="168" t="s">
        <v>2551</v>
      </c>
      <c r="L50" s="170">
        <v>1</v>
      </c>
    </row>
    <row r="51" spans="1:12" x14ac:dyDescent="0.25">
      <c r="A51" s="171">
        <f t="shared" si="0"/>
        <v>25211</v>
      </c>
      <c r="B51" s="171" t="str">
        <f t="shared" si="1"/>
        <v>LVIN TWEED</v>
      </c>
      <c r="C51" s="171" t="str">
        <f t="shared" si="2"/>
        <v>Кепка</v>
      </c>
      <c r="D51" s="172" t="str">
        <f t="shared" si="3"/>
        <v>Кепки</v>
      </c>
      <c r="E51" s="163" t="s">
        <v>1312</v>
      </c>
      <c r="F51" s="164" t="s">
        <v>1313</v>
      </c>
      <c r="G51" s="165" t="s">
        <v>555</v>
      </c>
      <c r="H51" s="166" t="s">
        <v>2563</v>
      </c>
      <c r="I51" s="167">
        <v>2</v>
      </c>
      <c r="J51" s="168" t="s">
        <v>2564</v>
      </c>
      <c r="L51" s="170">
        <v>2</v>
      </c>
    </row>
    <row r="52" spans="1:12" x14ac:dyDescent="0.25">
      <c r="A52" s="171">
        <f t="shared" si="0"/>
        <v>25211</v>
      </c>
      <c r="B52" s="171" t="str">
        <f t="shared" si="1"/>
        <v>LVIN TWEED</v>
      </c>
      <c r="C52" s="171" t="str">
        <f t="shared" si="2"/>
        <v>Кепка</v>
      </c>
      <c r="D52" s="172" t="str">
        <f t="shared" si="3"/>
        <v>Кепки</v>
      </c>
      <c r="E52" s="163" t="s">
        <v>1857</v>
      </c>
      <c r="F52" s="164" t="s">
        <v>1313</v>
      </c>
      <c r="G52" s="165" t="s">
        <v>552</v>
      </c>
      <c r="H52" s="166" t="s">
        <v>2550</v>
      </c>
      <c r="I52" s="167">
        <v>2</v>
      </c>
      <c r="J52" s="168" t="s">
        <v>2558</v>
      </c>
      <c r="L52" s="170">
        <v>2</v>
      </c>
    </row>
    <row r="53" spans="1:12" x14ac:dyDescent="0.25">
      <c r="A53" s="171">
        <f t="shared" si="0"/>
        <v>25211</v>
      </c>
      <c r="B53" s="171" t="str">
        <f t="shared" si="1"/>
        <v>LVIN TWEED</v>
      </c>
      <c r="C53" s="171" t="str">
        <f t="shared" si="2"/>
        <v>Кепка</v>
      </c>
      <c r="D53" s="172" t="str">
        <f t="shared" si="3"/>
        <v>Кепки</v>
      </c>
      <c r="E53" s="163" t="s">
        <v>1314</v>
      </c>
      <c r="F53" s="164" t="s">
        <v>1313</v>
      </c>
      <c r="G53" s="165" t="s">
        <v>553</v>
      </c>
      <c r="H53" s="166" t="s">
        <v>2550</v>
      </c>
      <c r="I53" s="167">
        <v>2</v>
      </c>
      <c r="J53" s="168" t="s">
        <v>2558</v>
      </c>
      <c r="L53" s="170">
        <v>2</v>
      </c>
    </row>
    <row r="54" spans="1:12" x14ac:dyDescent="0.25">
      <c r="A54" s="171">
        <f t="shared" si="0"/>
        <v>25211</v>
      </c>
      <c r="B54" s="171" t="str">
        <f t="shared" si="1"/>
        <v>LVIN TWEED</v>
      </c>
      <c r="C54" s="171" t="str">
        <f t="shared" si="2"/>
        <v>Кепка</v>
      </c>
      <c r="D54" s="172" t="str">
        <f t="shared" si="3"/>
        <v>Кепки</v>
      </c>
      <c r="E54" s="163" t="s">
        <v>1858</v>
      </c>
      <c r="F54" s="164" t="s">
        <v>1313</v>
      </c>
      <c r="G54" s="165" t="s">
        <v>551</v>
      </c>
      <c r="H54" s="166" t="s">
        <v>2550</v>
      </c>
      <c r="I54" s="167">
        <v>2</v>
      </c>
      <c r="J54" s="168" t="s">
        <v>2558</v>
      </c>
      <c r="L54" s="170">
        <v>2</v>
      </c>
    </row>
    <row r="55" spans="1:12" x14ac:dyDescent="0.25">
      <c r="A55" s="171">
        <f t="shared" si="0"/>
        <v>25212</v>
      </c>
      <c r="B55" s="171" t="str">
        <f t="shared" si="1"/>
        <v>LVIN HERRINGBONE</v>
      </c>
      <c r="C55" s="171" t="str">
        <f t="shared" si="2"/>
        <v>Кепка</v>
      </c>
      <c r="D55" s="172" t="str">
        <f t="shared" si="3"/>
        <v>Кепки</v>
      </c>
      <c r="E55" s="163" t="s">
        <v>2565</v>
      </c>
      <c r="F55" s="164" t="s">
        <v>2566</v>
      </c>
      <c r="G55" s="165" t="s">
        <v>553</v>
      </c>
      <c r="H55" s="166" t="s">
        <v>2551</v>
      </c>
      <c r="I55" s="167">
        <v>1</v>
      </c>
      <c r="J55" s="168" t="s">
        <v>2551</v>
      </c>
      <c r="L55" s="170">
        <v>1</v>
      </c>
    </row>
    <row r="56" spans="1:12" x14ac:dyDescent="0.25">
      <c r="A56" s="171">
        <f t="shared" si="0"/>
        <v>25212</v>
      </c>
      <c r="B56" s="171" t="str">
        <f t="shared" si="1"/>
        <v>LVIN HERRINGBONE</v>
      </c>
      <c r="C56" s="171" t="str">
        <f t="shared" si="2"/>
        <v>Кепка</v>
      </c>
      <c r="D56" s="172" t="str">
        <f t="shared" si="3"/>
        <v>Кепки</v>
      </c>
      <c r="E56" s="163" t="s">
        <v>1918</v>
      </c>
      <c r="F56" s="164" t="s">
        <v>605</v>
      </c>
      <c r="G56" s="165" t="s">
        <v>555</v>
      </c>
      <c r="H56" s="166" t="s">
        <v>2550</v>
      </c>
      <c r="I56" s="167">
        <v>1</v>
      </c>
      <c r="J56" s="168" t="s">
        <v>2550</v>
      </c>
      <c r="L56" s="170">
        <v>1</v>
      </c>
    </row>
    <row r="57" spans="1:12" x14ac:dyDescent="0.25">
      <c r="A57" s="171">
        <f t="shared" si="0"/>
        <v>25212</v>
      </c>
      <c r="B57" s="171" t="str">
        <f t="shared" si="1"/>
        <v>LVIN HERRINGBONE</v>
      </c>
      <c r="C57" s="171" t="str">
        <f t="shared" si="2"/>
        <v>Кепка</v>
      </c>
      <c r="D57" s="172" t="str">
        <f t="shared" si="3"/>
        <v>Кепки</v>
      </c>
      <c r="E57" s="163" t="s">
        <v>1724</v>
      </c>
      <c r="F57" s="164" t="s">
        <v>605</v>
      </c>
      <c r="G57" s="165" t="s">
        <v>552</v>
      </c>
      <c r="H57" s="166" t="s">
        <v>2563</v>
      </c>
      <c r="I57" s="167">
        <v>3</v>
      </c>
      <c r="J57" s="168" t="s">
        <v>2567</v>
      </c>
      <c r="L57" s="170">
        <v>3</v>
      </c>
    </row>
    <row r="58" spans="1:12" x14ac:dyDescent="0.25">
      <c r="A58" s="171">
        <f t="shared" si="0"/>
        <v>25212</v>
      </c>
      <c r="B58" s="171" t="str">
        <f t="shared" si="1"/>
        <v>LVIN HERRINGBONE</v>
      </c>
      <c r="C58" s="171" t="str">
        <f t="shared" si="2"/>
        <v>Кепка</v>
      </c>
      <c r="D58" s="172" t="str">
        <f t="shared" si="3"/>
        <v>Кепки</v>
      </c>
      <c r="E58" s="163" t="s">
        <v>262</v>
      </c>
      <c r="F58" s="164" t="s">
        <v>605</v>
      </c>
      <c r="G58" s="165" t="s">
        <v>553</v>
      </c>
      <c r="H58" s="166" t="s">
        <v>2550</v>
      </c>
      <c r="I58" s="167">
        <v>4</v>
      </c>
      <c r="J58" s="168" t="s">
        <v>2568</v>
      </c>
      <c r="L58" s="170">
        <v>4</v>
      </c>
    </row>
    <row r="59" spans="1:12" x14ac:dyDescent="0.25">
      <c r="A59" s="171">
        <f t="shared" si="0"/>
        <v>25212</v>
      </c>
      <c r="B59" s="171" t="str">
        <f t="shared" si="1"/>
        <v>LVIN HERRINGBONE</v>
      </c>
      <c r="C59" s="171" t="str">
        <f t="shared" si="2"/>
        <v>Кепка</v>
      </c>
      <c r="D59" s="172" t="str">
        <f t="shared" si="3"/>
        <v>Кепки</v>
      </c>
      <c r="E59" s="163" t="s">
        <v>436</v>
      </c>
      <c r="F59" s="164" t="s">
        <v>605</v>
      </c>
      <c r="G59" s="165" t="s">
        <v>550</v>
      </c>
      <c r="H59" s="166" t="s">
        <v>2550</v>
      </c>
      <c r="I59" s="167">
        <v>3</v>
      </c>
      <c r="J59" s="168" t="s">
        <v>2557</v>
      </c>
      <c r="L59" s="170">
        <v>3</v>
      </c>
    </row>
    <row r="60" spans="1:12" x14ac:dyDescent="0.25">
      <c r="A60" s="171">
        <f t="shared" si="0"/>
        <v>25212</v>
      </c>
      <c r="B60" s="171" t="str">
        <f t="shared" si="1"/>
        <v>LVIN HERRINGBONE</v>
      </c>
      <c r="C60" s="171" t="str">
        <f t="shared" si="2"/>
        <v>Кепка</v>
      </c>
      <c r="D60" s="172" t="str">
        <f t="shared" si="3"/>
        <v>Кепки</v>
      </c>
      <c r="E60" s="163" t="s">
        <v>1919</v>
      </c>
      <c r="F60" s="164" t="s">
        <v>605</v>
      </c>
      <c r="G60" s="165" t="s">
        <v>551</v>
      </c>
      <c r="H60" s="166" t="s">
        <v>2550</v>
      </c>
      <c r="I60" s="167">
        <v>2</v>
      </c>
      <c r="J60" s="168" t="s">
        <v>2558</v>
      </c>
      <c r="L60" s="170">
        <v>2</v>
      </c>
    </row>
    <row r="61" spans="1:12" x14ac:dyDescent="0.25">
      <c r="A61" s="171">
        <f t="shared" si="0"/>
        <v>25220</v>
      </c>
      <c r="B61" s="171" t="str">
        <f t="shared" si="1"/>
        <v>LVIN PLAID</v>
      </c>
      <c r="C61" s="171" t="str">
        <f t="shared" si="2"/>
        <v>Кепка</v>
      </c>
      <c r="D61" s="172" t="str">
        <f t="shared" si="3"/>
        <v>Кепки</v>
      </c>
      <c r="E61" s="163" t="s">
        <v>1727</v>
      </c>
      <c r="F61" s="164" t="s">
        <v>2569</v>
      </c>
      <c r="G61" s="165" t="s">
        <v>553</v>
      </c>
      <c r="H61" s="166" t="s">
        <v>2570</v>
      </c>
      <c r="I61" s="167">
        <v>3</v>
      </c>
      <c r="J61" s="168" t="s">
        <v>2571</v>
      </c>
      <c r="L61" s="170">
        <v>3</v>
      </c>
    </row>
    <row r="62" spans="1:12" x14ac:dyDescent="0.25">
      <c r="A62" s="171">
        <f t="shared" si="0"/>
        <v>25220</v>
      </c>
      <c r="B62" s="171" t="str">
        <f t="shared" si="1"/>
        <v>LVIN PLAID</v>
      </c>
      <c r="C62" s="171" t="str">
        <f t="shared" si="2"/>
        <v>Кепка</v>
      </c>
      <c r="D62" s="172" t="str">
        <f t="shared" si="3"/>
        <v>Кепки</v>
      </c>
      <c r="E62" s="163" t="s">
        <v>615</v>
      </c>
      <c r="F62" s="164" t="s">
        <v>2569</v>
      </c>
      <c r="G62" s="165" t="s">
        <v>550</v>
      </c>
      <c r="H62" s="166" t="s">
        <v>2570</v>
      </c>
      <c r="I62" s="167">
        <v>2</v>
      </c>
      <c r="J62" s="168" t="s">
        <v>2572</v>
      </c>
      <c r="L62" s="170">
        <v>2</v>
      </c>
    </row>
    <row r="63" spans="1:12" x14ac:dyDescent="0.25">
      <c r="A63" s="171">
        <f t="shared" si="0"/>
        <v>25220</v>
      </c>
      <c r="B63" s="171" t="str">
        <f t="shared" si="1"/>
        <v>LVIN PLAID</v>
      </c>
      <c r="C63" s="171" t="str">
        <f t="shared" si="2"/>
        <v>Кепка</v>
      </c>
      <c r="D63" s="172" t="str">
        <f t="shared" si="3"/>
        <v>Кепки</v>
      </c>
      <c r="E63" s="163" t="s">
        <v>690</v>
      </c>
      <c r="F63" s="164" t="s">
        <v>2573</v>
      </c>
      <c r="G63" s="165" t="s">
        <v>552</v>
      </c>
      <c r="H63" s="166" t="s">
        <v>2574</v>
      </c>
      <c r="I63" s="167">
        <v>1</v>
      </c>
      <c r="J63" s="168" t="s">
        <v>2574</v>
      </c>
      <c r="L63" s="170">
        <v>1</v>
      </c>
    </row>
    <row r="64" spans="1:12" x14ac:dyDescent="0.25">
      <c r="A64" s="171">
        <f t="shared" si="0"/>
        <v>25240</v>
      </c>
      <c r="B64" s="171" t="str">
        <f t="shared" si="1"/>
        <v>LVIN STRIPE</v>
      </c>
      <c r="C64" s="171" t="str">
        <f t="shared" si="2"/>
        <v>Кепка</v>
      </c>
      <c r="D64" s="172" t="str">
        <f t="shared" si="3"/>
        <v>Кепки</v>
      </c>
      <c r="E64" s="163" t="s">
        <v>639</v>
      </c>
      <c r="F64" s="164" t="s">
        <v>638</v>
      </c>
      <c r="G64" s="165" t="s">
        <v>552</v>
      </c>
      <c r="H64" s="166" t="s">
        <v>2551</v>
      </c>
      <c r="I64" s="167">
        <v>2</v>
      </c>
      <c r="J64" s="168" t="s">
        <v>2552</v>
      </c>
      <c r="L64" s="170">
        <v>2</v>
      </c>
    </row>
    <row r="65" spans="1:12" x14ac:dyDescent="0.25">
      <c r="A65" s="171">
        <f t="shared" si="0"/>
        <v>25240</v>
      </c>
      <c r="B65" s="171" t="str">
        <f t="shared" si="1"/>
        <v>LVIN STRIPE</v>
      </c>
      <c r="C65" s="171" t="str">
        <f t="shared" si="2"/>
        <v>Кепка</v>
      </c>
      <c r="D65" s="172" t="str">
        <f t="shared" si="3"/>
        <v>Кепки</v>
      </c>
      <c r="E65" s="163" t="s">
        <v>1491</v>
      </c>
      <c r="F65" s="164" t="s">
        <v>638</v>
      </c>
      <c r="G65" s="165" t="s">
        <v>553</v>
      </c>
      <c r="H65" s="166" t="s">
        <v>2551</v>
      </c>
      <c r="I65" s="167">
        <v>5</v>
      </c>
      <c r="J65" s="168" t="s">
        <v>2575</v>
      </c>
      <c r="L65" s="170">
        <v>5</v>
      </c>
    </row>
    <row r="66" spans="1:12" x14ac:dyDescent="0.25">
      <c r="A66" s="171">
        <f t="shared" si="0"/>
        <v>25240</v>
      </c>
      <c r="B66" s="171" t="str">
        <f t="shared" si="1"/>
        <v>LVIN STRIPE</v>
      </c>
      <c r="C66" s="171" t="str">
        <f t="shared" si="2"/>
        <v>Кепка</v>
      </c>
      <c r="D66" s="172" t="str">
        <f t="shared" si="3"/>
        <v>Кепки</v>
      </c>
      <c r="E66" s="163" t="s">
        <v>1949</v>
      </c>
      <c r="F66" s="164" t="s">
        <v>638</v>
      </c>
      <c r="G66" s="165" t="s">
        <v>550</v>
      </c>
      <c r="H66" s="166" t="s">
        <v>2548</v>
      </c>
      <c r="I66" s="167">
        <v>1</v>
      </c>
      <c r="J66" s="168" t="s">
        <v>2548</v>
      </c>
      <c r="L66" s="170">
        <v>1</v>
      </c>
    </row>
    <row r="67" spans="1:12" x14ac:dyDescent="0.25">
      <c r="A67" s="171" t="str">
        <f t="shared" ref="A67:A130" si="4">_xlfn.LET(_xlpm.START,FIND("арт. ",F67)+5,_xlpm.END,FIND(" ",F67,_xlpm.START),_xlpm.Result,TRIM(MID(F67,_xlpm.START,_xlpm.END-_xlpm.START)),IFERROR(VALUE(_xlpm.Result),_xlpm.Result))</f>
        <v>25241BH</v>
      </c>
      <c r="B67" s="171" t="str">
        <f t="shared" ref="B67:B130" si="5">_xlfn.LET(_xlpm.START,FIND("арт. ",F67)+13,_xlpm.END,FIND("(",F67),TRIM(MID(F67,_xlpm.START,_xlpm.END-_xlpm.START)))</f>
        <v>LORD WOOL TWILL</v>
      </c>
      <c r="C67" s="171" t="str">
        <f t="shared" ref="C67:C130" si="6">_xlfn.LET(_xlpm.START,1,_xlpm.END,FIND(MID($Q$1,1,1),F67),TRIM(MID(F67,_xlpm.START,_xlpm.END-_xlpm.START)))</f>
        <v>Кепка</v>
      </c>
      <c r="D67" s="172" t="str">
        <f t="shared" ref="D67:D130" si="7">VLOOKUP(C67,M:N,2,0)</f>
        <v>Кепки</v>
      </c>
      <c r="E67" s="163" t="s">
        <v>692</v>
      </c>
      <c r="F67" s="164" t="s">
        <v>691</v>
      </c>
      <c r="G67" s="165" t="s">
        <v>550</v>
      </c>
      <c r="H67" s="166" t="s">
        <v>2576</v>
      </c>
      <c r="I67" s="167">
        <v>2</v>
      </c>
      <c r="J67" s="168" t="s">
        <v>2577</v>
      </c>
      <c r="L67" s="170">
        <v>2</v>
      </c>
    </row>
    <row r="68" spans="1:12" x14ac:dyDescent="0.25">
      <c r="A68" s="171" t="str">
        <f t="shared" si="4"/>
        <v>25241BH</v>
      </c>
      <c r="B68" s="171" t="str">
        <f t="shared" si="5"/>
        <v>LORD WOOL TWILL</v>
      </c>
      <c r="C68" s="171" t="str">
        <f t="shared" si="6"/>
        <v>Кепка</v>
      </c>
      <c r="D68" s="172" t="str">
        <f t="shared" si="7"/>
        <v>Кепки</v>
      </c>
      <c r="E68" s="163" t="s">
        <v>693</v>
      </c>
      <c r="F68" s="164" t="s">
        <v>694</v>
      </c>
      <c r="G68" s="165" t="s">
        <v>553</v>
      </c>
      <c r="H68" s="166" t="s">
        <v>2578</v>
      </c>
      <c r="I68" s="167">
        <v>3</v>
      </c>
      <c r="J68" s="168" t="s">
        <v>2579</v>
      </c>
      <c r="L68" s="170">
        <v>3</v>
      </c>
    </row>
    <row r="69" spans="1:12" x14ac:dyDescent="0.25">
      <c r="A69" s="171" t="str">
        <f t="shared" si="4"/>
        <v>25242BH</v>
      </c>
      <c r="B69" s="171" t="str">
        <f t="shared" si="5"/>
        <v>GALVIN TWILL</v>
      </c>
      <c r="C69" s="171" t="str">
        <f t="shared" si="6"/>
        <v>Кепка</v>
      </c>
      <c r="D69" s="172" t="str">
        <f t="shared" si="7"/>
        <v>Кепки</v>
      </c>
      <c r="E69" s="163" t="s">
        <v>1197</v>
      </c>
      <c r="F69" s="164" t="s">
        <v>1196</v>
      </c>
      <c r="G69" s="165" t="s">
        <v>552</v>
      </c>
      <c r="H69" s="166" t="s">
        <v>2580</v>
      </c>
      <c r="I69" s="167">
        <v>2</v>
      </c>
      <c r="J69" s="168" t="s">
        <v>2581</v>
      </c>
      <c r="L69" s="170">
        <v>2</v>
      </c>
    </row>
    <row r="70" spans="1:12" x14ac:dyDescent="0.25">
      <c r="A70" s="171" t="str">
        <f t="shared" si="4"/>
        <v>25242BH</v>
      </c>
      <c r="B70" s="171" t="str">
        <f t="shared" si="5"/>
        <v>GALVIN TWILL</v>
      </c>
      <c r="C70" s="171" t="str">
        <f t="shared" si="6"/>
        <v>Кепка</v>
      </c>
      <c r="D70" s="172" t="str">
        <f t="shared" si="7"/>
        <v>Кепки</v>
      </c>
      <c r="E70" s="163" t="s">
        <v>1198</v>
      </c>
      <c r="F70" s="164" t="s">
        <v>1196</v>
      </c>
      <c r="G70" s="165" t="s">
        <v>553</v>
      </c>
      <c r="H70" s="166" t="s">
        <v>2580</v>
      </c>
      <c r="I70" s="167">
        <v>1</v>
      </c>
      <c r="J70" s="168" t="s">
        <v>2580</v>
      </c>
      <c r="L70" s="170">
        <v>1</v>
      </c>
    </row>
    <row r="71" spans="1:12" x14ac:dyDescent="0.25">
      <c r="A71" s="171" t="str">
        <f t="shared" si="4"/>
        <v>25242BH</v>
      </c>
      <c r="B71" s="171" t="str">
        <f t="shared" si="5"/>
        <v>GALVIN TWILL</v>
      </c>
      <c r="C71" s="171" t="str">
        <f t="shared" si="6"/>
        <v>Кепка</v>
      </c>
      <c r="D71" s="172" t="str">
        <f t="shared" si="7"/>
        <v>Кепки</v>
      </c>
      <c r="E71" s="163" t="s">
        <v>2059</v>
      </c>
      <c r="F71" s="164" t="s">
        <v>2060</v>
      </c>
      <c r="G71" s="165" t="s">
        <v>552</v>
      </c>
      <c r="H71" s="166" t="s">
        <v>2580</v>
      </c>
      <c r="I71" s="167">
        <v>1</v>
      </c>
      <c r="J71" s="168" t="s">
        <v>2580</v>
      </c>
      <c r="L71" s="170">
        <v>1</v>
      </c>
    </row>
    <row r="72" spans="1:12" x14ac:dyDescent="0.25">
      <c r="A72" s="171">
        <f t="shared" si="4"/>
        <v>25243</v>
      </c>
      <c r="B72" s="171" t="str">
        <f t="shared" si="5"/>
        <v>RD SUBTLE</v>
      </c>
      <c r="C72" s="171" t="str">
        <f t="shared" si="6"/>
        <v>Кепка</v>
      </c>
      <c r="D72" s="172" t="str">
        <f t="shared" si="7"/>
        <v>Кепки</v>
      </c>
      <c r="E72" s="163" t="s">
        <v>1176</v>
      </c>
      <c r="F72" s="164" t="s">
        <v>1175</v>
      </c>
      <c r="G72" s="165" t="s">
        <v>553</v>
      </c>
      <c r="H72" s="166" t="s">
        <v>2582</v>
      </c>
      <c r="I72" s="167">
        <v>1</v>
      </c>
      <c r="J72" s="168" t="s">
        <v>2582</v>
      </c>
      <c r="L72" s="170">
        <v>1</v>
      </c>
    </row>
    <row r="73" spans="1:12" x14ac:dyDescent="0.25">
      <c r="A73" s="171">
        <f t="shared" si="4"/>
        <v>25244</v>
      </c>
      <c r="B73" s="171" t="str">
        <f t="shared" si="5"/>
        <v>LVIN SUBTLE</v>
      </c>
      <c r="C73" s="171" t="str">
        <f t="shared" si="6"/>
        <v>Кепка</v>
      </c>
      <c r="D73" s="172" t="str">
        <f t="shared" si="7"/>
        <v>Кепки</v>
      </c>
      <c r="E73" s="163" t="s">
        <v>1182</v>
      </c>
      <c r="F73" s="164" t="s">
        <v>1181</v>
      </c>
      <c r="G73" s="165" t="s">
        <v>552</v>
      </c>
      <c r="H73" s="166" t="s">
        <v>2583</v>
      </c>
      <c r="I73" s="167">
        <v>1</v>
      </c>
      <c r="J73" s="168" t="s">
        <v>2583</v>
      </c>
      <c r="L73" s="170">
        <v>1</v>
      </c>
    </row>
    <row r="74" spans="1:12" x14ac:dyDescent="0.25">
      <c r="A74" s="171">
        <f t="shared" si="4"/>
        <v>25244</v>
      </c>
      <c r="B74" s="171" t="str">
        <f t="shared" si="5"/>
        <v>LVIN SUBTLE</v>
      </c>
      <c r="C74" s="171" t="str">
        <f t="shared" si="6"/>
        <v>Кепка</v>
      </c>
      <c r="D74" s="172" t="str">
        <f t="shared" si="7"/>
        <v>Кепки</v>
      </c>
      <c r="E74" s="163" t="s">
        <v>1183</v>
      </c>
      <c r="F74" s="164" t="s">
        <v>1181</v>
      </c>
      <c r="G74" s="165" t="s">
        <v>553</v>
      </c>
      <c r="H74" s="166" t="s">
        <v>2583</v>
      </c>
      <c r="I74" s="167">
        <v>1</v>
      </c>
      <c r="J74" s="168" t="s">
        <v>2583</v>
      </c>
      <c r="L74" s="170">
        <v>1</v>
      </c>
    </row>
    <row r="75" spans="1:12" x14ac:dyDescent="0.25">
      <c r="A75" s="171">
        <f t="shared" si="4"/>
        <v>25244</v>
      </c>
      <c r="B75" s="171" t="str">
        <f t="shared" si="5"/>
        <v>LVIN SUBTLE</v>
      </c>
      <c r="C75" s="171" t="str">
        <f t="shared" si="6"/>
        <v>Кепка</v>
      </c>
      <c r="D75" s="172" t="str">
        <f t="shared" si="7"/>
        <v>Кепки</v>
      </c>
      <c r="E75" s="163" t="s">
        <v>1177</v>
      </c>
      <c r="F75" s="164" t="s">
        <v>1178</v>
      </c>
      <c r="G75" s="165" t="s">
        <v>555</v>
      </c>
      <c r="H75" s="166" t="s">
        <v>2584</v>
      </c>
      <c r="I75" s="167">
        <v>1</v>
      </c>
      <c r="J75" s="168" t="s">
        <v>2584</v>
      </c>
      <c r="L75" s="170">
        <v>1</v>
      </c>
    </row>
    <row r="76" spans="1:12" x14ac:dyDescent="0.25">
      <c r="A76" s="171">
        <f t="shared" si="4"/>
        <v>25244</v>
      </c>
      <c r="B76" s="171" t="str">
        <f t="shared" si="5"/>
        <v>LVIN SUBTLE</v>
      </c>
      <c r="C76" s="171" t="str">
        <f t="shared" si="6"/>
        <v>Кепка</v>
      </c>
      <c r="D76" s="172" t="str">
        <f t="shared" si="7"/>
        <v>Кепки</v>
      </c>
      <c r="E76" s="163" t="s">
        <v>1179</v>
      </c>
      <c r="F76" s="164" t="s">
        <v>1178</v>
      </c>
      <c r="G76" s="165" t="s">
        <v>552</v>
      </c>
      <c r="H76" s="166" t="s">
        <v>2583</v>
      </c>
      <c r="I76" s="167">
        <v>1</v>
      </c>
      <c r="J76" s="168" t="s">
        <v>2583</v>
      </c>
      <c r="L76" s="170">
        <v>1</v>
      </c>
    </row>
    <row r="77" spans="1:12" x14ac:dyDescent="0.25">
      <c r="A77" s="171">
        <f t="shared" si="4"/>
        <v>25244</v>
      </c>
      <c r="B77" s="171" t="str">
        <f t="shared" si="5"/>
        <v>LVIN SUBTLE</v>
      </c>
      <c r="C77" s="171" t="str">
        <f t="shared" si="6"/>
        <v>Кепка</v>
      </c>
      <c r="D77" s="172" t="str">
        <f t="shared" si="7"/>
        <v>Кепки</v>
      </c>
      <c r="E77" s="163" t="s">
        <v>1180</v>
      </c>
      <c r="F77" s="164" t="s">
        <v>1178</v>
      </c>
      <c r="G77" s="165" t="s">
        <v>553</v>
      </c>
      <c r="H77" s="166" t="s">
        <v>2583</v>
      </c>
      <c r="I77" s="167">
        <v>2</v>
      </c>
      <c r="J77" s="168" t="s">
        <v>2585</v>
      </c>
      <c r="L77" s="170">
        <v>2</v>
      </c>
    </row>
    <row r="78" spans="1:12" x14ac:dyDescent="0.25">
      <c r="A78" s="171">
        <f t="shared" si="4"/>
        <v>25244</v>
      </c>
      <c r="B78" s="171" t="str">
        <f t="shared" si="5"/>
        <v>LVIN SUBTLE</v>
      </c>
      <c r="C78" s="171" t="str">
        <f t="shared" si="6"/>
        <v>Кепка</v>
      </c>
      <c r="D78" s="172" t="str">
        <f t="shared" si="7"/>
        <v>Кепки</v>
      </c>
      <c r="E78" s="163" t="s">
        <v>2586</v>
      </c>
      <c r="F78" s="164" t="s">
        <v>1178</v>
      </c>
      <c r="G78" s="165" t="s">
        <v>550</v>
      </c>
      <c r="H78" s="166" t="s">
        <v>2583</v>
      </c>
      <c r="I78" s="167">
        <v>1</v>
      </c>
      <c r="J78" s="168" t="s">
        <v>2583</v>
      </c>
      <c r="L78" s="170">
        <v>1</v>
      </c>
    </row>
    <row r="79" spans="1:12" x14ac:dyDescent="0.25">
      <c r="A79" s="171">
        <f t="shared" si="4"/>
        <v>25458</v>
      </c>
      <c r="B79" s="171" t="str">
        <f t="shared" si="5"/>
        <v>IT</v>
      </c>
      <c r="C79" s="171" t="str">
        <f t="shared" si="6"/>
        <v>Кепка</v>
      </c>
      <c r="D79" s="172" t="str">
        <f t="shared" si="7"/>
        <v>Кепки</v>
      </c>
      <c r="E79" s="163" t="s">
        <v>1926</v>
      </c>
      <c r="F79" s="164" t="s">
        <v>607</v>
      </c>
      <c r="G79" s="165" t="s">
        <v>555</v>
      </c>
      <c r="H79" s="166" t="s">
        <v>2587</v>
      </c>
      <c r="I79" s="167">
        <v>3</v>
      </c>
      <c r="J79" s="168" t="s">
        <v>2588</v>
      </c>
      <c r="L79" s="170">
        <v>3</v>
      </c>
    </row>
    <row r="80" spans="1:12" x14ac:dyDescent="0.25">
      <c r="A80" s="171">
        <f t="shared" si="4"/>
        <v>25458</v>
      </c>
      <c r="B80" s="171" t="str">
        <f t="shared" si="5"/>
        <v>IT</v>
      </c>
      <c r="C80" s="171" t="str">
        <f t="shared" si="6"/>
        <v>Кепка</v>
      </c>
      <c r="D80" s="172" t="str">
        <f t="shared" si="7"/>
        <v>Кепки</v>
      </c>
      <c r="E80" s="163" t="s">
        <v>608</v>
      </c>
      <c r="F80" s="164" t="s">
        <v>607</v>
      </c>
      <c r="G80" s="165" t="s">
        <v>553</v>
      </c>
      <c r="H80" s="166" t="s">
        <v>2587</v>
      </c>
      <c r="I80" s="167">
        <v>6</v>
      </c>
      <c r="J80" s="168" t="s">
        <v>2589</v>
      </c>
      <c r="L80" s="170">
        <v>6</v>
      </c>
    </row>
    <row r="81" spans="1:12" x14ac:dyDescent="0.25">
      <c r="A81" s="171">
        <f t="shared" si="4"/>
        <v>25458</v>
      </c>
      <c r="B81" s="171" t="str">
        <f t="shared" si="5"/>
        <v>IT</v>
      </c>
      <c r="C81" s="171" t="str">
        <f t="shared" si="6"/>
        <v>Кепка</v>
      </c>
      <c r="D81" s="172" t="str">
        <f t="shared" si="7"/>
        <v>Кепки</v>
      </c>
      <c r="E81" s="163" t="s">
        <v>1073</v>
      </c>
      <c r="F81" s="164" t="s">
        <v>607</v>
      </c>
      <c r="G81" s="165" t="s">
        <v>550</v>
      </c>
      <c r="H81" s="166" t="s">
        <v>2587</v>
      </c>
      <c r="I81" s="167">
        <v>1</v>
      </c>
      <c r="J81" s="168" t="s">
        <v>2587</v>
      </c>
      <c r="L81" s="170">
        <v>1</v>
      </c>
    </row>
    <row r="82" spans="1:12" x14ac:dyDescent="0.25">
      <c r="A82" s="171">
        <f t="shared" si="4"/>
        <v>25458</v>
      </c>
      <c r="B82" s="171" t="str">
        <f t="shared" si="5"/>
        <v>IT</v>
      </c>
      <c r="C82" s="171" t="str">
        <f t="shared" si="6"/>
        <v>Кепка</v>
      </c>
      <c r="D82" s="172" t="str">
        <f t="shared" si="7"/>
        <v>Кепки</v>
      </c>
      <c r="E82" s="163" t="s">
        <v>1927</v>
      </c>
      <c r="F82" s="164" t="s">
        <v>607</v>
      </c>
      <c r="G82" s="165" t="s">
        <v>551</v>
      </c>
      <c r="H82" s="166" t="s">
        <v>2590</v>
      </c>
      <c r="I82" s="167">
        <v>3</v>
      </c>
      <c r="J82" s="168" t="s">
        <v>2591</v>
      </c>
      <c r="L82" s="170">
        <v>3</v>
      </c>
    </row>
    <row r="83" spans="1:12" x14ac:dyDescent="0.25">
      <c r="A83" s="171" t="str">
        <f t="shared" si="4"/>
        <v>25474BH</v>
      </c>
      <c r="B83" s="171" t="str">
        <f t="shared" si="5"/>
        <v>COVE</v>
      </c>
      <c r="C83" s="171" t="str">
        <f t="shared" si="6"/>
        <v>Кепка</v>
      </c>
      <c r="D83" s="172" t="str">
        <f t="shared" si="7"/>
        <v>Кепки</v>
      </c>
      <c r="E83" s="163" t="s">
        <v>1452</v>
      </c>
      <c r="F83" s="164" t="s">
        <v>437</v>
      </c>
      <c r="G83" s="165" t="s">
        <v>552</v>
      </c>
      <c r="H83" s="166" t="s">
        <v>2592</v>
      </c>
      <c r="I83" s="167">
        <v>1</v>
      </c>
      <c r="J83" s="168" t="s">
        <v>2592</v>
      </c>
      <c r="L83" s="170">
        <v>1</v>
      </c>
    </row>
    <row r="84" spans="1:12" x14ac:dyDescent="0.25">
      <c r="A84" s="171" t="str">
        <f t="shared" si="4"/>
        <v>25474BH</v>
      </c>
      <c r="B84" s="171" t="str">
        <f t="shared" si="5"/>
        <v>COVE</v>
      </c>
      <c r="C84" s="171" t="str">
        <f t="shared" si="6"/>
        <v>Кепка</v>
      </c>
      <c r="D84" s="172" t="str">
        <f t="shared" si="7"/>
        <v>Кепки</v>
      </c>
      <c r="E84" s="163" t="s">
        <v>263</v>
      </c>
      <c r="F84" s="164" t="s">
        <v>437</v>
      </c>
      <c r="G84" s="165" t="s">
        <v>553</v>
      </c>
      <c r="H84" s="166" t="s">
        <v>2592</v>
      </c>
      <c r="I84" s="167">
        <v>4</v>
      </c>
      <c r="J84" s="168" t="s">
        <v>2593</v>
      </c>
      <c r="L84" s="170">
        <v>4</v>
      </c>
    </row>
    <row r="85" spans="1:12" x14ac:dyDescent="0.25">
      <c r="A85" s="171" t="str">
        <f t="shared" si="4"/>
        <v>25474BH</v>
      </c>
      <c r="B85" s="171" t="str">
        <f t="shared" si="5"/>
        <v>COVE</v>
      </c>
      <c r="C85" s="171" t="str">
        <f t="shared" si="6"/>
        <v>Кепка</v>
      </c>
      <c r="D85" s="172" t="str">
        <f t="shared" si="7"/>
        <v>Кепки</v>
      </c>
      <c r="E85" s="163" t="s">
        <v>1453</v>
      </c>
      <c r="F85" s="164" t="s">
        <v>437</v>
      </c>
      <c r="G85" s="165" t="s">
        <v>550</v>
      </c>
      <c r="H85" s="166" t="s">
        <v>2592</v>
      </c>
      <c r="I85" s="167">
        <v>1</v>
      </c>
      <c r="J85" s="168" t="s">
        <v>2592</v>
      </c>
      <c r="L85" s="170">
        <v>1</v>
      </c>
    </row>
    <row r="86" spans="1:12" x14ac:dyDescent="0.25">
      <c r="A86" s="171" t="str">
        <f t="shared" si="4"/>
        <v>25476BH</v>
      </c>
      <c r="B86" s="171" t="str">
        <f t="shared" si="5"/>
        <v>GOBER</v>
      </c>
      <c r="C86" s="171" t="str">
        <f t="shared" si="6"/>
        <v>Кепка</v>
      </c>
      <c r="D86" s="172" t="str">
        <f t="shared" si="7"/>
        <v>Кепки</v>
      </c>
      <c r="E86" s="163" t="s">
        <v>695</v>
      </c>
      <c r="F86" s="164" t="s">
        <v>696</v>
      </c>
      <c r="G86" s="165" t="s">
        <v>552</v>
      </c>
      <c r="H86" s="166" t="s">
        <v>2594</v>
      </c>
      <c r="I86" s="167">
        <v>1</v>
      </c>
      <c r="J86" s="168" t="s">
        <v>2595</v>
      </c>
      <c r="L86" s="170">
        <v>1</v>
      </c>
    </row>
    <row r="87" spans="1:12" x14ac:dyDescent="0.25">
      <c r="A87" s="171" t="str">
        <f t="shared" si="4"/>
        <v>25477BH</v>
      </c>
      <c r="B87" s="171" t="str">
        <f t="shared" si="5"/>
        <v>ROCKBURN</v>
      </c>
      <c r="C87" s="171" t="str">
        <f t="shared" si="6"/>
        <v>Кепка</v>
      </c>
      <c r="D87" s="172" t="str">
        <f t="shared" si="7"/>
        <v>Кепки</v>
      </c>
      <c r="E87" s="163" t="s">
        <v>2596</v>
      </c>
      <c r="F87" s="164" t="s">
        <v>2597</v>
      </c>
      <c r="G87" s="165" t="s">
        <v>555</v>
      </c>
      <c r="H87" s="166" t="s">
        <v>2598</v>
      </c>
      <c r="I87" s="167">
        <v>3</v>
      </c>
      <c r="J87" s="168" t="s">
        <v>2599</v>
      </c>
      <c r="L87" s="170">
        <v>3</v>
      </c>
    </row>
    <row r="88" spans="1:12" x14ac:dyDescent="0.25">
      <c r="A88" s="171" t="str">
        <f t="shared" si="4"/>
        <v>25477BH</v>
      </c>
      <c r="B88" s="171" t="str">
        <f t="shared" si="5"/>
        <v>ROCKBURN</v>
      </c>
      <c r="C88" s="171" t="str">
        <f t="shared" si="6"/>
        <v>Кепка</v>
      </c>
      <c r="D88" s="172" t="str">
        <f t="shared" si="7"/>
        <v>Кепки</v>
      </c>
      <c r="E88" s="163" t="s">
        <v>2600</v>
      </c>
      <c r="F88" s="164" t="s">
        <v>2597</v>
      </c>
      <c r="G88" s="165" t="s">
        <v>552</v>
      </c>
      <c r="H88" s="166" t="s">
        <v>2598</v>
      </c>
      <c r="I88" s="167">
        <v>7</v>
      </c>
      <c r="J88" s="168" t="s">
        <v>2601</v>
      </c>
      <c r="L88" s="170">
        <v>7</v>
      </c>
    </row>
    <row r="89" spans="1:12" x14ac:dyDescent="0.25">
      <c r="A89" s="171" t="str">
        <f t="shared" si="4"/>
        <v>25477BH</v>
      </c>
      <c r="B89" s="171" t="str">
        <f t="shared" si="5"/>
        <v>ROCKBURN</v>
      </c>
      <c r="C89" s="171" t="str">
        <f t="shared" si="6"/>
        <v>Кепка</v>
      </c>
      <c r="D89" s="172" t="str">
        <f t="shared" si="7"/>
        <v>Кепки</v>
      </c>
      <c r="E89" s="163" t="s">
        <v>2602</v>
      </c>
      <c r="F89" s="164" t="s">
        <v>2597</v>
      </c>
      <c r="G89" s="165" t="s">
        <v>553</v>
      </c>
      <c r="H89" s="166" t="s">
        <v>2598</v>
      </c>
      <c r="I89" s="167">
        <v>8</v>
      </c>
      <c r="J89" s="168" t="s">
        <v>2603</v>
      </c>
      <c r="L89" s="170">
        <v>8</v>
      </c>
    </row>
    <row r="90" spans="1:12" x14ac:dyDescent="0.25">
      <c r="A90" s="171" t="str">
        <f t="shared" si="4"/>
        <v>25477BH</v>
      </c>
      <c r="B90" s="171" t="str">
        <f t="shared" si="5"/>
        <v>ROCKBURN</v>
      </c>
      <c r="C90" s="171" t="str">
        <f t="shared" si="6"/>
        <v>Кепка</v>
      </c>
      <c r="D90" s="172" t="str">
        <f t="shared" si="7"/>
        <v>Кепки</v>
      </c>
      <c r="E90" s="163" t="s">
        <v>2604</v>
      </c>
      <c r="F90" s="164" t="s">
        <v>2597</v>
      </c>
      <c r="G90" s="165" t="s">
        <v>550</v>
      </c>
      <c r="H90" s="166" t="s">
        <v>2598</v>
      </c>
      <c r="I90" s="167">
        <v>4</v>
      </c>
      <c r="J90" s="168" t="s">
        <v>2605</v>
      </c>
      <c r="L90" s="170">
        <v>4</v>
      </c>
    </row>
    <row r="91" spans="1:12" x14ac:dyDescent="0.25">
      <c r="A91" s="171" t="str">
        <f t="shared" si="4"/>
        <v>25479BH</v>
      </c>
      <c r="B91" s="171" t="str">
        <f t="shared" si="5"/>
        <v>GELLERTH</v>
      </c>
      <c r="C91" s="171" t="str">
        <f t="shared" si="6"/>
        <v>Кепка</v>
      </c>
      <c r="D91" s="172" t="str">
        <f t="shared" si="7"/>
        <v>Кепки</v>
      </c>
      <c r="E91" s="163" t="s">
        <v>1937</v>
      </c>
      <c r="F91" s="164" t="s">
        <v>1936</v>
      </c>
      <c r="G91" s="165" t="s">
        <v>550</v>
      </c>
      <c r="H91" s="166" t="s">
        <v>2606</v>
      </c>
      <c r="I91" s="167">
        <v>1</v>
      </c>
      <c r="J91" s="168" t="s">
        <v>2606</v>
      </c>
      <c r="L91" s="170">
        <v>1</v>
      </c>
    </row>
    <row r="92" spans="1:12" x14ac:dyDescent="0.25">
      <c r="A92" s="171" t="str">
        <f t="shared" si="4"/>
        <v>25480BH</v>
      </c>
      <c r="B92" s="171" t="str">
        <f t="shared" si="5"/>
        <v>WYMAN</v>
      </c>
      <c r="C92" s="171" t="str">
        <f t="shared" si="6"/>
        <v>Кепка</v>
      </c>
      <c r="D92" s="172" t="str">
        <f t="shared" si="7"/>
        <v>Кепки</v>
      </c>
      <c r="E92" s="163" t="s">
        <v>1950</v>
      </c>
      <c r="F92" s="164" t="s">
        <v>1729</v>
      </c>
      <c r="G92" s="165" t="s">
        <v>555</v>
      </c>
      <c r="H92" s="166" t="s">
        <v>2607</v>
      </c>
      <c r="I92" s="167">
        <v>1</v>
      </c>
      <c r="J92" s="168" t="s">
        <v>2607</v>
      </c>
      <c r="L92" s="170">
        <v>1</v>
      </c>
    </row>
    <row r="93" spans="1:12" x14ac:dyDescent="0.25">
      <c r="A93" s="171" t="str">
        <f t="shared" si="4"/>
        <v>25480BH</v>
      </c>
      <c r="B93" s="171" t="str">
        <f t="shared" si="5"/>
        <v>WYMAN</v>
      </c>
      <c r="C93" s="171" t="str">
        <f t="shared" si="6"/>
        <v>Кепка</v>
      </c>
      <c r="D93" s="172" t="str">
        <f t="shared" si="7"/>
        <v>Кепки</v>
      </c>
      <c r="E93" s="163" t="s">
        <v>1728</v>
      </c>
      <c r="F93" s="164" t="s">
        <v>1729</v>
      </c>
      <c r="G93" s="165" t="s">
        <v>553</v>
      </c>
      <c r="H93" s="166" t="s">
        <v>2607</v>
      </c>
      <c r="I93" s="167">
        <v>2</v>
      </c>
      <c r="J93" s="168" t="s">
        <v>2608</v>
      </c>
      <c r="L93" s="170">
        <v>2</v>
      </c>
    </row>
    <row r="94" spans="1:12" x14ac:dyDescent="0.25">
      <c r="A94" s="171" t="str">
        <f t="shared" si="4"/>
        <v>25480BH</v>
      </c>
      <c r="B94" s="171" t="str">
        <f t="shared" si="5"/>
        <v>WYMAN</v>
      </c>
      <c r="C94" s="171" t="str">
        <f t="shared" si="6"/>
        <v>Кепка</v>
      </c>
      <c r="D94" s="172" t="str">
        <f t="shared" si="7"/>
        <v>Кепки</v>
      </c>
      <c r="E94" s="163" t="s">
        <v>2609</v>
      </c>
      <c r="F94" s="164" t="s">
        <v>2610</v>
      </c>
      <c r="G94" s="165" t="s">
        <v>552</v>
      </c>
      <c r="H94" s="166" t="s">
        <v>2611</v>
      </c>
      <c r="I94" s="167">
        <v>4</v>
      </c>
      <c r="J94" s="168" t="s">
        <v>2612</v>
      </c>
      <c r="L94" s="170">
        <v>4</v>
      </c>
    </row>
    <row r="95" spans="1:12" x14ac:dyDescent="0.25">
      <c r="A95" s="171" t="str">
        <f t="shared" si="4"/>
        <v>25480BH</v>
      </c>
      <c r="B95" s="171" t="str">
        <f t="shared" si="5"/>
        <v>WYMAN</v>
      </c>
      <c r="C95" s="171" t="str">
        <f t="shared" si="6"/>
        <v>Кепка</v>
      </c>
      <c r="D95" s="172" t="str">
        <f t="shared" si="7"/>
        <v>Кепки</v>
      </c>
      <c r="E95" s="163" t="s">
        <v>2613</v>
      </c>
      <c r="F95" s="164" t="s">
        <v>2610</v>
      </c>
      <c r="G95" s="165" t="s">
        <v>553</v>
      </c>
      <c r="H95" s="166" t="s">
        <v>2614</v>
      </c>
      <c r="I95" s="167">
        <v>3</v>
      </c>
      <c r="J95" s="168" t="s">
        <v>2615</v>
      </c>
      <c r="L95" s="170">
        <v>3</v>
      </c>
    </row>
    <row r="96" spans="1:12" x14ac:dyDescent="0.25">
      <c r="A96" s="171" t="str">
        <f t="shared" si="4"/>
        <v>25480BH</v>
      </c>
      <c r="B96" s="171" t="str">
        <f t="shared" si="5"/>
        <v>WYMAN</v>
      </c>
      <c r="C96" s="171" t="str">
        <f t="shared" si="6"/>
        <v>Кепка</v>
      </c>
      <c r="D96" s="172" t="str">
        <f t="shared" si="7"/>
        <v>Кепки</v>
      </c>
      <c r="E96" s="163" t="s">
        <v>1951</v>
      </c>
      <c r="F96" s="164" t="s">
        <v>1952</v>
      </c>
      <c r="G96" s="165" t="s">
        <v>555</v>
      </c>
      <c r="H96" s="166" t="s">
        <v>2616</v>
      </c>
      <c r="I96" s="167">
        <v>2</v>
      </c>
      <c r="J96" s="168" t="s">
        <v>2617</v>
      </c>
      <c r="L96" s="170">
        <v>2</v>
      </c>
    </row>
    <row r="97" spans="1:12" x14ac:dyDescent="0.25">
      <c r="A97" s="171" t="str">
        <f t="shared" si="4"/>
        <v>25480BH</v>
      </c>
      <c r="B97" s="171" t="str">
        <f t="shared" si="5"/>
        <v>WYMAN</v>
      </c>
      <c r="C97" s="171" t="str">
        <f t="shared" si="6"/>
        <v>Кепка</v>
      </c>
      <c r="D97" s="172" t="str">
        <f t="shared" si="7"/>
        <v>Кепки</v>
      </c>
      <c r="E97" s="163" t="s">
        <v>698</v>
      </c>
      <c r="F97" s="164" t="s">
        <v>697</v>
      </c>
      <c r="G97" s="165" t="s">
        <v>550</v>
      </c>
      <c r="H97" s="166" t="s">
        <v>2512</v>
      </c>
      <c r="I97" s="167">
        <v>1</v>
      </c>
      <c r="J97" s="168" t="s">
        <v>2512</v>
      </c>
      <c r="L97" s="170">
        <v>1</v>
      </c>
    </row>
    <row r="98" spans="1:12" x14ac:dyDescent="0.25">
      <c r="A98" s="171" t="str">
        <f t="shared" si="4"/>
        <v>25481BH</v>
      </c>
      <c r="B98" s="171" t="str">
        <f t="shared" si="5"/>
        <v>WADDELL</v>
      </c>
      <c r="C98" s="171" t="str">
        <f t="shared" si="6"/>
        <v>Кепка</v>
      </c>
      <c r="D98" s="172" t="str">
        <f t="shared" si="7"/>
        <v>Кепки</v>
      </c>
      <c r="E98" s="163" t="s">
        <v>1961</v>
      </c>
      <c r="F98" s="164" t="s">
        <v>1960</v>
      </c>
      <c r="G98" s="165" t="s">
        <v>552</v>
      </c>
      <c r="H98" s="166" t="s">
        <v>2512</v>
      </c>
      <c r="I98" s="167">
        <v>3</v>
      </c>
      <c r="J98" s="168" t="s">
        <v>2618</v>
      </c>
      <c r="L98" s="170">
        <v>3</v>
      </c>
    </row>
    <row r="99" spans="1:12" x14ac:dyDescent="0.25">
      <c r="A99" s="171" t="str">
        <f t="shared" si="4"/>
        <v>25481BH</v>
      </c>
      <c r="B99" s="171" t="str">
        <f t="shared" si="5"/>
        <v>WADDELL</v>
      </c>
      <c r="C99" s="171" t="str">
        <f t="shared" si="6"/>
        <v>Кепка</v>
      </c>
      <c r="D99" s="172" t="str">
        <f t="shared" si="7"/>
        <v>Кепки</v>
      </c>
      <c r="E99" s="163" t="s">
        <v>2619</v>
      </c>
      <c r="F99" s="164" t="s">
        <v>1960</v>
      </c>
      <c r="G99" s="165" t="s">
        <v>553</v>
      </c>
      <c r="H99" s="166" t="s">
        <v>2512</v>
      </c>
      <c r="I99" s="167">
        <v>4</v>
      </c>
      <c r="J99" s="168" t="s">
        <v>2620</v>
      </c>
      <c r="L99" s="170">
        <v>4</v>
      </c>
    </row>
    <row r="100" spans="1:12" x14ac:dyDescent="0.25">
      <c r="A100" s="171" t="str">
        <f t="shared" si="4"/>
        <v>25481BH</v>
      </c>
      <c r="B100" s="171" t="str">
        <f t="shared" si="5"/>
        <v>WADDELL</v>
      </c>
      <c r="C100" s="171" t="str">
        <f t="shared" si="6"/>
        <v>Кепка</v>
      </c>
      <c r="D100" s="172" t="str">
        <f t="shared" si="7"/>
        <v>Кепки</v>
      </c>
      <c r="E100" s="163" t="s">
        <v>2621</v>
      </c>
      <c r="F100" s="164" t="s">
        <v>1960</v>
      </c>
      <c r="G100" s="165" t="s">
        <v>550</v>
      </c>
      <c r="H100" s="166" t="s">
        <v>2512</v>
      </c>
      <c r="I100" s="167">
        <v>4</v>
      </c>
      <c r="J100" s="168" t="s">
        <v>2620</v>
      </c>
      <c r="L100" s="170">
        <v>4</v>
      </c>
    </row>
    <row r="101" spans="1:12" x14ac:dyDescent="0.25">
      <c r="A101" s="171" t="str">
        <f t="shared" si="4"/>
        <v>25488BH</v>
      </c>
      <c r="B101" s="171" t="str">
        <f t="shared" si="5"/>
        <v>PURDY</v>
      </c>
      <c r="C101" s="171" t="str">
        <f t="shared" si="6"/>
        <v>Кепка</v>
      </c>
      <c r="D101" s="172" t="str">
        <f t="shared" si="7"/>
        <v>Кепки</v>
      </c>
      <c r="E101" s="163" t="s">
        <v>1956</v>
      </c>
      <c r="F101" s="164" t="s">
        <v>1957</v>
      </c>
      <c r="G101" s="165" t="s">
        <v>555</v>
      </c>
      <c r="H101" s="166" t="s">
        <v>2622</v>
      </c>
      <c r="I101" s="167">
        <v>1</v>
      </c>
      <c r="J101" s="168" t="s">
        <v>2622</v>
      </c>
      <c r="L101" s="170">
        <v>1</v>
      </c>
    </row>
    <row r="102" spans="1:12" x14ac:dyDescent="0.25">
      <c r="A102" s="171" t="str">
        <f t="shared" si="4"/>
        <v>25488BH</v>
      </c>
      <c r="B102" s="171" t="str">
        <f t="shared" si="5"/>
        <v>PURDY</v>
      </c>
      <c r="C102" s="171" t="str">
        <f t="shared" si="6"/>
        <v>Кепка</v>
      </c>
      <c r="D102" s="172" t="str">
        <f t="shared" si="7"/>
        <v>Кепки</v>
      </c>
      <c r="E102" s="163" t="s">
        <v>1958</v>
      </c>
      <c r="F102" s="164" t="s">
        <v>1957</v>
      </c>
      <c r="G102" s="165" t="s">
        <v>553</v>
      </c>
      <c r="H102" s="166" t="s">
        <v>2622</v>
      </c>
      <c r="I102" s="167">
        <v>2</v>
      </c>
      <c r="J102" s="168" t="s">
        <v>2623</v>
      </c>
      <c r="L102" s="170">
        <v>2</v>
      </c>
    </row>
    <row r="103" spans="1:12" x14ac:dyDescent="0.25">
      <c r="A103" s="171" t="str">
        <f t="shared" si="4"/>
        <v>25488BH</v>
      </c>
      <c r="B103" s="171" t="str">
        <f t="shared" si="5"/>
        <v>PURDY</v>
      </c>
      <c r="C103" s="171" t="str">
        <f t="shared" si="6"/>
        <v>Кепка</v>
      </c>
      <c r="D103" s="172" t="str">
        <f t="shared" si="7"/>
        <v>Кепки</v>
      </c>
      <c r="E103" s="163" t="s">
        <v>1959</v>
      </c>
      <c r="F103" s="164" t="s">
        <v>1957</v>
      </c>
      <c r="G103" s="165" t="s">
        <v>550</v>
      </c>
      <c r="H103" s="166" t="s">
        <v>2622</v>
      </c>
      <c r="I103" s="167">
        <v>1</v>
      </c>
      <c r="J103" s="168" t="s">
        <v>2622</v>
      </c>
      <c r="L103" s="170">
        <v>1</v>
      </c>
    </row>
    <row r="104" spans="1:12" x14ac:dyDescent="0.25">
      <c r="A104" s="171" t="str">
        <f t="shared" si="4"/>
        <v>25488BH</v>
      </c>
      <c r="B104" s="171" t="str">
        <f t="shared" si="5"/>
        <v>PURDY</v>
      </c>
      <c r="C104" s="171" t="str">
        <f t="shared" si="6"/>
        <v>Кепка</v>
      </c>
      <c r="D104" s="172" t="str">
        <f t="shared" si="7"/>
        <v>Кепки</v>
      </c>
      <c r="E104" s="163" t="s">
        <v>1953</v>
      </c>
      <c r="F104" s="164" t="s">
        <v>1954</v>
      </c>
      <c r="G104" s="165" t="s">
        <v>555</v>
      </c>
      <c r="H104" s="166" t="s">
        <v>2622</v>
      </c>
      <c r="I104" s="167">
        <v>1</v>
      </c>
      <c r="J104" s="168" t="s">
        <v>2622</v>
      </c>
      <c r="L104" s="170">
        <v>1</v>
      </c>
    </row>
    <row r="105" spans="1:12" x14ac:dyDescent="0.25">
      <c r="A105" s="171" t="str">
        <f t="shared" si="4"/>
        <v>25488BH</v>
      </c>
      <c r="B105" s="171" t="str">
        <f t="shared" si="5"/>
        <v>PURDY</v>
      </c>
      <c r="C105" s="171" t="str">
        <f t="shared" si="6"/>
        <v>Кепка</v>
      </c>
      <c r="D105" s="172" t="str">
        <f t="shared" si="7"/>
        <v>Кепки</v>
      </c>
      <c r="E105" s="163" t="s">
        <v>1955</v>
      </c>
      <c r="F105" s="164" t="s">
        <v>1954</v>
      </c>
      <c r="G105" s="165" t="s">
        <v>553</v>
      </c>
      <c r="H105" s="166" t="s">
        <v>2622</v>
      </c>
      <c r="I105" s="167">
        <v>2</v>
      </c>
      <c r="J105" s="168" t="s">
        <v>2623</v>
      </c>
      <c r="L105" s="170">
        <v>2</v>
      </c>
    </row>
    <row r="106" spans="1:12" x14ac:dyDescent="0.25">
      <c r="A106" s="171" t="str">
        <f t="shared" si="4"/>
        <v>25498BH</v>
      </c>
      <c r="B106" s="171" t="str">
        <f t="shared" si="5"/>
        <v>SPRINGFIELD</v>
      </c>
      <c r="C106" s="171" t="str">
        <f t="shared" si="6"/>
        <v>Кепка</v>
      </c>
      <c r="D106" s="172" t="str">
        <f t="shared" si="7"/>
        <v>Кепки</v>
      </c>
      <c r="E106" s="163" t="s">
        <v>2624</v>
      </c>
      <c r="F106" s="164" t="s">
        <v>2625</v>
      </c>
      <c r="G106" s="165" t="s">
        <v>552</v>
      </c>
      <c r="H106" s="166" t="s">
        <v>2626</v>
      </c>
      <c r="I106" s="167">
        <v>5</v>
      </c>
      <c r="J106" s="168" t="s">
        <v>2627</v>
      </c>
      <c r="L106" s="170">
        <v>5</v>
      </c>
    </row>
    <row r="107" spans="1:12" x14ac:dyDescent="0.25">
      <c r="A107" s="171" t="str">
        <f t="shared" si="4"/>
        <v>25498BH</v>
      </c>
      <c r="B107" s="171" t="str">
        <f t="shared" si="5"/>
        <v>SPRINGFIELD</v>
      </c>
      <c r="C107" s="171" t="str">
        <f t="shared" si="6"/>
        <v>Кепка</v>
      </c>
      <c r="D107" s="172" t="str">
        <f t="shared" si="7"/>
        <v>Кепки</v>
      </c>
      <c r="E107" s="163" t="s">
        <v>2628</v>
      </c>
      <c r="F107" s="164" t="s">
        <v>2625</v>
      </c>
      <c r="G107" s="165" t="s">
        <v>553</v>
      </c>
      <c r="H107" s="166" t="s">
        <v>2629</v>
      </c>
      <c r="I107" s="167">
        <v>8</v>
      </c>
      <c r="J107" s="168" t="s">
        <v>2630</v>
      </c>
      <c r="L107" s="170">
        <v>8</v>
      </c>
    </row>
    <row r="108" spans="1:12" x14ac:dyDescent="0.25">
      <c r="A108" s="171" t="str">
        <f t="shared" si="4"/>
        <v>25498BH</v>
      </c>
      <c r="B108" s="171" t="str">
        <f t="shared" si="5"/>
        <v>SPRINGFIELD</v>
      </c>
      <c r="C108" s="171" t="str">
        <f t="shared" si="6"/>
        <v>Кепка</v>
      </c>
      <c r="D108" s="172" t="str">
        <f t="shared" si="7"/>
        <v>Кепки</v>
      </c>
      <c r="E108" s="163" t="s">
        <v>2631</v>
      </c>
      <c r="F108" s="164" t="s">
        <v>2625</v>
      </c>
      <c r="G108" s="165" t="s">
        <v>550</v>
      </c>
      <c r="H108" s="166" t="s">
        <v>2626</v>
      </c>
      <c r="I108" s="167">
        <v>5</v>
      </c>
      <c r="J108" s="168" t="s">
        <v>2627</v>
      </c>
      <c r="L108" s="170">
        <v>5</v>
      </c>
    </row>
    <row r="109" spans="1:12" x14ac:dyDescent="0.25">
      <c r="A109" s="171" t="str">
        <f t="shared" si="4"/>
        <v>25498BH</v>
      </c>
      <c r="B109" s="171" t="str">
        <f t="shared" si="5"/>
        <v>SPRINGFIELD</v>
      </c>
      <c r="C109" s="171" t="str">
        <f t="shared" si="6"/>
        <v>Кепка</v>
      </c>
      <c r="D109" s="172" t="str">
        <f t="shared" si="7"/>
        <v>Кепки</v>
      </c>
      <c r="E109" s="163" t="s">
        <v>2632</v>
      </c>
      <c r="F109" s="164" t="s">
        <v>2633</v>
      </c>
      <c r="G109" s="165" t="s">
        <v>552</v>
      </c>
      <c r="H109" s="166" t="s">
        <v>2626</v>
      </c>
      <c r="I109" s="167">
        <v>6</v>
      </c>
      <c r="J109" s="168" t="s">
        <v>2634</v>
      </c>
      <c r="L109" s="170">
        <v>6</v>
      </c>
    </row>
    <row r="110" spans="1:12" x14ac:dyDescent="0.25">
      <c r="A110" s="171" t="str">
        <f t="shared" si="4"/>
        <v>25498BH</v>
      </c>
      <c r="B110" s="171" t="str">
        <f t="shared" si="5"/>
        <v>SPRINGFIELD</v>
      </c>
      <c r="C110" s="171" t="str">
        <f t="shared" si="6"/>
        <v>Кепка</v>
      </c>
      <c r="D110" s="172" t="str">
        <f t="shared" si="7"/>
        <v>Кепки</v>
      </c>
      <c r="E110" s="163" t="s">
        <v>2635</v>
      </c>
      <c r="F110" s="164" t="s">
        <v>2633</v>
      </c>
      <c r="G110" s="165" t="s">
        <v>553</v>
      </c>
      <c r="H110" s="166" t="s">
        <v>2626</v>
      </c>
      <c r="I110" s="167">
        <v>9</v>
      </c>
      <c r="J110" s="168" t="s">
        <v>2636</v>
      </c>
      <c r="L110" s="170">
        <v>9</v>
      </c>
    </row>
    <row r="111" spans="1:12" x14ac:dyDescent="0.25">
      <c r="A111" s="171" t="str">
        <f t="shared" si="4"/>
        <v>25498BH</v>
      </c>
      <c r="B111" s="171" t="str">
        <f t="shared" si="5"/>
        <v>SPRINGFIELD</v>
      </c>
      <c r="C111" s="171" t="str">
        <f t="shared" si="6"/>
        <v>Кепка</v>
      </c>
      <c r="D111" s="172" t="str">
        <f t="shared" si="7"/>
        <v>Кепки</v>
      </c>
      <c r="E111" s="163" t="s">
        <v>2637</v>
      </c>
      <c r="F111" s="164" t="s">
        <v>2633</v>
      </c>
      <c r="G111" s="165" t="s">
        <v>550</v>
      </c>
      <c r="H111" s="166" t="s">
        <v>2626</v>
      </c>
      <c r="I111" s="167">
        <v>5</v>
      </c>
      <c r="J111" s="168" t="s">
        <v>2627</v>
      </c>
      <c r="L111" s="170">
        <v>5</v>
      </c>
    </row>
    <row r="112" spans="1:12" x14ac:dyDescent="0.25">
      <c r="A112" s="171" t="str">
        <f t="shared" si="4"/>
        <v>25499BH</v>
      </c>
      <c r="B112" s="171" t="str">
        <f t="shared" si="5"/>
        <v>RAPOL</v>
      </c>
      <c r="C112" s="171" t="str">
        <f t="shared" si="6"/>
        <v>Кепка</v>
      </c>
      <c r="D112" s="172" t="str">
        <f t="shared" si="7"/>
        <v>Кепки</v>
      </c>
      <c r="E112" s="163" t="s">
        <v>2638</v>
      </c>
      <c r="F112" s="164" t="s">
        <v>1140</v>
      </c>
      <c r="G112" s="165" t="s">
        <v>555</v>
      </c>
      <c r="H112" s="166">
        <v>954.3</v>
      </c>
      <c r="I112" s="167">
        <v>2</v>
      </c>
      <c r="J112" s="168" t="s">
        <v>2639</v>
      </c>
      <c r="L112" s="170">
        <v>2</v>
      </c>
    </row>
    <row r="113" spans="1:12" x14ac:dyDescent="0.25">
      <c r="A113" s="171" t="str">
        <f t="shared" si="4"/>
        <v>25499BH</v>
      </c>
      <c r="B113" s="171" t="str">
        <f t="shared" si="5"/>
        <v>RAPOL</v>
      </c>
      <c r="C113" s="171" t="str">
        <f t="shared" si="6"/>
        <v>Кепка</v>
      </c>
      <c r="D113" s="172" t="str">
        <f t="shared" si="7"/>
        <v>Кепки</v>
      </c>
      <c r="E113" s="163" t="s">
        <v>2640</v>
      </c>
      <c r="F113" s="164" t="s">
        <v>1140</v>
      </c>
      <c r="G113" s="165" t="s">
        <v>552</v>
      </c>
      <c r="H113" s="166">
        <v>954.29</v>
      </c>
      <c r="I113" s="167">
        <v>6</v>
      </c>
      <c r="J113" s="168" t="s">
        <v>2641</v>
      </c>
      <c r="L113" s="170">
        <v>6</v>
      </c>
    </row>
    <row r="114" spans="1:12" x14ac:dyDescent="0.25">
      <c r="A114" s="171" t="str">
        <f t="shared" si="4"/>
        <v>25499BH</v>
      </c>
      <c r="B114" s="171" t="str">
        <f t="shared" si="5"/>
        <v>RAPOL</v>
      </c>
      <c r="C114" s="171" t="str">
        <f t="shared" si="6"/>
        <v>Кепка</v>
      </c>
      <c r="D114" s="172" t="str">
        <f t="shared" si="7"/>
        <v>Кепки</v>
      </c>
      <c r="E114" s="163" t="s">
        <v>1139</v>
      </c>
      <c r="F114" s="164" t="s">
        <v>1140</v>
      </c>
      <c r="G114" s="165" t="s">
        <v>553</v>
      </c>
      <c r="H114" s="166" t="s">
        <v>2642</v>
      </c>
      <c r="I114" s="167">
        <v>9</v>
      </c>
      <c r="J114" s="168" t="s">
        <v>2643</v>
      </c>
      <c r="L114" s="170">
        <v>9</v>
      </c>
    </row>
    <row r="115" spans="1:12" x14ac:dyDescent="0.25">
      <c r="A115" s="171" t="str">
        <f t="shared" si="4"/>
        <v>25499BH</v>
      </c>
      <c r="B115" s="171" t="str">
        <f t="shared" si="5"/>
        <v>RAPOL</v>
      </c>
      <c r="C115" s="171" t="str">
        <f t="shared" si="6"/>
        <v>Кепка</v>
      </c>
      <c r="D115" s="172" t="str">
        <f t="shared" si="7"/>
        <v>Кепки</v>
      </c>
      <c r="E115" s="163" t="s">
        <v>2644</v>
      </c>
      <c r="F115" s="164" t="s">
        <v>1140</v>
      </c>
      <c r="G115" s="165" t="s">
        <v>550</v>
      </c>
      <c r="H115" s="166">
        <v>954.29</v>
      </c>
      <c r="I115" s="167">
        <v>6</v>
      </c>
      <c r="J115" s="168" t="s">
        <v>2641</v>
      </c>
      <c r="L115" s="170">
        <v>6</v>
      </c>
    </row>
    <row r="116" spans="1:12" x14ac:dyDescent="0.25">
      <c r="A116" s="171" t="str">
        <f t="shared" si="4"/>
        <v>25501BH</v>
      </c>
      <c r="B116" s="171" t="str">
        <f t="shared" si="5"/>
        <v>SANVILLE</v>
      </c>
      <c r="C116" s="171" t="str">
        <f t="shared" si="6"/>
        <v>Кепка</v>
      </c>
      <c r="D116" s="172" t="str">
        <f t="shared" si="7"/>
        <v>Кепки</v>
      </c>
      <c r="E116" s="163" t="s">
        <v>1141</v>
      </c>
      <c r="F116" s="164" t="s">
        <v>1142</v>
      </c>
      <c r="G116" s="165" t="s">
        <v>585</v>
      </c>
      <c r="H116" s="166" t="s">
        <v>2645</v>
      </c>
      <c r="I116" s="167">
        <v>1</v>
      </c>
      <c r="J116" s="168" t="s">
        <v>2645</v>
      </c>
      <c r="L116" s="170">
        <v>1</v>
      </c>
    </row>
    <row r="117" spans="1:12" x14ac:dyDescent="0.25">
      <c r="A117" s="171" t="str">
        <f t="shared" si="4"/>
        <v>25503BH</v>
      </c>
      <c r="B117" s="171" t="str">
        <f t="shared" si="5"/>
        <v>DOLLIS</v>
      </c>
      <c r="C117" s="171" t="str">
        <f t="shared" si="6"/>
        <v>Кепка</v>
      </c>
      <c r="D117" s="172" t="str">
        <f t="shared" si="7"/>
        <v>Кепки</v>
      </c>
      <c r="E117" s="163" t="s">
        <v>2646</v>
      </c>
      <c r="F117" s="164" t="s">
        <v>2647</v>
      </c>
      <c r="G117" s="165" t="s">
        <v>555</v>
      </c>
      <c r="H117" s="166" t="s">
        <v>2648</v>
      </c>
      <c r="I117" s="167">
        <v>2</v>
      </c>
      <c r="J117" s="168" t="s">
        <v>2649</v>
      </c>
      <c r="L117" s="170">
        <v>2</v>
      </c>
    </row>
    <row r="118" spans="1:12" x14ac:dyDescent="0.25">
      <c r="A118" s="171" t="str">
        <f t="shared" si="4"/>
        <v>25503BH</v>
      </c>
      <c r="B118" s="171" t="str">
        <f t="shared" si="5"/>
        <v>DOLLIS</v>
      </c>
      <c r="C118" s="171" t="str">
        <f t="shared" si="6"/>
        <v>Кепка</v>
      </c>
      <c r="D118" s="172" t="str">
        <f t="shared" si="7"/>
        <v>Кепки</v>
      </c>
      <c r="E118" s="163" t="s">
        <v>2650</v>
      </c>
      <c r="F118" s="164" t="s">
        <v>2647</v>
      </c>
      <c r="G118" s="165" t="s">
        <v>552</v>
      </c>
      <c r="H118" s="166" t="s">
        <v>2648</v>
      </c>
      <c r="I118" s="167">
        <v>8</v>
      </c>
      <c r="J118" s="168" t="s">
        <v>2651</v>
      </c>
      <c r="L118" s="170">
        <v>8</v>
      </c>
    </row>
    <row r="119" spans="1:12" x14ac:dyDescent="0.25">
      <c r="A119" s="171" t="str">
        <f t="shared" si="4"/>
        <v>25503BH</v>
      </c>
      <c r="B119" s="171" t="str">
        <f t="shared" si="5"/>
        <v>DOLLIS</v>
      </c>
      <c r="C119" s="171" t="str">
        <f t="shared" si="6"/>
        <v>Кепка</v>
      </c>
      <c r="D119" s="172" t="str">
        <f t="shared" si="7"/>
        <v>Кепки</v>
      </c>
      <c r="E119" s="163" t="s">
        <v>2652</v>
      </c>
      <c r="F119" s="164" t="s">
        <v>2647</v>
      </c>
      <c r="G119" s="165" t="s">
        <v>553</v>
      </c>
      <c r="H119" s="166" t="s">
        <v>2648</v>
      </c>
      <c r="I119" s="167">
        <v>12</v>
      </c>
      <c r="J119" s="168" t="s">
        <v>2653</v>
      </c>
      <c r="L119" s="170">
        <v>12</v>
      </c>
    </row>
    <row r="120" spans="1:12" x14ac:dyDescent="0.25">
      <c r="A120" s="171" t="str">
        <f t="shared" si="4"/>
        <v>25503BH</v>
      </c>
      <c r="B120" s="171" t="str">
        <f t="shared" si="5"/>
        <v>DOLLIS</v>
      </c>
      <c r="C120" s="171" t="str">
        <f t="shared" si="6"/>
        <v>Кепка</v>
      </c>
      <c r="D120" s="172" t="str">
        <f t="shared" si="7"/>
        <v>Кепки</v>
      </c>
      <c r="E120" s="163" t="s">
        <v>2654</v>
      </c>
      <c r="F120" s="164" t="s">
        <v>2647</v>
      </c>
      <c r="G120" s="165" t="s">
        <v>550</v>
      </c>
      <c r="H120" s="166" t="s">
        <v>2648</v>
      </c>
      <c r="I120" s="167">
        <v>8</v>
      </c>
      <c r="J120" s="168" t="s">
        <v>2651</v>
      </c>
      <c r="L120" s="170">
        <v>8</v>
      </c>
    </row>
    <row r="121" spans="1:12" x14ac:dyDescent="0.25">
      <c r="A121" s="171" t="str">
        <f t="shared" si="4"/>
        <v>25503BH</v>
      </c>
      <c r="B121" s="171" t="str">
        <f t="shared" si="5"/>
        <v>DOLLIS</v>
      </c>
      <c r="C121" s="171" t="str">
        <f t="shared" si="6"/>
        <v>Кепка</v>
      </c>
      <c r="D121" s="172" t="str">
        <f t="shared" si="7"/>
        <v>Кепки</v>
      </c>
      <c r="E121" s="163" t="s">
        <v>2655</v>
      </c>
      <c r="F121" s="164" t="s">
        <v>2656</v>
      </c>
      <c r="G121" s="165" t="s">
        <v>555</v>
      </c>
      <c r="H121" s="166" t="s">
        <v>2648</v>
      </c>
      <c r="I121" s="167">
        <v>2</v>
      </c>
      <c r="J121" s="168" t="s">
        <v>2649</v>
      </c>
      <c r="L121" s="170">
        <v>2</v>
      </c>
    </row>
    <row r="122" spans="1:12" x14ac:dyDescent="0.25">
      <c r="A122" s="171" t="str">
        <f t="shared" si="4"/>
        <v>25503BH</v>
      </c>
      <c r="B122" s="171" t="str">
        <f t="shared" si="5"/>
        <v>DOLLIS</v>
      </c>
      <c r="C122" s="171" t="str">
        <f t="shared" si="6"/>
        <v>Кепка</v>
      </c>
      <c r="D122" s="172" t="str">
        <f t="shared" si="7"/>
        <v>Кепки</v>
      </c>
      <c r="E122" s="163" t="s">
        <v>2657</v>
      </c>
      <c r="F122" s="164" t="s">
        <v>2656</v>
      </c>
      <c r="G122" s="165" t="s">
        <v>552</v>
      </c>
      <c r="H122" s="166" t="s">
        <v>2648</v>
      </c>
      <c r="I122" s="167">
        <v>10</v>
      </c>
      <c r="J122" s="168" t="s">
        <v>2658</v>
      </c>
      <c r="L122" s="170">
        <v>10</v>
      </c>
    </row>
    <row r="123" spans="1:12" x14ac:dyDescent="0.25">
      <c r="A123" s="171" t="str">
        <f t="shared" si="4"/>
        <v>25503BH</v>
      </c>
      <c r="B123" s="171" t="str">
        <f t="shared" si="5"/>
        <v>DOLLIS</v>
      </c>
      <c r="C123" s="171" t="str">
        <f t="shared" si="6"/>
        <v>Кепка</v>
      </c>
      <c r="D123" s="172" t="str">
        <f t="shared" si="7"/>
        <v>Кепки</v>
      </c>
      <c r="E123" s="163" t="s">
        <v>2659</v>
      </c>
      <c r="F123" s="164" t="s">
        <v>2656</v>
      </c>
      <c r="G123" s="165" t="s">
        <v>553</v>
      </c>
      <c r="H123" s="166" t="s">
        <v>2645</v>
      </c>
      <c r="I123" s="167">
        <v>15</v>
      </c>
      <c r="J123" s="168" t="s">
        <v>2660</v>
      </c>
      <c r="L123" s="170">
        <v>15</v>
      </c>
    </row>
    <row r="124" spans="1:12" x14ac:dyDescent="0.25">
      <c r="A124" s="171" t="str">
        <f t="shared" si="4"/>
        <v>25503BH</v>
      </c>
      <c r="B124" s="171" t="str">
        <f t="shared" si="5"/>
        <v>DOLLIS</v>
      </c>
      <c r="C124" s="171" t="str">
        <f t="shared" si="6"/>
        <v>Кепка</v>
      </c>
      <c r="D124" s="172" t="str">
        <f t="shared" si="7"/>
        <v>Кепки</v>
      </c>
      <c r="E124" s="163" t="s">
        <v>2661</v>
      </c>
      <c r="F124" s="164" t="s">
        <v>2656</v>
      </c>
      <c r="G124" s="165" t="s">
        <v>550</v>
      </c>
      <c r="H124" s="166" t="s">
        <v>2648</v>
      </c>
      <c r="I124" s="167">
        <v>10</v>
      </c>
      <c r="J124" s="168" t="s">
        <v>2658</v>
      </c>
      <c r="L124" s="170">
        <v>10</v>
      </c>
    </row>
    <row r="125" spans="1:12" x14ac:dyDescent="0.25">
      <c r="A125" s="171" t="str">
        <f t="shared" si="4"/>
        <v>25508BH</v>
      </c>
      <c r="B125" s="171" t="str">
        <f t="shared" si="5"/>
        <v>SIMNICK</v>
      </c>
      <c r="C125" s="171" t="str">
        <f t="shared" si="6"/>
        <v>Кепка</v>
      </c>
      <c r="D125" s="172" t="str">
        <f t="shared" si="7"/>
        <v>Кепки</v>
      </c>
      <c r="E125" s="163" t="s">
        <v>2662</v>
      </c>
      <c r="F125" s="164" t="s">
        <v>2663</v>
      </c>
      <c r="G125" s="165" t="s">
        <v>555</v>
      </c>
      <c r="H125" s="166">
        <v>954.3</v>
      </c>
      <c r="I125" s="167">
        <v>2</v>
      </c>
      <c r="J125" s="168" t="s">
        <v>2639</v>
      </c>
      <c r="L125" s="170">
        <v>2</v>
      </c>
    </row>
    <row r="126" spans="1:12" x14ac:dyDescent="0.25">
      <c r="A126" s="171" t="str">
        <f t="shared" si="4"/>
        <v>25508BH</v>
      </c>
      <c r="B126" s="171" t="str">
        <f t="shared" si="5"/>
        <v>SIMNICK</v>
      </c>
      <c r="C126" s="171" t="str">
        <f t="shared" si="6"/>
        <v>Кепка</v>
      </c>
      <c r="D126" s="172" t="str">
        <f t="shared" si="7"/>
        <v>Кепки</v>
      </c>
      <c r="E126" s="163" t="s">
        <v>2664</v>
      </c>
      <c r="F126" s="164" t="s">
        <v>2663</v>
      </c>
      <c r="G126" s="165" t="s">
        <v>552</v>
      </c>
      <c r="H126" s="166">
        <v>954.29</v>
      </c>
      <c r="I126" s="167">
        <v>6</v>
      </c>
      <c r="J126" s="168" t="s">
        <v>2641</v>
      </c>
      <c r="L126" s="170">
        <v>6</v>
      </c>
    </row>
    <row r="127" spans="1:12" x14ac:dyDescent="0.25">
      <c r="A127" s="171" t="str">
        <f t="shared" si="4"/>
        <v>25508BH</v>
      </c>
      <c r="B127" s="171" t="str">
        <f t="shared" si="5"/>
        <v>SIMNICK</v>
      </c>
      <c r="C127" s="171" t="str">
        <f t="shared" si="6"/>
        <v>Кепка</v>
      </c>
      <c r="D127" s="172" t="str">
        <f t="shared" si="7"/>
        <v>Кепки</v>
      </c>
      <c r="E127" s="163" t="s">
        <v>2665</v>
      </c>
      <c r="F127" s="164" t="s">
        <v>2663</v>
      </c>
      <c r="G127" s="165" t="s">
        <v>553</v>
      </c>
      <c r="H127" s="166">
        <v>954.29</v>
      </c>
      <c r="I127" s="167">
        <v>9</v>
      </c>
      <c r="J127" s="168" t="s">
        <v>2666</v>
      </c>
      <c r="L127" s="170">
        <v>9</v>
      </c>
    </row>
    <row r="128" spans="1:12" x14ac:dyDescent="0.25">
      <c r="A128" s="171" t="str">
        <f t="shared" si="4"/>
        <v>25508BH</v>
      </c>
      <c r="B128" s="171" t="str">
        <f t="shared" si="5"/>
        <v>SIMNICK</v>
      </c>
      <c r="C128" s="171" t="str">
        <f t="shared" si="6"/>
        <v>Кепка</v>
      </c>
      <c r="D128" s="172" t="str">
        <f t="shared" si="7"/>
        <v>Кепки</v>
      </c>
      <c r="E128" s="163" t="s">
        <v>2667</v>
      </c>
      <c r="F128" s="164" t="s">
        <v>2663</v>
      </c>
      <c r="G128" s="165" t="s">
        <v>550</v>
      </c>
      <c r="H128" s="166">
        <v>954.29</v>
      </c>
      <c r="I128" s="167">
        <v>6</v>
      </c>
      <c r="J128" s="168" t="s">
        <v>2641</v>
      </c>
      <c r="L128" s="170">
        <v>6</v>
      </c>
    </row>
    <row r="129" spans="1:12" x14ac:dyDescent="0.25">
      <c r="A129" s="171" t="str">
        <f t="shared" si="4"/>
        <v>25508BH</v>
      </c>
      <c r="B129" s="171" t="str">
        <f t="shared" si="5"/>
        <v>SIMNICK</v>
      </c>
      <c r="C129" s="171" t="str">
        <f t="shared" si="6"/>
        <v>Кепка</v>
      </c>
      <c r="D129" s="172" t="str">
        <f t="shared" si="7"/>
        <v>Кепки</v>
      </c>
      <c r="E129" s="163" t="s">
        <v>2668</v>
      </c>
      <c r="F129" s="164" t="s">
        <v>2669</v>
      </c>
      <c r="G129" s="165" t="s">
        <v>555</v>
      </c>
      <c r="H129" s="166">
        <v>954.29</v>
      </c>
      <c r="I129" s="167">
        <v>3</v>
      </c>
      <c r="J129" s="168" t="s">
        <v>2670</v>
      </c>
      <c r="L129" s="170">
        <v>3</v>
      </c>
    </row>
    <row r="130" spans="1:12" x14ac:dyDescent="0.25">
      <c r="A130" s="171" t="str">
        <f t="shared" si="4"/>
        <v>25508BH</v>
      </c>
      <c r="B130" s="171" t="str">
        <f t="shared" si="5"/>
        <v>SIMNICK</v>
      </c>
      <c r="C130" s="171" t="str">
        <f t="shared" si="6"/>
        <v>Кепка</v>
      </c>
      <c r="D130" s="172" t="str">
        <f t="shared" si="7"/>
        <v>Кепки</v>
      </c>
      <c r="E130" s="163" t="s">
        <v>2671</v>
      </c>
      <c r="F130" s="164" t="s">
        <v>2669</v>
      </c>
      <c r="G130" s="165" t="s">
        <v>552</v>
      </c>
      <c r="H130" s="166">
        <v>954.29</v>
      </c>
      <c r="I130" s="167">
        <v>8</v>
      </c>
      <c r="J130" s="168" t="s">
        <v>2672</v>
      </c>
      <c r="L130" s="170">
        <v>8</v>
      </c>
    </row>
    <row r="131" spans="1:12" x14ac:dyDescent="0.25">
      <c r="A131" s="171" t="str">
        <f t="shared" ref="A131:A194" si="8">_xlfn.LET(_xlpm.START,FIND("арт. ",F131)+5,_xlpm.END,FIND(" ",F131,_xlpm.START),_xlpm.Result,TRIM(MID(F131,_xlpm.START,_xlpm.END-_xlpm.START)),IFERROR(VALUE(_xlpm.Result),_xlpm.Result))</f>
        <v>25508BH</v>
      </c>
      <c r="B131" s="171" t="str">
        <f t="shared" ref="B131:B194" si="9">_xlfn.LET(_xlpm.START,FIND("арт. ",F131)+13,_xlpm.END,FIND("(",F131),TRIM(MID(F131,_xlpm.START,_xlpm.END-_xlpm.START)))</f>
        <v>SIMNICK</v>
      </c>
      <c r="C131" s="171" t="str">
        <f t="shared" ref="C131:C194" si="10">_xlfn.LET(_xlpm.START,1,_xlpm.END,FIND(MID($Q$1,1,1),F131),TRIM(MID(F131,_xlpm.START,_xlpm.END-_xlpm.START)))</f>
        <v>Кепка</v>
      </c>
      <c r="D131" s="172" t="str">
        <f t="shared" ref="D131:D194" si="11">VLOOKUP(C131,M:N,2,0)</f>
        <v>Кепки</v>
      </c>
      <c r="E131" s="163" t="s">
        <v>2673</v>
      </c>
      <c r="F131" s="164" t="s">
        <v>2669</v>
      </c>
      <c r="G131" s="165" t="s">
        <v>553</v>
      </c>
      <c r="H131" s="166" t="s">
        <v>2674</v>
      </c>
      <c r="I131" s="167">
        <v>11</v>
      </c>
      <c r="J131" s="168" t="s">
        <v>2675</v>
      </c>
      <c r="L131" s="170">
        <v>11</v>
      </c>
    </row>
    <row r="132" spans="1:12" x14ac:dyDescent="0.25">
      <c r="A132" s="171" t="str">
        <f t="shared" si="8"/>
        <v>25508BH</v>
      </c>
      <c r="B132" s="171" t="str">
        <f t="shared" si="9"/>
        <v>SIMNICK</v>
      </c>
      <c r="C132" s="171" t="str">
        <f t="shared" si="10"/>
        <v>Кепка</v>
      </c>
      <c r="D132" s="172" t="str">
        <f t="shared" si="11"/>
        <v>Кепки</v>
      </c>
      <c r="E132" s="163" t="s">
        <v>2676</v>
      </c>
      <c r="F132" s="164" t="s">
        <v>2669</v>
      </c>
      <c r="G132" s="165" t="s">
        <v>550</v>
      </c>
      <c r="H132" s="166">
        <v>954.29</v>
      </c>
      <c r="I132" s="167">
        <v>5</v>
      </c>
      <c r="J132" s="168" t="s">
        <v>2677</v>
      </c>
      <c r="L132" s="170">
        <v>5</v>
      </c>
    </row>
    <row r="133" spans="1:12" x14ac:dyDescent="0.25">
      <c r="A133" s="171" t="str">
        <f t="shared" si="8"/>
        <v>25510BH</v>
      </c>
      <c r="B133" s="171" t="str">
        <f t="shared" si="9"/>
        <v>KUFELL</v>
      </c>
      <c r="C133" s="171" t="str">
        <f t="shared" si="10"/>
        <v>Кепка</v>
      </c>
      <c r="D133" s="172" t="str">
        <f t="shared" si="11"/>
        <v>Кепки</v>
      </c>
      <c r="E133" s="163" t="s">
        <v>1524</v>
      </c>
      <c r="F133" s="164" t="s">
        <v>1525</v>
      </c>
      <c r="G133" s="165" t="s">
        <v>552</v>
      </c>
      <c r="H133" s="166" t="s">
        <v>2678</v>
      </c>
      <c r="I133" s="167">
        <v>6</v>
      </c>
      <c r="J133" s="168" t="s">
        <v>2679</v>
      </c>
      <c r="L133" s="170">
        <v>6</v>
      </c>
    </row>
    <row r="134" spans="1:12" x14ac:dyDescent="0.25">
      <c r="A134" s="171" t="str">
        <f t="shared" si="8"/>
        <v>25510BH</v>
      </c>
      <c r="B134" s="171" t="str">
        <f t="shared" si="9"/>
        <v>KUFELL</v>
      </c>
      <c r="C134" s="171" t="str">
        <f t="shared" si="10"/>
        <v>Кепка</v>
      </c>
      <c r="D134" s="172" t="str">
        <f t="shared" si="11"/>
        <v>Кепки</v>
      </c>
      <c r="E134" s="163" t="s">
        <v>1526</v>
      </c>
      <c r="F134" s="164" t="s">
        <v>1525</v>
      </c>
      <c r="G134" s="165" t="s">
        <v>553</v>
      </c>
      <c r="H134" s="166" t="s">
        <v>2678</v>
      </c>
      <c r="I134" s="167">
        <v>9</v>
      </c>
      <c r="J134" s="168" t="s">
        <v>2680</v>
      </c>
      <c r="L134" s="170">
        <v>9</v>
      </c>
    </row>
    <row r="135" spans="1:12" x14ac:dyDescent="0.25">
      <c r="A135" s="171" t="str">
        <f t="shared" si="8"/>
        <v>25510BH</v>
      </c>
      <c r="B135" s="171" t="str">
        <f t="shared" si="9"/>
        <v>KUFELL</v>
      </c>
      <c r="C135" s="171" t="str">
        <f t="shared" si="10"/>
        <v>Кепка</v>
      </c>
      <c r="D135" s="172" t="str">
        <f t="shared" si="11"/>
        <v>Кепки</v>
      </c>
      <c r="E135" s="163" t="s">
        <v>2681</v>
      </c>
      <c r="F135" s="164" t="s">
        <v>1525</v>
      </c>
      <c r="G135" s="165" t="s">
        <v>550</v>
      </c>
      <c r="H135" s="166" t="s">
        <v>2678</v>
      </c>
      <c r="I135" s="167">
        <v>3</v>
      </c>
      <c r="J135" s="168" t="s">
        <v>2682</v>
      </c>
      <c r="L135" s="170">
        <v>3</v>
      </c>
    </row>
    <row r="136" spans="1:12" x14ac:dyDescent="0.25">
      <c r="A136" s="171" t="str">
        <f t="shared" si="8"/>
        <v>25511BH</v>
      </c>
      <c r="B136" s="171" t="str">
        <f t="shared" si="9"/>
        <v>GADIS</v>
      </c>
      <c r="C136" s="171" t="str">
        <f t="shared" si="10"/>
        <v>Кепка</v>
      </c>
      <c r="D136" s="172" t="str">
        <f t="shared" si="11"/>
        <v>Кепки</v>
      </c>
      <c r="E136" s="163" t="s">
        <v>2683</v>
      </c>
      <c r="F136" s="164" t="s">
        <v>2684</v>
      </c>
      <c r="G136" s="165" t="s">
        <v>552</v>
      </c>
      <c r="H136" s="166" t="s">
        <v>2685</v>
      </c>
      <c r="I136" s="167">
        <v>3</v>
      </c>
      <c r="J136" s="168" t="s">
        <v>2686</v>
      </c>
      <c r="L136" s="170">
        <v>3</v>
      </c>
    </row>
    <row r="137" spans="1:12" x14ac:dyDescent="0.25">
      <c r="A137" s="171" t="str">
        <f t="shared" si="8"/>
        <v>25511BH</v>
      </c>
      <c r="B137" s="171" t="str">
        <f t="shared" si="9"/>
        <v>GADIS</v>
      </c>
      <c r="C137" s="171" t="str">
        <f t="shared" si="10"/>
        <v>Кепка</v>
      </c>
      <c r="D137" s="172" t="str">
        <f t="shared" si="11"/>
        <v>Кепки</v>
      </c>
      <c r="E137" s="163" t="s">
        <v>2687</v>
      </c>
      <c r="F137" s="164" t="s">
        <v>2684</v>
      </c>
      <c r="G137" s="165" t="s">
        <v>553</v>
      </c>
      <c r="H137" s="166" t="s">
        <v>2688</v>
      </c>
      <c r="I137" s="167">
        <v>2</v>
      </c>
      <c r="J137" s="168" t="s">
        <v>2689</v>
      </c>
      <c r="L137" s="170">
        <v>2</v>
      </c>
    </row>
    <row r="138" spans="1:12" x14ac:dyDescent="0.25">
      <c r="A138" s="171" t="str">
        <f t="shared" si="8"/>
        <v>25511BH</v>
      </c>
      <c r="B138" s="171" t="str">
        <f t="shared" si="9"/>
        <v>GADIS</v>
      </c>
      <c r="C138" s="171" t="str">
        <f t="shared" si="10"/>
        <v>Кепка</v>
      </c>
      <c r="D138" s="172" t="str">
        <f t="shared" si="11"/>
        <v>Кепки</v>
      </c>
      <c r="E138" s="163" t="s">
        <v>2690</v>
      </c>
      <c r="F138" s="164" t="s">
        <v>2684</v>
      </c>
      <c r="G138" s="165" t="s">
        <v>550</v>
      </c>
      <c r="H138" s="166" t="s">
        <v>2688</v>
      </c>
      <c r="I138" s="167">
        <v>2</v>
      </c>
      <c r="J138" s="168" t="s">
        <v>2689</v>
      </c>
      <c r="L138" s="170">
        <v>2</v>
      </c>
    </row>
    <row r="139" spans="1:12" x14ac:dyDescent="0.25">
      <c r="A139" s="171" t="str">
        <f t="shared" si="8"/>
        <v>25511BH</v>
      </c>
      <c r="B139" s="171" t="str">
        <f t="shared" si="9"/>
        <v>GADIS</v>
      </c>
      <c r="C139" s="171" t="str">
        <f t="shared" si="10"/>
        <v>Кепка</v>
      </c>
      <c r="D139" s="172" t="str">
        <f t="shared" si="11"/>
        <v>Кепки</v>
      </c>
      <c r="E139" s="163" t="s">
        <v>2691</v>
      </c>
      <c r="F139" s="164" t="s">
        <v>2692</v>
      </c>
      <c r="G139" s="165" t="s">
        <v>555</v>
      </c>
      <c r="H139" s="166" t="s">
        <v>2688</v>
      </c>
      <c r="I139" s="167">
        <v>2</v>
      </c>
      <c r="J139" s="168" t="s">
        <v>2689</v>
      </c>
      <c r="L139" s="170">
        <v>2</v>
      </c>
    </row>
    <row r="140" spans="1:12" x14ac:dyDescent="0.25">
      <c r="A140" s="171" t="str">
        <f t="shared" si="8"/>
        <v>25511BH</v>
      </c>
      <c r="B140" s="171" t="str">
        <f t="shared" si="9"/>
        <v>GADIS</v>
      </c>
      <c r="C140" s="171" t="str">
        <f t="shared" si="10"/>
        <v>Кепка</v>
      </c>
      <c r="D140" s="172" t="str">
        <f t="shared" si="11"/>
        <v>Кепки</v>
      </c>
      <c r="E140" s="163" t="s">
        <v>2693</v>
      </c>
      <c r="F140" s="164" t="s">
        <v>2692</v>
      </c>
      <c r="G140" s="165" t="s">
        <v>552</v>
      </c>
      <c r="H140" s="166" t="s">
        <v>2685</v>
      </c>
      <c r="I140" s="167">
        <v>10</v>
      </c>
      <c r="J140" s="168" t="s">
        <v>2694</v>
      </c>
      <c r="L140" s="170">
        <v>10</v>
      </c>
    </row>
    <row r="141" spans="1:12" x14ac:dyDescent="0.25">
      <c r="A141" s="171" t="str">
        <f t="shared" si="8"/>
        <v>25511BH</v>
      </c>
      <c r="B141" s="171" t="str">
        <f t="shared" si="9"/>
        <v>GADIS</v>
      </c>
      <c r="C141" s="171" t="str">
        <f t="shared" si="10"/>
        <v>Кепка</v>
      </c>
      <c r="D141" s="172" t="str">
        <f t="shared" si="11"/>
        <v>Кепки</v>
      </c>
      <c r="E141" s="163" t="s">
        <v>2695</v>
      </c>
      <c r="F141" s="164" t="s">
        <v>2692</v>
      </c>
      <c r="G141" s="165" t="s">
        <v>553</v>
      </c>
      <c r="H141" s="166" t="s">
        <v>2685</v>
      </c>
      <c r="I141" s="167">
        <v>15</v>
      </c>
      <c r="J141" s="168" t="s">
        <v>2696</v>
      </c>
      <c r="L141" s="170">
        <v>15</v>
      </c>
    </row>
    <row r="142" spans="1:12" x14ac:dyDescent="0.25">
      <c r="A142" s="171" t="str">
        <f t="shared" si="8"/>
        <v>25511BH</v>
      </c>
      <c r="B142" s="171" t="str">
        <f t="shared" si="9"/>
        <v>GADIS</v>
      </c>
      <c r="C142" s="171" t="str">
        <f t="shared" si="10"/>
        <v>Кепка</v>
      </c>
      <c r="D142" s="172" t="str">
        <f t="shared" si="11"/>
        <v>Кепки</v>
      </c>
      <c r="E142" s="163" t="s">
        <v>2697</v>
      </c>
      <c r="F142" s="164" t="s">
        <v>2692</v>
      </c>
      <c r="G142" s="165" t="s">
        <v>550</v>
      </c>
      <c r="H142" s="166" t="s">
        <v>2688</v>
      </c>
      <c r="I142" s="167">
        <v>4</v>
      </c>
      <c r="J142" s="168" t="s">
        <v>2698</v>
      </c>
      <c r="L142" s="170">
        <v>4</v>
      </c>
    </row>
    <row r="143" spans="1:12" x14ac:dyDescent="0.25">
      <c r="A143" s="171" t="str">
        <f t="shared" si="8"/>
        <v>25512BH</v>
      </c>
      <c r="B143" s="171" t="str">
        <f t="shared" si="9"/>
        <v>BEECH</v>
      </c>
      <c r="C143" s="171" t="str">
        <f t="shared" si="10"/>
        <v>Кепка</v>
      </c>
      <c r="D143" s="172" t="str">
        <f t="shared" si="11"/>
        <v>Кепки</v>
      </c>
      <c r="E143" s="163" t="s">
        <v>1527</v>
      </c>
      <c r="F143" s="164" t="s">
        <v>1528</v>
      </c>
      <c r="G143" s="165" t="s">
        <v>552</v>
      </c>
      <c r="H143" s="166" t="s">
        <v>2699</v>
      </c>
      <c r="I143" s="167">
        <v>2</v>
      </c>
      <c r="J143" s="168" t="s">
        <v>2700</v>
      </c>
      <c r="L143" s="170">
        <v>2</v>
      </c>
    </row>
    <row r="144" spans="1:12" x14ac:dyDescent="0.25">
      <c r="A144" s="171" t="str">
        <f t="shared" si="8"/>
        <v>25512BH</v>
      </c>
      <c r="B144" s="171" t="str">
        <f t="shared" si="9"/>
        <v>BEECH</v>
      </c>
      <c r="C144" s="171" t="str">
        <f t="shared" si="10"/>
        <v>Кепка</v>
      </c>
      <c r="D144" s="172" t="str">
        <f t="shared" si="11"/>
        <v>Кепки</v>
      </c>
      <c r="E144" s="163" t="s">
        <v>1529</v>
      </c>
      <c r="F144" s="164" t="s">
        <v>1528</v>
      </c>
      <c r="G144" s="165" t="s">
        <v>553</v>
      </c>
      <c r="H144" s="166" t="s">
        <v>2699</v>
      </c>
      <c r="I144" s="167">
        <v>1</v>
      </c>
      <c r="J144" s="168" t="s">
        <v>2699</v>
      </c>
      <c r="L144" s="170">
        <v>1</v>
      </c>
    </row>
    <row r="145" spans="1:12" x14ac:dyDescent="0.25">
      <c r="A145" s="171" t="str">
        <f t="shared" si="8"/>
        <v>25514BH</v>
      </c>
      <c r="B145" s="171" t="str">
        <f t="shared" si="9"/>
        <v>DELLER</v>
      </c>
      <c r="C145" s="171" t="str">
        <f t="shared" si="10"/>
        <v>Кепка</v>
      </c>
      <c r="D145" s="172" t="str">
        <f t="shared" si="11"/>
        <v>Кепки</v>
      </c>
      <c r="E145" s="163" t="s">
        <v>2701</v>
      </c>
      <c r="F145" s="164" t="s">
        <v>1531</v>
      </c>
      <c r="G145" s="165" t="s">
        <v>555</v>
      </c>
      <c r="H145" s="166" t="s">
        <v>2699</v>
      </c>
      <c r="I145" s="167">
        <v>3</v>
      </c>
      <c r="J145" s="168" t="s">
        <v>2702</v>
      </c>
      <c r="L145" s="170">
        <v>3</v>
      </c>
    </row>
    <row r="146" spans="1:12" x14ac:dyDescent="0.25">
      <c r="A146" s="171" t="str">
        <f t="shared" si="8"/>
        <v>25514BH</v>
      </c>
      <c r="B146" s="171" t="str">
        <f t="shared" si="9"/>
        <v>DELLER</v>
      </c>
      <c r="C146" s="171" t="str">
        <f t="shared" si="10"/>
        <v>Кепка</v>
      </c>
      <c r="D146" s="172" t="str">
        <f t="shared" si="11"/>
        <v>Кепки</v>
      </c>
      <c r="E146" s="163" t="s">
        <v>1530</v>
      </c>
      <c r="F146" s="164" t="s">
        <v>1531</v>
      </c>
      <c r="G146" s="165" t="s">
        <v>552</v>
      </c>
      <c r="H146" s="166" t="s">
        <v>2699</v>
      </c>
      <c r="I146" s="167">
        <v>11</v>
      </c>
      <c r="J146" s="168" t="s">
        <v>2703</v>
      </c>
      <c r="L146" s="170">
        <v>11</v>
      </c>
    </row>
    <row r="147" spans="1:12" x14ac:dyDescent="0.25">
      <c r="A147" s="171" t="str">
        <f t="shared" si="8"/>
        <v>25514BH</v>
      </c>
      <c r="B147" s="171" t="str">
        <f t="shared" si="9"/>
        <v>DELLER</v>
      </c>
      <c r="C147" s="171" t="str">
        <f t="shared" si="10"/>
        <v>Кепка</v>
      </c>
      <c r="D147" s="172" t="str">
        <f t="shared" si="11"/>
        <v>Кепки</v>
      </c>
      <c r="E147" s="163" t="s">
        <v>1532</v>
      </c>
      <c r="F147" s="164" t="s">
        <v>1531</v>
      </c>
      <c r="G147" s="165" t="s">
        <v>553</v>
      </c>
      <c r="H147" s="166" t="s">
        <v>2699</v>
      </c>
      <c r="I147" s="167">
        <v>14</v>
      </c>
      <c r="J147" s="168" t="s">
        <v>2704</v>
      </c>
      <c r="L147" s="170">
        <v>14</v>
      </c>
    </row>
    <row r="148" spans="1:12" x14ac:dyDescent="0.25">
      <c r="A148" s="171" t="str">
        <f t="shared" si="8"/>
        <v>25514BH</v>
      </c>
      <c r="B148" s="171" t="str">
        <f t="shared" si="9"/>
        <v>DELLER</v>
      </c>
      <c r="C148" s="171" t="str">
        <f t="shared" si="10"/>
        <v>Кепка</v>
      </c>
      <c r="D148" s="172" t="str">
        <f t="shared" si="11"/>
        <v>Кепки</v>
      </c>
      <c r="E148" s="163" t="s">
        <v>1533</v>
      </c>
      <c r="F148" s="164" t="s">
        <v>1531</v>
      </c>
      <c r="G148" s="165" t="s">
        <v>550</v>
      </c>
      <c r="H148" s="166" t="s">
        <v>2699</v>
      </c>
      <c r="I148" s="167">
        <v>8</v>
      </c>
      <c r="J148" s="168" t="s">
        <v>2705</v>
      </c>
      <c r="L148" s="170">
        <v>8</v>
      </c>
    </row>
    <row r="149" spans="1:12" x14ac:dyDescent="0.25">
      <c r="A149" s="171" t="str">
        <f t="shared" si="8"/>
        <v>25516BH</v>
      </c>
      <c r="B149" s="171" t="str">
        <f t="shared" si="9"/>
        <v>GROVES</v>
      </c>
      <c r="C149" s="171" t="str">
        <f t="shared" si="10"/>
        <v>Кепка</v>
      </c>
      <c r="D149" s="172" t="str">
        <f t="shared" si="11"/>
        <v>Кепки</v>
      </c>
      <c r="E149" s="163" t="s">
        <v>2706</v>
      </c>
      <c r="F149" s="164" t="s">
        <v>1144</v>
      </c>
      <c r="G149" s="165" t="s">
        <v>555</v>
      </c>
      <c r="H149" s="166" t="s">
        <v>2707</v>
      </c>
      <c r="I149" s="167">
        <v>2</v>
      </c>
      <c r="J149" s="168" t="s">
        <v>2708</v>
      </c>
      <c r="L149" s="170">
        <v>2</v>
      </c>
    </row>
    <row r="150" spans="1:12" x14ac:dyDescent="0.25">
      <c r="A150" s="171" t="str">
        <f t="shared" si="8"/>
        <v>25516BH</v>
      </c>
      <c r="B150" s="171" t="str">
        <f t="shared" si="9"/>
        <v>GROVES</v>
      </c>
      <c r="C150" s="171" t="str">
        <f t="shared" si="10"/>
        <v>Кепка</v>
      </c>
      <c r="D150" s="172" t="str">
        <f t="shared" si="11"/>
        <v>Кепки</v>
      </c>
      <c r="E150" s="163" t="s">
        <v>2709</v>
      </c>
      <c r="F150" s="164" t="s">
        <v>1144</v>
      </c>
      <c r="G150" s="165" t="s">
        <v>552</v>
      </c>
      <c r="H150" s="166" t="s">
        <v>2710</v>
      </c>
      <c r="I150" s="167">
        <v>6</v>
      </c>
      <c r="J150" s="168" t="s">
        <v>2711</v>
      </c>
      <c r="L150" s="170">
        <v>6</v>
      </c>
    </row>
    <row r="151" spans="1:12" x14ac:dyDescent="0.25">
      <c r="A151" s="171" t="str">
        <f t="shared" si="8"/>
        <v>25516BH</v>
      </c>
      <c r="B151" s="171" t="str">
        <f t="shared" si="9"/>
        <v>GROVES</v>
      </c>
      <c r="C151" s="171" t="str">
        <f t="shared" si="10"/>
        <v>Кепка</v>
      </c>
      <c r="D151" s="172" t="str">
        <f t="shared" si="11"/>
        <v>Кепки</v>
      </c>
      <c r="E151" s="163" t="s">
        <v>1143</v>
      </c>
      <c r="F151" s="164" t="s">
        <v>1144</v>
      </c>
      <c r="G151" s="165" t="s">
        <v>553</v>
      </c>
      <c r="H151" s="166" t="s">
        <v>2674</v>
      </c>
      <c r="I151" s="167">
        <v>9</v>
      </c>
      <c r="J151" s="168" t="s">
        <v>2712</v>
      </c>
      <c r="L151" s="170">
        <v>9</v>
      </c>
    </row>
    <row r="152" spans="1:12" x14ac:dyDescent="0.25">
      <c r="A152" s="171" t="str">
        <f t="shared" si="8"/>
        <v>25516BH</v>
      </c>
      <c r="B152" s="171" t="str">
        <f t="shared" si="9"/>
        <v>GROVES</v>
      </c>
      <c r="C152" s="171" t="str">
        <f t="shared" si="10"/>
        <v>Кепка</v>
      </c>
      <c r="D152" s="172" t="str">
        <f t="shared" si="11"/>
        <v>Кепки</v>
      </c>
      <c r="E152" s="163" t="s">
        <v>2713</v>
      </c>
      <c r="F152" s="164" t="s">
        <v>1144</v>
      </c>
      <c r="G152" s="165" t="s">
        <v>550</v>
      </c>
      <c r="H152" s="166" t="s">
        <v>2710</v>
      </c>
      <c r="I152" s="167">
        <v>6</v>
      </c>
      <c r="J152" s="168" t="s">
        <v>2711</v>
      </c>
      <c r="L152" s="170">
        <v>6</v>
      </c>
    </row>
    <row r="153" spans="1:12" x14ac:dyDescent="0.25">
      <c r="A153" s="171" t="str">
        <f t="shared" si="8"/>
        <v>25520BH</v>
      </c>
      <c r="B153" s="171" t="str">
        <f t="shared" si="9"/>
        <v>OSLER</v>
      </c>
      <c r="C153" s="171" t="str">
        <f t="shared" si="10"/>
        <v>Кепка</v>
      </c>
      <c r="D153" s="172" t="str">
        <f t="shared" si="11"/>
        <v>Кепки</v>
      </c>
      <c r="E153" s="163" t="s">
        <v>2714</v>
      </c>
      <c r="F153" s="164" t="s">
        <v>2715</v>
      </c>
      <c r="G153" s="165" t="s">
        <v>552</v>
      </c>
      <c r="H153" s="166" t="s">
        <v>2648</v>
      </c>
      <c r="I153" s="167">
        <v>5</v>
      </c>
      <c r="J153" s="168" t="s">
        <v>2716</v>
      </c>
      <c r="L153" s="170">
        <v>5</v>
      </c>
    </row>
    <row r="154" spans="1:12" x14ac:dyDescent="0.25">
      <c r="A154" s="171" t="str">
        <f t="shared" si="8"/>
        <v>25520BH</v>
      </c>
      <c r="B154" s="171" t="str">
        <f t="shared" si="9"/>
        <v>OSLER</v>
      </c>
      <c r="C154" s="171" t="str">
        <f t="shared" si="10"/>
        <v>Кепка</v>
      </c>
      <c r="D154" s="172" t="str">
        <f t="shared" si="11"/>
        <v>Кепки</v>
      </c>
      <c r="E154" s="163" t="s">
        <v>2717</v>
      </c>
      <c r="F154" s="164" t="s">
        <v>2715</v>
      </c>
      <c r="G154" s="165" t="s">
        <v>553</v>
      </c>
      <c r="H154" s="166" t="s">
        <v>2718</v>
      </c>
      <c r="I154" s="167">
        <v>7</v>
      </c>
      <c r="J154" s="168" t="s">
        <v>2719</v>
      </c>
      <c r="L154" s="170">
        <v>7</v>
      </c>
    </row>
    <row r="155" spans="1:12" x14ac:dyDescent="0.25">
      <c r="A155" s="171" t="str">
        <f t="shared" si="8"/>
        <v>25520BH</v>
      </c>
      <c r="B155" s="171" t="str">
        <f t="shared" si="9"/>
        <v>OSLER</v>
      </c>
      <c r="C155" s="171" t="str">
        <f t="shared" si="10"/>
        <v>Кепка</v>
      </c>
      <c r="D155" s="172" t="str">
        <f t="shared" si="11"/>
        <v>Кепки</v>
      </c>
      <c r="E155" s="163" t="s">
        <v>2720</v>
      </c>
      <c r="F155" s="164" t="s">
        <v>2715</v>
      </c>
      <c r="G155" s="165" t="s">
        <v>550</v>
      </c>
      <c r="H155" s="166" t="s">
        <v>2648</v>
      </c>
      <c r="I155" s="167">
        <v>4</v>
      </c>
      <c r="J155" s="168" t="s">
        <v>2721</v>
      </c>
      <c r="L155" s="170">
        <v>4</v>
      </c>
    </row>
    <row r="156" spans="1:12" x14ac:dyDescent="0.25">
      <c r="A156" s="171" t="str">
        <f t="shared" si="8"/>
        <v>25521BH</v>
      </c>
      <c r="B156" s="171" t="str">
        <f t="shared" si="9"/>
        <v>ZEFF</v>
      </c>
      <c r="C156" s="171" t="str">
        <f t="shared" si="10"/>
        <v>Кепка</v>
      </c>
      <c r="D156" s="172" t="str">
        <f t="shared" si="11"/>
        <v>Кепки</v>
      </c>
      <c r="E156" s="163" t="s">
        <v>2722</v>
      </c>
      <c r="F156" s="164" t="s">
        <v>2723</v>
      </c>
      <c r="G156" s="165" t="s">
        <v>555</v>
      </c>
      <c r="H156" s="166" t="s">
        <v>2592</v>
      </c>
      <c r="I156" s="167">
        <v>3</v>
      </c>
      <c r="J156" s="168" t="s">
        <v>2724</v>
      </c>
      <c r="L156" s="170">
        <v>3</v>
      </c>
    </row>
    <row r="157" spans="1:12" x14ac:dyDescent="0.25">
      <c r="A157" s="171" t="str">
        <f t="shared" si="8"/>
        <v>25521BH</v>
      </c>
      <c r="B157" s="171" t="str">
        <f t="shared" si="9"/>
        <v>ZEFF</v>
      </c>
      <c r="C157" s="171" t="str">
        <f t="shared" si="10"/>
        <v>Кепка</v>
      </c>
      <c r="D157" s="172" t="str">
        <f t="shared" si="11"/>
        <v>Кепки</v>
      </c>
      <c r="E157" s="163" t="s">
        <v>2725</v>
      </c>
      <c r="F157" s="164" t="s">
        <v>2723</v>
      </c>
      <c r="G157" s="165" t="s">
        <v>552</v>
      </c>
      <c r="H157" s="166" t="s">
        <v>2592</v>
      </c>
      <c r="I157" s="167">
        <v>7</v>
      </c>
      <c r="J157" s="168" t="s">
        <v>2726</v>
      </c>
      <c r="L157" s="170">
        <v>7</v>
      </c>
    </row>
    <row r="158" spans="1:12" x14ac:dyDescent="0.25">
      <c r="A158" s="171" t="str">
        <f t="shared" si="8"/>
        <v>25521BH</v>
      </c>
      <c r="B158" s="171" t="str">
        <f t="shared" si="9"/>
        <v>ZEFF</v>
      </c>
      <c r="C158" s="171" t="str">
        <f t="shared" si="10"/>
        <v>Кепка</v>
      </c>
      <c r="D158" s="172" t="str">
        <f t="shared" si="11"/>
        <v>Кепки</v>
      </c>
      <c r="E158" s="163" t="s">
        <v>2727</v>
      </c>
      <c r="F158" s="164" t="s">
        <v>2723</v>
      </c>
      <c r="G158" s="165" t="s">
        <v>553</v>
      </c>
      <c r="H158" s="166" t="s">
        <v>2728</v>
      </c>
      <c r="I158" s="167">
        <v>10</v>
      </c>
      <c r="J158" s="168" t="s">
        <v>2729</v>
      </c>
      <c r="L158" s="170">
        <v>10</v>
      </c>
    </row>
    <row r="159" spans="1:12" x14ac:dyDescent="0.25">
      <c r="A159" s="171" t="str">
        <f t="shared" si="8"/>
        <v>25521BH</v>
      </c>
      <c r="B159" s="171" t="str">
        <f t="shared" si="9"/>
        <v>ZEFF</v>
      </c>
      <c r="C159" s="171" t="str">
        <f t="shared" si="10"/>
        <v>Кепка</v>
      </c>
      <c r="D159" s="172" t="str">
        <f t="shared" si="11"/>
        <v>Кепки</v>
      </c>
      <c r="E159" s="163" t="s">
        <v>2730</v>
      </c>
      <c r="F159" s="164" t="s">
        <v>2723</v>
      </c>
      <c r="G159" s="165" t="s">
        <v>550</v>
      </c>
      <c r="H159" s="166" t="s">
        <v>2592</v>
      </c>
      <c r="I159" s="167">
        <v>5</v>
      </c>
      <c r="J159" s="168" t="s">
        <v>2731</v>
      </c>
      <c r="L159" s="170">
        <v>5</v>
      </c>
    </row>
    <row r="160" spans="1:12" x14ac:dyDescent="0.25">
      <c r="A160" s="171" t="str">
        <f t="shared" si="8"/>
        <v>25521BH</v>
      </c>
      <c r="B160" s="171" t="str">
        <f t="shared" si="9"/>
        <v>ZEFF</v>
      </c>
      <c r="C160" s="171" t="str">
        <f t="shared" si="10"/>
        <v>Кепка</v>
      </c>
      <c r="D160" s="172" t="str">
        <f t="shared" si="11"/>
        <v>Кепки</v>
      </c>
      <c r="E160" s="163" t="s">
        <v>2732</v>
      </c>
      <c r="F160" s="164" t="s">
        <v>1606</v>
      </c>
      <c r="G160" s="165" t="s">
        <v>555</v>
      </c>
      <c r="H160" s="166" t="s">
        <v>2592</v>
      </c>
      <c r="I160" s="167">
        <v>3</v>
      </c>
      <c r="J160" s="168" t="s">
        <v>2724</v>
      </c>
      <c r="L160" s="170">
        <v>3</v>
      </c>
    </row>
    <row r="161" spans="1:12" x14ac:dyDescent="0.25">
      <c r="A161" s="171" t="str">
        <f t="shared" si="8"/>
        <v>25521BH</v>
      </c>
      <c r="B161" s="171" t="str">
        <f t="shared" si="9"/>
        <v>ZEFF</v>
      </c>
      <c r="C161" s="171" t="str">
        <f t="shared" si="10"/>
        <v>Кепка</v>
      </c>
      <c r="D161" s="172" t="str">
        <f t="shared" si="11"/>
        <v>Кепки</v>
      </c>
      <c r="E161" s="163" t="s">
        <v>2733</v>
      </c>
      <c r="F161" s="164" t="s">
        <v>1606</v>
      </c>
      <c r="G161" s="165" t="s">
        <v>552</v>
      </c>
      <c r="H161" s="166" t="s">
        <v>2592</v>
      </c>
      <c r="I161" s="167">
        <v>8</v>
      </c>
      <c r="J161" s="168" t="s">
        <v>2734</v>
      </c>
      <c r="L161" s="170">
        <v>8</v>
      </c>
    </row>
    <row r="162" spans="1:12" x14ac:dyDescent="0.25">
      <c r="A162" s="171" t="str">
        <f t="shared" si="8"/>
        <v>25521BH</v>
      </c>
      <c r="B162" s="171" t="str">
        <f t="shared" si="9"/>
        <v>ZEFF</v>
      </c>
      <c r="C162" s="171" t="str">
        <f t="shared" si="10"/>
        <v>Кепка</v>
      </c>
      <c r="D162" s="172" t="str">
        <f t="shared" si="11"/>
        <v>Кепки</v>
      </c>
      <c r="E162" s="163" t="s">
        <v>1607</v>
      </c>
      <c r="F162" s="164" t="s">
        <v>1606</v>
      </c>
      <c r="G162" s="165" t="s">
        <v>553</v>
      </c>
      <c r="H162" s="166" t="s">
        <v>2592</v>
      </c>
      <c r="I162" s="167">
        <v>10</v>
      </c>
      <c r="J162" s="168" t="s">
        <v>2735</v>
      </c>
      <c r="L162" s="170">
        <v>10</v>
      </c>
    </row>
    <row r="163" spans="1:12" x14ac:dyDescent="0.25">
      <c r="A163" s="171" t="str">
        <f t="shared" si="8"/>
        <v>25521BH</v>
      </c>
      <c r="B163" s="171" t="str">
        <f t="shared" si="9"/>
        <v>ZEFF</v>
      </c>
      <c r="C163" s="171" t="str">
        <f t="shared" si="10"/>
        <v>Кепка</v>
      </c>
      <c r="D163" s="172" t="str">
        <f t="shared" si="11"/>
        <v>Кепки</v>
      </c>
      <c r="E163" s="163" t="s">
        <v>1608</v>
      </c>
      <c r="F163" s="164" t="s">
        <v>1606</v>
      </c>
      <c r="G163" s="165" t="s">
        <v>550</v>
      </c>
      <c r="H163" s="166" t="s">
        <v>2592</v>
      </c>
      <c r="I163" s="167">
        <v>9</v>
      </c>
      <c r="J163" s="168" t="s">
        <v>2736</v>
      </c>
      <c r="L163" s="170">
        <v>9</v>
      </c>
    </row>
    <row r="164" spans="1:12" x14ac:dyDescent="0.25">
      <c r="A164" s="171" t="str">
        <f t="shared" si="8"/>
        <v>25522BH</v>
      </c>
      <c r="B164" s="171" t="str">
        <f t="shared" si="9"/>
        <v>DUANE</v>
      </c>
      <c r="C164" s="171" t="str">
        <f t="shared" si="10"/>
        <v>Кепка</v>
      </c>
      <c r="D164" s="172" t="str">
        <f t="shared" si="11"/>
        <v>Кепки</v>
      </c>
      <c r="E164" s="163" t="s">
        <v>1609</v>
      </c>
      <c r="F164" s="164" t="s">
        <v>1610</v>
      </c>
      <c r="G164" s="165" t="s">
        <v>552</v>
      </c>
      <c r="H164" s="166" t="s">
        <v>2737</v>
      </c>
      <c r="I164" s="167">
        <v>1</v>
      </c>
      <c r="J164" s="168" t="s">
        <v>2737</v>
      </c>
      <c r="L164" s="170">
        <v>1</v>
      </c>
    </row>
    <row r="165" spans="1:12" x14ac:dyDescent="0.25">
      <c r="A165" s="171" t="str">
        <f t="shared" si="8"/>
        <v>25522BH</v>
      </c>
      <c r="B165" s="171" t="str">
        <f t="shared" si="9"/>
        <v>DUANE</v>
      </c>
      <c r="C165" s="171" t="str">
        <f t="shared" si="10"/>
        <v>Кепка</v>
      </c>
      <c r="D165" s="172" t="str">
        <f t="shared" si="11"/>
        <v>Кепки</v>
      </c>
      <c r="E165" s="163" t="s">
        <v>1611</v>
      </c>
      <c r="F165" s="164" t="s">
        <v>1610</v>
      </c>
      <c r="G165" s="165" t="s">
        <v>553</v>
      </c>
      <c r="H165" s="166" t="s">
        <v>2737</v>
      </c>
      <c r="I165" s="167">
        <v>1</v>
      </c>
      <c r="J165" s="168" t="s">
        <v>2737</v>
      </c>
      <c r="L165" s="170">
        <v>1</v>
      </c>
    </row>
    <row r="166" spans="1:12" x14ac:dyDescent="0.25">
      <c r="A166" s="171" t="str">
        <f t="shared" si="8"/>
        <v>25523BH</v>
      </c>
      <c r="B166" s="171" t="str">
        <f t="shared" si="9"/>
        <v>PENSON</v>
      </c>
      <c r="C166" s="171" t="str">
        <f t="shared" si="10"/>
        <v>Кепка</v>
      </c>
      <c r="D166" s="172" t="str">
        <f t="shared" si="11"/>
        <v>Кепки</v>
      </c>
      <c r="E166" s="163" t="s">
        <v>1612</v>
      </c>
      <c r="F166" s="164" t="s">
        <v>1613</v>
      </c>
      <c r="G166" s="165" t="s">
        <v>553</v>
      </c>
      <c r="H166" s="166" t="s">
        <v>2738</v>
      </c>
      <c r="I166" s="167">
        <v>1</v>
      </c>
      <c r="J166" s="168" t="s">
        <v>2738</v>
      </c>
      <c r="L166" s="170">
        <v>1</v>
      </c>
    </row>
    <row r="167" spans="1:12" x14ac:dyDescent="0.25">
      <c r="A167" s="171" t="str">
        <f t="shared" si="8"/>
        <v>25526BH</v>
      </c>
      <c r="B167" s="171" t="str">
        <f t="shared" si="9"/>
        <v>KYAN</v>
      </c>
      <c r="C167" s="171" t="str">
        <f t="shared" si="10"/>
        <v>Кепка</v>
      </c>
      <c r="D167" s="172" t="str">
        <f t="shared" si="11"/>
        <v>Кепки</v>
      </c>
      <c r="E167" s="163" t="s">
        <v>2074</v>
      </c>
      <c r="F167" s="164" t="s">
        <v>1615</v>
      </c>
      <c r="G167" s="165" t="s">
        <v>555</v>
      </c>
      <c r="H167" s="166" t="s">
        <v>2739</v>
      </c>
      <c r="I167" s="167">
        <v>2</v>
      </c>
      <c r="J167" s="168" t="s">
        <v>2740</v>
      </c>
      <c r="L167" s="170">
        <v>2</v>
      </c>
    </row>
    <row r="168" spans="1:12" x14ac:dyDescent="0.25">
      <c r="A168" s="171" t="str">
        <f t="shared" si="8"/>
        <v>25526BH</v>
      </c>
      <c r="B168" s="171" t="str">
        <f t="shared" si="9"/>
        <v>KYAN</v>
      </c>
      <c r="C168" s="171" t="str">
        <f t="shared" si="10"/>
        <v>Кепка</v>
      </c>
      <c r="D168" s="172" t="str">
        <f t="shared" si="11"/>
        <v>Кепки</v>
      </c>
      <c r="E168" s="163" t="s">
        <v>2075</v>
      </c>
      <c r="F168" s="164" t="s">
        <v>1615</v>
      </c>
      <c r="G168" s="165" t="s">
        <v>552</v>
      </c>
      <c r="H168" s="166" t="s">
        <v>2739</v>
      </c>
      <c r="I168" s="167">
        <v>1</v>
      </c>
      <c r="J168" s="168" t="s">
        <v>2739</v>
      </c>
      <c r="L168" s="170">
        <v>1</v>
      </c>
    </row>
    <row r="169" spans="1:12" x14ac:dyDescent="0.25">
      <c r="A169" s="171" t="str">
        <f t="shared" si="8"/>
        <v>25526BH</v>
      </c>
      <c r="B169" s="171" t="str">
        <f t="shared" si="9"/>
        <v>KYAN</v>
      </c>
      <c r="C169" s="171" t="str">
        <f t="shared" si="10"/>
        <v>Кепка</v>
      </c>
      <c r="D169" s="172" t="str">
        <f t="shared" si="11"/>
        <v>Кепки</v>
      </c>
      <c r="E169" s="163" t="s">
        <v>1614</v>
      </c>
      <c r="F169" s="164" t="s">
        <v>1615</v>
      </c>
      <c r="G169" s="165" t="s">
        <v>553</v>
      </c>
      <c r="H169" s="166" t="s">
        <v>2741</v>
      </c>
      <c r="I169" s="167">
        <v>3</v>
      </c>
      <c r="J169" s="168" t="s">
        <v>2742</v>
      </c>
      <c r="L169" s="170">
        <v>3</v>
      </c>
    </row>
    <row r="170" spans="1:12" x14ac:dyDescent="0.25">
      <c r="A170" s="171" t="str">
        <f t="shared" si="8"/>
        <v>25526BH</v>
      </c>
      <c r="B170" s="171" t="str">
        <f t="shared" si="9"/>
        <v>KYAN</v>
      </c>
      <c r="C170" s="171" t="str">
        <f t="shared" si="10"/>
        <v>Кепка</v>
      </c>
      <c r="D170" s="172" t="str">
        <f t="shared" si="11"/>
        <v>Кепки</v>
      </c>
      <c r="E170" s="163" t="s">
        <v>2104</v>
      </c>
      <c r="F170" s="164" t="s">
        <v>2105</v>
      </c>
      <c r="G170" s="165" t="s">
        <v>555</v>
      </c>
      <c r="H170" s="166" t="s">
        <v>2739</v>
      </c>
      <c r="I170" s="167">
        <v>2</v>
      </c>
      <c r="J170" s="168" t="s">
        <v>2740</v>
      </c>
      <c r="L170" s="170">
        <v>2</v>
      </c>
    </row>
    <row r="171" spans="1:12" x14ac:dyDescent="0.25">
      <c r="A171" s="171" t="str">
        <f t="shared" si="8"/>
        <v>25526BH</v>
      </c>
      <c r="B171" s="171" t="str">
        <f t="shared" si="9"/>
        <v>KYAN</v>
      </c>
      <c r="C171" s="171" t="str">
        <f t="shared" si="10"/>
        <v>Кепка</v>
      </c>
      <c r="D171" s="172" t="str">
        <f t="shared" si="11"/>
        <v>Кепки</v>
      </c>
      <c r="E171" s="163" t="s">
        <v>2106</v>
      </c>
      <c r="F171" s="164" t="s">
        <v>2105</v>
      </c>
      <c r="G171" s="165" t="s">
        <v>552</v>
      </c>
      <c r="H171" s="166" t="s">
        <v>2739</v>
      </c>
      <c r="I171" s="167">
        <v>1</v>
      </c>
      <c r="J171" s="168" t="s">
        <v>2739</v>
      </c>
      <c r="L171" s="170">
        <v>1</v>
      </c>
    </row>
    <row r="172" spans="1:12" x14ac:dyDescent="0.25">
      <c r="A172" s="171" t="str">
        <f t="shared" si="8"/>
        <v>25526BH</v>
      </c>
      <c r="B172" s="171" t="str">
        <f t="shared" si="9"/>
        <v>KYAN</v>
      </c>
      <c r="C172" s="171" t="str">
        <f t="shared" si="10"/>
        <v>Кепка</v>
      </c>
      <c r="D172" s="172" t="str">
        <f t="shared" si="11"/>
        <v>Кепки</v>
      </c>
      <c r="E172" s="163" t="s">
        <v>2107</v>
      </c>
      <c r="F172" s="164" t="s">
        <v>2105</v>
      </c>
      <c r="G172" s="165" t="s">
        <v>553</v>
      </c>
      <c r="H172" s="166" t="s">
        <v>2739</v>
      </c>
      <c r="I172" s="167">
        <v>3</v>
      </c>
      <c r="J172" s="168" t="s">
        <v>2743</v>
      </c>
      <c r="L172" s="170">
        <v>3</v>
      </c>
    </row>
    <row r="173" spans="1:12" x14ac:dyDescent="0.25">
      <c r="A173" s="171" t="str">
        <f t="shared" si="8"/>
        <v>25526BH</v>
      </c>
      <c r="B173" s="171" t="str">
        <f t="shared" si="9"/>
        <v>KYAN</v>
      </c>
      <c r="C173" s="171" t="str">
        <f t="shared" si="10"/>
        <v>Кепка</v>
      </c>
      <c r="D173" s="172" t="str">
        <f t="shared" si="11"/>
        <v>Кепки</v>
      </c>
      <c r="E173" s="163" t="s">
        <v>2108</v>
      </c>
      <c r="F173" s="164" t="s">
        <v>2105</v>
      </c>
      <c r="G173" s="165" t="s">
        <v>550</v>
      </c>
      <c r="H173" s="166" t="s">
        <v>2739</v>
      </c>
      <c r="I173" s="167">
        <v>2</v>
      </c>
      <c r="J173" s="168" t="s">
        <v>2740</v>
      </c>
      <c r="L173" s="170">
        <v>2</v>
      </c>
    </row>
    <row r="174" spans="1:12" x14ac:dyDescent="0.25">
      <c r="A174" s="171" t="str">
        <f t="shared" si="8"/>
        <v>25527BH</v>
      </c>
      <c r="B174" s="171" t="str">
        <f t="shared" si="9"/>
        <v>LISTON</v>
      </c>
      <c r="C174" s="171" t="str">
        <f t="shared" si="10"/>
        <v>Кепка</v>
      </c>
      <c r="D174" s="172" t="str">
        <f t="shared" si="11"/>
        <v>Кепки</v>
      </c>
      <c r="E174" s="163" t="s">
        <v>1616</v>
      </c>
      <c r="F174" s="164" t="s">
        <v>1617</v>
      </c>
      <c r="G174" s="165" t="s">
        <v>555</v>
      </c>
      <c r="H174" s="166" t="s">
        <v>2744</v>
      </c>
      <c r="I174" s="167">
        <v>1</v>
      </c>
      <c r="J174" s="168" t="s">
        <v>2744</v>
      </c>
      <c r="L174" s="170">
        <v>1</v>
      </c>
    </row>
    <row r="175" spans="1:12" x14ac:dyDescent="0.25">
      <c r="A175" s="171" t="str">
        <f t="shared" si="8"/>
        <v>25527BH</v>
      </c>
      <c r="B175" s="171" t="str">
        <f t="shared" si="9"/>
        <v>LISTON</v>
      </c>
      <c r="C175" s="171" t="str">
        <f t="shared" si="10"/>
        <v>Кепка</v>
      </c>
      <c r="D175" s="172" t="str">
        <f t="shared" si="11"/>
        <v>Кепки</v>
      </c>
      <c r="E175" s="163" t="s">
        <v>1618</v>
      </c>
      <c r="F175" s="164" t="s">
        <v>1617</v>
      </c>
      <c r="G175" s="165" t="s">
        <v>552</v>
      </c>
      <c r="H175" s="166" t="s">
        <v>2745</v>
      </c>
      <c r="I175" s="167">
        <v>1</v>
      </c>
      <c r="J175" s="168" t="s">
        <v>2745</v>
      </c>
      <c r="L175" s="170">
        <v>1</v>
      </c>
    </row>
    <row r="176" spans="1:12" x14ac:dyDescent="0.25">
      <c r="A176" s="171" t="str">
        <f t="shared" si="8"/>
        <v>25527BH</v>
      </c>
      <c r="B176" s="171" t="str">
        <f t="shared" si="9"/>
        <v>LISTON</v>
      </c>
      <c r="C176" s="171" t="str">
        <f t="shared" si="10"/>
        <v>Кепка</v>
      </c>
      <c r="D176" s="172" t="str">
        <f t="shared" si="11"/>
        <v>Кепки</v>
      </c>
      <c r="E176" s="163" t="s">
        <v>1619</v>
      </c>
      <c r="F176" s="164" t="s">
        <v>1617</v>
      </c>
      <c r="G176" s="165" t="s">
        <v>553</v>
      </c>
      <c r="H176" s="166" t="s">
        <v>2746</v>
      </c>
      <c r="I176" s="167">
        <v>4</v>
      </c>
      <c r="J176" s="168" t="s">
        <v>2747</v>
      </c>
      <c r="L176" s="170">
        <v>4</v>
      </c>
    </row>
    <row r="177" spans="1:12" x14ac:dyDescent="0.25">
      <c r="A177" s="171" t="str">
        <f t="shared" si="8"/>
        <v>25527BH</v>
      </c>
      <c r="B177" s="171" t="str">
        <f t="shared" si="9"/>
        <v>LISTON</v>
      </c>
      <c r="C177" s="171" t="str">
        <f t="shared" si="10"/>
        <v>Кепка</v>
      </c>
      <c r="D177" s="172" t="str">
        <f t="shared" si="11"/>
        <v>Кепки</v>
      </c>
      <c r="E177" s="163" t="s">
        <v>1620</v>
      </c>
      <c r="F177" s="164" t="s">
        <v>1621</v>
      </c>
      <c r="G177" s="165" t="s">
        <v>555</v>
      </c>
      <c r="H177" s="166" t="s">
        <v>2744</v>
      </c>
      <c r="I177" s="167">
        <v>1</v>
      </c>
      <c r="J177" s="168" t="s">
        <v>2744</v>
      </c>
      <c r="L177" s="170">
        <v>1</v>
      </c>
    </row>
    <row r="178" spans="1:12" x14ac:dyDescent="0.25">
      <c r="A178" s="171" t="str">
        <f t="shared" si="8"/>
        <v>25527BH</v>
      </c>
      <c r="B178" s="171" t="str">
        <f t="shared" si="9"/>
        <v>LISTON</v>
      </c>
      <c r="C178" s="171" t="str">
        <f t="shared" si="10"/>
        <v>Кепка</v>
      </c>
      <c r="D178" s="172" t="str">
        <f t="shared" si="11"/>
        <v>Кепки</v>
      </c>
      <c r="E178" s="163" t="s">
        <v>1622</v>
      </c>
      <c r="F178" s="164" t="s">
        <v>1621</v>
      </c>
      <c r="G178" s="165" t="s">
        <v>552</v>
      </c>
      <c r="H178" s="166" t="s">
        <v>2745</v>
      </c>
      <c r="I178" s="167">
        <v>2</v>
      </c>
      <c r="J178" s="168" t="s">
        <v>2748</v>
      </c>
      <c r="L178" s="170">
        <v>2</v>
      </c>
    </row>
    <row r="179" spans="1:12" x14ac:dyDescent="0.25">
      <c r="A179" s="171" t="str">
        <f t="shared" si="8"/>
        <v>25527BH</v>
      </c>
      <c r="B179" s="171" t="str">
        <f t="shared" si="9"/>
        <v>LISTON</v>
      </c>
      <c r="C179" s="171" t="str">
        <f t="shared" si="10"/>
        <v>Кепка</v>
      </c>
      <c r="D179" s="172" t="str">
        <f t="shared" si="11"/>
        <v>Кепки</v>
      </c>
      <c r="E179" s="163" t="s">
        <v>1623</v>
      </c>
      <c r="F179" s="164" t="s">
        <v>1621</v>
      </c>
      <c r="G179" s="165" t="s">
        <v>553</v>
      </c>
      <c r="H179" s="166" t="s">
        <v>2745</v>
      </c>
      <c r="I179" s="167">
        <v>3</v>
      </c>
      <c r="J179" s="168" t="s">
        <v>2749</v>
      </c>
      <c r="L179" s="170">
        <v>3</v>
      </c>
    </row>
    <row r="180" spans="1:12" x14ac:dyDescent="0.25">
      <c r="A180" s="171" t="str">
        <f t="shared" si="8"/>
        <v>25527BH</v>
      </c>
      <c r="B180" s="171" t="str">
        <f t="shared" si="9"/>
        <v>LISTON</v>
      </c>
      <c r="C180" s="171" t="str">
        <f t="shared" si="10"/>
        <v>Кепка</v>
      </c>
      <c r="D180" s="172" t="str">
        <f t="shared" si="11"/>
        <v>Кепки</v>
      </c>
      <c r="E180" s="163" t="s">
        <v>1624</v>
      </c>
      <c r="F180" s="164" t="s">
        <v>1621</v>
      </c>
      <c r="G180" s="165" t="s">
        <v>550</v>
      </c>
      <c r="H180" s="166" t="s">
        <v>2745</v>
      </c>
      <c r="I180" s="167">
        <v>1</v>
      </c>
      <c r="J180" s="168" t="s">
        <v>2745</v>
      </c>
      <c r="L180" s="170">
        <v>1</v>
      </c>
    </row>
    <row r="181" spans="1:12" x14ac:dyDescent="0.25">
      <c r="A181" s="171" t="str">
        <f t="shared" si="8"/>
        <v>25528BH</v>
      </c>
      <c r="B181" s="171" t="str">
        <f t="shared" si="9"/>
        <v>SPARK</v>
      </c>
      <c r="C181" s="171" t="str">
        <f t="shared" si="10"/>
        <v>Кепка</v>
      </c>
      <c r="D181" s="172" t="str">
        <f t="shared" si="11"/>
        <v>Кепки</v>
      </c>
      <c r="E181" s="163" t="s">
        <v>1625</v>
      </c>
      <c r="F181" s="164" t="s">
        <v>1626</v>
      </c>
      <c r="G181" s="165" t="s">
        <v>553</v>
      </c>
      <c r="H181" s="166" t="s">
        <v>2741</v>
      </c>
      <c r="I181" s="167">
        <v>1</v>
      </c>
      <c r="J181" s="168" t="s">
        <v>2741</v>
      </c>
      <c r="L181" s="170">
        <v>1</v>
      </c>
    </row>
    <row r="182" spans="1:12" x14ac:dyDescent="0.25">
      <c r="A182" s="171" t="str">
        <f t="shared" si="8"/>
        <v>25529BH</v>
      </c>
      <c r="B182" s="171" t="str">
        <f t="shared" si="9"/>
        <v>FARROW</v>
      </c>
      <c r="C182" s="171" t="str">
        <f t="shared" si="10"/>
        <v>Кепка</v>
      </c>
      <c r="D182" s="172" t="str">
        <f t="shared" si="11"/>
        <v>Кепки</v>
      </c>
      <c r="E182" s="163" t="s">
        <v>1627</v>
      </c>
      <c r="F182" s="164" t="s">
        <v>1628</v>
      </c>
      <c r="G182" s="165" t="s">
        <v>553</v>
      </c>
      <c r="H182" s="166" t="s">
        <v>2750</v>
      </c>
      <c r="I182" s="167">
        <v>1</v>
      </c>
      <c r="J182" s="168" t="s">
        <v>2750</v>
      </c>
      <c r="L182" s="170">
        <v>1</v>
      </c>
    </row>
    <row r="183" spans="1:12" x14ac:dyDescent="0.25">
      <c r="A183" s="171" t="str">
        <f t="shared" si="8"/>
        <v>25530BH</v>
      </c>
      <c r="B183" s="171" t="str">
        <f t="shared" si="9"/>
        <v>BYRAM</v>
      </c>
      <c r="C183" s="171" t="str">
        <f t="shared" si="10"/>
        <v>Кепка</v>
      </c>
      <c r="D183" s="172" t="str">
        <f t="shared" si="11"/>
        <v>Кепки</v>
      </c>
      <c r="E183" s="163" t="s">
        <v>2751</v>
      </c>
      <c r="F183" s="164" t="s">
        <v>2110</v>
      </c>
      <c r="G183" s="165" t="s">
        <v>555</v>
      </c>
      <c r="H183" s="166" t="s">
        <v>2518</v>
      </c>
      <c r="I183" s="167">
        <v>1</v>
      </c>
      <c r="J183" s="168" t="s">
        <v>2518</v>
      </c>
      <c r="L183" s="170">
        <v>1</v>
      </c>
    </row>
    <row r="184" spans="1:12" x14ac:dyDescent="0.25">
      <c r="A184" s="171" t="str">
        <f t="shared" si="8"/>
        <v>25530BH</v>
      </c>
      <c r="B184" s="171" t="str">
        <f t="shared" si="9"/>
        <v>BYRAM</v>
      </c>
      <c r="C184" s="171" t="str">
        <f t="shared" si="10"/>
        <v>Кепка</v>
      </c>
      <c r="D184" s="172" t="str">
        <f t="shared" si="11"/>
        <v>Кепки</v>
      </c>
      <c r="E184" s="163" t="s">
        <v>2752</v>
      </c>
      <c r="F184" s="164" t="s">
        <v>2110</v>
      </c>
      <c r="G184" s="165" t="s">
        <v>552</v>
      </c>
      <c r="H184" s="166" t="s">
        <v>2611</v>
      </c>
      <c r="I184" s="167">
        <v>4</v>
      </c>
      <c r="J184" s="168" t="s">
        <v>2612</v>
      </c>
      <c r="L184" s="170">
        <v>4</v>
      </c>
    </row>
    <row r="185" spans="1:12" x14ac:dyDescent="0.25">
      <c r="A185" s="171" t="str">
        <f t="shared" si="8"/>
        <v>25530BH</v>
      </c>
      <c r="B185" s="171" t="str">
        <f t="shared" si="9"/>
        <v>BYRAM</v>
      </c>
      <c r="C185" s="171" t="str">
        <f t="shared" si="10"/>
        <v>Кепка</v>
      </c>
      <c r="D185" s="172" t="str">
        <f t="shared" si="11"/>
        <v>Кепки</v>
      </c>
      <c r="E185" s="163" t="s">
        <v>2109</v>
      </c>
      <c r="F185" s="164" t="s">
        <v>2110</v>
      </c>
      <c r="G185" s="165" t="s">
        <v>553</v>
      </c>
      <c r="H185" s="166" t="s">
        <v>2753</v>
      </c>
      <c r="I185" s="167">
        <v>7</v>
      </c>
      <c r="J185" s="168" t="s">
        <v>2754</v>
      </c>
      <c r="L185" s="170">
        <v>7</v>
      </c>
    </row>
    <row r="186" spans="1:12" x14ac:dyDescent="0.25">
      <c r="A186" s="171" t="str">
        <f t="shared" si="8"/>
        <v>25530BH</v>
      </c>
      <c r="B186" s="171" t="str">
        <f t="shared" si="9"/>
        <v>BYRAM</v>
      </c>
      <c r="C186" s="171" t="str">
        <f t="shared" si="10"/>
        <v>Кепка</v>
      </c>
      <c r="D186" s="172" t="str">
        <f t="shared" si="11"/>
        <v>Кепки</v>
      </c>
      <c r="E186" s="163" t="s">
        <v>2755</v>
      </c>
      <c r="F186" s="164" t="s">
        <v>2110</v>
      </c>
      <c r="G186" s="165" t="s">
        <v>550</v>
      </c>
      <c r="H186" s="166" t="s">
        <v>2611</v>
      </c>
      <c r="I186" s="167">
        <v>4</v>
      </c>
      <c r="J186" s="168" t="s">
        <v>2612</v>
      </c>
      <c r="L186" s="170">
        <v>4</v>
      </c>
    </row>
    <row r="187" spans="1:12" x14ac:dyDescent="0.25">
      <c r="A187" s="171" t="str">
        <f t="shared" si="8"/>
        <v>25530BH</v>
      </c>
      <c r="B187" s="171" t="str">
        <f t="shared" si="9"/>
        <v>BYRAM</v>
      </c>
      <c r="C187" s="171" t="str">
        <f t="shared" si="10"/>
        <v>Кепка</v>
      </c>
      <c r="D187" s="172" t="str">
        <f t="shared" si="11"/>
        <v>Кепки</v>
      </c>
      <c r="E187" s="163" t="s">
        <v>2756</v>
      </c>
      <c r="F187" s="164" t="s">
        <v>2757</v>
      </c>
      <c r="G187" s="165" t="s">
        <v>555</v>
      </c>
      <c r="H187" s="166" t="s">
        <v>2518</v>
      </c>
      <c r="I187" s="167">
        <v>1</v>
      </c>
      <c r="J187" s="168" t="s">
        <v>2518</v>
      </c>
      <c r="L187" s="170">
        <v>1</v>
      </c>
    </row>
    <row r="188" spans="1:12" x14ac:dyDescent="0.25">
      <c r="A188" s="171" t="str">
        <f t="shared" si="8"/>
        <v>25530BH</v>
      </c>
      <c r="B188" s="171" t="str">
        <f t="shared" si="9"/>
        <v>BYRAM</v>
      </c>
      <c r="C188" s="171" t="str">
        <f t="shared" si="10"/>
        <v>Кепка</v>
      </c>
      <c r="D188" s="172" t="str">
        <f t="shared" si="11"/>
        <v>Кепки</v>
      </c>
      <c r="E188" s="163" t="s">
        <v>2758</v>
      </c>
      <c r="F188" s="164" t="s">
        <v>2757</v>
      </c>
      <c r="G188" s="165" t="s">
        <v>552</v>
      </c>
      <c r="H188" s="166" t="s">
        <v>2611</v>
      </c>
      <c r="I188" s="167">
        <v>4</v>
      </c>
      <c r="J188" s="168" t="s">
        <v>2612</v>
      </c>
      <c r="L188" s="170">
        <v>4</v>
      </c>
    </row>
    <row r="189" spans="1:12" x14ac:dyDescent="0.25">
      <c r="A189" s="171" t="str">
        <f t="shared" si="8"/>
        <v>25530BH</v>
      </c>
      <c r="B189" s="171" t="str">
        <f t="shared" si="9"/>
        <v>BYRAM</v>
      </c>
      <c r="C189" s="171" t="str">
        <f t="shared" si="10"/>
        <v>Кепка</v>
      </c>
      <c r="D189" s="172" t="str">
        <f t="shared" si="11"/>
        <v>Кепки</v>
      </c>
      <c r="E189" s="163" t="s">
        <v>2759</v>
      </c>
      <c r="F189" s="164" t="s">
        <v>2757</v>
      </c>
      <c r="G189" s="165" t="s">
        <v>553</v>
      </c>
      <c r="H189" s="166" t="s">
        <v>2611</v>
      </c>
      <c r="I189" s="167">
        <v>6</v>
      </c>
      <c r="J189" s="168" t="s">
        <v>2760</v>
      </c>
      <c r="L189" s="170">
        <v>6</v>
      </c>
    </row>
    <row r="190" spans="1:12" x14ac:dyDescent="0.25">
      <c r="A190" s="171" t="str">
        <f t="shared" si="8"/>
        <v>25530BH</v>
      </c>
      <c r="B190" s="171" t="str">
        <f t="shared" si="9"/>
        <v>BYRAM</v>
      </c>
      <c r="C190" s="171" t="str">
        <f t="shared" si="10"/>
        <v>Кепка</v>
      </c>
      <c r="D190" s="172" t="str">
        <f t="shared" si="11"/>
        <v>Кепки</v>
      </c>
      <c r="E190" s="163" t="s">
        <v>2761</v>
      </c>
      <c r="F190" s="164" t="s">
        <v>2757</v>
      </c>
      <c r="G190" s="165" t="s">
        <v>550</v>
      </c>
      <c r="H190" s="166" t="s">
        <v>2611</v>
      </c>
      <c r="I190" s="167">
        <v>4</v>
      </c>
      <c r="J190" s="168" t="s">
        <v>2612</v>
      </c>
      <c r="L190" s="170">
        <v>4</v>
      </c>
    </row>
    <row r="191" spans="1:12" x14ac:dyDescent="0.25">
      <c r="A191" s="171" t="str">
        <f t="shared" si="8"/>
        <v>25532BH</v>
      </c>
      <c r="B191" s="171" t="str">
        <f t="shared" si="9"/>
        <v>CURRIN</v>
      </c>
      <c r="C191" s="171" t="str">
        <f t="shared" si="10"/>
        <v>Кепка</v>
      </c>
      <c r="D191" s="172" t="str">
        <f t="shared" si="11"/>
        <v>Кепки</v>
      </c>
      <c r="E191" s="163" t="s">
        <v>2762</v>
      </c>
      <c r="F191" s="164" t="s">
        <v>2763</v>
      </c>
      <c r="G191" s="165" t="s">
        <v>552</v>
      </c>
      <c r="H191" s="166" t="s">
        <v>2764</v>
      </c>
      <c r="I191" s="167">
        <v>7</v>
      </c>
      <c r="J191" s="168" t="s">
        <v>2765</v>
      </c>
      <c r="L191" s="170">
        <v>7</v>
      </c>
    </row>
    <row r="192" spans="1:12" x14ac:dyDescent="0.25">
      <c r="A192" s="171" t="str">
        <f t="shared" si="8"/>
        <v>25532BH</v>
      </c>
      <c r="B192" s="171" t="str">
        <f t="shared" si="9"/>
        <v>CURRIN</v>
      </c>
      <c r="C192" s="171" t="str">
        <f t="shared" si="10"/>
        <v>Кепка</v>
      </c>
      <c r="D192" s="172" t="str">
        <f t="shared" si="11"/>
        <v>Кепки</v>
      </c>
      <c r="E192" s="163" t="s">
        <v>2766</v>
      </c>
      <c r="F192" s="164" t="s">
        <v>2763</v>
      </c>
      <c r="G192" s="165" t="s">
        <v>553</v>
      </c>
      <c r="H192" s="166" t="s">
        <v>2764</v>
      </c>
      <c r="I192" s="167">
        <v>9</v>
      </c>
      <c r="J192" s="168" t="s">
        <v>2767</v>
      </c>
      <c r="L192" s="170">
        <v>9</v>
      </c>
    </row>
    <row r="193" spans="1:12" x14ac:dyDescent="0.25">
      <c r="A193" s="171" t="str">
        <f t="shared" si="8"/>
        <v>25532BH</v>
      </c>
      <c r="B193" s="171" t="str">
        <f t="shared" si="9"/>
        <v>CURRIN</v>
      </c>
      <c r="C193" s="171" t="str">
        <f t="shared" si="10"/>
        <v>Кепка</v>
      </c>
      <c r="D193" s="172" t="str">
        <f t="shared" si="11"/>
        <v>Кепки</v>
      </c>
      <c r="E193" s="163" t="s">
        <v>2768</v>
      </c>
      <c r="F193" s="164" t="s">
        <v>2763</v>
      </c>
      <c r="G193" s="165" t="s">
        <v>550</v>
      </c>
      <c r="H193" s="166" t="s">
        <v>2764</v>
      </c>
      <c r="I193" s="167">
        <v>3</v>
      </c>
      <c r="J193" s="168" t="s">
        <v>2769</v>
      </c>
      <c r="L193" s="170">
        <v>3</v>
      </c>
    </row>
    <row r="194" spans="1:12" x14ac:dyDescent="0.25">
      <c r="A194" s="171" t="str">
        <f t="shared" si="8"/>
        <v>25532BH</v>
      </c>
      <c r="B194" s="171" t="str">
        <f t="shared" si="9"/>
        <v>CURRIN</v>
      </c>
      <c r="C194" s="171" t="str">
        <f t="shared" si="10"/>
        <v>Кепка</v>
      </c>
      <c r="D194" s="172" t="str">
        <f t="shared" si="11"/>
        <v>Кепки</v>
      </c>
      <c r="E194" s="163" t="s">
        <v>2770</v>
      </c>
      <c r="F194" s="164" t="s">
        <v>2771</v>
      </c>
      <c r="G194" s="165" t="s">
        <v>552</v>
      </c>
      <c r="H194" s="166" t="s">
        <v>2764</v>
      </c>
      <c r="I194" s="167">
        <v>7</v>
      </c>
      <c r="J194" s="168" t="s">
        <v>2765</v>
      </c>
      <c r="L194" s="170">
        <v>7</v>
      </c>
    </row>
    <row r="195" spans="1:12" x14ac:dyDescent="0.25">
      <c r="A195" s="171" t="str">
        <f t="shared" ref="A195:A258" si="12">_xlfn.LET(_xlpm.START,FIND("арт. ",F195)+5,_xlpm.END,FIND(" ",F195,_xlpm.START),_xlpm.Result,TRIM(MID(F195,_xlpm.START,_xlpm.END-_xlpm.START)),IFERROR(VALUE(_xlpm.Result),_xlpm.Result))</f>
        <v>25532BH</v>
      </c>
      <c r="B195" s="171" t="str">
        <f t="shared" ref="B195:B258" si="13">_xlfn.LET(_xlpm.START,FIND("арт. ",F195)+13,_xlpm.END,FIND("(",F195),TRIM(MID(F195,_xlpm.START,_xlpm.END-_xlpm.START)))</f>
        <v>CURRIN</v>
      </c>
      <c r="C195" s="171" t="str">
        <f t="shared" ref="C195:C258" si="14">_xlfn.LET(_xlpm.START,1,_xlpm.END,FIND(MID($Q$1,1,1),F195),TRIM(MID(F195,_xlpm.START,_xlpm.END-_xlpm.START)))</f>
        <v>Кепка</v>
      </c>
      <c r="D195" s="172" t="str">
        <f t="shared" ref="D195:D258" si="15">VLOOKUP(C195,M:N,2,0)</f>
        <v>Кепки</v>
      </c>
      <c r="E195" s="163" t="s">
        <v>2111</v>
      </c>
      <c r="F195" s="164" t="s">
        <v>2771</v>
      </c>
      <c r="G195" s="165" t="s">
        <v>553</v>
      </c>
      <c r="H195" s="166" t="s">
        <v>2764</v>
      </c>
      <c r="I195" s="167">
        <v>9</v>
      </c>
      <c r="J195" s="168" t="s">
        <v>2767</v>
      </c>
      <c r="L195" s="170">
        <v>9</v>
      </c>
    </row>
    <row r="196" spans="1:12" x14ac:dyDescent="0.25">
      <c r="A196" s="171" t="str">
        <f t="shared" si="12"/>
        <v>25532BH</v>
      </c>
      <c r="B196" s="171" t="str">
        <f t="shared" si="13"/>
        <v>CURRIN</v>
      </c>
      <c r="C196" s="171" t="str">
        <f t="shared" si="14"/>
        <v>Кепка</v>
      </c>
      <c r="D196" s="172" t="str">
        <f t="shared" si="15"/>
        <v>Кепки</v>
      </c>
      <c r="E196" s="163" t="s">
        <v>2772</v>
      </c>
      <c r="F196" s="164" t="s">
        <v>2771</v>
      </c>
      <c r="G196" s="165" t="s">
        <v>550</v>
      </c>
      <c r="H196" s="166" t="s">
        <v>2764</v>
      </c>
      <c r="I196" s="167">
        <v>3</v>
      </c>
      <c r="J196" s="168" t="s">
        <v>2769</v>
      </c>
      <c r="L196" s="170">
        <v>3</v>
      </c>
    </row>
    <row r="197" spans="1:12" x14ac:dyDescent="0.25">
      <c r="A197" s="171" t="str">
        <f t="shared" si="12"/>
        <v>25534BH</v>
      </c>
      <c r="B197" s="171" t="str">
        <f t="shared" si="13"/>
        <v>PATEL</v>
      </c>
      <c r="C197" s="171" t="str">
        <f t="shared" si="14"/>
        <v>Кепка</v>
      </c>
      <c r="D197" s="172" t="str">
        <f t="shared" si="15"/>
        <v>Кепки</v>
      </c>
      <c r="E197" s="163" t="s">
        <v>2773</v>
      </c>
      <c r="F197" s="164" t="s">
        <v>2113</v>
      </c>
      <c r="G197" s="165" t="s">
        <v>555</v>
      </c>
      <c r="H197" s="166">
        <v>954.3</v>
      </c>
      <c r="I197" s="167">
        <v>2</v>
      </c>
      <c r="J197" s="168" t="s">
        <v>2639</v>
      </c>
      <c r="L197" s="170">
        <v>2</v>
      </c>
    </row>
    <row r="198" spans="1:12" x14ac:dyDescent="0.25">
      <c r="A198" s="171" t="str">
        <f t="shared" si="12"/>
        <v>25534BH</v>
      </c>
      <c r="B198" s="171" t="str">
        <f t="shared" si="13"/>
        <v>PATEL</v>
      </c>
      <c r="C198" s="171" t="str">
        <f t="shared" si="14"/>
        <v>Кепка</v>
      </c>
      <c r="D198" s="172" t="str">
        <f t="shared" si="15"/>
        <v>Кепки</v>
      </c>
      <c r="E198" s="163" t="s">
        <v>2774</v>
      </c>
      <c r="F198" s="164" t="s">
        <v>2113</v>
      </c>
      <c r="G198" s="165" t="s">
        <v>552</v>
      </c>
      <c r="H198" s="166">
        <v>954.29</v>
      </c>
      <c r="I198" s="167">
        <v>6</v>
      </c>
      <c r="J198" s="168" t="s">
        <v>2641</v>
      </c>
      <c r="L198" s="170">
        <v>6</v>
      </c>
    </row>
    <row r="199" spans="1:12" x14ac:dyDescent="0.25">
      <c r="A199" s="171" t="str">
        <f t="shared" si="12"/>
        <v>25534BH</v>
      </c>
      <c r="B199" s="171" t="str">
        <f t="shared" si="13"/>
        <v>PATEL</v>
      </c>
      <c r="C199" s="171" t="str">
        <f t="shared" si="14"/>
        <v>Кепка</v>
      </c>
      <c r="D199" s="172" t="str">
        <f t="shared" si="15"/>
        <v>Кепки</v>
      </c>
      <c r="E199" s="163" t="s">
        <v>2112</v>
      </c>
      <c r="F199" s="164" t="s">
        <v>2113</v>
      </c>
      <c r="G199" s="165" t="s">
        <v>553</v>
      </c>
      <c r="H199" s="166" t="s">
        <v>2514</v>
      </c>
      <c r="I199" s="167">
        <v>9</v>
      </c>
      <c r="J199" s="168" t="s">
        <v>2775</v>
      </c>
      <c r="L199" s="170">
        <v>9</v>
      </c>
    </row>
    <row r="200" spans="1:12" x14ac:dyDescent="0.25">
      <c r="A200" s="171" t="str">
        <f t="shared" si="12"/>
        <v>25534BH</v>
      </c>
      <c r="B200" s="171" t="str">
        <f t="shared" si="13"/>
        <v>PATEL</v>
      </c>
      <c r="C200" s="171" t="str">
        <f t="shared" si="14"/>
        <v>Кепка</v>
      </c>
      <c r="D200" s="172" t="str">
        <f t="shared" si="15"/>
        <v>Кепки</v>
      </c>
      <c r="E200" s="163" t="s">
        <v>2776</v>
      </c>
      <c r="F200" s="164" t="s">
        <v>2113</v>
      </c>
      <c r="G200" s="165" t="s">
        <v>550</v>
      </c>
      <c r="H200" s="166">
        <v>954.29</v>
      </c>
      <c r="I200" s="167">
        <v>6</v>
      </c>
      <c r="J200" s="168" t="s">
        <v>2641</v>
      </c>
      <c r="L200" s="170">
        <v>6</v>
      </c>
    </row>
    <row r="201" spans="1:12" x14ac:dyDescent="0.25">
      <c r="A201" s="171" t="str">
        <f t="shared" si="12"/>
        <v>25534BH</v>
      </c>
      <c r="B201" s="171" t="str">
        <f t="shared" si="13"/>
        <v>PATEL</v>
      </c>
      <c r="C201" s="171" t="str">
        <f t="shared" si="14"/>
        <v>Кепка</v>
      </c>
      <c r="D201" s="172" t="str">
        <f t="shared" si="15"/>
        <v>Кепки</v>
      </c>
      <c r="E201" s="163" t="s">
        <v>2777</v>
      </c>
      <c r="F201" s="164" t="s">
        <v>2778</v>
      </c>
      <c r="G201" s="165" t="s">
        <v>552</v>
      </c>
      <c r="H201" s="166">
        <v>954.29</v>
      </c>
      <c r="I201" s="167">
        <v>4</v>
      </c>
      <c r="J201" s="168" t="s">
        <v>2779</v>
      </c>
      <c r="L201" s="170">
        <v>4</v>
      </c>
    </row>
    <row r="202" spans="1:12" x14ac:dyDescent="0.25">
      <c r="A202" s="171" t="str">
        <f t="shared" si="12"/>
        <v>25534BH</v>
      </c>
      <c r="B202" s="171" t="str">
        <f t="shared" si="13"/>
        <v>PATEL</v>
      </c>
      <c r="C202" s="171" t="str">
        <f t="shared" si="14"/>
        <v>Кепка</v>
      </c>
      <c r="D202" s="172" t="str">
        <f t="shared" si="15"/>
        <v>Кепки</v>
      </c>
      <c r="E202" s="163" t="s">
        <v>2780</v>
      </c>
      <c r="F202" s="164" t="s">
        <v>2778</v>
      </c>
      <c r="G202" s="165" t="s">
        <v>553</v>
      </c>
      <c r="H202" s="166">
        <v>954.29</v>
      </c>
      <c r="I202" s="167">
        <v>6</v>
      </c>
      <c r="J202" s="168" t="s">
        <v>2641</v>
      </c>
      <c r="L202" s="170">
        <v>6</v>
      </c>
    </row>
    <row r="203" spans="1:12" x14ac:dyDescent="0.25">
      <c r="A203" s="171" t="str">
        <f t="shared" si="12"/>
        <v>25534BH</v>
      </c>
      <c r="B203" s="171" t="str">
        <f t="shared" si="13"/>
        <v>PATEL</v>
      </c>
      <c r="C203" s="171" t="str">
        <f t="shared" si="14"/>
        <v>Кепка</v>
      </c>
      <c r="D203" s="172" t="str">
        <f t="shared" si="15"/>
        <v>Кепки</v>
      </c>
      <c r="E203" s="163" t="s">
        <v>2781</v>
      </c>
      <c r="F203" s="164" t="s">
        <v>2778</v>
      </c>
      <c r="G203" s="165" t="s">
        <v>550</v>
      </c>
      <c r="H203" s="166">
        <v>954.29</v>
      </c>
      <c r="I203" s="167">
        <v>4</v>
      </c>
      <c r="J203" s="168" t="s">
        <v>2779</v>
      </c>
      <c r="L203" s="170">
        <v>4</v>
      </c>
    </row>
    <row r="204" spans="1:12" x14ac:dyDescent="0.25">
      <c r="A204" s="171" t="str">
        <f t="shared" si="12"/>
        <v>25537BH</v>
      </c>
      <c r="B204" s="171" t="str">
        <f t="shared" si="13"/>
        <v>BRAMER</v>
      </c>
      <c r="C204" s="171" t="str">
        <f t="shared" si="14"/>
        <v>Кепка</v>
      </c>
      <c r="D204" s="172" t="str">
        <f t="shared" si="15"/>
        <v>Кепки</v>
      </c>
      <c r="E204" s="163" t="s">
        <v>2782</v>
      </c>
      <c r="F204" s="164" t="s">
        <v>2783</v>
      </c>
      <c r="G204" s="165" t="s">
        <v>555</v>
      </c>
      <c r="H204" s="166">
        <v>954.3</v>
      </c>
      <c r="I204" s="167">
        <v>2</v>
      </c>
      <c r="J204" s="168" t="s">
        <v>2639</v>
      </c>
      <c r="L204" s="170">
        <v>2</v>
      </c>
    </row>
    <row r="205" spans="1:12" x14ac:dyDescent="0.25">
      <c r="A205" s="171" t="str">
        <f t="shared" si="12"/>
        <v>25537BH</v>
      </c>
      <c r="B205" s="171" t="str">
        <f t="shared" si="13"/>
        <v>BRAMER</v>
      </c>
      <c r="C205" s="171" t="str">
        <f t="shared" si="14"/>
        <v>Кепка</v>
      </c>
      <c r="D205" s="172" t="str">
        <f t="shared" si="15"/>
        <v>Кепки</v>
      </c>
      <c r="E205" s="163" t="s">
        <v>2784</v>
      </c>
      <c r="F205" s="164" t="s">
        <v>2783</v>
      </c>
      <c r="G205" s="165" t="s">
        <v>552</v>
      </c>
      <c r="H205" s="166">
        <v>954.29</v>
      </c>
      <c r="I205" s="167">
        <v>7</v>
      </c>
      <c r="J205" s="168" t="s">
        <v>2785</v>
      </c>
      <c r="L205" s="170">
        <v>7</v>
      </c>
    </row>
    <row r="206" spans="1:12" x14ac:dyDescent="0.25">
      <c r="A206" s="171" t="str">
        <f t="shared" si="12"/>
        <v>25537BH</v>
      </c>
      <c r="B206" s="171" t="str">
        <f t="shared" si="13"/>
        <v>BRAMER</v>
      </c>
      <c r="C206" s="171" t="str">
        <f t="shared" si="14"/>
        <v>Кепка</v>
      </c>
      <c r="D206" s="172" t="str">
        <f t="shared" si="15"/>
        <v>Кепки</v>
      </c>
      <c r="E206" s="163" t="s">
        <v>2114</v>
      </c>
      <c r="F206" s="164" t="s">
        <v>2783</v>
      </c>
      <c r="G206" s="165" t="s">
        <v>553</v>
      </c>
      <c r="H206" s="166" t="s">
        <v>2514</v>
      </c>
      <c r="I206" s="167">
        <v>10</v>
      </c>
      <c r="J206" s="168" t="s">
        <v>2786</v>
      </c>
      <c r="L206" s="170">
        <v>10</v>
      </c>
    </row>
    <row r="207" spans="1:12" x14ac:dyDescent="0.25">
      <c r="A207" s="171" t="str">
        <f t="shared" si="12"/>
        <v>25537BH</v>
      </c>
      <c r="B207" s="171" t="str">
        <f t="shared" si="13"/>
        <v>BRAMER</v>
      </c>
      <c r="C207" s="171" t="str">
        <f t="shared" si="14"/>
        <v>Кепка</v>
      </c>
      <c r="D207" s="172" t="str">
        <f t="shared" si="15"/>
        <v>Кепки</v>
      </c>
      <c r="E207" s="163" t="s">
        <v>2787</v>
      </c>
      <c r="F207" s="164" t="s">
        <v>2783</v>
      </c>
      <c r="G207" s="165" t="s">
        <v>550</v>
      </c>
      <c r="H207" s="166">
        <v>954.29</v>
      </c>
      <c r="I207" s="167">
        <v>6</v>
      </c>
      <c r="J207" s="168" t="s">
        <v>2641</v>
      </c>
      <c r="L207" s="170">
        <v>6</v>
      </c>
    </row>
    <row r="208" spans="1:12" x14ac:dyDescent="0.25">
      <c r="A208" s="171" t="str">
        <f t="shared" si="12"/>
        <v>25538BH</v>
      </c>
      <c r="B208" s="171" t="str">
        <f t="shared" si="13"/>
        <v>TIFTON</v>
      </c>
      <c r="C208" s="171" t="str">
        <f t="shared" si="14"/>
        <v>Кепка</v>
      </c>
      <c r="D208" s="172" t="str">
        <f t="shared" si="15"/>
        <v>Кепки</v>
      </c>
      <c r="E208" s="163" t="s">
        <v>2788</v>
      </c>
      <c r="F208" s="164" t="s">
        <v>2789</v>
      </c>
      <c r="G208" s="165" t="s">
        <v>555</v>
      </c>
      <c r="H208" s="166">
        <v>908.43</v>
      </c>
      <c r="I208" s="167">
        <v>2</v>
      </c>
      <c r="J208" s="168" t="s">
        <v>2790</v>
      </c>
      <c r="L208" s="170">
        <v>2</v>
      </c>
    </row>
    <row r="209" spans="1:12" x14ac:dyDescent="0.25">
      <c r="A209" s="171" t="str">
        <f t="shared" si="12"/>
        <v>25538BH</v>
      </c>
      <c r="B209" s="171" t="str">
        <f t="shared" si="13"/>
        <v>TIFTON</v>
      </c>
      <c r="C209" s="171" t="str">
        <f t="shared" si="14"/>
        <v>Кепка</v>
      </c>
      <c r="D209" s="172" t="str">
        <f t="shared" si="15"/>
        <v>Кепки</v>
      </c>
      <c r="E209" s="163" t="s">
        <v>2791</v>
      </c>
      <c r="F209" s="164" t="s">
        <v>2789</v>
      </c>
      <c r="G209" s="165" t="s">
        <v>552</v>
      </c>
      <c r="H209" s="166">
        <v>908.42</v>
      </c>
      <c r="I209" s="167">
        <v>10</v>
      </c>
      <c r="J209" s="168" t="s">
        <v>2792</v>
      </c>
      <c r="L209" s="170">
        <v>10</v>
      </c>
    </row>
    <row r="210" spans="1:12" x14ac:dyDescent="0.25">
      <c r="A210" s="171" t="str">
        <f t="shared" si="12"/>
        <v>25538BH</v>
      </c>
      <c r="B210" s="171" t="str">
        <f t="shared" si="13"/>
        <v>TIFTON</v>
      </c>
      <c r="C210" s="171" t="str">
        <f t="shared" si="14"/>
        <v>Кепка</v>
      </c>
      <c r="D210" s="172" t="str">
        <f t="shared" si="15"/>
        <v>Кепки</v>
      </c>
      <c r="E210" s="163" t="s">
        <v>2793</v>
      </c>
      <c r="F210" s="164" t="s">
        <v>2789</v>
      </c>
      <c r="G210" s="165" t="s">
        <v>553</v>
      </c>
      <c r="H210" s="166">
        <v>908.42</v>
      </c>
      <c r="I210" s="167">
        <v>14</v>
      </c>
      <c r="J210" s="168" t="s">
        <v>2794</v>
      </c>
      <c r="L210" s="170">
        <v>14</v>
      </c>
    </row>
    <row r="211" spans="1:12" x14ac:dyDescent="0.25">
      <c r="A211" s="171" t="str">
        <f t="shared" si="12"/>
        <v>25538BH</v>
      </c>
      <c r="B211" s="171" t="str">
        <f t="shared" si="13"/>
        <v>TIFTON</v>
      </c>
      <c r="C211" s="171" t="str">
        <f t="shared" si="14"/>
        <v>Кепка</v>
      </c>
      <c r="D211" s="172" t="str">
        <f t="shared" si="15"/>
        <v>Кепки</v>
      </c>
      <c r="E211" s="163" t="s">
        <v>2795</v>
      </c>
      <c r="F211" s="164" t="s">
        <v>2789</v>
      </c>
      <c r="G211" s="165" t="s">
        <v>550</v>
      </c>
      <c r="H211" s="166">
        <v>908.42</v>
      </c>
      <c r="I211" s="167">
        <v>10</v>
      </c>
      <c r="J211" s="168" t="s">
        <v>2792</v>
      </c>
      <c r="L211" s="170">
        <v>10</v>
      </c>
    </row>
    <row r="212" spans="1:12" x14ac:dyDescent="0.25">
      <c r="A212" s="171" t="str">
        <f t="shared" si="12"/>
        <v>25538BH</v>
      </c>
      <c r="B212" s="171" t="str">
        <f t="shared" si="13"/>
        <v>TIFTON</v>
      </c>
      <c r="C212" s="171" t="str">
        <f t="shared" si="14"/>
        <v>Кепка</v>
      </c>
      <c r="D212" s="172" t="str">
        <f t="shared" si="15"/>
        <v>Кепки</v>
      </c>
      <c r="E212" s="163" t="s">
        <v>2796</v>
      </c>
      <c r="F212" s="164" t="s">
        <v>2116</v>
      </c>
      <c r="G212" s="165" t="s">
        <v>555</v>
      </c>
      <c r="H212" s="166">
        <v>908.43</v>
      </c>
      <c r="I212" s="167">
        <v>2</v>
      </c>
      <c r="J212" s="168" t="s">
        <v>2790</v>
      </c>
      <c r="L212" s="170">
        <v>2</v>
      </c>
    </row>
    <row r="213" spans="1:12" x14ac:dyDescent="0.25">
      <c r="A213" s="171" t="str">
        <f t="shared" si="12"/>
        <v>25538BH</v>
      </c>
      <c r="B213" s="171" t="str">
        <f t="shared" si="13"/>
        <v>TIFTON</v>
      </c>
      <c r="C213" s="171" t="str">
        <f t="shared" si="14"/>
        <v>Кепка</v>
      </c>
      <c r="D213" s="172" t="str">
        <f t="shared" si="15"/>
        <v>Кепки</v>
      </c>
      <c r="E213" s="163" t="s">
        <v>2797</v>
      </c>
      <c r="F213" s="164" t="s">
        <v>2116</v>
      </c>
      <c r="G213" s="165" t="s">
        <v>552</v>
      </c>
      <c r="H213" s="166">
        <v>908.42</v>
      </c>
      <c r="I213" s="167">
        <v>7</v>
      </c>
      <c r="J213" s="168" t="s">
        <v>2798</v>
      </c>
      <c r="L213" s="170">
        <v>7</v>
      </c>
    </row>
    <row r="214" spans="1:12" x14ac:dyDescent="0.25">
      <c r="A214" s="171" t="str">
        <f t="shared" si="12"/>
        <v>25538BH</v>
      </c>
      <c r="B214" s="171" t="str">
        <f t="shared" si="13"/>
        <v>TIFTON</v>
      </c>
      <c r="C214" s="171" t="str">
        <f t="shared" si="14"/>
        <v>Кепка</v>
      </c>
      <c r="D214" s="172" t="str">
        <f t="shared" si="15"/>
        <v>Кепки</v>
      </c>
      <c r="E214" s="163" t="s">
        <v>2115</v>
      </c>
      <c r="F214" s="164" t="s">
        <v>2116</v>
      </c>
      <c r="G214" s="165" t="s">
        <v>553</v>
      </c>
      <c r="H214" s="166" t="s">
        <v>2514</v>
      </c>
      <c r="I214" s="167">
        <v>10</v>
      </c>
      <c r="J214" s="168" t="s">
        <v>2786</v>
      </c>
      <c r="L214" s="170">
        <v>10</v>
      </c>
    </row>
    <row r="215" spans="1:12" x14ac:dyDescent="0.25">
      <c r="A215" s="171" t="str">
        <f t="shared" si="12"/>
        <v>25538BH</v>
      </c>
      <c r="B215" s="171" t="str">
        <f t="shared" si="13"/>
        <v>TIFTON</v>
      </c>
      <c r="C215" s="171" t="str">
        <f t="shared" si="14"/>
        <v>Кепка</v>
      </c>
      <c r="D215" s="172" t="str">
        <f t="shared" si="15"/>
        <v>Кепки</v>
      </c>
      <c r="E215" s="163" t="s">
        <v>2799</v>
      </c>
      <c r="F215" s="164" t="s">
        <v>2116</v>
      </c>
      <c r="G215" s="165" t="s">
        <v>550</v>
      </c>
      <c r="H215" s="166">
        <v>908.42</v>
      </c>
      <c r="I215" s="167">
        <v>7</v>
      </c>
      <c r="J215" s="168" t="s">
        <v>2798</v>
      </c>
      <c r="L215" s="170">
        <v>7</v>
      </c>
    </row>
    <row r="216" spans="1:12" x14ac:dyDescent="0.25">
      <c r="A216" s="171" t="str">
        <f t="shared" si="12"/>
        <v>25539BH</v>
      </c>
      <c r="B216" s="171" t="str">
        <f t="shared" si="13"/>
        <v>RISH</v>
      </c>
      <c r="C216" s="171" t="str">
        <f t="shared" si="14"/>
        <v>Кепка</v>
      </c>
      <c r="D216" s="172" t="str">
        <f t="shared" si="15"/>
        <v>Кепки</v>
      </c>
      <c r="E216" s="163" t="s">
        <v>2800</v>
      </c>
      <c r="F216" s="164" t="s">
        <v>2118</v>
      </c>
      <c r="G216" s="165" t="s">
        <v>555</v>
      </c>
      <c r="H216" s="166">
        <v>908.43</v>
      </c>
      <c r="I216" s="167">
        <v>2</v>
      </c>
      <c r="J216" s="168" t="s">
        <v>2790</v>
      </c>
      <c r="L216" s="170">
        <v>2</v>
      </c>
    </row>
    <row r="217" spans="1:12" x14ac:dyDescent="0.25">
      <c r="A217" s="171" t="str">
        <f t="shared" si="12"/>
        <v>25539BH</v>
      </c>
      <c r="B217" s="171" t="str">
        <f t="shared" si="13"/>
        <v>RISH</v>
      </c>
      <c r="C217" s="171" t="str">
        <f t="shared" si="14"/>
        <v>Кепка</v>
      </c>
      <c r="D217" s="172" t="str">
        <f t="shared" si="15"/>
        <v>Кепки</v>
      </c>
      <c r="E217" s="163" t="s">
        <v>2801</v>
      </c>
      <c r="F217" s="164" t="s">
        <v>2118</v>
      </c>
      <c r="G217" s="165" t="s">
        <v>552</v>
      </c>
      <c r="H217" s="166">
        <v>908.42</v>
      </c>
      <c r="I217" s="167">
        <v>7</v>
      </c>
      <c r="J217" s="168" t="s">
        <v>2798</v>
      </c>
      <c r="L217" s="170">
        <v>7</v>
      </c>
    </row>
    <row r="218" spans="1:12" x14ac:dyDescent="0.25">
      <c r="A218" s="171" t="str">
        <f t="shared" si="12"/>
        <v>25539BH</v>
      </c>
      <c r="B218" s="171" t="str">
        <f t="shared" si="13"/>
        <v>RISH</v>
      </c>
      <c r="C218" s="171" t="str">
        <f t="shared" si="14"/>
        <v>Кепка</v>
      </c>
      <c r="D218" s="172" t="str">
        <f t="shared" si="15"/>
        <v>Кепки</v>
      </c>
      <c r="E218" s="163" t="s">
        <v>2117</v>
      </c>
      <c r="F218" s="164" t="s">
        <v>2118</v>
      </c>
      <c r="G218" s="165" t="s">
        <v>553</v>
      </c>
      <c r="H218" s="166" t="s">
        <v>2514</v>
      </c>
      <c r="I218" s="167">
        <v>10</v>
      </c>
      <c r="J218" s="168" t="s">
        <v>2786</v>
      </c>
      <c r="L218" s="170">
        <v>10</v>
      </c>
    </row>
    <row r="219" spans="1:12" x14ac:dyDescent="0.25">
      <c r="A219" s="171" t="str">
        <f t="shared" si="12"/>
        <v>25539BH</v>
      </c>
      <c r="B219" s="171" t="str">
        <f t="shared" si="13"/>
        <v>RISH</v>
      </c>
      <c r="C219" s="171" t="str">
        <f t="shared" si="14"/>
        <v>Кепка</v>
      </c>
      <c r="D219" s="172" t="str">
        <f t="shared" si="15"/>
        <v>Кепки</v>
      </c>
      <c r="E219" s="163" t="s">
        <v>2802</v>
      </c>
      <c r="F219" s="164" t="s">
        <v>2118</v>
      </c>
      <c r="G219" s="165" t="s">
        <v>550</v>
      </c>
      <c r="H219" s="166">
        <v>908.42</v>
      </c>
      <c r="I219" s="167">
        <v>7</v>
      </c>
      <c r="J219" s="168" t="s">
        <v>2798</v>
      </c>
      <c r="L219" s="170">
        <v>7</v>
      </c>
    </row>
    <row r="220" spans="1:12" x14ac:dyDescent="0.25">
      <c r="A220" s="171" t="str">
        <f t="shared" si="12"/>
        <v>25540BH</v>
      </c>
      <c r="B220" s="171" t="str">
        <f t="shared" si="13"/>
        <v>EDFORD</v>
      </c>
      <c r="C220" s="171" t="str">
        <f t="shared" si="14"/>
        <v>Кепка</v>
      </c>
      <c r="D220" s="172" t="str">
        <f t="shared" si="15"/>
        <v>Кепки</v>
      </c>
      <c r="E220" s="163" t="s">
        <v>2803</v>
      </c>
      <c r="F220" s="164" t="s">
        <v>2804</v>
      </c>
      <c r="G220" s="165" t="s">
        <v>555</v>
      </c>
      <c r="H220" s="166">
        <v>954.3</v>
      </c>
      <c r="I220" s="167">
        <v>2</v>
      </c>
      <c r="J220" s="168" t="s">
        <v>2639</v>
      </c>
      <c r="L220" s="170">
        <v>2</v>
      </c>
    </row>
    <row r="221" spans="1:12" x14ac:dyDescent="0.25">
      <c r="A221" s="171" t="str">
        <f t="shared" si="12"/>
        <v>25540BH</v>
      </c>
      <c r="B221" s="171" t="str">
        <f t="shared" si="13"/>
        <v>EDFORD</v>
      </c>
      <c r="C221" s="171" t="str">
        <f t="shared" si="14"/>
        <v>Кепка</v>
      </c>
      <c r="D221" s="172" t="str">
        <f t="shared" si="15"/>
        <v>Кепки</v>
      </c>
      <c r="E221" s="163" t="s">
        <v>2805</v>
      </c>
      <c r="F221" s="164" t="s">
        <v>2804</v>
      </c>
      <c r="G221" s="165" t="s">
        <v>552</v>
      </c>
      <c r="H221" s="166">
        <v>954.29</v>
      </c>
      <c r="I221" s="167">
        <v>7</v>
      </c>
      <c r="J221" s="168" t="s">
        <v>2785</v>
      </c>
      <c r="L221" s="170">
        <v>7</v>
      </c>
    </row>
    <row r="222" spans="1:12" x14ac:dyDescent="0.25">
      <c r="A222" s="171" t="str">
        <f t="shared" si="12"/>
        <v>25540BH</v>
      </c>
      <c r="B222" s="171" t="str">
        <f t="shared" si="13"/>
        <v>EDFORD</v>
      </c>
      <c r="C222" s="171" t="str">
        <f t="shared" si="14"/>
        <v>Кепка</v>
      </c>
      <c r="D222" s="172" t="str">
        <f t="shared" si="15"/>
        <v>Кепки</v>
      </c>
      <c r="E222" s="163" t="s">
        <v>2806</v>
      </c>
      <c r="F222" s="164" t="s">
        <v>2804</v>
      </c>
      <c r="G222" s="165" t="s">
        <v>553</v>
      </c>
      <c r="H222" s="166">
        <v>954.29</v>
      </c>
      <c r="I222" s="167">
        <v>10</v>
      </c>
      <c r="J222" s="168" t="s">
        <v>2807</v>
      </c>
      <c r="L222" s="170">
        <v>10</v>
      </c>
    </row>
    <row r="223" spans="1:12" x14ac:dyDescent="0.25">
      <c r="A223" s="171" t="str">
        <f t="shared" si="12"/>
        <v>25540BH</v>
      </c>
      <c r="B223" s="171" t="str">
        <f t="shared" si="13"/>
        <v>EDFORD</v>
      </c>
      <c r="C223" s="171" t="str">
        <f t="shared" si="14"/>
        <v>Кепка</v>
      </c>
      <c r="D223" s="172" t="str">
        <f t="shared" si="15"/>
        <v>Кепки</v>
      </c>
      <c r="E223" s="163" t="s">
        <v>2808</v>
      </c>
      <c r="F223" s="164" t="s">
        <v>2804</v>
      </c>
      <c r="G223" s="165" t="s">
        <v>550</v>
      </c>
      <c r="H223" s="166">
        <v>954.29</v>
      </c>
      <c r="I223" s="167">
        <v>7</v>
      </c>
      <c r="J223" s="168" t="s">
        <v>2785</v>
      </c>
      <c r="L223" s="170">
        <v>7</v>
      </c>
    </row>
    <row r="224" spans="1:12" x14ac:dyDescent="0.25">
      <c r="A224" s="171" t="str">
        <f t="shared" si="12"/>
        <v>25540BH</v>
      </c>
      <c r="B224" s="171" t="str">
        <f t="shared" si="13"/>
        <v>EDFORD</v>
      </c>
      <c r="C224" s="171" t="str">
        <f t="shared" si="14"/>
        <v>Кепка</v>
      </c>
      <c r="D224" s="172" t="str">
        <f t="shared" si="15"/>
        <v>Кепки</v>
      </c>
      <c r="E224" s="163" t="s">
        <v>2809</v>
      </c>
      <c r="F224" s="164" t="s">
        <v>2810</v>
      </c>
      <c r="G224" s="165" t="s">
        <v>555</v>
      </c>
      <c r="H224" s="166">
        <v>954.3</v>
      </c>
      <c r="I224" s="167">
        <v>2</v>
      </c>
      <c r="J224" s="168" t="s">
        <v>2639</v>
      </c>
      <c r="L224" s="170">
        <v>2</v>
      </c>
    </row>
    <row r="225" spans="1:12" x14ac:dyDescent="0.25">
      <c r="A225" s="171" t="str">
        <f t="shared" si="12"/>
        <v>25540BH</v>
      </c>
      <c r="B225" s="171" t="str">
        <f t="shared" si="13"/>
        <v>EDFORD</v>
      </c>
      <c r="C225" s="171" t="str">
        <f t="shared" si="14"/>
        <v>Кепка</v>
      </c>
      <c r="D225" s="172" t="str">
        <f t="shared" si="15"/>
        <v>Кепки</v>
      </c>
      <c r="E225" s="163" t="s">
        <v>2811</v>
      </c>
      <c r="F225" s="164" t="s">
        <v>2810</v>
      </c>
      <c r="G225" s="165" t="s">
        <v>552</v>
      </c>
      <c r="H225" s="166">
        <v>954.29</v>
      </c>
      <c r="I225" s="167">
        <v>8</v>
      </c>
      <c r="J225" s="168" t="s">
        <v>2672</v>
      </c>
      <c r="L225" s="170">
        <v>8</v>
      </c>
    </row>
    <row r="226" spans="1:12" x14ac:dyDescent="0.25">
      <c r="A226" s="171" t="str">
        <f t="shared" si="12"/>
        <v>25540BH</v>
      </c>
      <c r="B226" s="171" t="str">
        <f t="shared" si="13"/>
        <v>EDFORD</v>
      </c>
      <c r="C226" s="171" t="str">
        <f t="shared" si="14"/>
        <v>Кепка</v>
      </c>
      <c r="D226" s="172" t="str">
        <f t="shared" si="15"/>
        <v>Кепки</v>
      </c>
      <c r="E226" s="163" t="s">
        <v>2812</v>
      </c>
      <c r="F226" s="164" t="s">
        <v>2810</v>
      </c>
      <c r="G226" s="165" t="s">
        <v>553</v>
      </c>
      <c r="H226" s="166" t="s">
        <v>2514</v>
      </c>
      <c r="I226" s="167">
        <v>11</v>
      </c>
      <c r="J226" s="168" t="s">
        <v>2813</v>
      </c>
      <c r="L226" s="170">
        <v>11</v>
      </c>
    </row>
    <row r="227" spans="1:12" x14ac:dyDescent="0.25">
      <c r="A227" s="171" t="str">
        <f t="shared" si="12"/>
        <v>25540BH</v>
      </c>
      <c r="B227" s="171" t="str">
        <f t="shared" si="13"/>
        <v>EDFORD</v>
      </c>
      <c r="C227" s="171" t="str">
        <f t="shared" si="14"/>
        <v>Кепка</v>
      </c>
      <c r="D227" s="172" t="str">
        <f t="shared" si="15"/>
        <v>Кепки</v>
      </c>
      <c r="E227" s="163" t="s">
        <v>2814</v>
      </c>
      <c r="F227" s="164" t="s">
        <v>2810</v>
      </c>
      <c r="G227" s="165" t="s">
        <v>550</v>
      </c>
      <c r="H227" s="166">
        <v>954.29</v>
      </c>
      <c r="I227" s="167">
        <v>8</v>
      </c>
      <c r="J227" s="168" t="s">
        <v>2672</v>
      </c>
      <c r="L227" s="170">
        <v>8</v>
      </c>
    </row>
    <row r="228" spans="1:12" x14ac:dyDescent="0.25">
      <c r="A228" s="171" t="str">
        <f t="shared" si="12"/>
        <v>25540BH</v>
      </c>
      <c r="B228" s="171" t="str">
        <f t="shared" si="13"/>
        <v>EDFORD</v>
      </c>
      <c r="C228" s="171" t="str">
        <f t="shared" si="14"/>
        <v>Кепка</v>
      </c>
      <c r="D228" s="172" t="str">
        <f t="shared" si="15"/>
        <v>Кепки</v>
      </c>
      <c r="E228" s="163" t="s">
        <v>2815</v>
      </c>
      <c r="F228" s="164" t="s">
        <v>2816</v>
      </c>
      <c r="G228" s="165" t="s">
        <v>555</v>
      </c>
      <c r="H228" s="166">
        <v>954.3</v>
      </c>
      <c r="I228" s="167">
        <v>2</v>
      </c>
      <c r="J228" s="168" t="s">
        <v>2639</v>
      </c>
      <c r="L228" s="170">
        <v>2</v>
      </c>
    </row>
    <row r="229" spans="1:12" x14ac:dyDescent="0.25">
      <c r="A229" s="171" t="str">
        <f t="shared" si="12"/>
        <v>25540BH</v>
      </c>
      <c r="B229" s="171" t="str">
        <f t="shared" si="13"/>
        <v>EDFORD</v>
      </c>
      <c r="C229" s="171" t="str">
        <f t="shared" si="14"/>
        <v>Кепка</v>
      </c>
      <c r="D229" s="172" t="str">
        <f t="shared" si="15"/>
        <v>Кепки</v>
      </c>
      <c r="E229" s="163" t="s">
        <v>2817</v>
      </c>
      <c r="F229" s="164" t="s">
        <v>2816</v>
      </c>
      <c r="G229" s="165" t="s">
        <v>552</v>
      </c>
      <c r="H229" s="166">
        <v>954.29</v>
      </c>
      <c r="I229" s="167">
        <v>7</v>
      </c>
      <c r="J229" s="168" t="s">
        <v>2785</v>
      </c>
      <c r="L229" s="170">
        <v>7</v>
      </c>
    </row>
    <row r="230" spans="1:12" x14ac:dyDescent="0.25">
      <c r="A230" s="171" t="str">
        <f t="shared" si="12"/>
        <v>25540BH</v>
      </c>
      <c r="B230" s="171" t="str">
        <f t="shared" si="13"/>
        <v>EDFORD</v>
      </c>
      <c r="C230" s="171" t="str">
        <f t="shared" si="14"/>
        <v>Кепка</v>
      </c>
      <c r="D230" s="172" t="str">
        <f t="shared" si="15"/>
        <v>Кепки</v>
      </c>
      <c r="E230" s="163" t="s">
        <v>2818</v>
      </c>
      <c r="F230" s="164" t="s">
        <v>2816</v>
      </c>
      <c r="G230" s="165" t="s">
        <v>553</v>
      </c>
      <c r="H230" s="166">
        <v>954.29</v>
      </c>
      <c r="I230" s="167">
        <v>8</v>
      </c>
      <c r="J230" s="168" t="s">
        <v>2672</v>
      </c>
      <c r="L230" s="170">
        <v>8</v>
      </c>
    </row>
    <row r="231" spans="1:12" x14ac:dyDescent="0.25">
      <c r="A231" s="171" t="str">
        <f t="shared" si="12"/>
        <v>25540BH</v>
      </c>
      <c r="B231" s="171" t="str">
        <f t="shared" si="13"/>
        <v>EDFORD</v>
      </c>
      <c r="C231" s="171" t="str">
        <f t="shared" si="14"/>
        <v>Кепка</v>
      </c>
      <c r="D231" s="172" t="str">
        <f t="shared" si="15"/>
        <v>Кепки</v>
      </c>
      <c r="E231" s="163" t="s">
        <v>2819</v>
      </c>
      <c r="F231" s="164" t="s">
        <v>2816</v>
      </c>
      <c r="G231" s="165" t="s">
        <v>550</v>
      </c>
      <c r="H231" s="166">
        <v>954.29</v>
      </c>
      <c r="I231" s="167">
        <v>7</v>
      </c>
      <c r="J231" s="168" t="s">
        <v>2785</v>
      </c>
      <c r="L231" s="170">
        <v>7</v>
      </c>
    </row>
    <row r="232" spans="1:12" x14ac:dyDescent="0.25">
      <c r="A232" s="171" t="str">
        <f t="shared" si="12"/>
        <v>25545BH</v>
      </c>
      <c r="B232" s="171" t="str">
        <f t="shared" si="13"/>
        <v>DUNCAN</v>
      </c>
      <c r="C232" s="171" t="str">
        <f t="shared" si="14"/>
        <v>Кепка</v>
      </c>
      <c r="D232" s="172" t="str">
        <f t="shared" si="15"/>
        <v>Кепки</v>
      </c>
      <c r="E232" s="163" t="s">
        <v>2820</v>
      </c>
      <c r="F232" s="164" t="s">
        <v>2821</v>
      </c>
      <c r="G232" s="165" t="s">
        <v>553</v>
      </c>
      <c r="H232" s="166" t="s">
        <v>2822</v>
      </c>
      <c r="I232" s="167">
        <v>1</v>
      </c>
      <c r="J232" s="168" t="s">
        <v>2822</v>
      </c>
      <c r="L232" s="170">
        <v>1</v>
      </c>
    </row>
    <row r="233" spans="1:12" x14ac:dyDescent="0.25">
      <c r="A233" s="171" t="str">
        <f t="shared" si="12"/>
        <v>25545BH</v>
      </c>
      <c r="B233" s="171" t="str">
        <f t="shared" si="13"/>
        <v>DUNCAN</v>
      </c>
      <c r="C233" s="171" t="str">
        <f t="shared" si="14"/>
        <v>Кепка</v>
      </c>
      <c r="D233" s="172" t="str">
        <f t="shared" si="15"/>
        <v>Кепки</v>
      </c>
      <c r="E233" s="163" t="s">
        <v>2823</v>
      </c>
      <c r="F233" s="164" t="s">
        <v>2824</v>
      </c>
      <c r="G233" s="165" t="s">
        <v>552</v>
      </c>
      <c r="H233" s="166" t="s">
        <v>2825</v>
      </c>
      <c r="I233" s="167">
        <v>3</v>
      </c>
      <c r="J233" s="168" t="s">
        <v>2826</v>
      </c>
      <c r="L233" s="170">
        <v>3</v>
      </c>
    </row>
    <row r="234" spans="1:12" x14ac:dyDescent="0.25">
      <c r="A234" s="171" t="str">
        <f t="shared" si="12"/>
        <v>25545BH</v>
      </c>
      <c r="B234" s="171" t="str">
        <f t="shared" si="13"/>
        <v>DUNCAN</v>
      </c>
      <c r="C234" s="171" t="str">
        <f t="shared" si="14"/>
        <v>Кепка</v>
      </c>
      <c r="D234" s="172" t="str">
        <f t="shared" si="15"/>
        <v>Кепки</v>
      </c>
      <c r="E234" s="163" t="s">
        <v>2827</v>
      </c>
      <c r="F234" s="164" t="s">
        <v>2824</v>
      </c>
      <c r="G234" s="165" t="s">
        <v>553</v>
      </c>
      <c r="H234" s="166" t="s">
        <v>2825</v>
      </c>
      <c r="I234" s="167">
        <v>4</v>
      </c>
      <c r="J234" s="168" t="s">
        <v>2828</v>
      </c>
      <c r="L234" s="170">
        <v>4</v>
      </c>
    </row>
    <row r="235" spans="1:12" x14ac:dyDescent="0.25">
      <c r="A235" s="171" t="str">
        <f t="shared" si="12"/>
        <v>25545BH</v>
      </c>
      <c r="B235" s="171" t="str">
        <f t="shared" si="13"/>
        <v>DUNCAN</v>
      </c>
      <c r="C235" s="171" t="str">
        <f t="shared" si="14"/>
        <v>Кепка</v>
      </c>
      <c r="D235" s="172" t="str">
        <f t="shared" si="15"/>
        <v>Кепки</v>
      </c>
      <c r="E235" s="163" t="s">
        <v>2829</v>
      </c>
      <c r="F235" s="164" t="s">
        <v>2824</v>
      </c>
      <c r="G235" s="165" t="s">
        <v>550</v>
      </c>
      <c r="H235" s="166" t="s">
        <v>2825</v>
      </c>
      <c r="I235" s="167">
        <v>2</v>
      </c>
      <c r="J235" s="168" t="s">
        <v>2830</v>
      </c>
      <c r="L235" s="170">
        <v>2</v>
      </c>
    </row>
    <row r="236" spans="1:12" x14ac:dyDescent="0.25">
      <c r="A236" s="171" t="str">
        <f t="shared" si="12"/>
        <v>25545BH</v>
      </c>
      <c r="B236" s="171" t="str">
        <f t="shared" si="13"/>
        <v>DUNCAN</v>
      </c>
      <c r="C236" s="171" t="str">
        <f t="shared" si="14"/>
        <v>Кепка</v>
      </c>
      <c r="D236" s="172" t="str">
        <f t="shared" si="15"/>
        <v>Кепки</v>
      </c>
      <c r="E236" s="163" t="s">
        <v>2831</v>
      </c>
      <c r="F236" s="164" t="s">
        <v>2832</v>
      </c>
      <c r="G236" s="165" t="s">
        <v>552</v>
      </c>
      <c r="H236" s="166" t="s">
        <v>2825</v>
      </c>
      <c r="I236" s="167">
        <v>9</v>
      </c>
      <c r="J236" s="168" t="s">
        <v>2833</v>
      </c>
      <c r="L236" s="170">
        <v>9</v>
      </c>
    </row>
    <row r="237" spans="1:12" x14ac:dyDescent="0.25">
      <c r="A237" s="171" t="str">
        <f t="shared" si="12"/>
        <v>25545BH</v>
      </c>
      <c r="B237" s="171" t="str">
        <f t="shared" si="13"/>
        <v>DUNCAN</v>
      </c>
      <c r="C237" s="171" t="str">
        <f t="shared" si="14"/>
        <v>Кепка</v>
      </c>
      <c r="D237" s="172" t="str">
        <f t="shared" si="15"/>
        <v>Кепки</v>
      </c>
      <c r="E237" s="163" t="s">
        <v>2834</v>
      </c>
      <c r="F237" s="164" t="s">
        <v>2832</v>
      </c>
      <c r="G237" s="165" t="s">
        <v>553</v>
      </c>
      <c r="H237" s="166" t="s">
        <v>2825</v>
      </c>
      <c r="I237" s="167">
        <v>14</v>
      </c>
      <c r="J237" s="168" t="s">
        <v>2835</v>
      </c>
      <c r="L237" s="170">
        <v>14</v>
      </c>
    </row>
    <row r="238" spans="1:12" x14ac:dyDescent="0.25">
      <c r="A238" s="171" t="str">
        <f t="shared" si="12"/>
        <v>25545BH</v>
      </c>
      <c r="B238" s="171" t="str">
        <f t="shared" si="13"/>
        <v>DUNCAN</v>
      </c>
      <c r="C238" s="171" t="str">
        <f t="shared" si="14"/>
        <v>Кепка</v>
      </c>
      <c r="D238" s="172" t="str">
        <f t="shared" si="15"/>
        <v>Кепки</v>
      </c>
      <c r="E238" s="163" t="s">
        <v>2836</v>
      </c>
      <c r="F238" s="164" t="s">
        <v>2832</v>
      </c>
      <c r="G238" s="165" t="s">
        <v>550</v>
      </c>
      <c r="H238" s="166" t="s">
        <v>2825</v>
      </c>
      <c r="I238" s="167">
        <v>6</v>
      </c>
      <c r="J238" s="168" t="s">
        <v>2837</v>
      </c>
      <c r="L238" s="170">
        <v>6</v>
      </c>
    </row>
    <row r="239" spans="1:12" x14ac:dyDescent="0.25">
      <c r="A239" s="171" t="str">
        <f t="shared" si="12"/>
        <v>25546BH</v>
      </c>
      <c r="B239" s="171" t="str">
        <f t="shared" si="13"/>
        <v>BRENAN</v>
      </c>
      <c r="C239" s="171" t="str">
        <f t="shared" si="14"/>
        <v>Кепка</v>
      </c>
      <c r="D239" s="172" t="str">
        <f t="shared" si="15"/>
        <v>Кепки</v>
      </c>
      <c r="E239" s="163" t="s">
        <v>2838</v>
      </c>
      <c r="F239" s="164" t="s">
        <v>2839</v>
      </c>
      <c r="G239" s="165" t="s">
        <v>552</v>
      </c>
      <c r="H239" s="166" t="s">
        <v>2825</v>
      </c>
      <c r="I239" s="167">
        <v>9</v>
      </c>
      <c r="J239" s="168" t="s">
        <v>2833</v>
      </c>
      <c r="L239" s="170">
        <v>9</v>
      </c>
    </row>
    <row r="240" spans="1:12" x14ac:dyDescent="0.25">
      <c r="A240" s="171" t="str">
        <f t="shared" si="12"/>
        <v>25546BH</v>
      </c>
      <c r="B240" s="171" t="str">
        <f t="shared" si="13"/>
        <v>BRENAN</v>
      </c>
      <c r="C240" s="171" t="str">
        <f t="shared" si="14"/>
        <v>Кепка</v>
      </c>
      <c r="D240" s="172" t="str">
        <f t="shared" si="15"/>
        <v>Кепки</v>
      </c>
      <c r="E240" s="163" t="s">
        <v>2840</v>
      </c>
      <c r="F240" s="164" t="s">
        <v>2839</v>
      </c>
      <c r="G240" s="165" t="s">
        <v>553</v>
      </c>
      <c r="H240" s="166" t="s">
        <v>2841</v>
      </c>
      <c r="I240" s="167">
        <v>15</v>
      </c>
      <c r="J240" s="168" t="s">
        <v>2842</v>
      </c>
      <c r="L240" s="170">
        <v>15</v>
      </c>
    </row>
    <row r="241" spans="1:12" x14ac:dyDescent="0.25">
      <c r="A241" s="171" t="str">
        <f t="shared" si="12"/>
        <v>25546BH</v>
      </c>
      <c r="B241" s="171" t="str">
        <f t="shared" si="13"/>
        <v>BRENAN</v>
      </c>
      <c r="C241" s="171" t="str">
        <f t="shared" si="14"/>
        <v>Кепка</v>
      </c>
      <c r="D241" s="172" t="str">
        <f t="shared" si="15"/>
        <v>Кепки</v>
      </c>
      <c r="E241" s="163" t="s">
        <v>2843</v>
      </c>
      <c r="F241" s="164" t="s">
        <v>2839</v>
      </c>
      <c r="G241" s="165" t="s">
        <v>550</v>
      </c>
      <c r="H241" s="166" t="s">
        <v>2825</v>
      </c>
      <c r="I241" s="167">
        <v>6</v>
      </c>
      <c r="J241" s="168" t="s">
        <v>2837</v>
      </c>
      <c r="L241" s="170">
        <v>6</v>
      </c>
    </row>
    <row r="242" spans="1:12" x14ac:dyDescent="0.25">
      <c r="A242" s="171" t="str">
        <f t="shared" si="12"/>
        <v>25547BH</v>
      </c>
      <c r="B242" s="171" t="str">
        <f t="shared" si="13"/>
        <v>BECKER</v>
      </c>
      <c r="C242" s="171" t="str">
        <f t="shared" si="14"/>
        <v>Кепка</v>
      </c>
      <c r="D242" s="172" t="str">
        <f t="shared" si="15"/>
        <v>Кепки</v>
      </c>
      <c r="E242" s="163" t="s">
        <v>2844</v>
      </c>
      <c r="F242" s="164" t="s">
        <v>2845</v>
      </c>
      <c r="G242" s="165" t="s">
        <v>552</v>
      </c>
      <c r="H242" s="166" t="s">
        <v>2846</v>
      </c>
      <c r="I242" s="167">
        <v>7</v>
      </c>
      <c r="J242" s="168" t="s">
        <v>2847</v>
      </c>
      <c r="L242" s="170">
        <v>7</v>
      </c>
    </row>
    <row r="243" spans="1:12" x14ac:dyDescent="0.25">
      <c r="A243" s="171" t="str">
        <f t="shared" si="12"/>
        <v>25547BH</v>
      </c>
      <c r="B243" s="171" t="str">
        <f t="shared" si="13"/>
        <v>BECKER</v>
      </c>
      <c r="C243" s="171" t="str">
        <f t="shared" si="14"/>
        <v>Кепка</v>
      </c>
      <c r="D243" s="172" t="str">
        <f t="shared" si="15"/>
        <v>Кепки</v>
      </c>
      <c r="E243" s="163" t="s">
        <v>2848</v>
      </c>
      <c r="F243" s="164" t="s">
        <v>2845</v>
      </c>
      <c r="G243" s="165" t="s">
        <v>553</v>
      </c>
      <c r="H243" s="166" t="s">
        <v>2846</v>
      </c>
      <c r="I243" s="167">
        <v>9</v>
      </c>
      <c r="J243" s="168" t="s">
        <v>2849</v>
      </c>
      <c r="L243" s="170">
        <v>9</v>
      </c>
    </row>
    <row r="244" spans="1:12" x14ac:dyDescent="0.25">
      <c r="A244" s="171" t="str">
        <f t="shared" si="12"/>
        <v>25547BH</v>
      </c>
      <c r="B244" s="171" t="str">
        <f t="shared" si="13"/>
        <v>BECKER</v>
      </c>
      <c r="C244" s="171" t="str">
        <f t="shared" si="14"/>
        <v>Кепка</v>
      </c>
      <c r="D244" s="172" t="str">
        <f t="shared" si="15"/>
        <v>Кепки</v>
      </c>
      <c r="E244" s="163" t="s">
        <v>2850</v>
      </c>
      <c r="F244" s="164" t="s">
        <v>2845</v>
      </c>
      <c r="G244" s="165" t="s">
        <v>550</v>
      </c>
      <c r="H244" s="166" t="s">
        <v>2846</v>
      </c>
      <c r="I244" s="167">
        <v>3</v>
      </c>
      <c r="J244" s="168" t="s">
        <v>2851</v>
      </c>
      <c r="L244" s="170">
        <v>3</v>
      </c>
    </row>
    <row r="245" spans="1:12" x14ac:dyDescent="0.25">
      <c r="A245" s="171" t="str">
        <f t="shared" si="12"/>
        <v>25547BH</v>
      </c>
      <c r="B245" s="171" t="str">
        <f t="shared" si="13"/>
        <v>BECKER</v>
      </c>
      <c r="C245" s="171" t="str">
        <f t="shared" si="14"/>
        <v>Кепка</v>
      </c>
      <c r="D245" s="172" t="str">
        <f t="shared" si="15"/>
        <v>Кепки</v>
      </c>
      <c r="E245" s="163" t="s">
        <v>2852</v>
      </c>
      <c r="F245" s="164" t="s">
        <v>2853</v>
      </c>
      <c r="G245" s="165" t="s">
        <v>552</v>
      </c>
      <c r="H245" s="166" t="s">
        <v>2846</v>
      </c>
      <c r="I245" s="167">
        <v>1</v>
      </c>
      <c r="J245" s="168" t="s">
        <v>2846</v>
      </c>
      <c r="L245" s="170">
        <v>1</v>
      </c>
    </row>
    <row r="246" spans="1:12" x14ac:dyDescent="0.25">
      <c r="A246" s="171" t="str">
        <f t="shared" si="12"/>
        <v>25547BH</v>
      </c>
      <c r="B246" s="171" t="str">
        <f t="shared" si="13"/>
        <v>BECKER</v>
      </c>
      <c r="C246" s="171" t="str">
        <f t="shared" si="14"/>
        <v>Кепка</v>
      </c>
      <c r="D246" s="172" t="str">
        <f t="shared" si="15"/>
        <v>Кепки</v>
      </c>
      <c r="E246" s="163" t="s">
        <v>2854</v>
      </c>
      <c r="F246" s="164" t="s">
        <v>2853</v>
      </c>
      <c r="G246" s="165" t="s">
        <v>553</v>
      </c>
      <c r="H246" s="166" t="s">
        <v>2855</v>
      </c>
      <c r="I246" s="167">
        <v>2</v>
      </c>
      <c r="J246" s="168" t="s">
        <v>2856</v>
      </c>
      <c r="L246" s="170">
        <v>2</v>
      </c>
    </row>
    <row r="247" spans="1:12" x14ac:dyDescent="0.25">
      <c r="A247" s="171" t="str">
        <f t="shared" si="12"/>
        <v>25547BH</v>
      </c>
      <c r="B247" s="171" t="str">
        <f t="shared" si="13"/>
        <v>BECKER</v>
      </c>
      <c r="C247" s="171" t="str">
        <f t="shared" si="14"/>
        <v>Кепка</v>
      </c>
      <c r="D247" s="172" t="str">
        <f t="shared" si="15"/>
        <v>Кепки</v>
      </c>
      <c r="E247" s="163" t="s">
        <v>2857</v>
      </c>
      <c r="F247" s="164" t="s">
        <v>2853</v>
      </c>
      <c r="G247" s="165" t="s">
        <v>550</v>
      </c>
      <c r="H247" s="166" t="s">
        <v>2846</v>
      </c>
      <c r="I247" s="167">
        <v>1</v>
      </c>
      <c r="J247" s="168" t="s">
        <v>2846</v>
      </c>
      <c r="L247" s="170">
        <v>1</v>
      </c>
    </row>
    <row r="248" spans="1:12" x14ac:dyDescent="0.25">
      <c r="A248" s="171" t="str">
        <f t="shared" si="12"/>
        <v>25548BH</v>
      </c>
      <c r="B248" s="171" t="str">
        <f t="shared" si="13"/>
        <v>FINNEGAN</v>
      </c>
      <c r="C248" s="171" t="str">
        <f t="shared" si="14"/>
        <v>Кепка</v>
      </c>
      <c r="D248" s="172" t="str">
        <f t="shared" si="15"/>
        <v>Кепки</v>
      </c>
      <c r="E248" s="163" t="s">
        <v>2858</v>
      </c>
      <c r="F248" s="164" t="s">
        <v>2859</v>
      </c>
      <c r="G248" s="165" t="s">
        <v>552</v>
      </c>
      <c r="H248" s="166" t="s">
        <v>2860</v>
      </c>
      <c r="I248" s="167">
        <v>6</v>
      </c>
      <c r="J248" s="168" t="s">
        <v>2861</v>
      </c>
      <c r="L248" s="170">
        <v>6</v>
      </c>
    </row>
    <row r="249" spans="1:12" x14ac:dyDescent="0.25">
      <c r="A249" s="171" t="str">
        <f t="shared" si="12"/>
        <v>25548BH</v>
      </c>
      <c r="B249" s="171" t="str">
        <f t="shared" si="13"/>
        <v>FINNEGAN</v>
      </c>
      <c r="C249" s="171" t="str">
        <f t="shared" si="14"/>
        <v>Кепка</v>
      </c>
      <c r="D249" s="172" t="str">
        <f t="shared" si="15"/>
        <v>Кепки</v>
      </c>
      <c r="E249" s="163" t="s">
        <v>2862</v>
      </c>
      <c r="F249" s="164" t="s">
        <v>2859</v>
      </c>
      <c r="G249" s="165" t="s">
        <v>553</v>
      </c>
      <c r="H249" s="166" t="s">
        <v>2863</v>
      </c>
      <c r="I249" s="167">
        <v>11</v>
      </c>
      <c r="J249" s="168" t="s">
        <v>2864</v>
      </c>
      <c r="L249" s="170">
        <v>11</v>
      </c>
    </row>
    <row r="250" spans="1:12" x14ac:dyDescent="0.25">
      <c r="A250" s="171" t="str">
        <f t="shared" si="12"/>
        <v>25548BH</v>
      </c>
      <c r="B250" s="171" t="str">
        <f t="shared" si="13"/>
        <v>FINNEGAN</v>
      </c>
      <c r="C250" s="171" t="str">
        <f t="shared" si="14"/>
        <v>Кепка</v>
      </c>
      <c r="D250" s="172" t="str">
        <f t="shared" si="15"/>
        <v>Кепки</v>
      </c>
      <c r="E250" s="163" t="s">
        <v>2865</v>
      </c>
      <c r="F250" s="164" t="s">
        <v>2859</v>
      </c>
      <c r="G250" s="165" t="s">
        <v>550</v>
      </c>
      <c r="H250" s="166" t="s">
        <v>2860</v>
      </c>
      <c r="I250" s="167">
        <v>5</v>
      </c>
      <c r="J250" s="168" t="s">
        <v>2866</v>
      </c>
      <c r="L250" s="170">
        <v>5</v>
      </c>
    </row>
    <row r="251" spans="1:12" x14ac:dyDescent="0.25">
      <c r="A251" s="171" t="str">
        <f t="shared" si="12"/>
        <v>25548BH</v>
      </c>
      <c r="B251" s="171" t="str">
        <f t="shared" si="13"/>
        <v>FINNEGAN</v>
      </c>
      <c r="C251" s="171" t="str">
        <f t="shared" si="14"/>
        <v>Кепка</v>
      </c>
      <c r="D251" s="172" t="str">
        <f t="shared" si="15"/>
        <v>Кепки</v>
      </c>
      <c r="E251" s="163" t="s">
        <v>2867</v>
      </c>
      <c r="F251" s="164" t="s">
        <v>2868</v>
      </c>
      <c r="G251" s="165" t="s">
        <v>552</v>
      </c>
      <c r="H251" s="166" t="s">
        <v>2860</v>
      </c>
      <c r="I251" s="167">
        <v>9</v>
      </c>
      <c r="J251" s="168" t="s">
        <v>2869</v>
      </c>
      <c r="L251" s="170">
        <v>9</v>
      </c>
    </row>
    <row r="252" spans="1:12" x14ac:dyDescent="0.25">
      <c r="A252" s="171" t="str">
        <f t="shared" si="12"/>
        <v>25548BH</v>
      </c>
      <c r="B252" s="171" t="str">
        <f t="shared" si="13"/>
        <v>FINNEGAN</v>
      </c>
      <c r="C252" s="171" t="str">
        <f t="shared" si="14"/>
        <v>Кепка</v>
      </c>
      <c r="D252" s="172" t="str">
        <f t="shared" si="15"/>
        <v>Кепки</v>
      </c>
      <c r="E252" s="163" t="s">
        <v>2870</v>
      </c>
      <c r="F252" s="164" t="s">
        <v>2868</v>
      </c>
      <c r="G252" s="165" t="s">
        <v>553</v>
      </c>
      <c r="H252" s="166" t="s">
        <v>2860</v>
      </c>
      <c r="I252" s="167">
        <v>14</v>
      </c>
      <c r="J252" s="168" t="s">
        <v>2871</v>
      </c>
      <c r="L252" s="170">
        <v>14</v>
      </c>
    </row>
    <row r="253" spans="1:12" x14ac:dyDescent="0.25">
      <c r="A253" s="171" t="str">
        <f t="shared" si="12"/>
        <v>25548BH</v>
      </c>
      <c r="B253" s="171" t="str">
        <f t="shared" si="13"/>
        <v>FINNEGAN</v>
      </c>
      <c r="C253" s="171" t="str">
        <f t="shared" si="14"/>
        <v>Кепка</v>
      </c>
      <c r="D253" s="172" t="str">
        <f t="shared" si="15"/>
        <v>Кепки</v>
      </c>
      <c r="E253" s="163" t="s">
        <v>2872</v>
      </c>
      <c r="F253" s="164" t="s">
        <v>2868</v>
      </c>
      <c r="G253" s="165" t="s">
        <v>550</v>
      </c>
      <c r="H253" s="166" t="s">
        <v>2860</v>
      </c>
      <c r="I253" s="167">
        <v>6</v>
      </c>
      <c r="J253" s="168" t="s">
        <v>2861</v>
      </c>
      <c r="L253" s="170">
        <v>6</v>
      </c>
    </row>
    <row r="254" spans="1:12" x14ac:dyDescent="0.25">
      <c r="A254" s="171" t="str">
        <f t="shared" si="12"/>
        <v>25549BH</v>
      </c>
      <c r="B254" s="171" t="str">
        <f t="shared" si="13"/>
        <v>MAHLER</v>
      </c>
      <c r="C254" s="171" t="str">
        <f t="shared" si="14"/>
        <v>Кепка</v>
      </c>
      <c r="D254" s="172" t="str">
        <f t="shared" si="15"/>
        <v>Кепки</v>
      </c>
      <c r="E254" s="163" t="s">
        <v>2873</v>
      </c>
      <c r="F254" s="164" t="s">
        <v>2874</v>
      </c>
      <c r="G254" s="165" t="s">
        <v>553</v>
      </c>
      <c r="H254" s="166" t="s">
        <v>2855</v>
      </c>
      <c r="I254" s="167">
        <v>1</v>
      </c>
      <c r="J254" s="168" t="s">
        <v>2855</v>
      </c>
      <c r="L254" s="170">
        <v>1</v>
      </c>
    </row>
    <row r="255" spans="1:12" x14ac:dyDescent="0.25">
      <c r="A255" s="171" t="str">
        <f t="shared" si="12"/>
        <v>25549BH</v>
      </c>
      <c r="B255" s="171" t="str">
        <f t="shared" si="13"/>
        <v>MAHLER</v>
      </c>
      <c r="C255" s="171" t="str">
        <f t="shared" si="14"/>
        <v>Кепка</v>
      </c>
      <c r="D255" s="172" t="str">
        <f t="shared" si="15"/>
        <v>Кепки</v>
      </c>
      <c r="E255" s="163" t="s">
        <v>2875</v>
      </c>
      <c r="F255" s="164" t="s">
        <v>2876</v>
      </c>
      <c r="G255" s="165" t="s">
        <v>552</v>
      </c>
      <c r="H255" s="166" t="s">
        <v>2846</v>
      </c>
      <c r="I255" s="167">
        <v>4</v>
      </c>
      <c r="J255" s="168" t="s">
        <v>2877</v>
      </c>
      <c r="L255" s="170">
        <v>4</v>
      </c>
    </row>
    <row r="256" spans="1:12" x14ac:dyDescent="0.25">
      <c r="A256" s="171" t="str">
        <f t="shared" si="12"/>
        <v>25549BH</v>
      </c>
      <c r="B256" s="171" t="str">
        <f t="shared" si="13"/>
        <v>MAHLER</v>
      </c>
      <c r="C256" s="171" t="str">
        <f t="shared" si="14"/>
        <v>Кепка</v>
      </c>
      <c r="D256" s="172" t="str">
        <f t="shared" si="15"/>
        <v>Кепки</v>
      </c>
      <c r="E256" s="163" t="s">
        <v>2878</v>
      </c>
      <c r="F256" s="164" t="s">
        <v>2876</v>
      </c>
      <c r="G256" s="165" t="s">
        <v>553</v>
      </c>
      <c r="H256" s="166" t="s">
        <v>2846</v>
      </c>
      <c r="I256" s="167">
        <v>5</v>
      </c>
      <c r="J256" s="168" t="s">
        <v>2879</v>
      </c>
      <c r="L256" s="170">
        <v>5</v>
      </c>
    </row>
    <row r="257" spans="1:12" x14ac:dyDescent="0.25">
      <c r="A257" s="171" t="str">
        <f t="shared" si="12"/>
        <v>25549BH</v>
      </c>
      <c r="B257" s="171" t="str">
        <f t="shared" si="13"/>
        <v>MAHLER</v>
      </c>
      <c r="C257" s="171" t="str">
        <f t="shared" si="14"/>
        <v>Кепка</v>
      </c>
      <c r="D257" s="172" t="str">
        <f t="shared" si="15"/>
        <v>Кепки</v>
      </c>
      <c r="E257" s="163" t="s">
        <v>2880</v>
      </c>
      <c r="F257" s="164" t="s">
        <v>2876</v>
      </c>
      <c r="G257" s="165" t="s">
        <v>550</v>
      </c>
      <c r="H257" s="166" t="s">
        <v>2846</v>
      </c>
      <c r="I257" s="167">
        <v>2</v>
      </c>
      <c r="J257" s="168" t="s">
        <v>2881</v>
      </c>
      <c r="L257" s="170">
        <v>2</v>
      </c>
    </row>
    <row r="258" spans="1:12" x14ac:dyDescent="0.25">
      <c r="A258" s="171">
        <f t="shared" si="12"/>
        <v>90058</v>
      </c>
      <c r="B258" s="171" t="str">
        <f t="shared" si="13"/>
        <v>ATER</v>
      </c>
      <c r="C258" s="171" t="str">
        <f t="shared" si="14"/>
        <v>Кепка</v>
      </c>
      <c r="D258" s="172" t="str">
        <f t="shared" si="15"/>
        <v>Кепки</v>
      </c>
      <c r="E258" s="163" t="s">
        <v>1922</v>
      </c>
      <c r="F258" s="164" t="s">
        <v>1923</v>
      </c>
      <c r="G258" s="165" t="s">
        <v>553</v>
      </c>
      <c r="H258" s="166" t="s">
        <v>2882</v>
      </c>
      <c r="I258" s="167">
        <v>1</v>
      </c>
      <c r="J258" s="168" t="s">
        <v>2882</v>
      </c>
      <c r="L258" s="170">
        <v>1</v>
      </c>
    </row>
    <row r="259" spans="1:12" x14ac:dyDescent="0.25">
      <c r="A259" s="171">
        <f t="shared" ref="A259:A322" si="16">_xlfn.LET(_xlpm.START,FIND("арт. ",F259)+5,_xlpm.END,FIND(" ",F259,_xlpm.START),_xlpm.Result,TRIM(MID(F259,_xlpm.START,_xlpm.END-_xlpm.START)),IFERROR(VALUE(_xlpm.Result),_xlpm.Result))</f>
        <v>90058</v>
      </c>
      <c r="B259" s="171" t="str">
        <f t="shared" ref="B259:B322" si="17">_xlfn.LET(_xlpm.START,FIND("арт. ",F259)+13,_xlpm.END,FIND("(",F259),TRIM(MID(F259,_xlpm.START,_xlpm.END-_xlpm.START)))</f>
        <v>ATER</v>
      </c>
      <c r="C259" s="171" t="str">
        <f t="shared" ref="C259:C322" si="18">_xlfn.LET(_xlpm.START,1,_xlpm.END,FIND(MID($Q$1,1,1),F259),TRIM(MID(F259,_xlpm.START,_xlpm.END-_xlpm.START)))</f>
        <v>Кепка</v>
      </c>
      <c r="D259" s="172" t="str">
        <f t="shared" ref="D259:D322" si="19">VLOOKUP(C259,M:N,2,0)</f>
        <v>Кепки</v>
      </c>
      <c r="E259" s="163" t="s">
        <v>1070</v>
      </c>
      <c r="F259" s="164" t="s">
        <v>1071</v>
      </c>
      <c r="G259" s="165" t="s">
        <v>553</v>
      </c>
      <c r="H259" s="166" t="s">
        <v>2883</v>
      </c>
      <c r="I259" s="167">
        <v>1</v>
      </c>
      <c r="J259" s="168" t="s">
        <v>2883</v>
      </c>
      <c r="L259" s="170">
        <v>1</v>
      </c>
    </row>
    <row r="260" spans="1:12" x14ac:dyDescent="0.25">
      <c r="A260" s="171">
        <f t="shared" si="16"/>
        <v>90058</v>
      </c>
      <c r="B260" s="171" t="str">
        <f t="shared" si="17"/>
        <v>ATER</v>
      </c>
      <c r="C260" s="171" t="str">
        <f t="shared" si="18"/>
        <v>Кепка</v>
      </c>
      <c r="D260" s="172" t="str">
        <f t="shared" si="19"/>
        <v>Кепки</v>
      </c>
      <c r="E260" s="163" t="s">
        <v>2884</v>
      </c>
      <c r="F260" s="164" t="s">
        <v>2885</v>
      </c>
      <c r="G260" s="165" t="s">
        <v>553</v>
      </c>
      <c r="H260" s="166" t="s">
        <v>2886</v>
      </c>
      <c r="I260" s="167">
        <v>1</v>
      </c>
      <c r="J260" s="168" t="s">
        <v>2886</v>
      </c>
      <c r="L260" s="170">
        <v>1</v>
      </c>
    </row>
    <row r="261" spans="1:12" x14ac:dyDescent="0.25">
      <c r="A261" s="171" t="str">
        <f t="shared" si="16"/>
        <v>90091BH</v>
      </c>
      <c r="B261" s="171" t="str">
        <f t="shared" si="17"/>
        <v>GLYNN</v>
      </c>
      <c r="C261" s="171" t="str">
        <f t="shared" si="18"/>
        <v>Кепка</v>
      </c>
      <c r="D261" s="172" t="str">
        <f t="shared" si="19"/>
        <v>Кепки</v>
      </c>
      <c r="E261" s="163" t="s">
        <v>1945</v>
      </c>
      <c r="F261" s="164" t="s">
        <v>1946</v>
      </c>
      <c r="G261" s="165" t="s">
        <v>553</v>
      </c>
      <c r="H261" s="166">
        <v>994.95</v>
      </c>
      <c r="I261" s="167">
        <v>1</v>
      </c>
      <c r="J261" s="168">
        <v>994.95</v>
      </c>
      <c r="L261" s="170">
        <v>1</v>
      </c>
    </row>
    <row r="262" spans="1:12" x14ac:dyDescent="0.25">
      <c r="A262" s="171" t="str">
        <f t="shared" si="16"/>
        <v>90092BH</v>
      </c>
      <c r="B262" s="171" t="str">
        <f t="shared" si="17"/>
        <v>Medd</v>
      </c>
      <c r="C262" s="171" t="str">
        <f t="shared" si="18"/>
        <v>Кепка</v>
      </c>
      <c r="D262" s="172" t="str">
        <f t="shared" si="19"/>
        <v>Кепки</v>
      </c>
      <c r="E262" s="163" t="s">
        <v>1947</v>
      </c>
      <c r="F262" s="164" t="s">
        <v>1948</v>
      </c>
      <c r="G262" s="165" t="s">
        <v>552</v>
      </c>
      <c r="H262" s="166">
        <v>948.53</v>
      </c>
      <c r="I262" s="167">
        <v>1</v>
      </c>
      <c r="J262" s="168">
        <v>948.53</v>
      </c>
      <c r="L262" s="170">
        <v>1</v>
      </c>
    </row>
    <row r="263" spans="1:12" x14ac:dyDescent="0.25">
      <c r="A263" s="171" t="str">
        <f t="shared" si="16"/>
        <v>90101BH</v>
      </c>
      <c r="B263" s="171" t="str">
        <f t="shared" si="17"/>
        <v>DUMAS</v>
      </c>
      <c r="C263" s="171" t="str">
        <f t="shared" si="18"/>
        <v>Кепка</v>
      </c>
      <c r="D263" s="172" t="str">
        <f t="shared" si="19"/>
        <v>Кепки</v>
      </c>
      <c r="E263" s="163" t="s">
        <v>1975</v>
      </c>
      <c r="F263" s="164" t="s">
        <v>1976</v>
      </c>
      <c r="G263" s="165" t="s">
        <v>555</v>
      </c>
      <c r="H263" s="166" t="s">
        <v>2887</v>
      </c>
      <c r="I263" s="167">
        <v>1</v>
      </c>
      <c r="J263" s="168" t="s">
        <v>2887</v>
      </c>
      <c r="L263" s="170">
        <v>1</v>
      </c>
    </row>
    <row r="264" spans="1:12" x14ac:dyDescent="0.25">
      <c r="A264" s="171" t="str">
        <f t="shared" si="16"/>
        <v>90103BH</v>
      </c>
      <c r="B264" s="171" t="str">
        <f t="shared" si="17"/>
        <v>CHIRON</v>
      </c>
      <c r="C264" s="171" t="str">
        <f t="shared" si="18"/>
        <v>Кепка</v>
      </c>
      <c r="D264" s="172" t="str">
        <f t="shared" si="19"/>
        <v>Кепки</v>
      </c>
      <c r="E264" s="163" t="s">
        <v>1097</v>
      </c>
      <c r="F264" s="164" t="s">
        <v>1098</v>
      </c>
      <c r="G264" s="165" t="s">
        <v>555</v>
      </c>
      <c r="H264" s="166" t="s">
        <v>2888</v>
      </c>
      <c r="I264" s="167">
        <v>1</v>
      </c>
      <c r="J264" s="168" t="s">
        <v>2888</v>
      </c>
      <c r="L264" s="170">
        <v>1</v>
      </c>
    </row>
    <row r="265" spans="1:12" x14ac:dyDescent="0.25">
      <c r="A265" s="171" t="str">
        <f t="shared" si="16"/>
        <v>90103BH</v>
      </c>
      <c r="B265" s="171" t="str">
        <f t="shared" si="17"/>
        <v>CHIRON</v>
      </c>
      <c r="C265" s="171" t="str">
        <f t="shared" si="18"/>
        <v>Кепка</v>
      </c>
      <c r="D265" s="172" t="str">
        <f t="shared" si="19"/>
        <v>Кепки</v>
      </c>
      <c r="E265" s="163" t="s">
        <v>1099</v>
      </c>
      <c r="F265" s="164" t="s">
        <v>699</v>
      </c>
      <c r="G265" s="165" t="s">
        <v>555</v>
      </c>
      <c r="H265" s="166" t="s">
        <v>2888</v>
      </c>
      <c r="I265" s="167">
        <v>2</v>
      </c>
      <c r="J265" s="168" t="s">
        <v>2889</v>
      </c>
      <c r="L265" s="170">
        <v>2</v>
      </c>
    </row>
    <row r="266" spans="1:12" x14ac:dyDescent="0.25">
      <c r="A266" s="171" t="str">
        <f t="shared" si="16"/>
        <v>90106BH</v>
      </c>
      <c r="B266" s="171" t="str">
        <f t="shared" si="17"/>
        <v>WESTEX</v>
      </c>
      <c r="C266" s="171" t="str">
        <f t="shared" si="18"/>
        <v>Кепка</v>
      </c>
      <c r="D266" s="172" t="str">
        <f t="shared" si="19"/>
        <v>Кепки</v>
      </c>
      <c r="E266" s="163" t="s">
        <v>1977</v>
      </c>
      <c r="F266" s="164" t="s">
        <v>1978</v>
      </c>
      <c r="G266" s="165" t="s">
        <v>553</v>
      </c>
      <c r="H266" s="166" t="s">
        <v>2890</v>
      </c>
      <c r="I266" s="167">
        <v>1</v>
      </c>
      <c r="J266" s="168" t="s">
        <v>2890</v>
      </c>
      <c r="L266" s="170">
        <v>1</v>
      </c>
    </row>
    <row r="267" spans="1:12" x14ac:dyDescent="0.25">
      <c r="A267" s="171" t="str">
        <f t="shared" si="16"/>
        <v>90109BH</v>
      </c>
      <c r="B267" s="171" t="str">
        <f t="shared" si="17"/>
        <v>KETER</v>
      </c>
      <c r="C267" s="171" t="str">
        <f t="shared" si="18"/>
        <v>Кепка</v>
      </c>
      <c r="D267" s="172" t="str">
        <f t="shared" si="19"/>
        <v>Кепки</v>
      </c>
      <c r="E267" s="163" t="s">
        <v>1502</v>
      </c>
      <c r="F267" s="164" t="s">
        <v>1503</v>
      </c>
      <c r="G267" s="165" t="s">
        <v>552</v>
      </c>
      <c r="H267" s="166" t="s">
        <v>2891</v>
      </c>
      <c r="I267" s="167">
        <v>1</v>
      </c>
      <c r="J267" s="168" t="s">
        <v>2891</v>
      </c>
      <c r="L267" s="170">
        <v>1</v>
      </c>
    </row>
    <row r="268" spans="1:12" x14ac:dyDescent="0.25">
      <c r="A268" s="171" t="str">
        <f t="shared" si="16"/>
        <v>90109BH</v>
      </c>
      <c r="B268" s="171" t="str">
        <f t="shared" si="17"/>
        <v>KETER</v>
      </c>
      <c r="C268" s="171" t="str">
        <f t="shared" si="18"/>
        <v>Кепка</v>
      </c>
      <c r="D268" s="172" t="str">
        <f t="shared" si="19"/>
        <v>Кепки</v>
      </c>
      <c r="E268" s="163" t="s">
        <v>1101</v>
      </c>
      <c r="F268" s="164" t="s">
        <v>1100</v>
      </c>
      <c r="G268" s="165" t="s">
        <v>553</v>
      </c>
      <c r="H268" s="166" t="s">
        <v>2892</v>
      </c>
      <c r="I268" s="167">
        <v>2</v>
      </c>
      <c r="J268" s="168" t="s">
        <v>2893</v>
      </c>
      <c r="L268" s="170">
        <v>2</v>
      </c>
    </row>
    <row r="269" spans="1:12" x14ac:dyDescent="0.25">
      <c r="A269" s="171" t="str">
        <f t="shared" si="16"/>
        <v>90110BH</v>
      </c>
      <c r="B269" s="171" t="str">
        <f t="shared" si="17"/>
        <v>GADDIS</v>
      </c>
      <c r="C269" s="171" t="str">
        <f t="shared" si="18"/>
        <v>Кепка</v>
      </c>
      <c r="D269" s="172" t="str">
        <f t="shared" si="19"/>
        <v>Кепки</v>
      </c>
      <c r="E269" s="163" t="s">
        <v>1979</v>
      </c>
      <c r="F269" s="164" t="s">
        <v>1980</v>
      </c>
      <c r="G269" s="165" t="s">
        <v>552</v>
      </c>
      <c r="H269" s="166" t="s">
        <v>2894</v>
      </c>
      <c r="I269" s="167">
        <v>1</v>
      </c>
      <c r="J269" s="168" t="s">
        <v>2894</v>
      </c>
      <c r="L269" s="170">
        <v>1</v>
      </c>
    </row>
    <row r="270" spans="1:12" x14ac:dyDescent="0.25">
      <c r="A270" s="171" t="str">
        <f t="shared" si="16"/>
        <v>90115BH</v>
      </c>
      <c r="B270" s="171" t="str">
        <f t="shared" si="17"/>
        <v>SHAWK</v>
      </c>
      <c r="C270" s="171" t="str">
        <f t="shared" si="18"/>
        <v>Кепка</v>
      </c>
      <c r="D270" s="172" t="str">
        <f t="shared" si="19"/>
        <v>Кепки</v>
      </c>
      <c r="E270" s="163" t="s">
        <v>1981</v>
      </c>
      <c r="F270" s="164" t="s">
        <v>1982</v>
      </c>
      <c r="G270" s="165" t="s">
        <v>552</v>
      </c>
      <c r="H270" s="166" t="s">
        <v>2895</v>
      </c>
      <c r="I270" s="167">
        <v>2</v>
      </c>
      <c r="J270" s="168" t="s">
        <v>2896</v>
      </c>
      <c r="L270" s="170">
        <v>2</v>
      </c>
    </row>
    <row r="271" spans="1:12" x14ac:dyDescent="0.25">
      <c r="A271" s="171" t="str">
        <f t="shared" si="16"/>
        <v>90115BH</v>
      </c>
      <c r="B271" s="171" t="str">
        <f t="shared" si="17"/>
        <v>SHAWK</v>
      </c>
      <c r="C271" s="171" t="str">
        <f t="shared" si="18"/>
        <v>Кепка</v>
      </c>
      <c r="D271" s="172" t="str">
        <f t="shared" si="19"/>
        <v>Кепки</v>
      </c>
      <c r="E271" s="163" t="s">
        <v>1983</v>
      </c>
      <c r="F271" s="164" t="s">
        <v>1982</v>
      </c>
      <c r="G271" s="165" t="s">
        <v>553</v>
      </c>
      <c r="H271" s="166" t="s">
        <v>2897</v>
      </c>
      <c r="I271" s="167">
        <v>1</v>
      </c>
      <c r="J271" s="168" t="s">
        <v>2898</v>
      </c>
      <c r="L271" s="170">
        <v>1</v>
      </c>
    </row>
    <row r="272" spans="1:12" x14ac:dyDescent="0.25">
      <c r="A272" s="171" t="str">
        <f t="shared" si="16"/>
        <v>90115BH</v>
      </c>
      <c r="B272" s="171" t="str">
        <f t="shared" si="17"/>
        <v>SHAWK</v>
      </c>
      <c r="C272" s="171" t="str">
        <f t="shared" si="18"/>
        <v>Кепка</v>
      </c>
      <c r="D272" s="172" t="str">
        <f t="shared" si="19"/>
        <v>Кепки</v>
      </c>
      <c r="E272" s="163" t="s">
        <v>1984</v>
      </c>
      <c r="F272" s="164" t="s">
        <v>1985</v>
      </c>
      <c r="G272" s="165" t="s">
        <v>552</v>
      </c>
      <c r="H272" s="166" t="s">
        <v>2895</v>
      </c>
      <c r="I272" s="167">
        <v>3</v>
      </c>
      <c r="J272" s="168" t="s">
        <v>2899</v>
      </c>
      <c r="L272" s="170">
        <v>3</v>
      </c>
    </row>
    <row r="273" spans="1:12" x14ac:dyDescent="0.25">
      <c r="A273" s="171" t="str">
        <f t="shared" si="16"/>
        <v>90115BH</v>
      </c>
      <c r="B273" s="171" t="str">
        <f t="shared" si="17"/>
        <v>SHAWK</v>
      </c>
      <c r="C273" s="171" t="str">
        <f t="shared" si="18"/>
        <v>Кепка</v>
      </c>
      <c r="D273" s="172" t="str">
        <f t="shared" si="19"/>
        <v>Кепки</v>
      </c>
      <c r="E273" s="163" t="s">
        <v>1986</v>
      </c>
      <c r="F273" s="164" t="s">
        <v>1985</v>
      </c>
      <c r="G273" s="165" t="s">
        <v>553</v>
      </c>
      <c r="H273" s="166" t="s">
        <v>2895</v>
      </c>
      <c r="I273" s="167">
        <v>2</v>
      </c>
      <c r="J273" s="168" t="s">
        <v>2896</v>
      </c>
      <c r="L273" s="170">
        <v>2</v>
      </c>
    </row>
    <row r="274" spans="1:12" x14ac:dyDescent="0.25">
      <c r="A274" s="171" t="str">
        <f t="shared" si="16"/>
        <v>90115BH</v>
      </c>
      <c r="B274" s="171" t="str">
        <f t="shared" si="17"/>
        <v>SHAWK</v>
      </c>
      <c r="C274" s="171" t="str">
        <f t="shared" si="18"/>
        <v>Кепка</v>
      </c>
      <c r="D274" s="172" t="str">
        <f t="shared" si="19"/>
        <v>Кепки</v>
      </c>
      <c r="E274" s="163" t="s">
        <v>1987</v>
      </c>
      <c r="F274" s="164" t="s">
        <v>1985</v>
      </c>
      <c r="G274" s="165" t="s">
        <v>550</v>
      </c>
      <c r="H274" s="166" t="s">
        <v>2895</v>
      </c>
      <c r="I274" s="167">
        <v>3</v>
      </c>
      <c r="J274" s="168" t="s">
        <v>2899</v>
      </c>
      <c r="L274" s="170">
        <v>3</v>
      </c>
    </row>
    <row r="275" spans="1:12" x14ac:dyDescent="0.25">
      <c r="A275" s="171" t="str">
        <f t="shared" si="16"/>
        <v>90119BH</v>
      </c>
      <c r="B275" s="171" t="str">
        <f t="shared" si="17"/>
        <v>GANEY</v>
      </c>
      <c r="C275" s="171" t="str">
        <f t="shared" si="18"/>
        <v>Кепка</v>
      </c>
      <c r="D275" s="172" t="str">
        <f t="shared" si="19"/>
        <v>Кепки</v>
      </c>
      <c r="E275" s="163" t="s">
        <v>1591</v>
      </c>
      <c r="F275" s="164" t="s">
        <v>1590</v>
      </c>
      <c r="G275" s="165" t="s">
        <v>553</v>
      </c>
      <c r="H275" s="166" t="s">
        <v>2900</v>
      </c>
      <c r="I275" s="167">
        <v>3</v>
      </c>
      <c r="J275" s="168" t="s">
        <v>2901</v>
      </c>
      <c r="L275" s="170">
        <v>3</v>
      </c>
    </row>
    <row r="276" spans="1:12" x14ac:dyDescent="0.25">
      <c r="A276" s="171" t="str">
        <f t="shared" si="16"/>
        <v>90119BH</v>
      </c>
      <c r="B276" s="171" t="str">
        <f t="shared" si="17"/>
        <v>GANEY</v>
      </c>
      <c r="C276" s="171" t="str">
        <f t="shared" si="18"/>
        <v>Кепка</v>
      </c>
      <c r="D276" s="172" t="str">
        <f t="shared" si="19"/>
        <v>Кепки</v>
      </c>
      <c r="E276" s="163" t="s">
        <v>1592</v>
      </c>
      <c r="F276" s="164" t="s">
        <v>1206</v>
      </c>
      <c r="G276" s="165" t="s">
        <v>550</v>
      </c>
      <c r="H276" s="166" t="s">
        <v>2900</v>
      </c>
      <c r="I276" s="167">
        <v>1</v>
      </c>
      <c r="J276" s="168" t="s">
        <v>2900</v>
      </c>
      <c r="L276" s="170">
        <v>1</v>
      </c>
    </row>
    <row r="277" spans="1:12" x14ac:dyDescent="0.25">
      <c r="A277" s="171" t="str">
        <f t="shared" si="16"/>
        <v>90119BH</v>
      </c>
      <c r="B277" s="171" t="str">
        <f t="shared" si="17"/>
        <v>GANEY</v>
      </c>
      <c r="C277" s="171" t="str">
        <f t="shared" si="18"/>
        <v>Кепка</v>
      </c>
      <c r="D277" s="172" t="str">
        <f t="shared" si="19"/>
        <v>Кепки</v>
      </c>
      <c r="E277" s="163" t="s">
        <v>1588</v>
      </c>
      <c r="F277" s="164" t="s">
        <v>1589</v>
      </c>
      <c r="G277" s="165" t="s">
        <v>555</v>
      </c>
      <c r="H277" s="166" t="s">
        <v>2900</v>
      </c>
      <c r="I277" s="167">
        <v>1</v>
      </c>
      <c r="J277" s="168" t="s">
        <v>2900</v>
      </c>
      <c r="L277" s="170">
        <v>1</v>
      </c>
    </row>
    <row r="278" spans="1:12" x14ac:dyDescent="0.25">
      <c r="A278" s="171" t="str">
        <f t="shared" si="16"/>
        <v>90128BH</v>
      </c>
      <c r="B278" s="171" t="str">
        <f t="shared" si="17"/>
        <v>REIFF</v>
      </c>
      <c r="C278" s="171" t="str">
        <f t="shared" si="18"/>
        <v>Кепка</v>
      </c>
      <c r="D278" s="172" t="str">
        <f t="shared" si="19"/>
        <v>Кепки</v>
      </c>
      <c r="E278" s="163" t="s">
        <v>1593</v>
      </c>
      <c r="F278" s="164" t="s">
        <v>1594</v>
      </c>
      <c r="G278" s="165" t="s">
        <v>552</v>
      </c>
      <c r="H278" s="166" t="s">
        <v>2902</v>
      </c>
      <c r="I278" s="167">
        <v>2</v>
      </c>
      <c r="J278" s="168" t="s">
        <v>2903</v>
      </c>
      <c r="L278" s="170">
        <v>2</v>
      </c>
    </row>
    <row r="279" spans="1:12" x14ac:dyDescent="0.25">
      <c r="A279" s="171" t="str">
        <f t="shared" si="16"/>
        <v>90128BH</v>
      </c>
      <c r="B279" s="171" t="str">
        <f t="shared" si="17"/>
        <v>REIFF</v>
      </c>
      <c r="C279" s="171" t="str">
        <f t="shared" si="18"/>
        <v>Кепка</v>
      </c>
      <c r="D279" s="172" t="str">
        <f t="shared" si="19"/>
        <v>Кепки</v>
      </c>
      <c r="E279" s="163" t="s">
        <v>1595</v>
      </c>
      <c r="F279" s="164" t="s">
        <v>1594</v>
      </c>
      <c r="G279" s="165" t="s">
        <v>553</v>
      </c>
      <c r="H279" s="166" t="s">
        <v>2904</v>
      </c>
      <c r="I279" s="167">
        <v>3</v>
      </c>
      <c r="J279" s="168" t="s">
        <v>2905</v>
      </c>
      <c r="L279" s="170">
        <v>3</v>
      </c>
    </row>
    <row r="280" spans="1:12" x14ac:dyDescent="0.25">
      <c r="A280" s="171" t="str">
        <f t="shared" si="16"/>
        <v>90128BH</v>
      </c>
      <c r="B280" s="171" t="str">
        <f t="shared" si="17"/>
        <v>REIFF</v>
      </c>
      <c r="C280" s="171" t="str">
        <f t="shared" si="18"/>
        <v>Кепка</v>
      </c>
      <c r="D280" s="172" t="str">
        <f t="shared" si="19"/>
        <v>Кепки</v>
      </c>
      <c r="E280" s="163" t="s">
        <v>1596</v>
      </c>
      <c r="F280" s="164" t="s">
        <v>1594</v>
      </c>
      <c r="G280" s="165" t="s">
        <v>550</v>
      </c>
      <c r="H280" s="166" t="s">
        <v>2902</v>
      </c>
      <c r="I280" s="167">
        <v>1</v>
      </c>
      <c r="J280" s="168" t="s">
        <v>2906</v>
      </c>
      <c r="L280" s="170">
        <v>1</v>
      </c>
    </row>
    <row r="281" spans="1:12" x14ac:dyDescent="0.25">
      <c r="A281" s="171" t="str">
        <f t="shared" si="16"/>
        <v>90128BH</v>
      </c>
      <c r="B281" s="171" t="str">
        <f t="shared" si="17"/>
        <v>REIFF</v>
      </c>
      <c r="C281" s="171" t="str">
        <f t="shared" si="18"/>
        <v>Кепка</v>
      </c>
      <c r="D281" s="172" t="str">
        <f t="shared" si="19"/>
        <v>Кепки</v>
      </c>
      <c r="E281" s="163" t="s">
        <v>1597</v>
      </c>
      <c r="F281" s="164" t="s">
        <v>1208</v>
      </c>
      <c r="G281" s="165" t="s">
        <v>555</v>
      </c>
      <c r="H281" s="166" t="s">
        <v>2904</v>
      </c>
      <c r="I281" s="167">
        <v>1</v>
      </c>
      <c r="J281" s="168" t="s">
        <v>2904</v>
      </c>
      <c r="L281" s="170">
        <v>1</v>
      </c>
    </row>
    <row r="282" spans="1:12" x14ac:dyDescent="0.25">
      <c r="A282" s="171" t="str">
        <f t="shared" si="16"/>
        <v>90128BH</v>
      </c>
      <c r="B282" s="171" t="str">
        <f t="shared" si="17"/>
        <v>REIFF</v>
      </c>
      <c r="C282" s="171" t="str">
        <f t="shared" si="18"/>
        <v>Кепка</v>
      </c>
      <c r="D282" s="172" t="str">
        <f t="shared" si="19"/>
        <v>Кепки</v>
      </c>
      <c r="E282" s="163" t="s">
        <v>1598</v>
      </c>
      <c r="F282" s="164" t="s">
        <v>1208</v>
      </c>
      <c r="G282" s="165" t="s">
        <v>552</v>
      </c>
      <c r="H282" s="166" t="s">
        <v>2907</v>
      </c>
      <c r="I282" s="167">
        <v>3</v>
      </c>
      <c r="J282" s="168" t="s">
        <v>2908</v>
      </c>
      <c r="L282" s="170">
        <v>3</v>
      </c>
    </row>
    <row r="283" spans="1:12" x14ac:dyDescent="0.25">
      <c r="A283" s="171" t="str">
        <f t="shared" si="16"/>
        <v>90128BH</v>
      </c>
      <c r="B283" s="171" t="str">
        <f t="shared" si="17"/>
        <v>REIFF</v>
      </c>
      <c r="C283" s="171" t="str">
        <f t="shared" si="18"/>
        <v>Кепка</v>
      </c>
      <c r="D283" s="172" t="str">
        <f t="shared" si="19"/>
        <v>Кепки</v>
      </c>
      <c r="E283" s="163" t="s">
        <v>1207</v>
      </c>
      <c r="F283" s="164" t="s">
        <v>1208</v>
      </c>
      <c r="G283" s="165" t="s">
        <v>553</v>
      </c>
      <c r="H283" s="166" t="s">
        <v>2909</v>
      </c>
      <c r="I283" s="167">
        <v>3</v>
      </c>
      <c r="J283" s="168" t="s">
        <v>2910</v>
      </c>
      <c r="L283" s="170">
        <v>3</v>
      </c>
    </row>
    <row r="284" spans="1:12" x14ac:dyDescent="0.25">
      <c r="A284" s="171" t="str">
        <f t="shared" si="16"/>
        <v>90129BH</v>
      </c>
      <c r="B284" s="171" t="str">
        <f t="shared" si="17"/>
        <v>Alsen</v>
      </c>
      <c r="C284" s="171" t="str">
        <f t="shared" si="18"/>
        <v>Кепка</v>
      </c>
      <c r="D284" s="172" t="str">
        <f t="shared" si="19"/>
        <v>Кепки</v>
      </c>
      <c r="E284" s="163" t="s">
        <v>2911</v>
      </c>
      <c r="F284" s="164" t="s">
        <v>2912</v>
      </c>
      <c r="G284" s="165" t="s">
        <v>552</v>
      </c>
      <c r="H284" s="166" t="s">
        <v>2913</v>
      </c>
      <c r="I284" s="167">
        <v>3</v>
      </c>
      <c r="J284" s="168" t="s">
        <v>2914</v>
      </c>
      <c r="L284" s="170">
        <v>3</v>
      </c>
    </row>
    <row r="285" spans="1:12" x14ac:dyDescent="0.25">
      <c r="A285" s="171" t="str">
        <f t="shared" si="16"/>
        <v>90129BH</v>
      </c>
      <c r="B285" s="171" t="str">
        <f t="shared" si="17"/>
        <v>Alsen</v>
      </c>
      <c r="C285" s="171" t="str">
        <f t="shared" si="18"/>
        <v>Кепка</v>
      </c>
      <c r="D285" s="172" t="str">
        <f t="shared" si="19"/>
        <v>Кепки</v>
      </c>
      <c r="E285" s="163" t="s">
        <v>2915</v>
      </c>
      <c r="F285" s="164" t="s">
        <v>2912</v>
      </c>
      <c r="G285" s="165" t="s">
        <v>553</v>
      </c>
      <c r="H285" s="166" t="s">
        <v>2913</v>
      </c>
      <c r="I285" s="167">
        <v>1</v>
      </c>
      <c r="J285" s="168" t="s">
        <v>2913</v>
      </c>
      <c r="L285" s="170">
        <v>1</v>
      </c>
    </row>
    <row r="286" spans="1:12" x14ac:dyDescent="0.25">
      <c r="A286" s="171" t="str">
        <f t="shared" si="16"/>
        <v>90129BH</v>
      </c>
      <c r="B286" s="171" t="str">
        <f t="shared" si="17"/>
        <v>Alsen</v>
      </c>
      <c r="C286" s="171" t="str">
        <f t="shared" si="18"/>
        <v>Кепка</v>
      </c>
      <c r="D286" s="172" t="str">
        <f t="shared" si="19"/>
        <v>Кепки</v>
      </c>
      <c r="E286" s="163" t="s">
        <v>2916</v>
      </c>
      <c r="F286" s="164" t="s">
        <v>2912</v>
      </c>
      <c r="G286" s="165" t="s">
        <v>550</v>
      </c>
      <c r="H286" s="166" t="s">
        <v>2913</v>
      </c>
      <c r="I286" s="167">
        <v>1</v>
      </c>
      <c r="J286" s="168" t="s">
        <v>2913</v>
      </c>
      <c r="L286" s="170">
        <v>1</v>
      </c>
    </row>
    <row r="287" spans="1:12" x14ac:dyDescent="0.25">
      <c r="A287" s="171" t="str">
        <f t="shared" si="16"/>
        <v>90129BH</v>
      </c>
      <c r="B287" s="171" t="str">
        <f t="shared" si="17"/>
        <v>ALSEN</v>
      </c>
      <c r="C287" s="171" t="str">
        <f t="shared" si="18"/>
        <v>Кепка</v>
      </c>
      <c r="D287" s="172" t="str">
        <f t="shared" si="19"/>
        <v>Кепки</v>
      </c>
      <c r="E287" s="163" t="s">
        <v>2917</v>
      </c>
      <c r="F287" s="164" t="s">
        <v>1703</v>
      </c>
      <c r="G287" s="165" t="s">
        <v>555</v>
      </c>
      <c r="H287" s="166" t="s">
        <v>2913</v>
      </c>
      <c r="I287" s="167">
        <v>1</v>
      </c>
      <c r="J287" s="168" t="s">
        <v>2913</v>
      </c>
      <c r="L287" s="170">
        <v>1</v>
      </c>
    </row>
    <row r="288" spans="1:12" x14ac:dyDescent="0.25">
      <c r="A288" s="171" t="str">
        <f t="shared" si="16"/>
        <v>90129BH</v>
      </c>
      <c r="B288" s="171" t="str">
        <f t="shared" si="17"/>
        <v>ALSEN</v>
      </c>
      <c r="C288" s="171" t="str">
        <f t="shared" si="18"/>
        <v>Кепка</v>
      </c>
      <c r="D288" s="172" t="str">
        <f t="shared" si="19"/>
        <v>Кепки</v>
      </c>
      <c r="E288" s="163" t="s">
        <v>2918</v>
      </c>
      <c r="F288" s="164" t="s">
        <v>1703</v>
      </c>
      <c r="G288" s="165" t="s">
        <v>552</v>
      </c>
      <c r="H288" s="166" t="s">
        <v>2913</v>
      </c>
      <c r="I288" s="167">
        <v>2</v>
      </c>
      <c r="J288" s="168" t="s">
        <v>2919</v>
      </c>
      <c r="L288" s="170">
        <v>2</v>
      </c>
    </row>
    <row r="289" spans="1:12" x14ac:dyDescent="0.25">
      <c r="A289" s="171" t="str">
        <f t="shared" si="16"/>
        <v>90129BH</v>
      </c>
      <c r="B289" s="171" t="str">
        <f t="shared" si="17"/>
        <v>ALSEN</v>
      </c>
      <c r="C289" s="171" t="str">
        <f t="shared" si="18"/>
        <v>Кепка</v>
      </c>
      <c r="D289" s="172" t="str">
        <f t="shared" si="19"/>
        <v>Кепки</v>
      </c>
      <c r="E289" s="163" t="s">
        <v>1702</v>
      </c>
      <c r="F289" s="164" t="s">
        <v>1703</v>
      </c>
      <c r="G289" s="165" t="s">
        <v>553</v>
      </c>
      <c r="H289" s="166" t="s">
        <v>2913</v>
      </c>
      <c r="I289" s="167">
        <v>1</v>
      </c>
      <c r="J289" s="168" t="s">
        <v>2913</v>
      </c>
      <c r="L289" s="170">
        <v>1</v>
      </c>
    </row>
    <row r="290" spans="1:12" x14ac:dyDescent="0.25">
      <c r="A290" s="171" t="str">
        <f t="shared" si="16"/>
        <v>90130BH</v>
      </c>
      <c r="B290" s="171" t="str">
        <f t="shared" si="17"/>
        <v>CARLS</v>
      </c>
      <c r="C290" s="171" t="str">
        <f t="shared" si="18"/>
        <v>Кепка</v>
      </c>
      <c r="D290" s="172" t="str">
        <f t="shared" si="19"/>
        <v>Кепки</v>
      </c>
      <c r="E290" s="163" t="s">
        <v>1704</v>
      </c>
      <c r="F290" s="164" t="s">
        <v>1705</v>
      </c>
      <c r="G290" s="165" t="s">
        <v>553</v>
      </c>
      <c r="H290" s="166" t="s">
        <v>2920</v>
      </c>
      <c r="I290" s="167">
        <v>1</v>
      </c>
      <c r="J290" s="168" t="s">
        <v>2920</v>
      </c>
      <c r="L290" s="170">
        <v>1</v>
      </c>
    </row>
    <row r="291" spans="1:12" x14ac:dyDescent="0.25">
      <c r="A291" s="171" t="str">
        <f t="shared" si="16"/>
        <v>90131BH</v>
      </c>
      <c r="B291" s="171" t="str">
        <f t="shared" si="17"/>
        <v>NOVI</v>
      </c>
      <c r="C291" s="171" t="str">
        <f t="shared" si="18"/>
        <v>Кепка</v>
      </c>
      <c r="D291" s="172" t="str">
        <f t="shared" si="19"/>
        <v>Кепки</v>
      </c>
      <c r="E291" s="163" t="s">
        <v>2921</v>
      </c>
      <c r="F291" s="164" t="s">
        <v>2922</v>
      </c>
      <c r="G291" s="165" t="s">
        <v>555</v>
      </c>
      <c r="H291" s="166" t="s">
        <v>2913</v>
      </c>
      <c r="I291" s="167">
        <v>1</v>
      </c>
      <c r="J291" s="168" t="s">
        <v>2913</v>
      </c>
      <c r="L291" s="170">
        <v>1</v>
      </c>
    </row>
    <row r="292" spans="1:12" x14ac:dyDescent="0.25">
      <c r="A292" s="171" t="str">
        <f t="shared" si="16"/>
        <v>90131BH</v>
      </c>
      <c r="B292" s="171" t="str">
        <f t="shared" si="17"/>
        <v>NOVI</v>
      </c>
      <c r="C292" s="171" t="str">
        <f t="shared" si="18"/>
        <v>Кепка</v>
      </c>
      <c r="D292" s="172" t="str">
        <f t="shared" si="19"/>
        <v>Кепки</v>
      </c>
      <c r="E292" s="163" t="s">
        <v>2923</v>
      </c>
      <c r="F292" s="164" t="s">
        <v>2922</v>
      </c>
      <c r="G292" s="165" t="s">
        <v>552</v>
      </c>
      <c r="H292" s="166" t="s">
        <v>2913</v>
      </c>
      <c r="I292" s="167">
        <v>3</v>
      </c>
      <c r="J292" s="168" t="s">
        <v>2914</v>
      </c>
      <c r="L292" s="170">
        <v>3</v>
      </c>
    </row>
    <row r="293" spans="1:12" x14ac:dyDescent="0.25">
      <c r="A293" s="171" t="str">
        <f t="shared" si="16"/>
        <v>90131BH</v>
      </c>
      <c r="B293" s="171" t="str">
        <f t="shared" si="17"/>
        <v>NOVI</v>
      </c>
      <c r="C293" s="171" t="str">
        <f t="shared" si="18"/>
        <v>Кепка</v>
      </c>
      <c r="D293" s="172" t="str">
        <f t="shared" si="19"/>
        <v>Кепки</v>
      </c>
      <c r="E293" s="163" t="s">
        <v>1706</v>
      </c>
      <c r="F293" s="164" t="s">
        <v>2922</v>
      </c>
      <c r="G293" s="165" t="s">
        <v>553</v>
      </c>
      <c r="H293" s="166" t="s">
        <v>2913</v>
      </c>
      <c r="I293" s="167">
        <v>4</v>
      </c>
      <c r="J293" s="168" t="s">
        <v>2924</v>
      </c>
      <c r="L293" s="170">
        <v>4</v>
      </c>
    </row>
    <row r="294" spans="1:12" x14ac:dyDescent="0.25">
      <c r="A294" s="171" t="str">
        <f t="shared" si="16"/>
        <v>90131BH</v>
      </c>
      <c r="B294" s="171" t="str">
        <f t="shared" si="17"/>
        <v>NOVI</v>
      </c>
      <c r="C294" s="171" t="str">
        <f t="shared" si="18"/>
        <v>Кепка</v>
      </c>
      <c r="D294" s="172" t="str">
        <f t="shared" si="19"/>
        <v>Кепки</v>
      </c>
      <c r="E294" s="163" t="s">
        <v>2925</v>
      </c>
      <c r="F294" s="164" t="s">
        <v>2922</v>
      </c>
      <c r="G294" s="165" t="s">
        <v>550</v>
      </c>
      <c r="H294" s="166" t="s">
        <v>2913</v>
      </c>
      <c r="I294" s="167">
        <v>3</v>
      </c>
      <c r="J294" s="168" t="s">
        <v>2914</v>
      </c>
      <c r="L294" s="170">
        <v>3</v>
      </c>
    </row>
    <row r="295" spans="1:12" x14ac:dyDescent="0.25">
      <c r="A295" s="171" t="str">
        <f t="shared" si="16"/>
        <v>90134BH</v>
      </c>
      <c r="B295" s="171" t="str">
        <f t="shared" si="17"/>
        <v>ALMAS</v>
      </c>
      <c r="C295" s="171" t="str">
        <f t="shared" si="18"/>
        <v>Кепка</v>
      </c>
      <c r="D295" s="172" t="str">
        <f t="shared" si="19"/>
        <v>Кепки</v>
      </c>
      <c r="E295" s="163" t="s">
        <v>2926</v>
      </c>
      <c r="F295" s="164" t="s">
        <v>2927</v>
      </c>
      <c r="G295" s="165" t="s">
        <v>555</v>
      </c>
      <c r="H295" s="166" t="s">
        <v>2913</v>
      </c>
      <c r="I295" s="167">
        <v>1</v>
      </c>
      <c r="J295" s="168" t="s">
        <v>2913</v>
      </c>
      <c r="L295" s="170">
        <v>1</v>
      </c>
    </row>
    <row r="296" spans="1:12" x14ac:dyDescent="0.25">
      <c r="A296" s="171" t="str">
        <f t="shared" si="16"/>
        <v>90134BH</v>
      </c>
      <c r="B296" s="171" t="str">
        <f t="shared" si="17"/>
        <v>ALMAS</v>
      </c>
      <c r="C296" s="171" t="str">
        <f t="shared" si="18"/>
        <v>Кепка</v>
      </c>
      <c r="D296" s="172" t="str">
        <f t="shared" si="19"/>
        <v>Кепки</v>
      </c>
      <c r="E296" s="163" t="s">
        <v>2928</v>
      </c>
      <c r="F296" s="164" t="s">
        <v>2927</v>
      </c>
      <c r="G296" s="165" t="s">
        <v>552</v>
      </c>
      <c r="H296" s="166" t="s">
        <v>2913</v>
      </c>
      <c r="I296" s="167">
        <v>4</v>
      </c>
      <c r="J296" s="168" t="s">
        <v>2924</v>
      </c>
      <c r="L296" s="170">
        <v>4</v>
      </c>
    </row>
    <row r="297" spans="1:12" x14ac:dyDescent="0.25">
      <c r="A297" s="171" t="str">
        <f t="shared" si="16"/>
        <v>90134BH</v>
      </c>
      <c r="B297" s="171" t="str">
        <f t="shared" si="17"/>
        <v>ALMAS</v>
      </c>
      <c r="C297" s="171" t="str">
        <f t="shared" si="18"/>
        <v>Кепка</v>
      </c>
      <c r="D297" s="172" t="str">
        <f t="shared" si="19"/>
        <v>Кепки</v>
      </c>
      <c r="E297" s="163" t="s">
        <v>1707</v>
      </c>
      <c r="F297" s="164" t="s">
        <v>2927</v>
      </c>
      <c r="G297" s="165" t="s">
        <v>553</v>
      </c>
      <c r="H297" s="166" t="s">
        <v>2913</v>
      </c>
      <c r="I297" s="167">
        <v>5</v>
      </c>
      <c r="J297" s="168" t="s">
        <v>2929</v>
      </c>
      <c r="L297" s="170">
        <v>5</v>
      </c>
    </row>
    <row r="298" spans="1:12" x14ac:dyDescent="0.25">
      <c r="A298" s="171" t="str">
        <f t="shared" si="16"/>
        <v>90134BH</v>
      </c>
      <c r="B298" s="171" t="str">
        <f t="shared" si="17"/>
        <v>ALMAS</v>
      </c>
      <c r="C298" s="171" t="str">
        <f t="shared" si="18"/>
        <v>Кепка</v>
      </c>
      <c r="D298" s="172" t="str">
        <f t="shared" si="19"/>
        <v>Кепки</v>
      </c>
      <c r="E298" s="163" t="s">
        <v>2930</v>
      </c>
      <c r="F298" s="164" t="s">
        <v>2927</v>
      </c>
      <c r="G298" s="165" t="s">
        <v>550</v>
      </c>
      <c r="H298" s="166" t="s">
        <v>2913</v>
      </c>
      <c r="I298" s="167">
        <v>3</v>
      </c>
      <c r="J298" s="168" t="s">
        <v>2914</v>
      </c>
      <c r="L298" s="170">
        <v>3</v>
      </c>
    </row>
    <row r="299" spans="1:12" x14ac:dyDescent="0.25">
      <c r="A299" s="171" t="str">
        <f t="shared" si="16"/>
        <v>90135BH</v>
      </c>
      <c r="B299" s="171" t="str">
        <f t="shared" si="17"/>
        <v>FLEET</v>
      </c>
      <c r="C299" s="171" t="str">
        <f t="shared" si="18"/>
        <v>Кепка</v>
      </c>
      <c r="D299" s="172" t="str">
        <f t="shared" si="19"/>
        <v>Кепки</v>
      </c>
      <c r="E299" s="163" t="s">
        <v>1708</v>
      </c>
      <c r="F299" s="164" t="s">
        <v>1709</v>
      </c>
      <c r="G299" s="165" t="s">
        <v>553</v>
      </c>
      <c r="H299" s="166" t="s">
        <v>2931</v>
      </c>
      <c r="I299" s="167">
        <v>1</v>
      </c>
      <c r="J299" s="168" t="s">
        <v>2931</v>
      </c>
      <c r="L299" s="170">
        <v>1</v>
      </c>
    </row>
    <row r="300" spans="1:12" x14ac:dyDescent="0.25">
      <c r="A300" s="171" t="str">
        <f t="shared" si="16"/>
        <v>90136BH</v>
      </c>
      <c r="B300" s="171" t="str">
        <f t="shared" si="17"/>
        <v>FERGUS</v>
      </c>
      <c r="C300" s="171" t="str">
        <f t="shared" si="18"/>
        <v>Кепка</v>
      </c>
      <c r="D300" s="172" t="str">
        <f t="shared" si="19"/>
        <v>Кепки</v>
      </c>
      <c r="E300" s="163" t="s">
        <v>1710</v>
      </c>
      <c r="F300" s="164" t="s">
        <v>1711</v>
      </c>
      <c r="G300" s="165" t="s">
        <v>553</v>
      </c>
      <c r="H300" s="166" t="s">
        <v>2932</v>
      </c>
      <c r="I300" s="167">
        <v>1</v>
      </c>
      <c r="J300" s="168" t="s">
        <v>2932</v>
      </c>
      <c r="L300" s="170">
        <v>1</v>
      </c>
    </row>
    <row r="301" spans="1:12" x14ac:dyDescent="0.25">
      <c r="A301" s="171" t="str">
        <f t="shared" si="16"/>
        <v>90141BH</v>
      </c>
      <c r="B301" s="171" t="str">
        <f t="shared" si="17"/>
        <v>BEDIAS</v>
      </c>
      <c r="C301" s="171" t="str">
        <f t="shared" si="18"/>
        <v>Кепка</v>
      </c>
      <c r="D301" s="172" t="str">
        <f t="shared" si="19"/>
        <v>Кепки</v>
      </c>
      <c r="E301" s="163" t="s">
        <v>2143</v>
      </c>
      <c r="F301" s="164" t="s">
        <v>2144</v>
      </c>
      <c r="G301" s="165" t="s">
        <v>553</v>
      </c>
      <c r="H301" s="166" t="s">
        <v>2933</v>
      </c>
      <c r="I301" s="167">
        <v>1</v>
      </c>
      <c r="J301" s="168" t="s">
        <v>2933</v>
      </c>
      <c r="L301" s="170">
        <v>1</v>
      </c>
    </row>
    <row r="302" spans="1:12" x14ac:dyDescent="0.25">
      <c r="A302" s="171" t="str">
        <f t="shared" si="16"/>
        <v>90142BH</v>
      </c>
      <c r="B302" s="171" t="str">
        <f t="shared" si="17"/>
        <v>WORTHAM</v>
      </c>
      <c r="C302" s="171" t="str">
        <f t="shared" si="18"/>
        <v>Кепка</v>
      </c>
      <c r="D302" s="172" t="str">
        <f t="shared" si="19"/>
        <v>Кепки</v>
      </c>
      <c r="E302" s="163" t="s">
        <v>2145</v>
      </c>
      <c r="F302" s="164" t="s">
        <v>2146</v>
      </c>
      <c r="G302" s="165" t="s">
        <v>553</v>
      </c>
      <c r="H302" s="166" t="s">
        <v>2934</v>
      </c>
      <c r="I302" s="167">
        <v>1</v>
      </c>
      <c r="J302" s="168" t="s">
        <v>2934</v>
      </c>
      <c r="L302" s="170">
        <v>1</v>
      </c>
    </row>
    <row r="303" spans="1:12" x14ac:dyDescent="0.25">
      <c r="A303" s="171" t="str">
        <f t="shared" si="16"/>
        <v>90143BH</v>
      </c>
      <c r="B303" s="171" t="str">
        <f t="shared" si="17"/>
        <v>GURLEY</v>
      </c>
      <c r="C303" s="171" t="str">
        <f t="shared" si="18"/>
        <v>Кепка</v>
      </c>
      <c r="D303" s="172" t="str">
        <f t="shared" si="19"/>
        <v>Кепки</v>
      </c>
      <c r="E303" s="163" t="s">
        <v>2147</v>
      </c>
      <c r="F303" s="164" t="s">
        <v>2148</v>
      </c>
      <c r="G303" s="165" t="s">
        <v>553</v>
      </c>
      <c r="H303" s="166" t="s">
        <v>2935</v>
      </c>
      <c r="I303" s="167">
        <v>1</v>
      </c>
      <c r="J303" s="168" t="s">
        <v>2935</v>
      </c>
      <c r="L303" s="170">
        <v>1</v>
      </c>
    </row>
    <row r="304" spans="1:12" x14ac:dyDescent="0.25">
      <c r="A304" s="171" t="str">
        <f t="shared" si="16"/>
        <v>90148BH</v>
      </c>
      <c r="B304" s="171" t="str">
        <f t="shared" si="17"/>
        <v>CANDLER</v>
      </c>
      <c r="C304" s="171" t="str">
        <f t="shared" si="18"/>
        <v>Кепка</v>
      </c>
      <c r="D304" s="172" t="str">
        <f t="shared" si="19"/>
        <v>Кепки</v>
      </c>
      <c r="E304" s="163" t="s">
        <v>2936</v>
      </c>
      <c r="F304" s="164" t="s">
        <v>2150</v>
      </c>
      <c r="G304" s="165" t="s">
        <v>555</v>
      </c>
      <c r="H304" s="166" t="s">
        <v>2937</v>
      </c>
      <c r="I304" s="167">
        <v>1</v>
      </c>
      <c r="J304" s="168" t="s">
        <v>2937</v>
      </c>
      <c r="L304" s="170">
        <v>1</v>
      </c>
    </row>
    <row r="305" spans="1:12" x14ac:dyDescent="0.25">
      <c r="A305" s="171" t="str">
        <f t="shared" si="16"/>
        <v>90148BH</v>
      </c>
      <c r="B305" s="171" t="str">
        <f t="shared" si="17"/>
        <v>CANDLER</v>
      </c>
      <c r="C305" s="171" t="str">
        <f t="shared" si="18"/>
        <v>Кепка</v>
      </c>
      <c r="D305" s="172" t="str">
        <f t="shared" si="19"/>
        <v>Кепки</v>
      </c>
      <c r="E305" s="163" t="s">
        <v>2938</v>
      </c>
      <c r="F305" s="164" t="s">
        <v>2150</v>
      </c>
      <c r="G305" s="165" t="s">
        <v>552</v>
      </c>
      <c r="H305" s="166" t="s">
        <v>2937</v>
      </c>
      <c r="I305" s="167">
        <v>1</v>
      </c>
      <c r="J305" s="168" t="s">
        <v>2937</v>
      </c>
      <c r="L305" s="170">
        <v>1</v>
      </c>
    </row>
    <row r="306" spans="1:12" x14ac:dyDescent="0.25">
      <c r="A306" s="171" t="str">
        <f t="shared" si="16"/>
        <v>90148BH</v>
      </c>
      <c r="B306" s="171" t="str">
        <f t="shared" si="17"/>
        <v>CANDLER</v>
      </c>
      <c r="C306" s="171" t="str">
        <f t="shared" si="18"/>
        <v>Кепка</v>
      </c>
      <c r="D306" s="172" t="str">
        <f t="shared" si="19"/>
        <v>Кепки</v>
      </c>
      <c r="E306" s="163" t="s">
        <v>2149</v>
      </c>
      <c r="F306" s="164" t="s">
        <v>2150</v>
      </c>
      <c r="G306" s="165" t="s">
        <v>553</v>
      </c>
      <c r="H306" s="166" t="s">
        <v>2937</v>
      </c>
      <c r="I306" s="167">
        <v>2</v>
      </c>
      <c r="J306" s="168" t="s">
        <v>2939</v>
      </c>
      <c r="L306" s="170">
        <v>2</v>
      </c>
    </row>
    <row r="307" spans="1:12" x14ac:dyDescent="0.25">
      <c r="A307" s="171" t="str">
        <f t="shared" si="16"/>
        <v>90148BH</v>
      </c>
      <c r="B307" s="171" t="str">
        <f t="shared" si="17"/>
        <v>CANDLER</v>
      </c>
      <c r="C307" s="171" t="str">
        <f t="shared" si="18"/>
        <v>Кепка</v>
      </c>
      <c r="D307" s="172" t="str">
        <f t="shared" si="19"/>
        <v>Кепки</v>
      </c>
      <c r="E307" s="163" t="s">
        <v>2940</v>
      </c>
      <c r="F307" s="164" t="s">
        <v>2150</v>
      </c>
      <c r="G307" s="165" t="s">
        <v>550</v>
      </c>
      <c r="H307" s="166" t="s">
        <v>2937</v>
      </c>
      <c r="I307" s="167">
        <v>3</v>
      </c>
      <c r="J307" s="168" t="s">
        <v>2941</v>
      </c>
      <c r="L307" s="170">
        <v>3</v>
      </c>
    </row>
    <row r="308" spans="1:12" x14ac:dyDescent="0.25">
      <c r="A308" s="171" t="str">
        <f t="shared" si="16"/>
        <v>90148BH</v>
      </c>
      <c r="B308" s="171" t="str">
        <f t="shared" si="17"/>
        <v>Candler</v>
      </c>
      <c r="C308" s="171" t="str">
        <f t="shared" si="18"/>
        <v>Кепка</v>
      </c>
      <c r="D308" s="172" t="str">
        <f t="shared" si="19"/>
        <v>Кепки</v>
      </c>
      <c r="E308" s="163" t="s">
        <v>2942</v>
      </c>
      <c r="F308" s="164" t="s">
        <v>2943</v>
      </c>
      <c r="G308" s="165" t="s">
        <v>555</v>
      </c>
      <c r="H308" s="166" t="s">
        <v>2937</v>
      </c>
      <c r="I308" s="167">
        <v>1</v>
      </c>
      <c r="J308" s="168" t="s">
        <v>2937</v>
      </c>
      <c r="L308" s="170">
        <v>1</v>
      </c>
    </row>
    <row r="309" spans="1:12" x14ac:dyDescent="0.25">
      <c r="A309" s="171" t="str">
        <f t="shared" si="16"/>
        <v>90148BH</v>
      </c>
      <c r="B309" s="171" t="str">
        <f t="shared" si="17"/>
        <v>Candler</v>
      </c>
      <c r="C309" s="171" t="str">
        <f t="shared" si="18"/>
        <v>Кепка</v>
      </c>
      <c r="D309" s="172" t="str">
        <f t="shared" si="19"/>
        <v>Кепки</v>
      </c>
      <c r="E309" s="163" t="s">
        <v>2944</v>
      </c>
      <c r="F309" s="164" t="s">
        <v>2943</v>
      </c>
      <c r="G309" s="165" t="s">
        <v>552</v>
      </c>
      <c r="H309" s="166" t="s">
        <v>2937</v>
      </c>
      <c r="I309" s="167">
        <v>1</v>
      </c>
      <c r="J309" s="168" t="s">
        <v>2937</v>
      </c>
      <c r="L309" s="170">
        <v>1</v>
      </c>
    </row>
    <row r="310" spans="1:12" x14ac:dyDescent="0.25">
      <c r="A310" s="171" t="str">
        <f t="shared" si="16"/>
        <v>90148BH</v>
      </c>
      <c r="B310" s="171" t="str">
        <f t="shared" si="17"/>
        <v>Candler</v>
      </c>
      <c r="C310" s="171" t="str">
        <f t="shared" si="18"/>
        <v>Кепка</v>
      </c>
      <c r="D310" s="172" t="str">
        <f t="shared" si="19"/>
        <v>Кепки</v>
      </c>
      <c r="E310" s="163" t="s">
        <v>2945</v>
      </c>
      <c r="F310" s="164" t="s">
        <v>2943</v>
      </c>
      <c r="G310" s="165" t="s">
        <v>553</v>
      </c>
      <c r="H310" s="166" t="s">
        <v>2937</v>
      </c>
      <c r="I310" s="167">
        <v>3</v>
      </c>
      <c r="J310" s="168" t="s">
        <v>2941</v>
      </c>
      <c r="L310" s="170">
        <v>3</v>
      </c>
    </row>
    <row r="311" spans="1:12" x14ac:dyDescent="0.25">
      <c r="A311" s="171" t="str">
        <f t="shared" si="16"/>
        <v>90148BH</v>
      </c>
      <c r="B311" s="171" t="str">
        <f t="shared" si="17"/>
        <v>Candler</v>
      </c>
      <c r="C311" s="171" t="str">
        <f t="shared" si="18"/>
        <v>Кепка</v>
      </c>
      <c r="D311" s="172" t="str">
        <f t="shared" si="19"/>
        <v>Кепки</v>
      </c>
      <c r="E311" s="163" t="s">
        <v>2946</v>
      </c>
      <c r="F311" s="164" t="s">
        <v>2943</v>
      </c>
      <c r="G311" s="165" t="s">
        <v>550</v>
      </c>
      <c r="H311" s="166" t="s">
        <v>2937</v>
      </c>
      <c r="I311" s="167">
        <v>2</v>
      </c>
      <c r="J311" s="168" t="s">
        <v>2939</v>
      </c>
      <c r="L311" s="170">
        <v>2</v>
      </c>
    </row>
    <row r="312" spans="1:12" x14ac:dyDescent="0.25">
      <c r="A312" s="171" t="str">
        <f t="shared" si="16"/>
        <v>90149BH</v>
      </c>
      <c r="B312" s="171" t="str">
        <f t="shared" si="17"/>
        <v>PILAND</v>
      </c>
      <c r="C312" s="171" t="str">
        <f t="shared" si="18"/>
        <v>Кепка</v>
      </c>
      <c r="D312" s="172" t="str">
        <f t="shared" si="19"/>
        <v>Кепки</v>
      </c>
      <c r="E312" s="163" t="s">
        <v>2151</v>
      </c>
      <c r="F312" s="164" t="s">
        <v>2152</v>
      </c>
      <c r="G312" s="165" t="s">
        <v>553</v>
      </c>
      <c r="H312" s="166" t="s">
        <v>2947</v>
      </c>
      <c r="I312" s="167">
        <v>1</v>
      </c>
      <c r="J312" s="168" t="s">
        <v>2947</v>
      </c>
      <c r="L312" s="170">
        <v>1</v>
      </c>
    </row>
    <row r="313" spans="1:12" x14ac:dyDescent="0.25">
      <c r="A313" s="171" t="str">
        <f t="shared" si="16"/>
        <v>90150BH</v>
      </c>
      <c r="B313" s="171" t="str">
        <f t="shared" si="17"/>
        <v>STRADER</v>
      </c>
      <c r="C313" s="171" t="str">
        <f t="shared" si="18"/>
        <v>Кепка</v>
      </c>
      <c r="D313" s="172" t="str">
        <f t="shared" si="19"/>
        <v>Кепки</v>
      </c>
      <c r="E313" s="163" t="s">
        <v>2153</v>
      </c>
      <c r="F313" s="164" t="s">
        <v>2154</v>
      </c>
      <c r="G313" s="165" t="s">
        <v>553</v>
      </c>
      <c r="H313" s="166" t="s">
        <v>2948</v>
      </c>
      <c r="I313" s="167">
        <v>1</v>
      </c>
      <c r="J313" s="168" t="s">
        <v>2948</v>
      </c>
      <c r="L313" s="170">
        <v>1</v>
      </c>
    </row>
    <row r="314" spans="1:12" x14ac:dyDescent="0.25">
      <c r="A314" s="171" t="str">
        <f t="shared" si="16"/>
        <v>90151BH</v>
      </c>
      <c r="B314" s="171" t="str">
        <f t="shared" si="17"/>
        <v>LIPSEY</v>
      </c>
      <c r="C314" s="171" t="str">
        <f t="shared" si="18"/>
        <v>Кепка</v>
      </c>
      <c r="D314" s="172" t="str">
        <f t="shared" si="19"/>
        <v>Кепки</v>
      </c>
      <c r="E314" s="163" t="s">
        <v>2949</v>
      </c>
      <c r="F314" s="164" t="s">
        <v>2156</v>
      </c>
      <c r="G314" s="165" t="s">
        <v>555</v>
      </c>
      <c r="H314" s="166" t="s">
        <v>2950</v>
      </c>
      <c r="I314" s="167">
        <v>1</v>
      </c>
      <c r="J314" s="168" t="s">
        <v>2950</v>
      </c>
      <c r="L314" s="170">
        <v>1</v>
      </c>
    </row>
    <row r="315" spans="1:12" x14ac:dyDescent="0.25">
      <c r="A315" s="171" t="str">
        <f t="shared" si="16"/>
        <v>90151BH</v>
      </c>
      <c r="B315" s="171" t="str">
        <f t="shared" si="17"/>
        <v>LIPSEY</v>
      </c>
      <c r="C315" s="171" t="str">
        <f t="shared" si="18"/>
        <v>Кепка</v>
      </c>
      <c r="D315" s="172" t="str">
        <f t="shared" si="19"/>
        <v>Кепки</v>
      </c>
      <c r="E315" s="163" t="s">
        <v>2951</v>
      </c>
      <c r="F315" s="164" t="s">
        <v>2156</v>
      </c>
      <c r="G315" s="165" t="s">
        <v>552</v>
      </c>
      <c r="H315" s="166" t="s">
        <v>2950</v>
      </c>
      <c r="I315" s="167">
        <v>1</v>
      </c>
      <c r="J315" s="168" t="s">
        <v>2950</v>
      </c>
      <c r="L315" s="170">
        <v>1</v>
      </c>
    </row>
    <row r="316" spans="1:12" x14ac:dyDescent="0.25">
      <c r="A316" s="171" t="str">
        <f t="shared" si="16"/>
        <v>90151BH</v>
      </c>
      <c r="B316" s="171" t="str">
        <f t="shared" si="17"/>
        <v>LIPSEY</v>
      </c>
      <c r="C316" s="171" t="str">
        <f t="shared" si="18"/>
        <v>Кепка</v>
      </c>
      <c r="D316" s="172" t="str">
        <f t="shared" si="19"/>
        <v>Кепки</v>
      </c>
      <c r="E316" s="163" t="s">
        <v>2155</v>
      </c>
      <c r="F316" s="164" t="s">
        <v>2156</v>
      </c>
      <c r="G316" s="165" t="s">
        <v>553</v>
      </c>
      <c r="H316" s="166" t="s">
        <v>2950</v>
      </c>
      <c r="I316" s="167">
        <v>2</v>
      </c>
      <c r="J316" s="168" t="s">
        <v>2952</v>
      </c>
      <c r="L316" s="170">
        <v>2</v>
      </c>
    </row>
    <row r="317" spans="1:12" x14ac:dyDescent="0.25">
      <c r="A317" s="171" t="str">
        <f t="shared" si="16"/>
        <v>90151BH</v>
      </c>
      <c r="B317" s="171" t="str">
        <f t="shared" si="17"/>
        <v>LIPSEY</v>
      </c>
      <c r="C317" s="171" t="str">
        <f t="shared" si="18"/>
        <v>Кепка</v>
      </c>
      <c r="D317" s="172" t="str">
        <f t="shared" si="19"/>
        <v>Кепки</v>
      </c>
      <c r="E317" s="163" t="s">
        <v>2953</v>
      </c>
      <c r="F317" s="164" t="s">
        <v>2156</v>
      </c>
      <c r="G317" s="165" t="s">
        <v>550</v>
      </c>
      <c r="H317" s="166" t="s">
        <v>2950</v>
      </c>
      <c r="I317" s="167">
        <v>2</v>
      </c>
      <c r="J317" s="168" t="s">
        <v>2952</v>
      </c>
      <c r="L317" s="170">
        <v>2</v>
      </c>
    </row>
    <row r="318" spans="1:12" x14ac:dyDescent="0.25">
      <c r="A318" s="171" t="str">
        <f t="shared" si="16"/>
        <v>90153BH</v>
      </c>
      <c r="B318" s="171" t="str">
        <f t="shared" si="17"/>
        <v>RELLE</v>
      </c>
      <c r="C318" s="171" t="str">
        <f t="shared" si="18"/>
        <v>Кепка</v>
      </c>
      <c r="D318" s="172" t="str">
        <f t="shared" si="19"/>
        <v>Кепки</v>
      </c>
      <c r="E318" s="163" t="s">
        <v>2954</v>
      </c>
      <c r="F318" s="164" t="s">
        <v>2955</v>
      </c>
      <c r="G318" s="165" t="s">
        <v>599</v>
      </c>
      <c r="H318" s="166" t="s">
        <v>2956</v>
      </c>
      <c r="I318" s="167">
        <v>1</v>
      </c>
      <c r="J318" s="168" t="s">
        <v>2956</v>
      </c>
      <c r="L318" s="170">
        <v>1</v>
      </c>
    </row>
    <row r="319" spans="1:12" x14ac:dyDescent="0.25">
      <c r="A319" s="171" t="str">
        <f t="shared" si="16"/>
        <v>90154BH</v>
      </c>
      <c r="B319" s="171" t="str">
        <f t="shared" si="17"/>
        <v>NADEL</v>
      </c>
      <c r="C319" s="171" t="str">
        <f t="shared" si="18"/>
        <v>Кепка</v>
      </c>
      <c r="D319" s="172" t="str">
        <f t="shared" si="19"/>
        <v>Кепки</v>
      </c>
      <c r="E319" s="163" t="s">
        <v>2957</v>
      </c>
      <c r="F319" s="164" t="s">
        <v>2958</v>
      </c>
      <c r="G319" s="165" t="s">
        <v>553</v>
      </c>
      <c r="H319" s="166" t="s">
        <v>2959</v>
      </c>
      <c r="I319" s="167">
        <v>1</v>
      </c>
      <c r="J319" s="168" t="s">
        <v>2959</v>
      </c>
      <c r="L319" s="170">
        <v>1</v>
      </c>
    </row>
    <row r="320" spans="1:12" x14ac:dyDescent="0.25">
      <c r="A320" s="171" t="str">
        <f t="shared" si="16"/>
        <v>90155BH</v>
      </c>
      <c r="B320" s="171" t="str">
        <f t="shared" si="17"/>
        <v>SHIRIN</v>
      </c>
      <c r="C320" s="171" t="str">
        <f t="shared" si="18"/>
        <v>Кепка</v>
      </c>
      <c r="D320" s="172" t="str">
        <f t="shared" si="19"/>
        <v>Кепки</v>
      </c>
      <c r="E320" s="163" t="s">
        <v>2960</v>
      </c>
      <c r="F320" s="164" t="s">
        <v>2961</v>
      </c>
      <c r="G320" s="165" t="s">
        <v>553</v>
      </c>
      <c r="H320" s="166" t="s">
        <v>2962</v>
      </c>
      <c r="I320" s="167">
        <v>1</v>
      </c>
      <c r="J320" s="168" t="s">
        <v>2962</v>
      </c>
      <c r="L320" s="170">
        <v>1</v>
      </c>
    </row>
    <row r="321" spans="1:12" x14ac:dyDescent="0.25">
      <c r="A321" s="171" t="str">
        <f t="shared" si="16"/>
        <v>90156BH</v>
      </c>
      <c r="B321" s="171" t="str">
        <f t="shared" si="17"/>
        <v>LAZ</v>
      </c>
      <c r="C321" s="171" t="str">
        <f t="shared" si="18"/>
        <v>Кепка</v>
      </c>
      <c r="D321" s="172" t="str">
        <f t="shared" si="19"/>
        <v>Кепки</v>
      </c>
      <c r="E321" s="163" t="s">
        <v>2963</v>
      </c>
      <c r="F321" s="164" t="s">
        <v>2964</v>
      </c>
      <c r="G321" s="165" t="s">
        <v>553</v>
      </c>
      <c r="H321" s="166" t="s">
        <v>2965</v>
      </c>
      <c r="I321" s="167">
        <v>1</v>
      </c>
      <c r="J321" s="168" t="s">
        <v>2965</v>
      </c>
      <c r="L321" s="170">
        <v>1</v>
      </c>
    </row>
    <row r="322" spans="1:12" x14ac:dyDescent="0.25">
      <c r="A322" s="171" t="str">
        <f t="shared" si="16"/>
        <v>90157BH</v>
      </c>
      <c r="B322" s="171" t="str">
        <f t="shared" si="17"/>
        <v>JAXSON</v>
      </c>
      <c r="C322" s="171" t="str">
        <f t="shared" si="18"/>
        <v>Кепка</v>
      </c>
      <c r="D322" s="172" t="str">
        <f t="shared" si="19"/>
        <v>Кепки</v>
      </c>
      <c r="E322" s="163" t="s">
        <v>2966</v>
      </c>
      <c r="F322" s="164" t="s">
        <v>2967</v>
      </c>
      <c r="G322" s="165" t="s">
        <v>583</v>
      </c>
      <c r="H322" s="166" t="s">
        <v>2968</v>
      </c>
      <c r="I322" s="167">
        <v>1</v>
      </c>
      <c r="J322" s="168" t="s">
        <v>2968</v>
      </c>
      <c r="L322" s="170">
        <v>1</v>
      </c>
    </row>
    <row r="323" spans="1:12" x14ac:dyDescent="0.25">
      <c r="A323" s="171" t="str">
        <f t="shared" ref="A323:A386" si="20">_xlfn.LET(_xlpm.START,FIND("арт. ",F323)+5,_xlpm.END,FIND(" ",F323,_xlpm.START),_xlpm.Result,TRIM(MID(F323,_xlpm.START,_xlpm.END-_xlpm.START)),IFERROR(VALUE(_xlpm.Result),_xlpm.Result))</f>
        <v>90158BH</v>
      </c>
      <c r="B323" s="171" t="str">
        <f t="shared" ref="B323:B386" si="21">_xlfn.LET(_xlpm.START,FIND("арт. ",F323)+13,_xlpm.END,FIND("(",F323),TRIM(MID(F323,_xlpm.START,_xlpm.END-_xlpm.START)))</f>
        <v>BURNEY</v>
      </c>
      <c r="C323" s="171" t="str">
        <f t="shared" ref="C323:C386" si="22">_xlfn.LET(_xlpm.START,1,_xlpm.END,FIND(MID($Q$1,1,1),F323),TRIM(MID(F323,_xlpm.START,_xlpm.END-_xlpm.START)))</f>
        <v>Кепка</v>
      </c>
      <c r="D323" s="172" t="str">
        <f t="shared" ref="D323:D386" si="23">VLOOKUP(C323,M:N,2,0)</f>
        <v>Кепки</v>
      </c>
      <c r="E323" s="163" t="s">
        <v>2969</v>
      </c>
      <c r="F323" s="164" t="s">
        <v>2970</v>
      </c>
      <c r="G323" s="165" t="s">
        <v>553</v>
      </c>
      <c r="H323" s="166" t="s">
        <v>2971</v>
      </c>
      <c r="I323" s="167">
        <v>1</v>
      </c>
      <c r="J323" s="168" t="s">
        <v>2971</v>
      </c>
      <c r="L323" s="170">
        <v>1</v>
      </c>
    </row>
    <row r="324" spans="1:12" x14ac:dyDescent="0.25">
      <c r="A324" s="171" t="str">
        <f t="shared" si="20"/>
        <v>90159BH</v>
      </c>
      <c r="B324" s="171" t="str">
        <f t="shared" si="21"/>
        <v>TITUS</v>
      </c>
      <c r="C324" s="171" t="str">
        <f t="shared" si="22"/>
        <v>Кепка</v>
      </c>
      <c r="D324" s="172" t="str">
        <f t="shared" si="23"/>
        <v>Кепки</v>
      </c>
      <c r="E324" s="163" t="s">
        <v>2972</v>
      </c>
      <c r="F324" s="164" t="s">
        <v>2973</v>
      </c>
      <c r="G324" s="165" t="s">
        <v>553</v>
      </c>
      <c r="H324" s="166" t="s">
        <v>2886</v>
      </c>
      <c r="I324" s="167">
        <v>1</v>
      </c>
      <c r="J324" s="168" t="s">
        <v>2886</v>
      </c>
      <c r="L324" s="170">
        <v>1</v>
      </c>
    </row>
    <row r="325" spans="1:12" x14ac:dyDescent="0.25">
      <c r="A325" s="171" t="str">
        <f t="shared" si="20"/>
        <v>90162BH</v>
      </c>
      <c r="B325" s="171" t="str">
        <f t="shared" si="21"/>
        <v>ADAN</v>
      </c>
      <c r="C325" s="171" t="str">
        <f t="shared" si="22"/>
        <v>Кепка</v>
      </c>
      <c r="D325" s="172" t="str">
        <f t="shared" si="23"/>
        <v>Кепки</v>
      </c>
      <c r="E325" s="163" t="s">
        <v>2974</v>
      </c>
      <c r="F325" s="164" t="s">
        <v>2975</v>
      </c>
      <c r="G325" s="165" t="s">
        <v>583</v>
      </c>
      <c r="H325" s="166" t="s">
        <v>2976</v>
      </c>
      <c r="I325" s="167">
        <v>1</v>
      </c>
      <c r="J325" s="168" t="s">
        <v>2976</v>
      </c>
      <c r="L325" s="170">
        <v>1</v>
      </c>
    </row>
    <row r="326" spans="1:12" x14ac:dyDescent="0.25">
      <c r="A326" s="171" t="str">
        <f t="shared" si="20"/>
        <v>25543BH</v>
      </c>
      <c r="B326" s="171" t="str">
        <f t="shared" si="21"/>
        <v>KENSETT</v>
      </c>
      <c r="C326" s="171" t="str">
        <f t="shared" si="22"/>
        <v>Панама</v>
      </c>
      <c r="D326" s="172" t="str">
        <f t="shared" si="23"/>
        <v>Панамы</v>
      </c>
      <c r="E326" s="163" t="s">
        <v>2121</v>
      </c>
      <c r="F326" s="164" t="s">
        <v>2122</v>
      </c>
      <c r="G326" s="165" t="s">
        <v>555</v>
      </c>
      <c r="H326" s="166" t="s">
        <v>2977</v>
      </c>
      <c r="I326" s="167">
        <v>3</v>
      </c>
      <c r="J326" s="168" t="s">
        <v>2978</v>
      </c>
      <c r="L326" s="170">
        <v>3</v>
      </c>
    </row>
    <row r="327" spans="1:12" x14ac:dyDescent="0.25">
      <c r="A327" s="171" t="str">
        <f t="shared" si="20"/>
        <v>25543BH</v>
      </c>
      <c r="B327" s="171" t="str">
        <f t="shared" si="21"/>
        <v>KENSETT</v>
      </c>
      <c r="C327" s="171" t="str">
        <f t="shared" si="22"/>
        <v>Панама</v>
      </c>
      <c r="D327" s="172" t="str">
        <f t="shared" si="23"/>
        <v>Панамы</v>
      </c>
      <c r="E327" s="163" t="s">
        <v>2123</v>
      </c>
      <c r="F327" s="164" t="s">
        <v>2122</v>
      </c>
      <c r="G327" s="165" t="s">
        <v>552</v>
      </c>
      <c r="H327" s="166" t="s">
        <v>2977</v>
      </c>
      <c r="I327" s="167">
        <v>4</v>
      </c>
      <c r="J327" s="168" t="s">
        <v>2979</v>
      </c>
      <c r="L327" s="170">
        <v>4</v>
      </c>
    </row>
    <row r="328" spans="1:12" x14ac:dyDescent="0.25">
      <c r="A328" s="171" t="str">
        <f t="shared" si="20"/>
        <v>25543BH</v>
      </c>
      <c r="B328" s="171" t="str">
        <f t="shared" si="21"/>
        <v>KENSETT</v>
      </c>
      <c r="C328" s="171" t="str">
        <f t="shared" si="22"/>
        <v>Панама</v>
      </c>
      <c r="D328" s="172" t="str">
        <f t="shared" si="23"/>
        <v>Панамы</v>
      </c>
      <c r="E328" s="163" t="s">
        <v>2124</v>
      </c>
      <c r="F328" s="164" t="s">
        <v>2122</v>
      </c>
      <c r="G328" s="165" t="s">
        <v>553</v>
      </c>
      <c r="H328" s="166" t="s">
        <v>2980</v>
      </c>
      <c r="I328" s="167">
        <v>2</v>
      </c>
      <c r="J328" s="168" t="s">
        <v>2981</v>
      </c>
      <c r="L328" s="170">
        <v>2</v>
      </c>
    </row>
    <row r="329" spans="1:12" x14ac:dyDescent="0.25">
      <c r="A329" s="171" t="str">
        <f t="shared" si="20"/>
        <v>25543BH</v>
      </c>
      <c r="B329" s="171" t="str">
        <f t="shared" si="21"/>
        <v>KENSETT</v>
      </c>
      <c r="C329" s="171" t="str">
        <f t="shared" si="22"/>
        <v>Панама</v>
      </c>
      <c r="D329" s="172" t="str">
        <f t="shared" si="23"/>
        <v>Панамы</v>
      </c>
      <c r="E329" s="163" t="s">
        <v>2125</v>
      </c>
      <c r="F329" s="164" t="s">
        <v>2122</v>
      </c>
      <c r="G329" s="165" t="s">
        <v>550</v>
      </c>
      <c r="H329" s="166" t="s">
        <v>2977</v>
      </c>
      <c r="I329" s="167">
        <v>2</v>
      </c>
      <c r="J329" s="168" t="s">
        <v>2982</v>
      </c>
      <c r="L329" s="170">
        <v>2</v>
      </c>
    </row>
    <row r="330" spans="1:12" x14ac:dyDescent="0.25">
      <c r="A330" s="171" t="str">
        <f t="shared" si="20"/>
        <v>90144BH</v>
      </c>
      <c r="B330" s="171" t="str">
        <f t="shared" si="21"/>
        <v>CRANNELL</v>
      </c>
      <c r="C330" s="171" t="str">
        <f t="shared" si="22"/>
        <v>Панама</v>
      </c>
      <c r="D330" s="172" t="str">
        <f t="shared" si="23"/>
        <v>Панамы</v>
      </c>
      <c r="E330" s="163" t="s">
        <v>2157</v>
      </c>
      <c r="F330" s="164" t="s">
        <v>2158</v>
      </c>
      <c r="G330" s="165" t="s">
        <v>553</v>
      </c>
      <c r="H330" s="166" t="s">
        <v>2983</v>
      </c>
      <c r="I330" s="167">
        <v>1</v>
      </c>
      <c r="J330" s="168" t="s">
        <v>2983</v>
      </c>
      <c r="L330" s="170">
        <v>1</v>
      </c>
    </row>
    <row r="331" spans="1:12" x14ac:dyDescent="0.25">
      <c r="A331" s="171" t="str">
        <f t="shared" si="20"/>
        <v>90145BH</v>
      </c>
      <c r="B331" s="171" t="str">
        <f t="shared" si="21"/>
        <v>RAMBERT</v>
      </c>
      <c r="C331" s="171" t="str">
        <f t="shared" si="22"/>
        <v>Панама</v>
      </c>
      <c r="D331" s="172" t="str">
        <f t="shared" si="23"/>
        <v>Панамы</v>
      </c>
      <c r="E331" s="163" t="s">
        <v>2984</v>
      </c>
      <c r="F331" s="164" t="s">
        <v>2985</v>
      </c>
      <c r="G331" s="165" t="s">
        <v>553</v>
      </c>
      <c r="H331" s="166" t="s">
        <v>2882</v>
      </c>
      <c r="I331" s="167">
        <v>1</v>
      </c>
      <c r="J331" s="168" t="s">
        <v>2882</v>
      </c>
      <c r="L331" s="170">
        <v>1</v>
      </c>
    </row>
    <row r="332" spans="1:12" x14ac:dyDescent="0.25">
      <c r="A332" s="171" t="str">
        <f t="shared" si="20"/>
        <v>90160BH</v>
      </c>
      <c r="B332" s="171" t="str">
        <f t="shared" si="21"/>
        <v>WITTER</v>
      </c>
      <c r="C332" s="171" t="str">
        <f t="shared" si="22"/>
        <v>Панама</v>
      </c>
      <c r="D332" s="172" t="str">
        <f t="shared" si="23"/>
        <v>Панамы</v>
      </c>
      <c r="E332" s="163" t="s">
        <v>2986</v>
      </c>
      <c r="F332" s="164" t="s">
        <v>2987</v>
      </c>
      <c r="G332" s="165" t="s">
        <v>553</v>
      </c>
      <c r="H332" s="166" t="s">
        <v>2988</v>
      </c>
      <c r="I332" s="167">
        <v>1</v>
      </c>
      <c r="J332" s="168" t="s">
        <v>2989</v>
      </c>
      <c r="L332" s="170">
        <v>1</v>
      </c>
    </row>
    <row r="333" spans="1:12" x14ac:dyDescent="0.25">
      <c r="A333" s="171" t="str">
        <f t="shared" si="20"/>
        <v>90161BH</v>
      </c>
      <c r="B333" s="171" t="str">
        <f t="shared" si="21"/>
        <v>LEISTER</v>
      </c>
      <c r="C333" s="171" t="str">
        <f t="shared" si="22"/>
        <v>Панама</v>
      </c>
      <c r="D333" s="172" t="str">
        <f t="shared" si="23"/>
        <v>Панамы</v>
      </c>
      <c r="E333" s="163" t="s">
        <v>2990</v>
      </c>
      <c r="F333" s="164" t="s">
        <v>2991</v>
      </c>
      <c r="G333" s="165" t="s">
        <v>553</v>
      </c>
      <c r="H333" s="166" t="s">
        <v>2992</v>
      </c>
      <c r="I333" s="167">
        <v>1</v>
      </c>
      <c r="J333" s="168" t="s">
        <v>2993</v>
      </c>
      <c r="L333" s="170">
        <v>1</v>
      </c>
    </row>
    <row r="334" spans="1:12" x14ac:dyDescent="0.25">
      <c r="A334" s="171" t="str">
        <f t="shared" si="20"/>
        <v>POSP128</v>
      </c>
      <c r="B334" s="171" t="str">
        <f t="shared" si="21"/>
        <v/>
      </c>
      <c r="C334" s="171" t="str">
        <f t="shared" si="22"/>
        <v>Подставка</v>
      </c>
      <c r="D334" s="172" t="str">
        <f t="shared" si="23"/>
        <v>Подставки</v>
      </c>
      <c r="E334" s="163" t="s">
        <v>2994</v>
      </c>
      <c r="F334" s="164" t="s">
        <v>2995</v>
      </c>
      <c r="G334" s="165" t="s">
        <v>599</v>
      </c>
      <c r="H334" s="166">
        <v>600</v>
      </c>
      <c r="I334" s="167">
        <v>12</v>
      </c>
      <c r="J334" s="168" t="s">
        <v>2996</v>
      </c>
      <c r="L334" s="170">
        <v>12</v>
      </c>
    </row>
    <row r="335" spans="1:12" x14ac:dyDescent="0.25">
      <c r="A335" s="171" t="str">
        <f t="shared" si="20"/>
        <v>10000BH</v>
      </c>
      <c r="B335" s="171" t="str">
        <f t="shared" si="21"/>
        <v>BRILES</v>
      </c>
      <c r="C335" s="171" t="str">
        <f t="shared" si="22"/>
        <v>Шляпа</v>
      </c>
      <c r="D335" s="172" t="str">
        <f t="shared" si="23"/>
        <v>Шляпы</v>
      </c>
      <c r="E335" s="163" t="s">
        <v>1149</v>
      </c>
      <c r="F335" s="164" t="s">
        <v>1150</v>
      </c>
      <c r="G335" s="165" t="s">
        <v>552</v>
      </c>
      <c r="H335" s="166" t="s">
        <v>2998</v>
      </c>
      <c r="I335" s="167">
        <v>1</v>
      </c>
      <c r="J335" s="168" t="s">
        <v>2999</v>
      </c>
      <c r="L335" s="170">
        <v>1</v>
      </c>
    </row>
    <row r="336" spans="1:12" x14ac:dyDescent="0.25">
      <c r="A336" s="171" t="str">
        <f t="shared" si="20"/>
        <v>10000BH</v>
      </c>
      <c r="B336" s="171" t="str">
        <f t="shared" si="21"/>
        <v>BRILES</v>
      </c>
      <c r="C336" s="171" t="str">
        <f t="shared" si="22"/>
        <v>Шляпа</v>
      </c>
      <c r="D336" s="172" t="str">
        <f t="shared" si="23"/>
        <v>Шляпы</v>
      </c>
      <c r="E336" s="163" t="s">
        <v>1534</v>
      </c>
      <c r="F336" s="164" t="s">
        <v>1535</v>
      </c>
      <c r="G336" s="165" t="s">
        <v>552</v>
      </c>
      <c r="H336" s="166" t="s">
        <v>3000</v>
      </c>
      <c r="I336" s="167">
        <v>1</v>
      </c>
      <c r="J336" s="168" t="s">
        <v>3000</v>
      </c>
      <c r="L336" s="170">
        <v>1</v>
      </c>
    </row>
    <row r="337" spans="1:12" x14ac:dyDescent="0.25">
      <c r="A337" s="171" t="str">
        <f t="shared" si="20"/>
        <v>10000BH</v>
      </c>
      <c r="B337" s="171" t="str">
        <f t="shared" si="21"/>
        <v>BRILES</v>
      </c>
      <c r="C337" s="171" t="str">
        <f t="shared" si="22"/>
        <v>Шляпа</v>
      </c>
      <c r="D337" s="172" t="str">
        <f t="shared" si="23"/>
        <v>Шляпы</v>
      </c>
      <c r="E337" s="163" t="s">
        <v>1145</v>
      </c>
      <c r="F337" s="164" t="s">
        <v>1146</v>
      </c>
      <c r="G337" s="165" t="s">
        <v>555</v>
      </c>
      <c r="H337" s="166" t="s">
        <v>2998</v>
      </c>
      <c r="I337" s="167">
        <v>3</v>
      </c>
      <c r="J337" s="168" t="s">
        <v>3001</v>
      </c>
      <c r="L337" s="170">
        <v>3</v>
      </c>
    </row>
    <row r="338" spans="1:12" x14ac:dyDescent="0.25">
      <c r="A338" s="171" t="str">
        <f t="shared" si="20"/>
        <v>10000BH</v>
      </c>
      <c r="B338" s="171" t="str">
        <f t="shared" si="21"/>
        <v>BRILES</v>
      </c>
      <c r="C338" s="171" t="str">
        <f t="shared" si="22"/>
        <v>Шляпа</v>
      </c>
      <c r="D338" s="172" t="str">
        <f t="shared" si="23"/>
        <v>Шляпы</v>
      </c>
      <c r="E338" s="163" t="s">
        <v>1147</v>
      </c>
      <c r="F338" s="164" t="s">
        <v>1146</v>
      </c>
      <c r="G338" s="165" t="s">
        <v>552</v>
      </c>
      <c r="H338" s="166" t="s">
        <v>2998</v>
      </c>
      <c r="I338" s="167">
        <v>3</v>
      </c>
      <c r="J338" s="168" t="s">
        <v>3001</v>
      </c>
      <c r="L338" s="170">
        <v>3</v>
      </c>
    </row>
    <row r="339" spans="1:12" x14ac:dyDescent="0.25">
      <c r="A339" s="171" t="str">
        <f t="shared" si="20"/>
        <v>10000BH</v>
      </c>
      <c r="B339" s="171" t="str">
        <f t="shared" si="21"/>
        <v>BRILES</v>
      </c>
      <c r="C339" s="171" t="str">
        <f t="shared" si="22"/>
        <v>Шляпа</v>
      </c>
      <c r="D339" s="172" t="str">
        <f t="shared" si="23"/>
        <v>Шляпы</v>
      </c>
      <c r="E339" s="163" t="s">
        <v>1148</v>
      </c>
      <c r="F339" s="164" t="s">
        <v>1146</v>
      </c>
      <c r="G339" s="165" t="s">
        <v>553</v>
      </c>
      <c r="H339" s="166" t="s">
        <v>2998</v>
      </c>
      <c r="I339" s="167">
        <v>1</v>
      </c>
      <c r="J339" s="168" t="s">
        <v>2999</v>
      </c>
      <c r="L339" s="170">
        <v>1</v>
      </c>
    </row>
    <row r="340" spans="1:12" x14ac:dyDescent="0.25">
      <c r="A340" s="171" t="str">
        <f t="shared" si="20"/>
        <v>10001BH</v>
      </c>
      <c r="B340" s="171" t="str">
        <f t="shared" si="21"/>
        <v>BRODNAX</v>
      </c>
      <c r="C340" s="171" t="str">
        <f t="shared" si="22"/>
        <v>Шляпа</v>
      </c>
      <c r="D340" s="172" t="str">
        <f t="shared" si="23"/>
        <v>Шляпы</v>
      </c>
      <c r="E340" s="163" t="s">
        <v>2128</v>
      </c>
      <c r="F340" s="164" t="s">
        <v>2129</v>
      </c>
      <c r="G340" s="165" t="s">
        <v>552</v>
      </c>
      <c r="H340" s="166" t="s">
        <v>3002</v>
      </c>
      <c r="I340" s="167">
        <v>1</v>
      </c>
      <c r="J340" s="168" t="s">
        <v>3002</v>
      </c>
      <c r="L340" s="170">
        <v>1</v>
      </c>
    </row>
    <row r="341" spans="1:12" x14ac:dyDescent="0.25">
      <c r="A341" s="171">
        <f t="shared" si="20"/>
        <v>1362</v>
      </c>
      <c r="B341" s="171" t="str">
        <f t="shared" si="21"/>
        <v>TON</v>
      </c>
      <c r="C341" s="171" t="str">
        <f t="shared" si="22"/>
        <v>Шляпа</v>
      </c>
      <c r="D341" s="172" t="str">
        <f t="shared" si="23"/>
        <v>Шляпы</v>
      </c>
      <c r="E341" s="163" t="s">
        <v>1432</v>
      </c>
      <c r="F341" s="164" t="s">
        <v>1433</v>
      </c>
      <c r="G341" s="165" t="s">
        <v>555</v>
      </c>
      <c r="H341" s="166" t="s">
        <v>3003</v>
      </c>
      <c r="I341" s="167">
        <v>4</v>
      </c>
      <c r="J341" s="168" t="s">
        <v>3004</v>
      </c>
      <c r="L341" s="170">
        <v>4</v>
      </c>
    </row>
    <row r="342" spans="1:12" x14ac:dyDescent="0.25">
      <c r="A342" s="171">
        <f t="shared" si="20"/>
        <v>1362</v>
      </c>
      <c r="B342" s="171" t="str">
        <f t="shared" si="21"/>
        <v>TON</v>
      </c>
      <c r="C342" s="171" t="str">
        <f t="shared" si="22"/>
        <v>Шляпа</v>
      </c>
      <c r="D342" s="172" t="str">
        <f t="shared" si="23"/>
        <v>Шляпы</v>
      </c>
      <c r="E342" s="163" t="s">
        <v>1434</v>
      </c>
      <c r="F342" s="164" t="s">
        <v>1433</v>
      </c>
      <c r="G342" s="165" t="s">
        <v>553</v>
      </c>
      <c r="H342" s="166" t="s">
        <v>3005</v>
      </c>
      <c r="I342" s="167">
        <v>6</v>
      </c>
      <c r="J342" s="168" t="s">
        <v>3006</v>
      </c>
      <c r="L342" s="170">
        <v>6</v>
      </c>
    </row>
    <row r="343" spans="1:12" x14ac:dyDescent="0.25">
      <c r="A343" s="171">
        <f t="shared" si="20"/>
        <v>1362</v>
      </c>
      <c r="B343" s="171" t="str">
        <f t="shared" si="21"/>
        <v>TON</v>
      </c>
      <c r="C343" s="171" t="str">
        <f t="shared" si="22"/>
        <v>Шляпа</v>
      </c>
      <c r="D343" s="172" t="str">
        <f t="shared" si="23"/>
        <v>Шляпы</v>
      </c>
      <c r="E343" s="163" t="s">
        <v>1435</v>
      </c>
      <c r="F343" s="164" t="s">
        <v>1433</v>
      </c>
      <c r="G343" s="165" t="s">
        <v>550</v>
      </c>
      <c r="H343" s="166" t="s">
        <v>3005</v>
      </c>
      <c r="I343" s="167">
        <v>6</v>
      </c>
      <c r="J343" s="168" t="s">
        <v>3006</v>
      </c>
      <c r="L343" s="170">
        <v>6</v>
      </c>
    </row>
    <row r="344" spans="1:12" x14ac:dyDescent="0.25">
      <c r="A344" s="171">
        <f t="shared" si="20"/>
        <v>1362</v>
      </c>
      <c r="B344" s="171" t="str">
        <f t="shared" si="21"/>
        <v>TON</v>
      </c>
      <c r="C344" s="171" t="str">
        <f t="shared" si="22"/>
        <v>Шляпа</v>
      </c>
      <c r="D344" s="172" t="str">
        <f t="shared" si="23"/>
        <v>Шляпы</v>
      </c>
      <c r="E344" s="163" t="s">
        <v>1436</v>
      </c>
      <c r="F344" s="164" t="s">
        <v>1433</v>
      </c>
      <c r="G344" s="165" t="s">
        <v>551</v>
      </c>
      <c r="H344" s="166" t="s">
        <v>3005</v>
      </c>
      <c r="I344" s="167">
        <v>1</v>
      </c>
      <c r="J344" s="168" t="s">
        <v>3005</v>
      </c>
      <c r="L344" s="170">
        <v>1</v>
      </c>
    </row>
    <row r="345" spans="1:12" x14ac:dyDescent="0.25">
      <c r="A345" s="171">
        <f t="shared" si="20"/>
        <v>1362</v>
      </c>
      <c r="B345" s="171" t="str">
        <f t="shared" si="21"/>
        <v>TON</v>
      </c>
      <c r="C345" s="171" t="str">
        <f t="shared" si="22"/>
        <v>Шляпа</v>
      </c>
      <c r="D345" s="172" t="str">
        <f t="shared" si="23"/>
        <v>Шляпы</v>
      </c>
      <c r="E345" s="163" t="s">
        <v>1437</v>
      </c>
      <c r="F345" s="164" t="s">
        <v>701</v>
      </c>
      <c r="G345" s="165" t="s">
        <v>555</v>
      </c>
      <c r="H345" s="166" t="s">
        <v>3007</v>
      </c>
      <c r="I345" s="167">
        <v>2</v>
      </c>
      <c r="J345" s="168" t="s">
        <v>3008</v>
      </c>
      <c r="L345" s="170">
        <v>2</v>
      </c>
    </row>
    <row r="346" spans="1:12" x14ac:dyDescent="0.25">
      <c r="A346" s="171">
        <f t="shared" si="20"/>
        <v>1362</v>
      </c>
      <c r="B346" s="171" t="str">
        <f t="shared" si="21"/>
        <v>TON</v>
      </c>
      <c r="C346" s="171" t="str">
        <f t="shared" si="22"/>
        <v>Шляпа</v>
      </c>
      <c r="D346" s="172" t="str">
        <f t="shared" si="23"/>
        <v>Шляпы</v>
      </c>
      <c r="E346" s="163" t="s">
        <v>700</v>
      </c>
      <c r="F346" s="164" t="s">
        <v>701</v>
      </c>
      <c r="G346" s="165" t="s">
        <v>553</v>
      </c>
      <c r="H346" s="166" t="s">
        <v>3009</v>
      </c>
      <c r="I346" s="167">
        <v>2</v>
      </c>
      <c r="J346" s="168" t="s">
        <v>3010</v>
      </c>
      <c r="L346" s="170">
        <v>2</v>
      </c>
    </row>
    <row r="347" spans="1:12" x14ac:dyDescent="0.25">
      <c r="A347" s="171">
        <f t="shared" si="20"/>
        <v>1362</v>
      </c>
      <c r="B347" s="171" t="str">
        <f t="shared" si="21"/>
        <v>TON</v>
      </c>
      <c r="C347" s="171" t="str">
        <f t="shared" si="22"/>
        <v>Шляпа</v>
      </c>
      <c r="D347" s="172" t="str">
        <f t="shared" si="23"/>
        <v>Шляпы</v>
      </c>
      <c r="E347" s="163" t="s">
        <v>1928</v>
      </c>
      <c r="F347" s="164" t="s">
        <v>701</v>
      </c>
      <c r="G347" s="165" t="s">
        <v>551</v>
      </c>
      <c r="H347" s="166" t="s">
        <v>3009</v>
      </c>
      <c r="I347" s="167">
        <v>1</v>
      </c>
      <c r="J347" s="168" t="s">
        <v>3009</v>
      </c>
      <c r="L347" s="170">
        <v>1</v>
      </c>
    </row>
    <row r="348" spans="1:12" x14ac:dyDescent="0.25">
      <c r="A348" s="171">
        <f t="shared" si="20"/>
        <v>1362</v>
      </c>
      <c r="B348" s="171" t="str">
        <f t="shared" si="21"/>
        <v>TON</v>
      </c>
      <c r="C348" s="171" t="str">
        <f t="shared" si="22"/>
        <v>Шляпа</v>
      </c>
      <c r="D348" s="172" t="str">
        <f t="shared" si="23"/>
        <v>Шляпы</v>
      </c>
      <c r="E348" s="163" t="s">
        <v>3011</v>
      </c>
      <c r="F348" s="164" t="s">
        <v>1438</v>
      </c>
      <c r="G348" s="165" t="s">
        <v>555</v>
      </c>
      <c r="H348" s="166" t="s">
        <v>3005</v>
      </c>
      <c r="I348" s="167">
        <v>2</v>
      </c>
      <c r="J348" s="168" t="s">
        <v>3012</v>
      </c>
      <c r="L348" s="170">
        <v>2</v>
      </c>
    </row>
    <row r="349" spans="1:12" x14ac:dyDescent="0.25">
      <c r="A349" s="171">
        <f t="shared" si="20"/>
        <v>1362</v>
      </c>
      <c r="B349" s="171" t="str">
        <f t="shared" si="21"/>
        <v>TON</v>
      </c>
      <c r="C349" s="171" t="str">
        <f t="shared" si="22"/>
        <v>Шляпа</v>
      </c>
      <c r="D349" s="172" t="str">
        <f t="shared" si="23"/>
        <v>Шляпы</v>
      </c>
      <c r="E349" s="163" t="s">
        <v>1439</v>
      </c>
      <c r="F349" s="164" t="s">
        <v>1438</v>
      </c>
      <c r="G349" s="165" t="s">
        <v>552</v>
      </c>
      <c r="H349" s="166" t="s">
        <v>3013</v>
      </c>
      <c r="I349" s="167">
        <v>3</v>
      </c>
      <c r="J349" s="168" t="s">
        <v>3014</v>
      </c>
      <c r="L349" s="170">
        <v>3</v>
      </c>
    </row>
    <row r="350" spans="1:12" x14ac:dyDescent="0.25">
      <c r="A350" s="171">
        <f t="shared" si="20"/>
        <v>1362</v>
      </c>
      <c r="B350" s="171" t="str">
        <f t="shared" si="21"/>
        <v>TON</v>
      </c>
      <c r="C350" s="171" t="str">
        <f t="shared" si="22"/>
        <v>Шляпа</v>
      </c>
      <c r="D350" s="172" t="str">
        <f t="shared" si="23"/>
        <v>Шляпы</v>
      </c>
      <c r="E350" s="163" t="s">
        <v>1440</v>
      </c>
      <c r="F350" s="164" t="s">
        <v>1438</v>
      </c>
      <c r="G350" s="165" t="s">
        <v>553</v>
      </c>
      <c r="H350" s="166" t="s">
        <v>3013</v>
      </c>
      <c r="I350" s="167">
        <v>3</v>
      </c>
      <c r="J350" s="168" t="s">
        <v>3014</v>
      </c>
      <c r="L350" s="170">
        <v>3</v>
      </c>
    </row>
    <row r="351" spans="1:12" x14ac:dyDescent="0.25">
      <c r="A351" s="171">
        <f t="shared" si="20"/>
        <v>1362</v>
      </c>
      <c r="B351" s="171" t="str">
        <f t="shared" si="21"/>
        <v>TON</v>
      </c>
      <c r="C351" s="171" t="str">
        <f t="shared" si="22"/>
        <v>Шляпа</v>
      </c>
      <c r="D351" s="172" t="str">
        <f t="shared" si="23"/>
        <v>Шляпы</v>
      </c>
      <c r="E351" s="163" t="s">
        <v>3015</v>
      </c>
      <c r="F351" s="164" t="s">
        <v>1438</v>
      </c>
      <c r="G351" s="165" t="s">
        <v>550</v>
      </c>
      <c r="H351" s="166" t="s">
        <v>3005</v>
      </c>
      <c r="I351" s="167">
        <v>3</v>
      </c>
      <c r="J351" s="168" t="s">
        <v>3016</v>
      </c>
      <c r="L351" s="170">
        <v>3</v>
      </c>
    </row>
    <row r="352" spans="1:12" x14ac:dyDescent="0.25">
      <c r="A352" s="171">
        <f t="shared" si="20"/>
        <v>1362</v>
      </c>
      <c r="B352" s="171" t="str">
        <f t="shared" si="21"/>
        <v>TON</v>
      </c>
      <c r="C352" s="171" t="str">
        <f t="shared" si="22"/>
        <v>Шляпа</v>
      </c>
      <c r="D352" s="172" t="str">
        <f t="shared" si="23"/>
        <v>Шляпы</v>
      </c>
      <c r="E352" s="163" t="s">
        <v>1930</v>
      </c>
      <c r="F352" s="164" t="s">
        <v>1446</v>
      </c>
      <c r="G352" s="165" t="s">
        <v>555</v>
      </c>
      <c r="H352" s="166" t="s">
        <v>3017</v>
      </c>
      <c r="I352" s="167">
        <v>1</v>
      </c>
      <c r="J352" s="168" t="s">
        <v>3017</v>
      </c>
      <c r="L352" s="170">
        <v>1</v>
      </c>
    </row>
    <row r="353" spans="1:12" x14ac:dyDescent="0.25">
      <c r="A353" s="171">
        <f t="shared" si="20"/>
        <v>1362</v>
      </c>
      <c r="B353" s="171" t="str">
        <f t="shared" si="21"/>
        <v>TON</v>
      </c>
      <c r="C353" s="171" t="str">
        <f t="shared" si="22"/>
        <v>Шляпа</v>
      </c>
      <c r="D353" s="172" t="str">
        <f t="shared" si="23"/>
        <v>Шляпы</v>
      </c>
      <c r="E353" s="163" t="s">
        <v>3018</v>
      </c>
      <c r="F353" s="164" t="s">
        <v>1446</v>
      </c>
      <c r="G353" s="165" t="s">
        <v>552</v>
      </c>
      <c r="H353" s="166" t="s">
        <v>3005</v>
      </c>
      <c r="I353" s="167">
        <v>2</v>
      </c>
      <c r="J353" s="168" t="s">
        <v>3012</v>
      </c>
      <c r="L353" s="170">
        <v>2</v>
      </c>
    </row>
    <row r="354" spans="1:12" x14ac:dyDescent="0.25">
      <c r="A354" s="171">
        <f t="shared" si="20"/>
        <v>1362</v>
      </c>
      <c r="B354" s="171" t="str">
        <f t="shared" si="21"/>
        <v>TON</v>
      </c>
      <c r="C354" s="171" t="str">
        <f t="shared" si="22"/>
        <v>Шляпа</v>
      </c>
      <c r="D354" s="172" t="str">
        <f t="shared" si="23"/>
        <v>Шляпы</v>
      </c>
      <c r="E354" s="163" t="s">
        <v>1445</v>
      </c>
      <c r="F354" s="164" t="s">
        <v>1446</v>
      </c>
      <c r="G354" s="165" t="s">
        <v>553</v>
      </c>
      <c r="H354" s="166" t="s">
        <v>3005</v>
      </c>
      <c r="I354" s="167">
        <v>5</v>
      </c>
      <c r="J354" s="168" t="s">
        <v>3019</v>
      </c>
      <c r="L354" s="170">
        <v>5</v>
      </c>
    </row>
    <row r="355" spans="1:12" x14ac:dyDescent="0.25">
      <c r="A355" s="171">
        <f t="shared" si="20"/>
        <v>1362</v>
      </c>
      <c r="B355" s="171" t="str">
        <f t="shared" si="21"/>
        <v>TON</v>
      </c>
      <c r="C355" s="171" t="str">
        <f t="shared" si="22"/>
        <v>Шляпа</v>
      </c>
      <c r="D355" s="172" t="str">
        <f t="shared" si="23"/>
        <v>Шляпы</v>
      </c>
      <c r="E355" s="163" t="s">
        <v>1441</v>
      </c>
      <c r="F355" s="164" t="s">
        <v>1442</v>
      </c>
      <c r="G355" s="165" t="s">
        <v>555</v>
      </c>
      <c r="H355" s="166" t="s">
        <v>3005</v>
      </c>
      <c r="I355" s="167">
        <v>2</v>
      </c>
      <c r="J355" s="168" t="s">
        <v>3012</v>
      </c>
      <c r="L355" s="170">
        <v>2</v>
      </c>
    </row>
    <row r="356" spans="1:12" x14ac:dyDescent="0.25">
      <c r="A356" s="171">
        <f t="shared" si="20"/>
        <v>1362</v>
      </c>
      <c r="B356" s="171" t="str">
        <f t="shared" si="21"/>
        <v>TON</v>
      </c>
      <c r="C356" s="171" t="str">
        <f t="shared" si="22"/>
        <v>Шляпа</v>
      </c>
      <c r="D356" s="172" t="str">
        <f t="shared" si="23"/>
        <v>Шляпы</v>
      </c>
      <c r="E356" s="163" t="s">
        <v>1443</v>
      </c>
      <c r="F356" s="164" t="s">
        <v>1442</v>
      </c>
      <c r="G356" s="165" t="s">
        <v>552</v>
      </c>
      <c r="H356" s="166" t="s">
        <v>3005</v>
      </c>
      <c r="I356" s="167">
        <v>3</v>
      </c>
      <c r="J356" s="168" t="s">
        <v>3016</v>
      </c>
      <c r="L356" s="170">
        <v>3</v>
      </c>
    </row>
    <row r="357" spans="1:12" x14ac:dyDescent="0.25">
      <c r="A357" s="171">
        <f t="shared" si="20"/>
        <v>1362</v>
      </c>
      <c r="B357" s="171" t="str">
        <f t="shared" si="21"/>
        <v>TON</v>
      </c>
      <c r="C357" s="171" t="str">
        <f t="shared" si="22"/>
        <v>Шляпа</v>
      </c>
      <c r="D357" s="172" t="str">
        <f t="shared" si="23"/>
        <v>Шляпы</v>
      </c>
      <c r="E357" s="163" t="s">
        <v>1444</v>
      </c>
      <c r="F357" s="164" t="s">
        <v>1442</v>
      </c>
      <c r="G357" s="165" t="s">
        <v>553</v>
      </c>
      <c r="H357" s="166" t="s">
        <v>3005</v>
      </c>
      <c r="I357" s="167">
        <v>6</v>
      </c>
      <c r="J357" s="168" t="s">
        <v>3006</v>
      </c>
      <c r="L357" s="170">
        <v>6</v>
      </c>
    </row>
    <row r="358" spans="1:12" x14ac:dyDescent="0.25">
      <c r="A358" s="171">
        <f t="shared" si="20"/>
        <v>1362</v>
      </c>
      <c r="B358" s="171" t="str">
        <f t="shared" si="21"/>
        <v>TON</v>
      </c>
      <c r="C358" s="171" t="str">
        <f t="shared" si="22"/>
        <v>Шляпа</v>
      </c>
      <c r="D358" s="172" t="str">
        <f t="shared" si="23"/>
        <v>Шляпы</v>
      </c>
      <c r="E358" s="163" t="s">
        <v>1929</v>
      </c>
      <c r="F358" s="164" t="s">
        <v>1442</v>
      </c>
      <c r="G358" s="165" t="s">
        <v>550</v>
      </c>
      <c r="H358" s="166" t="s">
        <v>3003</v>
      </c>
      <c r="I358" s="167">
        <v>1</v>
      </c>
      <c r="J358" s="168" t="s">
        <v>3020</v>
      </c>
      <c r="L358" s="170">
        <v>1</v>
      </c>
    </row>
    <row r="359" spans="1:12" x14ac:dyDescent="0.25">
      <c r="A359" s="171">
        <f t="shared" si="20"/>
        <v>1369</v>
      </c>
      <c r="B359" s="171" t="str">
        <f t="shared" si="21"/>
        <v>KMAN</v>
      </c>
      <c r="C359" s="171" t="str">
        <f t="shared" si="22"/>
        <v>Шляпа</v>
      </c>
      <c r="D359" s="172" t="str">
        <f t="shared" si="23"/>
        <v>Шляпы</v>
      </c>
      <c r="E359" s="163" t="s">
        <v>1865</v>
      </c>
      <c r="F359" s="164" t="s">
        <v>1038</v>
      </c>
      <c r="G359" s="165" t="s">
        <v>555</v>
      </c>
      <c r="H359" s="166" t="s">
        <v>3021</v>
      </c>
      <c r="I359" s="167">
        <v>2</v>
      </c>
      <c r="J359" s="168" t="s">
        <v>3022</v>
      </c>
      <c r="L359" s="170">
        <v>2</v>
      </c>
    </row>
    <row r="360" spans="1:12" x14ac:dyDescent="0.25">
      <c r="A360" s="171">
        <f t="shared" si="20"/>
        <v>1369</v>
      </c>
      <c r="B360" s="171" t="str">
        <f t="shared" si="21"/>
        <v>KMAN</v>
      </c>
      <c r="C360" s="171" t="str">
        <f t="shared" si="22"/>
        <v>Шляпа</v>
      </c>
      <c r="D360" s="172" t="str">
        <f t="shared" si="23"/>
        <v>Шляпы</v>
      </c>
      <c r="E360" s="163" t="s">
        <v>1866</v>
      </c>
      <c r="F360" s="164" t="s">
        <v>1038</v>
      </c>
      <c r="G360" s="165" t="s">
        <v>552</v>
      </c>
      <c r="H360" s="166" t="s">
        <v>3021</v>
      </c>
      <c r="I360" s="167">
        <v>1</v>
      </c>
      <c r="J360" s="168" t="s">
        <v>3021</v>
      </c>
      <c r="L360" s="170">
        <v>1</v>
      </c>
    </row>
    <row r="361" spans="1:12" x14ac:dyDescent="0.25">
      <c r="A361" s="171">
        <f t="shared" si="20"/>
        <v>1369</v>
      </c>
      <c r="B361" s="171" t="str">
        <f t="shared" si="21"/>
        <v>KMAN</v>
      </c>
      <c r="C361" s="171" t="str">
        <f t="shared" si="22"/>
        <v>Шляпа</v>
      </c>
      <c r="D361" s="172" t="str">
        <f t="shared" si="23"/>
        <v>Шляпы</v>
      </c>
      <c r="E361" s="163" t="s">
        <v>1864</v>
      </c>
      <c r="F361" s="164" t="s">
        <v>654</v>
      </c>
      <c r="G361" s="165" t="s">
        <v>555</v>
      </c>
      <c r="H361" s="166" t="s">
        <v>3023</v>
      </c>
      <c r="I361" s="167">
        <v>1</v>
      </c>
      <c r="J361" s="168" t="s">
        <v>3023</v>
      </c>
      <c r="L361" s="170">
        <v>1</v>
      </c>
    </row>
    <row r="362" spans="1:12" x14ac:dyDescent="0.25">
      <c r="A362" s="171">
        <f t="shared" si="20"/>
        <v>1369</v>
      </c>
      <c r="B362" s="171" t="str">
        <f t="shared" si="21"/>
        <v>KMAN</v>
      </c>
      <c r="C362" s="171" t="str">
        <f t="shared" si="22"/>
        <v>Шляпа</v>
      </c>
      <c r="D362" s="172" t="str">
        <f t="shared" si="23"/>
        <v>Шляпы</v>
      </c>
      <c r="E362" s="163" t="s">
        <v>703</v>
      </c>
      <c r="F362" s="164" t="s">
        <v>702</v>
      </c>
      <c r="G362" s="165" t="s">
        <v>553</v>
      </c>
      <c r="H362" s="166" t="s">
        <v>3023</v>
      </c>
      <c r="I362" s="167">
        <v>1</v>
      </c>
      <c r="J362" s="168" t="s">
        <v>3023</v>
      </c>
      <c r="L362" s="170">
        <v>1</v>
      </c>
    </row>
    <row r="363" spans="1:12" x14ac:dyDescent="0.25">
      <c r="A363" s="171">
        <f t="shared" si="20"/>
        <v>1369</v>
      </c>
      <c r="B363" s="171" t="str">
        <f t="shared" si="21"/>
        <v>KMAN</v>
      </c>
      <c r="C363" s="171" t="str">
        <f t="shared" si="22"/>
        <v>Шляпа</v>
      </c>
      <c r="D363" s="172" t="str">
        <f t="shared" si="23"/>
        <v>Шляпы</v>
      </c>
      <c r="E363" s="163" t="s">
        <v>1037</v>
      </c>
      <c r="F363" s="164" t="s">
        <v>580</v>
      </c>
      <c r="G363" s="165" t="s">
        <v>555</v>
      </c>
      <c r="H363" s="166" t="s">
        <v>3023</v>
      </c>
      <c r="I363" s="167">
        <v>1</v>
      </c>
      <c r="J363" s="168" t="s">
        <v>3023</v>
      </c>
      <c r="L363" s="170">
        <v>1</v>
      </c>
    </row>
    <row r="364" spans="1:12" x14ac:dyDescent="0.25">
      <c r="A364" s="171">
        <f t="shared" si="20"/>
        <v>1369</v>
      </c>
      <c r="B364" s="171" t="str">
        <f t="shared" si="21"/>
        <v>KMAN</v>
      </c>
      <c r="C364" s="171" t="str">
        <f t="shared" si="22"/>
        <v>Шляпа</v>
      </c>
      <c r="D364" s="172" t="str">
        <f t="shared" si="23"/>
        <v>Шляпы</v>
      </c>
      <c r="E364" s="163" t="s">
        <v>264</v>
      </c>
      <c r="F364" s="164" t="s">
        <v>580</v>
      </c>
      <c r="G364" s="165" t="s">
        <v>553</v>
      </c>
      <c r="H364" s="166" t="s">
        <v>3021</v>
      </c>
      <c r="I364" s="167">
        <v>1</v>
      </c>
      <c r="J364" s="168" t="s">
        <v>3021</v>
      </c>
      <c r="L364" s="170">
        <v>1</v>
      </c>
    </row>
    <row r="365" spans="1:12" x14ac:dyDescent="0.25">
      <c r="A365" s="171">
        <f t="shared" si="20"/>
        <v>1369</v>
      </c>
      <c r="B365" s="171" t="str">
        <f t="shared" si="21"/>
        <v>KMAN</v>
      </c>
      <c r="C365" s="171" t="str">
        <f t="shared" si="22"/>
        <v>Шляпа</v>
      </c>
      <c r="D365" s="172" t="str">
        <f t="shared" si="23"/>
        <v>Шляпы</v>
      </c>
      <c r="E365" s="163" t="s">
        <v>1720</v>
      </c>
      <c r="F365" s="164" t="s">
        <v>580</v>
      </c>
      <c r="G365" s="165" t="s">
        <v>550</v>
      </c>
      <c r="H365" s="166" t="s">
        <v>3023</v>
      </c>
      <c r="I365" s="167">
        <v>2</v>
      </c>
      <c r="J365" s="168" t="s">
        <v>3024</v>
      </c>
      <c r="L365" s="170">
        <v>2</v>
      </c>
    </row>
    <row r="366" spans="1:12" x14ac:dyDescent="0.25">
      <c r="A366" s="171">
        <f t="shared" si="20"/>
        <v>1369</v>
      </c>
      <c r="B366" s="171" t="str">
        <f t="shared" si="21"/>
        <v>KMAN</v>
      </c>
      <c r="C366" s="171" t="str">
        <f t="shared" si="22"/>
        <v>Шляпа</v>
      </c>
      <c r="D366" s="172" t="str">
        <f t="shared" si="23"/>
        <v>Шляпы</v>
      </c>
      <c r="E366" s="163" t="s">
        <v>1327</v>
      </c>
      <c r="F366" s="164" t="s">
        <v>1328</v>
      </c>
      <c r="G366" s="165" t="s">
        <v>555</v>
      </c>
      <c r="H366" s="166" t="s">
        <v>3023</v>
      </c>
      <c r="I366" s="167">
        <v>1</v>
      </c>
      <c r="J366" s="168" t="s">
        <v>3023</v>
      </c>
      <c r="L366" s="170">
        <v>1</v>
      </c>
    </row>
    <row r="367" spans="1:12" x14ac:dyDescent="0.25">
      <c r="A367" s="171">
        <f t="shared" si="20"/>
        <v>1369</v>
      </c>
      <c r="B367" s="171" t="str">
        <f t="shared" si="21"/>
        <v>KMAN</v>
      </c>
      <c r="C367" s="171" t="str">
        <f t="shared" si="22"/>
        <v>Шляпа</v>
      </c>
      <c r="D367" s="172" t="str">
        <f t="shared" si="23"/>
        <v>Шляпы</v>
      </c>
      <c r="E367" s="163" t="s">
        <v>1036</v>
      </c>
      <c r="F367" s="164" t="s">
        <v>704</v>
      </c>
      <c r="G367" s="165" t="s">
        <v>555</v>
      </c>
      <c r="H367" s="166" t="s">
        <v>3025</v>
      </c>
      <c r="I367" s="167">
        <v>1</v>
      </c>
      <c r="J367" s="168" t="s">
        <v>3026</v>
      </c>
      <c r="L367" s="170">
        <v>1</v>
      </c>
    </row>
    <row r="368" spans="1:12" x14ac:dyDescent="0.25">
      <c r="A368" s="171">
        <f t="shared" si="20"/>
        <v>1369</v>
      </c>
      <c r="B368" s="171" t="str">
        <f t="shared" si="21"/>
        <v>KMAN</v>
      </c>
      <c r="C368" s="171" t="str">
        <f t="shared" si="22"/>
        <v>Шляпа</v>
      </c>
      <c r="D368" s="172" t="str">
        <f t="shared" si="23"/>
        <v>Шляпы</v>
      </c>
      <c r="E368" s="163" t="s">
        <v>1326</v>
      </c>
      <c r="F368" s="164" t="s">
        <v>704</v>
      </c>
      <c r="G368" s="165" t="s">
        <v>553</v>
      </c>
      <c r="H368" s="166" t="s">
        <v>3023</v>
      </c>
      <c r="I368" s="167">
        <v>1</v>
      </c>
      <c r="J368" s="168" t="s">
        <v>3023</v>
      </c>
      <c r="L368" s="170">
        <v>1</v>
      </c>
    </row>
    <row r="369" spans="1:12" x14ac:dyDescent="0.25">
      <c r="A369" s="171" t="str">
        <f t="shared" si="20"/>
        <v>13730BH</v>
      </c>
      <c r="B369" s="171" t="str">
        <f t="shared" si="21"/>
        <v>ASHMORE</v>
      </c>
      <c r="C369" s="171" t="str">
        <f t="shared" si="22"/>
        <v>Шляпа</v>
      </c>
      <c r="D369" s="172" t="str">
        <f t="shared" si="23"/>
        <v>Шляпы</v>
      </c>
      <c r="E369" s="163" t="s">
        <v>617</v>
      </c>
      <c r="F369" s="164" t="s">
        <v>616</v>
      </c>
      <c r="G369" s="165" t="s">
        <v>553</v>
      </c>
      <c r="H369" s="166" t="s">
        <v>3027</v>
      </c>
      <c r="I369" s="167">
        <v>2</v>
      </c>
      <c r="J369" s="168" t="s">
        <v>3028</v>
      </c>
      <c r="L369" s="170">
        <v>2</v>
      </c>
    </row>
    <row r="370" spans="1:12" x14ac:dyDescent="0.25">
      <c r="A370" s="171" t="str">
        <f t="shared" si="20"/>
        <v>13730BH</v>
      </c>
      <c r="B370" s="171" t="str">
        <f t="shared" si="21"/>
        <v>ASHMORE</v>
      </c>
      <c r="C370" s="171" t="str">
        <f t="shared" si="22"/>
        <v>Шляпа</v>
      </c>
      <c r="D370" s="172" t="str">
        <f t="shared" si="23"/>
        <v>Шляпы</v>
      </c>
      <c r="E370" s="163" t="s">
        <v>1074</v>
      </c>
      <c r="F370" s="164" t="s">
        <v>616</v>
      </c>
      <c r="G370" s="165" t="s">
        <v>550</v>
      </c>
      <c r="H370" s="166" t="s">
        <v>3029</v>
      </c>
      <c r="I370" s="167">
        <v>1</v>
      </c>
      <c r="J370" s="168" t="s">
        <v>3029</v>
      </c>
      <c r="L370" s="170">
        <v>1</v>
      </c>
    </row>
    <row r="371" spans="1:12" x14ac:dyDescent="0.25">
      <c r="A371" s="171">
        <f t="shared" si="20"/>
        <v>1451</v>
      </c>
      <c r="B371" s="171" t="str">
        <f t="shared" si="21"/>
        <v>T</v>
      </c>
      <c r="C371" s="171" t="str">
        <f t="shared" si="22"/>
        <v>Шляпа</v>
      </c>
      <c r="D371" s="172" t="str">
        <f t="shared" si="23"/>
        <v>Шляпы</v>
      </c>
      <c r="E371" s="163" t="s">
        <v>3030</v>
      </c>
      <c r="F371" s="164" t="s">
        <v>3031</v>
      </c>
      <c r="G371" s="165" t="s">
        <v>553</v>
      </c>
      <c r="H371" s="166" t="s">
        <v>3032</v>
      </c>
      <c r="I371" s="167">
        <v>1</v>
      </c>
      <c r="J371" s="168" t="s">
        <v>3033</v>
      </c>
      <c r="L371" s="170">
        <v>1</v>
      </c>
    </row>
    <row r="372" spans="1:12" x14ac:dyDescent="0.25">
      <c r="A372" s="171">
        <f t="shared" si="20"/>
        <v>1451</v>
      </c>
      <c r="B372" s="171" t="str">
        <f t="shared" si="21"/>
        <v>T PORK PIE</v>
      </c>
      <c r="C372" s="171" t="str">
        <f t="shared" si="22"/>
        <v>Шляпа</v>
      </c>
      <c r="D372" s="172" t="str">
        <f t="shared" si="23"/>
        <v>Шляпы</v>
      </c>
      <c r="E372" s="163" t="s">
        <v>3034</v>
      </c>
      <c r="F372" s="164" t="s">
        <v>581</v>
      </c>
      <c r="G372" s="165" t="s">
        <v>555</v>
      </c>
      <c r="H372" s="166" t="s">
        <v>3035</v>
      </c>
      <c r="I372" s="167">
        <v>2</v>
      </c>
      <c r="J372" s="168" t="s">
        <v>3036</v>
      </c>
      <c r="L372" s="170">
        <v>2</v>
      </c>
    </row>
    <row r="373" spans="1:12" x14ac:dyDescent="0.25">
      <c r="A373" s="171">
        <f t="shared" si="20"/>
        <v>1451</v>
      </c>
      <c r="B373" s="171" t="str">
        <f t="shared" si="21"/>
        <v>T PORK PIE</v>
      </c>
      <c r="C373" s="171" t="str">
        <f t="shared" si="22"/>
        <v>Шляпа</v>
      </c>
      <c r="D373" s="172" t="str">
        <f t="shared" si="23"/>
        <v>Шляпы</v>
      </c>
      <c r="E373" s="163" t="s">
        <v>582</v>
      </c>
      <c r="F373" s="164" t="s">
        <v>581</v>
      </c>
      <c r="G373" s="165" t="s">
        <v>583</v>
      </c>
      <c r="H373" s="166" t="s">
        <v>3037</v>
      </c>
      <c r="I373" s="167">
        <v>2</v>
      </c>
      <c r="J373" s="168" t="s">
        <v>3038</v>
      </c>
      <c r="L373" s="170">
        <v>2</v>
      </c>
    </row>
    <row r="374" spans="1:12" x14ac:dyDescent="0.25">
      <c r="A374" s="171">
        <f t="shared" si="20"/>
        <v>1451</v>
      </c>
      <c r="B374" s="171" t="str">
        <f t="shared" si="21"/>
        <v>T PORK PIE</v>
      </c>
      <c r="C374" s="171" t="str">
        <f t="shared" si="22"/>
        <v>Шляпа</v>
      </c>
      <c r="D374" s="172" t="str">
        <f t="shared" si="23"/>
        <v>Шляпы</v>
      </c>
      <c r="E374" s="163" t="s">
        <v>265</v>
      </c>
      <c r="F374" s="164" t="s">
        <v>581</v>
      </c>
      <c r="G374" s="165" t="s">
        <v>553</v>
      </c>
      <c r="H374" s="166" t="s">
        <v>3039</v>
      </c>
      <c r="I374" s="167">
        <v>4</v>
      </c>
      <c r="J374" s="168" t="s">
        <v>3040</v>
      </c>
      <c r="L374" s="170">
        <v>4</v>
      </c>
    </row>
    <row r="375" spans="1:12" x14ac:dyDescent="0.25">
      <c r="A375" s="171">
        <f t="shared" si="20"/>
        <v>1451</v>
      </c>
      <c r="B375" s="171" t="str">
        <f t="shared" si="21"/>
        <v>T PORK PIE</v>
      </c>
      <c r="C375" s="171" t="str">
        <f t="shared" si="22"/>
        <v>Шляпа</v>
      </c>
      <c r="D375" s="172" t="str">
        <f t="shared" si="23"/>
        <v>Шляпы</v>
      </c>
      <c r="E375" s="163" t="s">
        <v>584</v>
      </c>
      <c r="F375" s="164" t="s">
        <v>581</v>
      </c>
      <c r="G375" s="165" t="s">
        <v>585</v>
      </c>
      <c r="H375" s="166" t="s">
        <v>3037</v>
      </c>
      <c r="I375" s="167">
        <v>2</v>
      </c>
      <c r="J375" s="168" t="s">
        <v>3038</v>
      </c>
      <c r="L375" s="170">
        <v>2</v>
      </c>
    </row>
    <row r="376" spans="1:12" x14ac:dyDescent="0.25">
      <c r="A376" s="171">
        <f t="shared" si="20"/>
        <v>1452</v>
      </c>
      <c r="B376" s="171" t="str">
        <f t="shared" si="21"/>
        <v>KER</v>
      </c>
      <c r="C376" s="171" t="str">
        <f t="shared" si="22"/>
        <v>Шляпа</v>
      </c>
      <c r="D376" s="172" t="str">
        <f t="shared" si="23"/>
        <v>Шляпы</v>
      </c>
      <c r="E376" s="163" t="s">
        <v>3041</v>
      </c>
      <c r="F376" s="164" t="s">
        <v>3042</v>
      </c>
      <c r="G376" s="165" t="s">
        <v>550</v>
      </c>
      <c r="H376" s="166" t="s">
        <v>3043</v>
      </c>
      <c r="I376" s="167">
        <v>1</v>
      </c>
      <c r="J376" s="168" t="s">
        <v>3043</v>
      </c>
      <c r="L376" s="170">
        <v>1</v>
      </c>
    </row>
    <row r="377" spans="1:12" x14ac:dyDescent="0.25">
      <c r="A377" s="171" t="str">
        <f t="shared" si="20"/>
        <v>14530BH</v>
      </c>
      <c r="B377" s="171" t="str">
        <f t="shared" si="21"/>
        <v>Bankhead</v>
      </c>
      <c r="C377" s="171" t="str">
        <f t="shared" si="22"/>
        <v>Шляпа</v>
      </c>
      <c r="D377" s="172" t="str">
        <f t="shared" si="23"/>
        <v>Шляпы</v>
      </c>
      <c r="E377" s="163" t="s">
        <v>655</v>
      </c>
      <c r="F377" s="164" t="s">
        <v>705</v>
      </c>
      <c r="G377" s="165" t="s">
        <v>553</v>
      </c>
      <c r="H377" s="166" t="s">
        <v>3044</v>
      </c>
      <c r="I377" s="167">
        <v>1</v>
      </c>
      <c r="J377" s="168" t="s">
        <v>3044</v>
      </c>
      <c r="L377" s="170">
        <v>1</v>
      </c>
    </row>
    <row r="378" spans="1:12" x14ac:dyDescent="0.25">
      <c r="A378" s="171" t="str">
        <f t="shared" si="20"/>
        <v>20001BH</v>
      </c>
      <c r="B378" s="171" t="str">
        <f t="shared" si="21"/>
        <v>COLVER</v>
      </c>
      <c r="C378" s="171" t="str">
        <f t="shared" si="22"/>
        <v>Шляпа</v>
      </c>
      <c r="D378" s="172" t="str">
        <f t="shared" si="23"/>
        <v>Шляпы</v>
      </c>
      <c r="E378" s="163" t="s">
        <v>1092</v>
      </c>
      <c r="F378" s="164" t="s">
        <v>1093</v>
      </c>
      <c r="G378" s="165" t="s">
        <v>552</v>
      </c>
      <c r="H378" s="166" t="s">
        <v>3045</v>
      </c>
      <c r="I378" s="167">
        <v>1</v>
      </c>
      <c r="J378" s="168" t="s">
        <v>3045</v>
      </c>
      <c r="L378" s="170">
        <v>1</v>
      </c>
    </row>
    <row r="379" spans="1:12" x14ac:dyDescent="0.25">
      <c r="A379" s="171" t="str">
        <f t="shared" si="20"/>
        <v>20001BH</v>
      </c>
      <c r="B379" s="171" t="str">
        <f t="shared" si="21"/>
        <v>COLVER</v>
      </c>
      <c r="C379" s="171" t="str">
        <f t="shared" si="22"/>
        <v>Шляпа</v>
      </c>
      <c r="D379" s="172" t="str">
        <f t="shared" si="23"/>
        <v>Шляпы</v>
      </c>
      <c r="E379" s="163" t="s">
        <v>1094</v>
      </c>
      <c r="F379" s="164" t="s">
        <v>1093</v>
      </c>
      <c r="G379" s="165" t="s">
        <v>553</v>
      </c>
      <c r="H379" s="166" t="s">
        <v>3046</v>
      </c>
      <c r="I379" s="167">
        <v>1</v>
      </c>
      <c r="J379" s="168" t="s">
        <v>3046</v>
      </c>
      <c r="L379" s="170">
        <v>1</v>
      </c>
    </row>
    <row r="380" spans="1:12" x14ac:dyDescent="0.25">
      <c r="A380" s="171" t="str">
        <f t="shared" si="20"/>
        <v>20001BH</v>
      </c>
      <c r="B380" s="171" t="str">
        <f t="shared" si="21"/>
        <v>COLVER</v>
      </c>
      <c r="C380" s="171" t="str">
        <f t="shared" si="22"/>
        <v>Шляпа</v>
      </c>
      <c r="D380" s="172" t="str">
        <f t="shared" si="23"/>
        <v>Шляпы</v>
      </c>
      <c r="E380" s="163" t="s">
        <v>3047</v>
      </c>
      <c r="F380" s="164" t="s">
        <v>3048</v>
      </c>
      <c r="G380" s="165" t="s">
        <v>553</v>
      </c>
      <c r="H380" s="166" t="s">
        <v>3049</v>
      </c>
      <c r="I380" s="167">
        <v>3</v>
      </c>
      <c r="J380" s="168" t="s">
        <v>3050</v>
      </c>
      <c r="L380" s="170">
        <v>3</v>
      </c>
    </row>
    <row r="381" spans="1:12" x14ac:dyDescent="0.25">
      <c r="A381" s="171" t="str">
        <f t="shared" si="20"/>
        <v>20001BH</v>
      </c>
      <c r="B381" s="171" t="str">
        <f t="shared" si="21"/>
        <v>COLVER</v>
      </c>
      <c r="C381" s="171" t="str">
        <f t="shared" si="22"/>
        <v>Шляпа</v>
      </c>
      <c r="D381" s="172" t="str">
        <f t="shared" si="23"/>
        <v>Шляпы</v>
      </c>
      <c r="E381" s="163" t="s">
        <v>3051</v>
      </c>
      <c r="F381" s="164" t="s">
        <v>3048</v>
      </c>
      <c r="G381" s="165" t="s">
        <v>550</v>
      </c>
      <c r="H381" s="166" t="s">
        <v>3049</v>
      </c>
      <c r="I381" s="167">
        <v>2</v>
      </c>
      <c r="J381" s="168" t="s">
        <v>3052</v>
      </c>
      <c r="L381" s="170">
        <v>2</v>
      </c>
    </row>
    <row r="382" spans="1:12" x14ac:dyDescent="0.25">
      <c r="A382" s="171" t="str">
        <f t="shared" si="20"/>
        <v>20001BH</v>
      </c>
      <c r="B382" s="171" t="str">
        <f t="shared" si="21"/>
        <v>COLVER</v>
      </c>
      <c r="C382" s="171" t="str">
        <f t="shared" si="22"/>
        <v>Шляпа</v>
      </c>
      <c r="D382" s="172" t="str">
        <f t="shared" si="23"/>
        <v>Шляпы</v>
      </c>
      <c r="E382" s="163" t="s">
        <v>1492</v>
      </c>
      <c r="F382" s="164" t="s">
        <v>1493</v>
      </c>
      <c r="G382" s="165" t="s">
        <v>553</v>
      </c>
      <c r="H382" s="166" t="s">
        <v>3053</v>
      </c>
      <c r="I382" s="167">
        <v>1</v>
      </c>
      <c r="J382" s="168" t="s">
        <v>3053</v>
      </c>
      <c r="L382" s="170">
        <v>1</v>
      </c>
    </row>
    <row r="383" spans="1:12" x14ac:dyDescent="0.25">
      <c r="A383" s="171" t="str">
        <f t="shared" si="20"/>
        <v>20001BH</v>
      </c>
      <c r="B383" s="171" t="str">
        <f t="shared" si="21"/>
        <v>COLVER</v>
      </c>
      <c r="C383" s="171" t="str">
        <f t="shared" si="22"/>
        <v>Шляпа</v>
      </c>
      <c r="D383" s="172" t="str">
        <f t="shared" si="23"/>
        <v>Шляпы</v>
      </c>
      <c r="E383" s="163" t="s">
        <v>3054</v>
      </c>
      <c r="F383" s="164" t="s">
        <v>3055</v>
      </c>
      <c r="G383" s="165" t="s">
        <v>552</v>
      </c>
      <c r="H383" s="166" t="s">
        <v>3056</v>
      </c>
      <c r="I383" s="167">
        <v>1</v>
      </c>
      <c r="J383" s="168" t="s">
        <v>3057</v>
      </c>
      <c r="L383" s="170">
        <v>1</v>
      </c>
    </row>
    <row r="384" spans="1:12" x14ac:dyDescent="0.25">
      <c r="A384" s="171" t="str">
        <f t="shared" si="20"/>
        <v>20001BH</v>
      </c>
      <c r="B384" s="171" t="str">
        <f t="shared" si="21"/>
        <v>COLVER</v>
      </c>
      <c r="C384" s="171" t="str">
        <f t="shared" si="22"/>
        <v>Шляпа</v>
      </c>
      <c r="D384" s="172" t="str">
        <f t="shared" si="23"/>
        <v>Шляпы</v>
      </c>
      <c r="E384" s="163" t="s">
        <v>3058</v>
      </c>
      <c r="F384" s="164" t="s">
        <v>3055</v>
      </c>
      <c r="G384" s="165" t="s">
        <v>553</v>
      </c>
      <c r="H384" s="166" t="s">
        <v>3049</v>
      </c>
      <c r="I384" s="167">
        <v>1</v>
      </c>
      <c r="J384" s="168" t="s">
        <v>3059</v>
      </c>
      <c r="L384" s="170">
        <v>1</v>
      </c>
    </row>
    <row r="385" spans="1:12" x14ac:dyDescent="0.25">
      <c r="A385" s="171" t="str">
        <f t="shared" si="20"/>
        <v>20001BH</v>
      </c>
      <c r="B385" s="171" t="str">
        <f t="shared" si="21"/>
        <v>COLVER</v>
      </c>
      <c r="C385" s="171" t="str">
        <f t="shared" si="22"/>
        <v>Шляпа</v>
      </c>
      <c r="D385" s="172" t="str">
        <f t="shared" si="23"/>
        <v>Шляпы</v>
      </c>
      <c r="E385" s="163" t="s">
        <v>3060</v>
      </c>
      <c r="F385" s="164" t="s">
        <v>657</v>
      </c>
      <c r="G385" s="165" t="s">
        <v>552</v>
      </c>
      <c r="H385" s="166" t="s">
        <v>3049</v>
      </c>
      <c r="I385" s="167">
        <v>1</v>
      </c>
      <c r="J385" s="168" t="s">
        <v>3059</v>
      </c>
      <c r="L385" s="170">
        <v>1</v>
      </c>
    </row>
    <row r="386" spans="1:12" x14ac:dyDescent="0.25">
      <c r="A386" s="171" t="str">
        <f t="shared" si="20"/>
        <v>20001BH</v>
      </c>
      <c r="B386" s="171" t="str">
        <f t="shared" si="21"/>
        <v>COLVER</v>
      </c>
      <c r="C386" s="171" t="str">
        <f t="shared" si="22"/>
        <v>Шляпа</v>
      </c>
      <c r="D386" s="172" t="str">
        <f t="shared" si="23"/>
        <v>Шляпы</v>
      </c>
      <c r="E386" s="163" t="s">
        <v>656</v>
      </c>
      <c r="F386" s="164" t="s">
        <v>657</v>
      </c>
      <c r="G386" s="165" t="s">
        <v>553</v>
      </c>
      <c r="H386" s="166" t="s">
        <v>3049</v>
      </c>
      <c r="I386" s="167">
        <v>1</v>
      </c>
      <c r="J386" s="168" t="s">
        <v>3059</v>
      </c>
      <c r="L386" s="170">
        <v>1</v>
      </c>
    </row>
    <row r="387" spans="1:12" x14ac:dyDescent="0.25">
      <c r="A387" s="171" t="str">
        <f t="shared" ref="A387:A450" si="24">_xlfn.LET(_xlpm.START,FIND("арт. ",F387)+5,_xlpm.END,FIND(" ",F387,_xlpm.START),_xlpm.Result,TRIM(MID(F387,_xlpm.START,_xlpm.END-_xlpm.START)),IFERROR(VALUE(_xlpm.Result),_xlpm.Result))</f>
        <v>20003BH</v>
      </c>
      <c r="B387" s="171" t="str">
        <f t="shared" ref="B387:B450" si="25">_xlfn.LET(_xlpm.START,FIND("арт. ",F387)+13,_xlpm.END,FIND("(",F387),TRIM(MID(F387,_xlpm.START,_xlpm.END-_xlpm.START)))</f>
        <v>DELMARK</v>
      </c>
      <c r="C387" s="171" t="str">
        <f t="shared" ref="C387:C450" si="26">_xlfn.LET(_xlpm.START,1,_xlpm.END,FIND(MID($Q$1,1,1),F387),TRIM(MID(F387,_xlpm.START,_xlpm.END-_xlpm.START)))</f>
        <v>Шляпа</v>
      </c>
      <c r="D387" s="172" t="str">
        <f t="shared" ref="D387:D450" si="27">VLOOKUP(C387,M:N,2,0)</f>
        <v>Шляпы</v>
      </c>
      <c r="E387" s="163" t="s">
        <v>1536</v>
      </c>
      <c r="F387" s="164" t="s">
        <v>1537</v>
      </c>
      <c r="G387" s="165" t="s">
        <v>553</v>
      </c>
      <c r="H387" s="166" t="s">
        <v>3061</v>
      </c>
      <c r="I387" s="167">
        <v>1</v>
      </c>
      <c r="J387" s="168" t="s">
        <v>3061</v>
      </c>
      <c r="L387" s="170">
        <v>1</v>
      </c>
    </row>
    <row r="388" spans="1:12" x14ac:dyDescent="0.25">
      <c r="A388" s="171" t="str">
        <f t="shared" si="24"/>
        <v>20004BH</v>
      </c>
      <c r="B388" s="171" t="str">
        <f t="shared" si="25"/>
        <v>SHONFELD</v>
      </c>
      <c r="C388" s="171" t="str">
        <f t="shared" si="26"/>
        <v>Шляпа</v>
      </c>
      <c r="D388" s="172" t="str">
        <f t="shared" si="27"/>
        <v>Шляпы</v>
      </c>
      <c r="E388" s="163" t="s">
        <v>3062</v>
      </c>
      <c r="F388" s="164" t="s">
        <v>3063</v>
      </c>
      <c r="G388" s="165" t="s">
        <v>555</v>
      </c>
      <c r="H388" s="166" t="s">
        <v>3064</v>
      </c>
      <c r="I388" s="167">
        <v>1</v>
      </c>
      <c r="J388" s="168" t="s">
        <v>3064</v>
      </c>
      <c r="L388" s="170">
        <v>1</v>
      </c>
    </row>
    <row r="389" spans="1:12" x14ac:dyDescent="0.25">
      <c r="A389" s="171" t="str">
        <f t="shared" si="24"/>
        <v>20004BH</v>
      </c>
      <c r="B389" s="171" t="str">
        <f t="shared" si="25"/>
        <v>SHONFELD</v>
      </c>
      <c r="C389" s="171" t="str">
        <f t="shared" si="26"/>
        <v>Шляпа</v>
      </c>
      <c r="D389" s="172" t="str">
        <f t="shared" si="27"/>
        <v>Шляпы</v>
      </c>
      <c r="E389" s="163" t="s">
        <v>3065</v>
      </c>
      <c r="F389" s="164" t="s">
        <v>3063</v>
      </c>
      <c r="G389" s="165" t="s">
        <v>552</v>
      </c>
      <c r="H389" s="166" t="s">
        <v>3064</v>
      </c>
      <c r="I389" s="167">
        <v>2</v>
      </c>
      <c r="J389" s="168" t="s">
        <v>3066</v>
      </c>
      <c r="L389" s="170">
        <v>2</v>
      </c>
    </row>
    <row r="390" spans="1:12" x14ac:dyDescent="0.25">
      <c r="A390" s="171" t="str">
        <f t="shared" si="24"/>
        <v>20004BH</v>
      </c>
      <c r="B390" s="171" t="str">
        <f t="shared" si="25"/>
        <v>SHONFELD</v>
      </c>
      <c r="C390" s="171" t="str">
        <f t="shared" si="26"/>
        <v>Шляпа</v>
      </c>
      <c r="D390" s="172" t="str">
        <f t="shared" si="27"/>
        <v>Шляпы</v>
      </c>
      <c r="E390" s="163" t="s">
        <v>3067</v>
      </c>
      <c r="F390" s="164" t="s">
        <v>3063</v>
      </c>
      <c r="G390" s="165" t="s">
        <v>553</v>
      </c>
      <c r="H390" s="166" t="s">
        <v>3064</v>
      </c>
      <c r="I390" s="167">
        <v>2</v>
      </c>
      <c r="J390" s="168" t="s">
        <v>3066</v>
      </c>
      <c r="L390" s="170">
        <v>2</v>
      </c>
    </row>
    <row r="391" spans="1:12" x14ac:dyDescent="0.25">
      <c r="A391" s="171" t="str">
        <f t="shared" si="24"/>
        <v>20005BH</v>
      </c>
      <c r="B391" s="171" t="str">
        <f t="shared" si="25"/>
        <v>IVAN</v>
      </c>
      <c r="C391" s="171" t="str">
        <f t="shared" si="26"/>
        <v>Шляпа</v>
      </c>
      <c r="D391" s="172" t="str">
        <f t="shared" si="27"/>
        <v>Шляпы</v>
      </c>
      <c r="E391" s="163" t="s">
        <v>1629</v>
      </c>
      <c r="F391" s="164" t="s">
        <v>1630</v>
      </c>
      <c r="G391" s="165" t="s">
        <v>552</v>
      </c>
      <c r="H391" s="166" t="s">
        <v>3068</v>
      </c>
      <c r="I391" s="167">
        <v>2</v>
      </c>
      <c r="J391" s="168" t="s">
        <v>3069</v>
      </c>
      <c r="L391" s="170">
        <v>2</v>
      </c>
    </row>
    <row r="392" spans="1:12" x14ac:dyDescent="0.25">
      <c r="A392" s="171" t="str">
        <f t="shared" si="24"/>
        <v>20006BH</v>
      </c>
      <c r="B392" s="171" t="str">
        <f t="shared" si="25"/>
        <v>DEVERS</v>
      </c>
      <c r="C392" s="171" t="str">
        <f t="shared" si="26"/>
        <v>Шляпа</v>
      </c>
      <c r="D392" s="172" t="str">
        <f t="shared" si="27"/>
        <v>Шляпы</v>
      </c>
      <c r="E392" s="163" t="s">
        <v>2130</v>
      </c>
      <c r="F392" s="164" t="s">
        <v>2131</v>
      </c>
      <c r="G392" s="165" t="s">
        <v>553</v>
      </c>
      <c r="H392" s="166" t="s">
        <v>3070</v>
      </c>
      <c r="I392" s="167">
        <v>1</v>
      </c>
      <c r="J392" s="168" t="s">
        <v>3070</v>
      </c>
      <c r="L392" s="170">
        <v>1</v>
      </c>
    </row>
    <row r="393" spans="1:12" x14ac:dyDescent="0.25">
      <c r="A393" s="171" t="str">
        <f t="shared" si="24"/>
        <v>20007BH</v>
      </c>
      <c r="B393" s="171" t="str">
        <f t="shared" si="25"/>
        <v>CLORINDON</v>
      </c>
      <c r="C393" s="171" t="str">
        <f t="shared" si="26"/>
        <v>Шляпа</v>
      </c>
      <c r="D393" s="172" t="str">
        <f t="shared" si="27"/>
        <v>Шляпы</v>
      </c>
      <c r="E393" s="163" t="s">
        <v>3071</v>
      </c>
      <c r="F393" s="164" t="s">
        <v>3072</v>
      </c>
      <c r="G393" s="165" t="s">
        <v>552</v>
      </c>
      <c r="H393" s="166" t="s">
        <v>3073</v>
      </c>
      <c r="I393" s="167">
        <v>1</v>
      </c>
      <c r="J393" s="168" t="s">
        <v>3073</v>
      </c>
      <c r="L393" s="170">
        <v>1</v>
      </c>
    </row>
    <row r="394" spans="1:12" x14ac:dyDescent="0.25">
      <c r="A394" s="171">
        <f t="shared" si="24"/>
        <v>22701</v>
      </c>
      <c r="B394" s="171" t="str">
        <f t="shared" si="25"/>
        <v>URMAN</v>
      </c>
      <c r="C394" s="171" t="str">
        <f t="shared" si="26"/>
        <v>Шляпа</v>
      </c>
      <c r="D394" s="172" t="str">
        <f t="shared" si="27"/>
        <v>Шляпы</v>
      </c>
      <c r="E394" s="163" t="s">
        <v>1369</v>
      </c>
      <c r="F394" s="164" t="s">
        <v>1370</v>
      </c>
      <c r="G394" s="165" t="s">
        <v>552</v>
      </c>
      <c r="H394" s="166" t="s">
        <v>3074</v>
      </c>
      <c r="I394" s="167">
        <v>1</v>
      </c>
      <c r="J394" s="168" t="s">
        <v>3074</v>
      </c>
      <c r="L394" s="170">
        <v>1</v>
      </c>
    </row>
    <row r="395" spans="1:12" x14ac:dyDescent="0.25">
      <c r="A395" s="171">
        <f t="shared" si="24"/>
        <v>22701</v>
      </c>
      <c r="B395" s="171" t="str">
        <f t="shared" si="25"/>
        <v>URMAN</v>
      </c>
      <c r="C395" s="171" t="str">
        <f t="shared" si="26"/>
        <v>Шляпа</v>
      </c>
      <c r="D395" s="172" t="str">
        <f t="shared" si="27"/>
        <v>Шляпы</v>
      </c>
      <c r="E395" s="163" t="s">
        <v>1371</v>
      </c>
      <c r="F395" s="164" t="s">
        <v>1370</v>
      </c>
      <c r="G395" s="165" t="s">
        <v>553</v>
      </c>
      <c r="H395" s="166" t="s">
        <v>3074</v>
      </c>
      <c r="I395" s="167">
        <v>3</v>
      </c>
      <c r="J395" s="168" t="s">
        <v>3075</v>
      </c>
      <c r="L395" s="170">
        <v>3</v>
      </c>
    </row>
    <row r="396" spans="1:12" x14ac:dyDescent="0.25">
      <c r="A396" s="171">
        <f t="shared" si="24"/>
        <v>22701</v>
      </c>
      <c r="B396" s="171" t="str">
        <f t="shared" si="25"/>
        <v>URMAN</v>
      </c>
      <c r="C396" s="171" t="str">
        <f t="shared" si="26"/>
        <v>Шляпа</v>
      </c>
      <c r="D396" s="172" t="str">
        <f t="shared" si="27"/>
        <v>Шляпы</v>
      </c>
      <c r="E396" s="163" t="s">
        <v>1372</v>
      </c>
      <c r="F396" s="164" t="s">
        <v>1370</v>
      </c>
      <c r="G396" s="165" t="s">
        <v>550</v>
      </c>
      <c r="H396" s="166" t="s">
        <v>3076</v>
      </c>
      <c r="I396" s="167">
        <v>1</v>
      </c>
      <c r="J396" s="168" t="s">
        <v>3076</v>
      </c>
      <c r="L396" s="170">
        <v>1</v>
      </c>
    </row>
    <row r="397" spans="1:12" x14ac:dyDescent="0.25">
      <c r="A397" s="171">
        <f t="shared" si="24"/>
        <v>22703</v>
      </c>
      <c r="B397" s="171" t="str">
        <f t="shared" si="25"/>
        <v>DNEY</v>
      </c>
      <c r="C397" s="171" t="str">
        <f t="shared" si="26"/>
        <v>Шляпа</v>
      </c>
      <c r="D397" s="172" t="str">
        <f t="shared" si="27"/>
        <v>Шляпы</v>
      </c>
      <c r="E397" s="163" t="s">
        <v>3077</v>
      </c>
      <c r="F397" s="164" t="s">
        <v>1045</v>
      </c>
      <c r="G397" s="165" t="s">
        <v>552</v>
      </c>
      <c r="H397" s="166" t="s">
        <v>3078</v>
      </c>
      <c r="I397" s="167">
        <v>1</v>
      </c>
      <c r="J397" s="168" t="s">
        <v>3078</v>
      </c>
      <c r="L397" s="170">
        <v>1</v>
      </c>
    </row>
    <row r="398" spans="1:12" x14ac:dyDescent="0.25">
      <c r="A398" s="171">
        <f t="shared" si="24"/>
        <v>22703</v>
      </c>
      <c r="B398" s="171" t="str">
        <f t="shared" si="25"/>
        <v>DNEY</v>
      </c>
      <c r="C398" s="171" t="str">
        <f t="shared" si="26"/>
        <v>Шляпа</v>
      </c>
      <c r="D398" s="172" t="str">
        <f t="shared" si="27"/>
        <v>Шляпы</v>
      </c>
      <c r="E398" s="163" t="s">
        <v>1046</v>
      </c>
      <c r="F398" s="164" t="s">
        <v>1045</v>
      </c>
      <c r="G398" s="165" t="s">
        <v>553</v>
      </c>
      <c r="H398" s="166" t="s">
        <v>3079</v>
      </c>
      <c r="I398" s="167">
        <v>1</v>
      </c>
      <c r="J398" s="168" t="s">
        <v>3079</v>
      </c>
      <c r="L398" s="170">
        <v>1</v>
      </c>
    </row>
    <row r="399" spans="1:12" x14ac:dyDescent="0.25">
      <c r="A399" s="171">
        <f t="shared" si="24"/>
        <v>22714</v>
      </c>
      <c r="B399" s="171" t="str">
        <f t="shared" si="25"/>
        <v>LO</v>
      </c>
      <c r="C399" s="171" t="str">
        <f t="shared" si="26"/>
        <v>Шляпа</v>
      </c>
      <c r="D399" s="172" t="str">
        <f t="shared" si="27"/>
        <v>Шляпы</v>
      </c>
      <c r="E399" s="163" t="s">
        <v>3080</v>
      </c>
      <c r="F399" s="164" t="s">
        <v>706</v>
      </c>
      <c r="G399" s="165" t="s">
        <v>552</v>
      </c>
      <c r="H399" s="166" t="s">
        <v>3081</v>
      </c>
      <c r="I399" s="167">
        <v>1</v>
      </c>
      <c r="J399" s="168" t="s">
        <v>3081</v>
      </c>
      <c r="L399" s="170">
        <v>1</v>
      </c>
    </row>
    <row r="400" spans="1:12" x14ac:dyDescent="0.25">
      <c r="A400" s="171">
        <f t="shared" si="24"/>
        <v>22714</v>
      </c>
      <c r="B400" s="171" t="str">
        <f t="shared" si="25"/>
        <v>LO</v>
      </c>
      <c r="C400" s="171" t="str">
        <f t="shared" si="26"/>
        <v>Шляпа</v>
      </c>
      <c r="D400" s="172" t="str">
        <f t="shared" si="27"/>
        <v>Шляпы</v>
      </c>
      <c r="E400" s="163" t="s">
        <v>707</v>
      </c>
      <c r="F400" s="164" t="s">
        <v>706</v>
      </c>
      <c r="G400" s="165" t="s">
        <v>553</v>
      </c>
      <c r="H400" s="166" t="s">
        <v>3082</v>
      </c>
      <c r="I400" s="167">
        <v>1</v>
      </c>
      <c r="J400" s="168" t="s">
        <v>3083</v>
      </c>
      <c r="L400" s="170">
        <v>1</v>
      </c>
    </row>
    <row r="401" spans="1:12" x14ac:dyDescent="0.25">
      <c r="A401" s="171">
        <f t="shared" si="24"/>
        <v>22719</v>
      </c>
      <c r="B401" s="171" t="str">
        <f t="shared" si="25"/>
        <v>TLER</v>
      </c>
      <c r="C401" s="171" t="str">
        <f t="shared" si="26"/>
        <v>Шляпа</v>
      </c>
      <c r="D401" s="172" t="str">
        <f t="shared" si="27"/>
        <v>Шляпы</v>
      </c>
      <c r="E401" s="163" t="s">
        <v>1053</v>
      </c>
      <c r="F401" s="164" t="s">
        <v>1054</v>
      </c>
      <c r="G401" s="165" t="s">
        <v>555</v>
      </c>
      <c r="H401" s="166" t="s">
        <v>3084</v>
      </c>
      <c r="I401" s="167">
        <v>2</v>
      </c>
      <c r="J401" s="168" t="s">
        <v>3085</v>
      </c>
      <c r="L401" s="170">
        <v>2</v>
      </c>
    </row>
    <row r="402" spans="1:12" x14ac:dyDescent="0.25">
      <c r="A402" s="171">
        <f t="shared" si="24"/>
        <v>22719</v>
      </c>
      <c r="B402" s="171" t="str">
        <f t="shared" si="25"/>
        <v>TLER</v>
      </c>
      <c r="C402" s="171" t="str">
        <f t="shared" si="26"/>
        <v>Шляпа</v>
      </c>
      <c r="D402" s="172" t="str">
        <f t="shared" si="27"/>
        <v>Шляпы</v>
      </c>
      <c r="E402" s="163" t="s">
        <v>1721</v>
      </c>
      <c r="F402" s="164" t="s">
        <v>1054</v>
      </c>
      <c r="G402" s="165" t="s">
        <v>552</v>
      </c>
      <c r="H402" s="166" t="s">
        <v>3086</v>
      </c>
      <c r="I402" s="167">
        <v>4</v>
      </c>
      <c r="J402" s="168" t="s">
        <v>3087</v>
      </c>
      <c r="L402" s="170">
        <v>4</v>
      </c>
    </row>
    <row r="403" spans="1:12" x14ac:dyDescent="0.25">
      <c r="A403" s="171">
        <f t="shared" si="24"/>
        <v>22719</v>
      </c>
      <c r="B403" s="171" t="str">
        <f t="shared" si="25"/>
        <v>TLER</v>
      </c>
      <c r="C403" s="171" t="str">
        <f t="shared" si="26"/>
        <v>Шляпа</v>
      </c>
      <c r="D403" s="172" t="str">
        <f t="shared" si="27"/>
        <v>Шляпы</v>
      </c>
      <c r="E403" s="163" t="s">
        <v>1055</v>
      </c>
      <c r="F403" s="164" t="s">
        <v>1054</v>
      </c>
      <c r="G403" s="165" t="s">
        <v>553</v>
      </c>
      <c r="H403" s="166" t="s">
        <v>3076</v>
      </c>
      <c r="I403" s="167">
        <v>2</v>
      </c>
      <c r="J403" s="168" t="s">
        <v>3088</v>
      </c>
      <c r="L403" s="170">
        <v>2</v>
      </c>
    </row>
    <row r="404" spans="1:12" x14ac:dyDescent="0.25">
      <c r="A404" s="171">
        <f t="shared" si="24"/>
        <v>22719</v>
      </c>
      <c r="B404" s="171" t="str">
        <f t="shared" si="25"/>
        <v>TLER</v>
      </c>
      <c r="C404" s="171" t="str">
        <f t="shared" si="26"/>
        <v>Шляпа</v>
      </c>
      <c r="D404" s="172" t="str">
        <f t="shared" si="27"/>
        <v>Шляпы</v>
      </c>
      <c r="E404" s="163" t="s">
        <v>1908</v>
      </c>
      <c r="F404" s="164" t="s">
        <v>1054</v>
      </c>
      <c r="G404" s="165" t="s">
        <v>550</v>
      </c>
      <c r="H404" s="166" t="s">
        <v>3074</v>
      </c>
      <c r="I404" s="167">
        <v>1</v>
      </c>
      <c r="J404" s="168" t="s">
        <v>3074</v>
      </c>
      <c r="L404" s="170">
        <v>1</v>
      </c>
    </row>
    <row r="405" spans="1:12" x14ac:dyDescent="0.25">
      <c r="A405" s="171">
        <f t="shared" si="24"/>
        <v>22721</v>
      </c>
      <c r="B405" s="171" t="str">
        <f t="shared" si="25"/>
        <v>OOKS</v>
      </c>
      <c r="C405" s="171" t="str">
        <f t="shared" si="26"/>
        <v>Шляпа</v>
      </c>
      <c r="D405" s="172" t="str">
        <f t="shared" si="27"/>
        <v>Шляпы</v>
      </c>
      <c r="E405" s="163" t="s">
        <v>1423</v>
      </c>
      <c r="F405" s="164" t="s">
        <v>1061</v>
      </c>
      <c r="G405" s="165" t="s">
        <v>552</v>
      </c>
      <c r="H405" s="166" t="s">
        <v>3084</v>
      </c>
      <c r="I405" s="167">
        <v>1</v>
      </c>
      <c r="J405" s="168" t="s">
        <v>3084</v>
      </c>
      <c r="L405" s="170">
        <v>1</v>
      </c>
    </row>
    <row r="406" spans="1:12" x14ac:dyDescent="0.25">
      <c r="A406" s="171">
        <f t="shared" si="24"/>
        <v>22721</v>
      </c>
      <c r="B406" s="171" t="str">
        <f t="shared" si="25"/>
        <v>OOKS</v>
      </c>
      <c r="C406" s="171" t="str">
        <f t="shared" si="26"/>
        <v>Шляпа</v>
      </c>
      <c r="D406" s="172" t="str">
        <f t="shared" si="27"/>
        <v>Шляпы</v>
      </c>
      <c r="E406" s="163" t="s">
        <v>1060</v>
      </c>
      <c r="F406" s="164" t="s">
        <v>1061</v>
      </c>
      <c r="G406" s="165" t="s">
        <v>553</v>
      </c>
      <c r="H406" s="166" t="s">
        <v>3084</v>
      </c>
      <c r="I406" s="167">
        <v>1</v>
      </c>
      <c r="J406" s="168" t="s">
        <v>3084</v>
      </c>
      <c r="L406" s="170">
        <v>1</v>
      </c>
    </row>
    <row r="407" spans="1:12" x14ac:dyDescent="0.25">
      <c r="A407" s="171">
        <f t="shared" si="24"/>
        <v>22721</v>
      </c>
      <c r="B407" s="171" t="str">
        <f t="shared" si="25"/>
        <v>OOKS</v>
      </c>
      <c r="C407" s="171" t="str">
        <f t="shared" si="26"/>
        <v>Шляпа</v>
      </c>
      <c r="D407" s="172" t="str">
        <f t="shared" si="27"/>
        <v>Шляпы</v>
      </c>
      <c r="E407" s="163" t="s">
        <v>1427</v>
      </c>
      <c r="F407" s="164" t="s">
        <v>606</v>
      </c>
      <c r="G407" s="165" t="s">
        <v>555</v>
      </c>
      <c r="H407" s="166" t="s">
        <v>3089</v>
      </c>
      <c r="I407" s="167">
        <v>1</v>
      </c>
      <c r="J407" s="168" t="s">
        <v>3090</v>
      </c>
      <c r="L407" s="170">
        <v>1</v>
      </c>
    </row>
    <row r="408" spans="1:12" x14ac:dyDescent="0.25">
      <c r="A408" s="171">
        <f t="shared" si="24"/>
        <v>22721</v>
      </c>
      <c r="B408" s="171" t="str">
        <f t="shared" si="25"/>
        <v>OOKS</v>
      </c>
      <c r="C408" s="171" t="str">
        <f t="shared" si="26"/>
        <v>Шляпа</v>
      </c>
      <c r="D408" s="172" t="str">
        <f t="shared" si="27"/>
        <v>Шляпы</v>
      </c>
      <c r="E408" s="163" t="s">
        <v>1428</v>
      </c>
      <c r="F408" s="164" t="s">
        <v>606</v>
      </c>
      <c r="G408" s="165" t="s">
        <v>550</v>
      </c>
      <c r="H408" s="166" t="s">
        <v>3084</v>
      </c>
      <c r="I408" s="167">
        <v>1</v>
      </c>
      <c r="J408" s="168" t="s">
        <v>3084</v>
      </c>
      <c r="L408" s="170">
        <v>1</v>
      </c>
    </row>
    <row r="409" spans="1:12" x14ac:dyDescent="0.25">
      <c r="A409" s="171">
        <f t="shared" si="24"/>
        <v>22721</v>
      </c>
      <c r="B409" s="171" t="str">
        <f t="shared" si="25"/>
        <v>OOKS</v>
      </c>
      <c r="C409" s="171" t="str">
        <f t="shared" si="26"/>
        <v>Шляпа</v>
      </c>
      <c r="D409" s="172" t="str">
        <f t="shared" si="27"/>
        <v>Шляпы</v>
      </c>
      <c r="E409" s="163" t="s">
        <v>1062</v>
      </c>
      <c r="F409" s="164" t="s">
        <v>1063</v>
      </c>
      <c r="G409" s="165" t="s">
        <v>552</v>
      </c>
      <c r="H409" s="166" t="s">
        <v>3091</v>
      </c>
      <c r="I409" s="167">
        <v>2</v>
      </c>
      <c r="J409" s="168" t="s">
        <v>3092</v>
      </c>
      <c r="L409" s="170">
        <v>2</v>
      </c>
    </row>
    <row r="410" spans="1:12" x14ac:dyDescent="0.25">
      <c r="A410" s="171">
        <f t="shared" si="24"/>
        <v>22721</v>
      </c>
      <c r="B410" s="171" t="str">
        <f t="shared" si="25"/>
        <v>OOKS</v>
      </c>
      <c r="C410" s="171" t="str">
        <f t="shared" si="26"/>
        <v>Шляпа</v>
      </c>
      <c r="D410" s="172" t="str">
        <f t="shared" si="27"/>
        <v>Шляпы</v>
      </c>
      <c r="E410" s="163" t="s">
        <v>1424</v>
      </c>
      <c r="F410" s="164" t="s">
        <v>1063</v>
      </c>
      <c r="G410" s="165" t="s">
        <v>553</v>
      </c>
      <c r="H410" s="166" t="s">
        <v>3089</v>
      </c>
      <c r="I410" s="167">
        <v>1</v>
      </c>
      <c r="J410" s="168" t="s">
        <v>3090</v>
      </c>
      <c r="L410" s="170">
        <v>1</v>
      </c>
    </row>
    <row r="411" spans="1:12" x14ac:dyDescent="0.25">
      <c r="A411" s="171">
        <f t="shared" si="24"/>
        <v>22721</v>
      </c>
      <c r="B411" s="171" t="str">
        <f t="shared" si="25"/>
        <v>OOKS</v>
      </c>
      <c r="C411" s="171" t="str">
        <f t="shared" si="26"/>
        <v>Шляпа</v>
      </c>
      <c r="D411" s="172" t="str">
        <f t="shared" si="27"/>
        <v>Шляпы</v>
      </c>
      <c r="E411" s="163" t="s">
        <v>1426</v>
      </c>
      <c r="F411" s="164" t="s">
        <v>1066</v>
      </c>
      <c r="G411" s="165" t="s">
        <v>555</v>
      </c>
      <c r="H411" s="166" t="s">
        <v>3089</v>
      </c>
      <c r="I411" s="167">
        <v>1</v>
      </c>
      <c r="J411" s="168" t="s">
        <v>3090</v>
      </c>
      <c r="L411" s="170">
        <v>1</v>
      </c>
    </row>
    <row r="412" spans="1:12" x14ac:dyDescent="0.25">
      <c r="A412" s="171">
        <f t="shared" si="24"/>
        <v>22721</v>
      </c>
      <c r="B412" s="171" t="str">
        <f t="shared" si="25"/>
        <v>OOKS</v>
      </c>
      <c r="C412" s="171" t="str">
        <f t="shared" si="26"/>
        <v>Шляпа</v>
      </c>
      <c r="D412" s="172" t="str">
        <f t="shared" si="27"/>
        <v>Шляпы</v>
      </c>
      <c r="E412" s="163" t="s">
        <v>1065</v>
      </c>
      <c r="F412" s="164" t="s">
        <v>1066</v>
      </c>
      <c r="G412" s="165" t="s">
        <v>552</v>
      </c>
      <c r="H412" s="166" t="s">
        <v>3084</v>
      </c>
      <c r="I412" s="167">
        <v>1</v>
      </c>
      <c r="J412" s="168" t="s">
        <v>3084</v>
      </c>
      <c r="L412" s="170">
        <v>1</v>
      </c>
    </row>
    <row r="413" spans="1:12" x14ac:dyDescent="0.25">
      <c r="A413" s="171">
        <f t="shared" si="24"/>
        <v>22721</v>
      </c>
      <c r="B413" s="171" t="str">
        <f t="shared" si="25"/>
        <v>OOKS</v>
      </c>
      <c r="C413" s="171" t="str">
        <f t="shared" si="26"/>
        <v>Шляпа</v>
      </c>
      <c r="D413" s="172" t="str">
        <f t="shared" si="27"/>
        <v>Шляпы</v>
      </c>
      <c r="E413" s="163" t="s">
        <v>1067</v>
      </c>
      <c r="F413" s="164" t="s">
        <v>1066</v>
      </c>
      <c r="G413" s="165" t="s">
        <v>553</v>
      </c>
      <c r="H413" s="166" t="s">
        <v>3089</v>
      </c>
      <c r="I413" s="167">
        <v>2</v>
      </c>
      <c r="J413" s="168" t="s">
        <v>3093</v>
      </c>
      <c r="L413" s="170">
        <v>2</v>
      </c>
    </row>
    <row r="414" spans="1:12" x14ac:dyDescent="0.25">
      <c r="A414" s="171">
        <f t="shared" si="24"/>
        <v>22721</v>
      </c>
      <c r="B414" s="171" t="str">
        <f t="shared" si="25"/>
        <v>OOKS</v>
      </c>
      <c r="C414" s="171" t="str">
        <f t="shared" si="26"/>
        <v>Шляпа</v>
      </c>
      <c r="D414" s="172" t="str">
        <f t="shared" si="27"/>
        <v>Шляпы</v>
      </c>
      <c r="E414" s="163" t="s">
        <v>1069</v>
      </c>
      <c r="F414" s="164" t="s">
        <v>1429</v>
      </c>
      <c r="G414" s="165" t="s">
        <v>553</v>
      </c>
      <c r="H414" s="166" t="s">
        <v>3094</v>
      </c>
      <c r="I414" s="167">
        <v>1</v>
      </c>
      <c r="J414" s="168" t="s">
        <v>3094</v>
      </c>
      <c r="L414" s="170">
        <v>1</v>
      </c>
    </row>
    <row r="415" spans="1:12" x14ac:dyDescent="0.25">
      <c r="A415" s="171">
        <f t="shared" si="24"/>
        <v>22721</v>
      </c>
      <c r="B415" s="171" t="str">
        <f t="shared" si="25"/>
        <v>OOKS</v>
      </c>
      <c r="C415" s="171" t="str">
        <f t="shared" si="26"/>
        <v>Шляпа</v>
      </c>
      <c r="D415" s="172" t="str">
        <f t="shared" si="27"/>
        <v>Шляпы</v>
      </c>
      <c r="E415" s="163" t="s">
        <v>1425</v>
      </c>
      <c r="F415" s="164" t="s">
        <v>708</v>
      </c>
      <c r="G415" s="165" t="s">
        <v>555</v>
      </c>
      <c r="H415" s="166" t="s">
        <v>3089</v>
      </c>
      <c r="I415" s="167">
        <v>1</v>
      </c>
      <c r="J415" s="168" t="s">
        <v>3090</v>
      </c>
      <c r="L415" s="170">
        <v>1</v>
      </c>
    </row>
    <row r="416" spans="1:12" x14ac:dyDescent="0.25">
      <c r="A416" s="171">
        <f t="shared" si="24"/>
        <v>22721</v>
      </c>
      <c r="B416" s="171" t="str">
        <f t="shared" si="25"/>
        <v>OOKS</v>
      </c>
      <c r="C416" s="171" t="str">
        <f t="shared" si="26"/>
        <v>Шляпа</v>
      </c>
      <c r="D416" s="172" t="str">
        <f t="shared" si="27"/>
        <v>Шляпы</v>
      </c>
      <c r="E416" s="163" t="s">
        <v>1064</v>
      </c>
      <c r="F416" s="164" t="s">
        <v>708</v>
      </c>
      <c r="G416" s="165" t="s">
        <v>553</v>
      </c>
      <c r="H416" s="166" t="s">
        <v>3089</v>
      </c>
      <c r="I416" s="167">
        <v>2</v>
      </c>
      <c r="J416" s="168" t="s">
        <v>3093</v>
      </c>
      <c r="L416" s="170">
        <v>2</v>
      </c>
    </row>
    <row r="417" spans="1:12" x14ac:dyDescent="0.25">
      <c r="A417" s="171">
        <f t="shared" si="24"/>
        <v>22721</v>
      </c>
      <c r="B417" s="171" t="str">
        <f t="shared" si="25"/>
        <v>OOKS</v>
      </c>
      <c r="C417" s="171" t="str">
        <f t="shared" si="26"/>
        <v>Шляпа</v>
      </c>
      <c r="D417" s="172" t="str">
        <f t="shared" si="27"/>
        <v>Шляпы</v>
      </c>
      <c r="E417" s="163" t="s">
        <v>1068</v>
      </c>
      <c r="F417" s="164" t="s">
        <v>709</v>
      </c>
      <c r="G417" s="165" t="s">
        <v>552</v>
      </c>
      <c r="H417" s="166" t="s">
        <v>3094</v>
      </c>
      <c r="I417" s="167">
        <v>1</v>
      </c>
      <c r="J417" s="168" t="s">
        <v>3094</v>
      </c>
      <c r="L417" s="170">
        <v>1</v>
      </c>
    </row>
    <row r="418" spans="1:12" x14ac:dyDescent="0.25">
      <c r="A418" s="171">
        <f t="shared" si="24"/>
        <v>22721</v>
      </c>
      <c r="B418" s="171" t="str">
        <f t="shared" si="25"/>
        <v>OOKS</v>
      </c>
      <c r="C418" s="171" t="str">
        <f t="shared" si="26"/>
        <v>Шляпа</v>
      </c>
      <c r="D418" s="172" t="str">
        <f t="shared" si="27"/>
        <v>Шляпы</v>
      </c>
      <c r="E418" s="163" t="s">
        <v>711</v>
      </c>
      <c r="F418" s="164" t="s">
        <v>710</v>
      </c>
      <c r="G418" s="165" t="s">
        <v>550</v>
      </c>
      <c r="H418" s="166" t="s">
        <v>3095</v>
      </c>
      <c r="I418" s="167">
        <v>1</v>
      </c>
      <c r="J418" s="168" t="s">
        <v>3095</v>
      </c>
      <c r="L418" s="170">
        <v>1</v>
      </c>
    </row>
    <row r="419" spans="1:12" x14ac:dyDescent="0.25">
      <c r="A419" s="171">
        <f t="shared" si="24"/>
        <v>22721</v>
      </c>
      <c r="B419" s="171" t="str">
        <f t="shared" si="25"/>
        <v>OOKS</v>
      </c>
      <c r="C419" s="171" t="str">
        <f t="shared" si="26"/>
        <v>Шляпа</v>
      </c>
      <c r="D419" s="172" t="str">
        <f t="shared" si="27"/>
        <v>Шляпы</v>
      </c>
      <c r="E419" s="163" t="s">
        <v>3096</v>
      </c>
      <c r="F419" s="164" t="s">
        <v>3097</v>
      </c>
      <c r="G419" s="165" t="s">
        <v>553</v>
      </c>
      <c r="H419" s="166" t="s">
        <v>3098</v>
      </c>
      <c r="I419" s="167">
        <v>1</v>
      </c>
      <c r="J419" s="168" t="s">
        <v>3098</v>
      </c>
      <c r="L419" s="170">
        <v>1</v>
      </c>
    </row>
    <row r="420" spans="1:12" x14ac:dyDescent="0.25">
      <c r="A420" s="171">
        <f t="shared" si="24"/>
        <v>22750</v>
      </c>
      <c r="B420" s="171" t="str">
        <f t="shared" si="25"/>
        <v>LL UP II</v>
      </c>
      <c r="C420" s="171" t="str">
        <f t="shared" si="26"/>
        <v>Шляпа</v>
      </c>
      <c r="D420" s="172" t="str">
        <f t="shared" si="27"/>
        <v>Шляпы</v>
      </c>
      <c r="E420" s="163" t="s">
        <v>1430</v>
      </c>
      <c r="F420" s="164" t="s">
        <v>1431</v>
      </c>
      <c r="G420" s="165" t="s">
        <v>552</v>
      </c>
      <c r="H420" s="166" t="s">
        <v>3099</v>
      </c>
      <c r="I420" s="167">
        <v>1</v>
      </c>
      <c r="J420" s="168" t="s">
        <v>3099</v>
      </c>
      <c r="L420" s="170">
        <v>1</v>
      </c>
    </row>
    <row r="421" spans="1:12" x14ac:dyDescent="0.25">
      <c r="A421" s="171" t="str">
        <f t="shared" si="24"/>
        <v>22757BH</v>
      </c>
      <c r="B421" s="171" t="str">
        <f t="shared" si="25"/>
        <v>SALTER</v>
      </c>
      <c r="C421" s="171" t="str">
        <f t="shared" si="26"/>
        <v>Шляпа</v>
      </c>
      <c r="D421" s="172" t="str">
        <f t="shared" si="27"/>
        <v>Шляпы</v>
      </c>
      <c r="E421" s="163" t="s">
        <v>1449</v>
      </c>
      <c r="F421" s="164" t="s">
        <v>266</v>
      </c>
      <c r="G421" s="165" t="s">
        <v>553</v>
      </c>
      <c r="H421" s="166" t="s">
        <v>3100</v>
      </c>
      <c r="I421" s="167">
        <v>1</v>
      </c>
      <c r="J421" s="168" t="s">
        <v>3100</v>
      </c>
      <c r="L421" s="170">
        <v>1</v>
      </c>
    </row>
    <row r="422" spans="1:12" x14ac:dyDescent="0.25">
      <c r="A422" s="171" t="str">
        <f t="shared" si="24"/>
        <v>22760BH</v>
      </c>
      <c r="B422" s="171" t="str">
        <f t="shared" si="25"/>
        <v>LORING</v>
      </c>
      <c r="C422" s="171" t="str">
        <f t="shared" si="26"/>
        <v>Шляпа</v>
      </c>
      <c r="D422" s="172" t="str">
        <f t="shared" si="27"/>
        <v>Шляпы</v>
      </c>
      <c r="E422" s="163" t="s">
        <v>1450</v>
      </c>
      <c r="F422" s="164" t="s">
        <v>1451</v>
      </c>
      <c r="G422" s="165" t="s">
        <v>553</v>
      </c>
      <c r="H422" s="166" t="s">
        <v>3101</v>
      </c>
      <c r="I422" s="167">
        <v>2</v>
      </c>
      <c r="J422" s="168" t="s">
        <v>3102</v>
      </c>
      <c r="L422" s="170">
        <v>2</v>
      </c>
    </row>
    <row r="423" spans="1:12" x14ac:dyDescent="0.25">
      <c r="A423" s="171" t="str">
        <f t="shared" si="24"/>
        <v>22760BH</v>
      </c>
      <c r="B423" s="171" t="str">
        <f t="shared" si="25"/>
        <v>LORING</v>
      </c>
      <c r="C423" s="171" t="str">
        <f t="shared" si="26"/>
        <v>Шляпа</v>
      </c>
      <c r="D423" s="172" t="str">
        <f t="shared" si="27"/>
        <v>Шляпы</v>
      </c>
      <c r="E423" s="163" t="s">
        <v>1935</v>
      </c>
      <c r="F423" s="164" t="s">
        <v>1451</v>
      </c>
      <c r="G423" s="165" t="s">
        <v>550</v>
      </c>
      <c r="H423" s="166" t="s">
        <v>3103</v>
      </c>
      <c r="I423" s="167">
        <v>1</v>
      </c>
      <c r="J423" s="168" t="s">
        <v>3103</v>
      </c>
      <c r="L423" s="170">
        <v>1</v>
      </c>
    </row>
    <row r="424" spans="1:12" x14ac:dyDescent="0.25">
      <c r="A424" s="171" t="str">
        <f t="shared" si="24"/>
        <v>22761BH</v>
      </c>
      <c r="B424" s="171" t="str">
        <f t="shared" si="25"/>
        <v>WOODMASON</v>
      </c>
      <c r="C424" s="171" t="str">
        <f t="shared" si="26"/>
        <v>Шляпа</v>
      </c>
      <c r="D424" s="172" t="str">
        <f t="shared" si="27"/>
        <v>Шляпы</v>
      </c>
      <c r="E424" s="163" t="s">
        <v>267</v>
      </c>
      <c r="F424" s="164" t="s">
        <v>268</v>
      </c>
      <c r="G424" s="165" t="s">
        <v>553</v>
      </c>
      <c r="H424" s="166" t="s">
        <v>3104</v>
      </c>
      <c r="I424" s="167">
        <v>1</v>
      </c>
      <c r="J424" s="168" t="s">
        <v>3104</v>
      </c>
      <c r="L424" s="170">
        <v>1</v>
      </c>
    </row>
    <row r="425" spans="1:12" x14ac:dyDescent="0.25">
      <c r="A425" s="171" t="str">
        <f t="shared" si="24"/>
        <v>22764BH</v>
      </c>
      <c r="B425" s="171" t="str">
        <f t="shared" si="25"/>
        <v>CUDMORE</v>
      </c>
      <c r="C425" s="171" t="str">
        <f t="shared" si="26"/>
        <v>Шляпа</v>
      </c>
      <c r="D425" s="172" t="str">
        <f t="shared" si="27"/>
        <v>Шляпы</v>
      </c>
      <c r="E425" s="163" t="s">
        <v>713</v>
      </c>
      <c r="F425" s="164" t="s">
        <v>712</v>
      </c>
      <c r="G425" s="165" t="s">
        <v>553</v>
      </c>
      <c r="H425" s="166" t="s">
        <v>3105</v>
      </c>
      <c r="I425" s="167">
        <v>2</v>
      </c>
      <c r="J425" s="168" t="s">
        <v>3106</v>
      </c>
      <c r="L425" s="170">
        <v>2</v>
      </c>
    </row>
    <row r="426" spans="1:12" x14ac:dyDescent="0.25">
      <c r="A426" s="171" t="str">
        <f t="shared" si="24"/>
        <v>22766BH</v>
      </c>
      <c r="B426" s="171" t="str">
        <f t="shared" si="25"/>
        <v>GROFF</v>
      </c>
      <c r="C426" s="171" t="str">
        <f t="shared" si="26"/>
        <v>Шляпа</v>
      </c>
      <c r="D426" s="172" t="str">
        <f t="shared" si="27"/>
        <v>Шляпы</v>
      </c>
      <c r="E426" s="163" t="s">
        <v>636</v>
      </c>
      <c r="F426" s="164" t="s">
        <v>714</v>
      </c>
      <c r="G426" s="165" t="s">
        <v>552</v>
      </c>
      <c r="H426" s="166" t="s">
        <v>3107</v>
      </c>
      <c r="I426" s="167">
        <v>1</v>
      </c>
      <c r="J426" s="168" t="s">
        <v>3108</v>
      </c>
      <c r="L426" s="170">
        <v>1</v>
      </c>
    </row>
    <row r="427" spans="1:12" x14ac:dyDescent="0.25">
      <c r="A427" s="171" t="str">
        <f t="shared" si="24"/>
        <v>22766BH</v>
      </c>
      <c r="B427" s="171" t="str">
        <f t="shared" si="25"/>
        <v>GROFF</v>
      </c>
      <c r="C427" s="171" t="str">
        <f t="shared" si="26"/>
        <v>Шляпа</v>
      </c>
      <c r="D427" s="172" t="str">
        <f t="shared" si="27"/>
        <v>Шляпы</v>
      </c>
      <c r="E427" s="163" t="s">
        <v>715</v>
      </c>
      <c r="F427" s="164" t="s">
        <v>714</v>
      </c>
      <c r="G427" s="165" t="s">
        <v>553</v>
      </c>
      <c r="H427" s="166" t="s">
        <v>3109</v>
      </c>
      <c r="I427" s="167">
        <v>1</v>
      </c>
      <c r="J427" s="168" t="s">
        <v>3109</v>
      </c>
      <c r="L427" s="170">
        <v>1</v>
      </c>
    </row>
    <row r="428" spans="1:12" x14ac:dyDescent="0.25">
      <c r="A428" s="171" t="str">
        <f t="shared" si="24"/>
        <v>22767BH</v>
      </c>
      <c r="B428" s="171" t="str">
        <f t="shared" si="25"/>
        <v>Alfer</v>
      </c>
      <c r="C428" s="171" t="str">
        <f t="shared" si="26"/>
        <v>Шляпа</v>
      </c>
      <c r="D428" s="172" t="str">
        <f t="shared" si="27"/>
        <v>Шляпы</v>
      </c>
      <c r="E428" s="163" t="s">
        <v>716</v>
      </c>
      <c r="F428" s="164" t="s">
        <v>635</v>
      </c>
      <c r="G428" s="165" t="s">
        <v>583</v>
      </c>
      <c r="H428" s="166" t="s">
        <v>3110</v>
      </c>
      <c r="I428" s="167">
        <v>1</v>
      </c>
      <c r="J428" s="168" t="s">
        <v>3110</v>
      </c>
      <c r="L428" s="170">
        <v>1</v>
      </c>
    </row>
    <row r="429" spans="1:12" x14ac:dyDescent="0.25">
      <c r="A429" s="171" t="str">
        <f t="shared" si="24"/>
        <v>22769BH</v>
      </c>
      <c r="B429" s="171" t="str">
        <f t="shared" si="25"/>
        <v>WOODS</v>
      </c>
      <c r="C429" s="171" t="str">
        <f t="shared" si="26"/>
        <v>Шляпа</v>
      </c>
      <c r="D429" s="172" t="str">
        <f t="shared" si="27"/>
        <v>Шляпы</v>
      </c>
      <c r="E429" s="163" t="s">
        <v>1090</v>
      </c>
      <c r="F429" s="164" t="s">
        <v>1091</v>
      </c>
      <c r="G429" s="165" t="s">
        <v>553</v>
      </c>
      <c r="H429" s="166" t="s">
        <v>3111</v>
      </c>
      <c r="I429" s="167">
        <v>1</v>
      </c>
      <c r="J429" s="168" t="s">
        <v>3111</v>
      </c>
      <c r="L429" s="170">
        <v>1</v>
      </c>
    </row>
    <row r="430" spans="1:12" x14ac:dyDescent="0.25">
      <c r="A430" s="171" t="str">
        <f t="shared" si="24"/>
        <v>22773BH</v>
      </c>
      <c r="B430" s="171" t="str">
        <f t="shared" si="25"/>
        <v>GELHORN</v>
      </c>
      <c r="C430" s="171" t="str">
        <f t="shared" si="26"/>
        <v>Шляпа</v>
      </c>
      <c r="D430" s="172" t="str">
        <f t="shared" si="27"/>
        <v>Шляпы</v>
      </c>
      <c r="E430" s="163" t="s">
        <v>1084</v>
      </c>
      <c r="F430" s="164" t="s">
        <v>1085</v>
      </c>
      <c r="G430" s="165" t="s">
        <v>552</v>
      </c>
      <c r="H430" s="166" t="s">
        <v>3094</v>
      </c>
      <c r="I430" s="167">
        <v>1</v>
      </c>
      <c r="J430" s="168" t="s">
        <v>3094</v>
      </c>
      <c r="L430" s="170">
        <v>1</v>
      </c>
    </row>
    <row r="431" spans="1:12" x14ac:dyDescent="0.25">
      <c r="A431" s="171" t="str">
        <f t="shared" si="24"/>
        <v>22773BH</v>
      </c>
      <c r="B431" s="171" t="str">
        <f t="shared" si="25"/>
        <v>GELHORN</v>
      </c>
      <c r="C431" s="171" t="str">
        <f t="shared" si="26"/>
        <v>Шляпа</v>
      </c>
      <c r="D431" s="172" t="str">
        <f t="shared" si="27"/>
        <v>Шляпы</v>
      </c>
      <c r="E431" s="163" t="s">
        <v>1086</v>
      </c>
      <c r="F431" s="164" t="s">
        <v>1085</v>
      </c>
      <c r="G431" s="165" t="s">
        <v>553</v>
      </c>
      <c r="H431" s="166" t="s">
        <v>3094</v>
      </c>
      <c r="I431" s="167">
        <v>1</v>
      </c>
      <c r="J431" s="168" t="s">
        <v>3094</v>
      </c>
      <c r="L431" s="170">
        <v>1</v>
      </c>
    </row>
    <row r="432" spans="1:12" x14ac:dyDescent="0.25">
      <c r="A432" s="171" t="str">
        <f t="shared" si="24"/>
        <v>22773BH</v>
      </c>
      <c r="B432" s="171" t="str">
        <f t="shared" si="25"/>
        <v>GELHORN</v>
      </c>
      <c r="C432" s="171" t="str">
        <f t="shared" si="26"/>
        <v>Шляпа</v>
      </c>
      <c r="D432" s="172" t="str">
        <f t="shared" si="27"/>
        <v>Шляпы</v>
      </c>
      <c r="E432" s="163" t="s">
        <v>3112</v>
      </c>
      <c r="F432" s="164" t="s">
        <v>717</v>
      </c>
      <c r="G432" s="165" t="s">
        <v>552</v>
      </c>
      <c r="H432" s="166" t="s">
        <v>3094</v>
      </c>
      <c r="I432" s="167">
        <v>1</v>
      </c>
      <c r="J432" s="168" t="s">
        <v>3094</v>
      </c>
      <c r="L432" s="170">
        <v>1</v>
      </c>
    </row>
    <row r="433" spans="1:12" x14ac:dyDescent="0.25">
      <c r="A433" s="171" t="str">
        <f t="shared" si="24"/>
        <v>22773BH</v>
      </c>
      <c r="B433" s="171" t="str">
        <f t="shared" si="25"/>
        <v>GELHORN</v>
      </c>
      <c r="C433" s="171" t="str">
        <f t="shared" si="26"/>
        <v>Шляпа</v>
      </c>
      <c r="D433" s="172" t="str">
        <f t="shared" si="27"/>
        <v>Шляпы</v>
      </c>
      <c r="E433" s="163" t="s">
        <v>1083</v>
      </c>
      <c r="F433" s="164" t="s">
        <v>717</v>
      </c>
      <c r="G433" s="165" t="s">
        <v>553</v>
      </c>
      <c r="H433" s="166" t="s">
        <v>3094</v>
      </c>
      <c r="I433" s="167">
        <v>2</v>
      </c>
      <c r="J433" s="168" t="s">
        <v>3113</v>
      </c>
      <c r="L433" s="170">
        <v>2</v>
      </c>
    </row>
    <row r="434" spans="1:12" x14ac:dyDescent="0.25">
      <c r="A434" s="171" t="str">
        <f t="shared" si="24"/>
        <v>22776BH</v>
      </c>
      <c r="B434" s="171" t="str">
        <f t="shared" si="25"/>
        <v>CUBAN</v>
      </c>
      <c r="C434" s="171" t="str">
        <f t="shared" si="26"/>
        <v>Шляпа</v>
      </c>
      <c r="D434" s="172" t="str">
        <f t="shared" si="27"/>
        <v>Шляпы</v>
      </c>
      <c r="E434" s="163" t="s">
        <v>3114</v>
      </c>
      <c r="F434" s="164" t="s">
        <v>3115</v>
      </c>
      <c r="G434" s="165" t="s">
        <v>553</v>
      </c>
      <c r="H434" s="166" t="s">
        <v>3116</v>
      </c>
      <c r="I434" s="167">
        <v>1</v>
      </c>
      <c r="J434" s="168" t="s">
        <v>3116</v>
      </c>
      <c r="L434" s="170">
        <v>1</v>
      </c>
    </row>
    <row r="435" spans="1:12" x14ac:dyDescent="0.25">
      <c r="A435" s="171" t="str">
        <f t="shared" si="24"/>
        <v>22776BH</v>
      </c>
      <c r="B435" s="171" t="str">
        <f t="shared" si="25"/>
        <v>CUBAN</v>
      </c>
      <c r="C435" s="171" t="str">
        <f t="shared" si="26"/>
        <v>Шляпа</v>
      </c>
      <c r="D435" s="172" t="str">
        <f t="shared" si="27"/>
        <v>Шляпы</v>
      </c>
      <c r="E435" s="163" t="s">
        <v>1102</v>
      </c>
      <c r="F435" s="164" t="s">
        <v>1103</v>
      </c>
      <c r="G435" s="165" t="s">
        <v>552</v>
      </c>
      <c r="H435" s="166" t="s">
        <v>3117</v>
      </c>
      <c r="I435" s="167">
        <v>1</v>
      </c>
      <c r="J435" s="168" t="s">
        <v>3117</v>
      </c>
      <c r="L435" s="170">
        <v>1</v>
      </c>
    </row>
    <row r="436" spans="1:12" x14ac:dyDescent="0.25">
      <c r="A436" s="171" t="str">
        <f t="shared" si="24"/>
        <v>22776BH</v>
      </c>
      <c r="B436" s="171" t="str">
        <f t="shared" si="25"/>
        <v>CUBAN</v>
      </c>
      <c r="C436" s="171" t="str">
        <f t="shared" si="26"/>
        <v>Шляпа</v>
      </c>
      <c r="D436" s="172" t="str">
        <f t="shared" si="27"/>
        <v>Шляпы</v>
      </c>
      <c r="E436" s="163" t="s">
        <v>1104</v>
      </c>
      <c r="F436" s="164" t="s">
        <v>1103</v>
      </c>
      <c r="G436" s="165" t="s">
        <v>553</v>
      </c>
      <c r="H436" s="166" t="s">
        <v>3117</v>
      </c>
      <c r="I436" s="167">
        <v>2</v>
      </c>
      <c r="J436" s="168" t="s">
        <v>3118</v>
      </c>
      <c r="L436" s="170">
        <v>2</v>
      </c>
    </row>
    <row r="437" spans="1:12" x14ac:dyDescent="0.25">
      <c r="A437" s="171" t="str">
        <f t="shared" si="24"/>
        <v>22776BH</v>
      </c>
      <c r="B437" s="171" t="str">
        <f t="shared" si="25"/>
        <v>CUBAN</v>
      </c>
      <c r="C437" s="171" t="str">
        <f t="shared" si="26"/>
        <v>Шляпа</v>
      </c>
      <c r="D437" s="172" t="str">
        <f t="shared" si="27"/>
        <v>Шляпы</v>
      </c>
      <c r="E437" s="163" t="s">
        <v>1105</v>
      </c>
      <c r="F437" s="164" t="s">
        <v>718</v>
      </c>
      <c r="G437" s="165" t="s">
        <v>555</v>
      </c>
      <c r="H437" s="166" t="s">
        <v>3117</v>
      </c>
      <c r="I437" s="167">
        <v>1</v>
      </c>
      <c r="J437" s="168" t="s">
        <v>3117</v>
      </c>
      <c r="L437" s="170">
        <v>1</v>
      </c>
    </row>
    <row r="438" spans="1:12" x14ac:dyDescent="0.25">
      <c r="A438" s="171" t="str">
        <f t="shared" si="24"/>
        <v>22776BH</v>
      </c>
      <c r="B438" s="171" t="str">
        <f t="shared" si="25"/>
        <v>CUBAN</v>
      </c>
      <c r="C438" s="171" t="str">
        <f t="shared" si="26"/>
        <v>Шляпа</v>
      </c>
      <c r="D438" s="172" t="str">
        <f t="shared" si="27"/>
        <v>Шляпы</v>
      </c>
      <c r="E438" s="163" t="s">
        <v>3119</v>
      </c>
      <c r="F438" s="164" t="s">
        <v>718</v>
      </c>
      <c r="G438" s="165" t="s">
        <v>552</v>
      </c>
      <c r="H438" s="166" t="s">
        <v>3120</v>
      </c>
      <c r="I438" s="167">
        <v>1</v>
      </c>
      <c r="J438" s="168" t="s">
        <v>3120</v>
      </c>
      <c r="L438" s="170">
        <v>1</v>
      </c>
    </row>
    <row r="439" spans="1:12" x14ac:dyDescent="0.25">
      <c r="A439" s="171" t="str">
        <f t="shared" si="24"/>
        <v>22776BH</v>
      </c>
      <c r="B439" s="171" t="str">
        <f t="shared" si="25"/>
        <v>CUBAN</v>
      </c>
      <c r="C439" s="171" t="str">
        <f t="shared" si="26"/>
        <v>Шляпа</v>
      </c>
      <c r="D439" s="172" t="str">
        <f t="shared" si="27"/>
        <v>Шляпы</v>
      </c>
      <c r="E439" s="163" t="s">
        <v>3121</v>
      </c>
      <c r="F439" s="164" t="s">
        <v>718</v>
      </c>
      <c r="G439" s="165" t="s">
        <v>550</v>
      </c>
      <c r="H439" s="166" t="s">
        <v>3120</v>
      </c>
      <c r="I439" s="167">
        <v>1</v>
      </c>
      <c r="J439" s="168" t="s">
        <v>3120</v>
      </c>
      <c r="L439" s="170">
        <v>1</v>
      </c>
    </row>
    <row r="440" spans="1:12" x14ac:dyDescent="0.25">
      <c r="A440" s="171" t="str">
        <f t="shared" si="24"/>
        <v>22776BH</v>
      </c>
      <c r="B440" s="171" t="str">
        <f t="shared" si="25"/>
        <v>CUBAN</v>
      </c>
      <c r="C440" s="171" t="str">
        <f t="shared" si="26"/>
        <v>Шляпа</v>
      </c>
      <c r="D440" s="172" t="str">
        <f t="shared" si="27"/>
        <v>Шляпы</v>
      </c>
      <c r="E440" s="163" t="s">
        <v>1988</v>
      </c>
      <c r="F440" s="164" t="s">
        <v>1989</v>
      </c>
      <c r="G440" s="165" t="s">
        <v>552</v>
      </c>
      <c r="H440" s="166" t="s">
        <v>3122</v>
      </c>
      <c r="I440" s="167">
        <v>1</v>
      </c>
      <c r="J440" s="168" t="s">
        <v>3122</v>
      </c>
      <c r="L440" s="170">
        <v>1</v>
      </c>
    </row>
    <row r="441" spans="1:12" x14ac:dyDescent="0.25">
      <c r="A441" s="171" t="str">
        <f t="shared" si="24"/>
        <v>22777BH</v>
      </c>
      <c r="B441" s="171" t="str">
        <f t="shared" si="25"/>
        <v>DUNE</v>
      </c>
      <c r="C441" s="171" t="str">
        <f t="shared" si="26"/>
        <v>Шляпа</v>
      </c>
      <c r="D441" s="172" t="str">
        <f t="shared" si="27"/>
        <v>Шляпы</v>
      </c>
      <c r="E441" s="163" t="s">
        <v>1106</v>
      </c>
      <c r="F441" s="164" t="s">
        <v>1107</v>
      </c>
      <c r="G441" s="165" t="s">
        <v>552</v>
      </c>
      <c r="H441" s="166" t="s">
        <v>3123</v>
      </c>
      <c r="I441" s="167">
        <v>1</v>
      </c>
      <c r="J441" s="168" t="s">
        <v>3123</v>
      </c>
      <c r="L441" s="170">
        <v>1</v>
      </c>
    </row>
    <row r="442" spans="1:12" x14ac:dyDescent="0.25">
      <c r="A442" s="171" t="str">
        <f t="shared" si="24"/>
        <v>22777BH</v>
      </c>
      <c r="B442" s="171" t="str">
        <f t="shared" si="25"/>
        <v>DUNE</v>
      </c>
      <c r="C442" s="171" t="str">
        <f t="shared" si="26"/>
        <v>Шляпа</v>
      </c>
      <c r="D442" s="172" t="str">
        <f t="shared" si="27"/>
        <v>Шляпы</v>
      </c>
      <c r="E442" s="163" t="s">
        <v>1108</v>
      </c>
      <c r="F442" s="164" t="s">
        <v>1107</v>
      </c>
      <c r="G442" s="165" t="s">
        <v>553</v>
      </c>
      <c r="H442" s="166" t="s">
        <v>3123</v>
      </c>
      <c r="I442" s="167">
        <v>1</v>
      </c>
      <c r="J442" s="168" t="s">
        <v>3123</v>
      </c>
      <c r="L442" s="170">
        <v>1</v>
      </c>
    </row>
    <row r="443" spans="1:12" x14ac:dyDescent="0.25">
      <c r="A443" s="171" t="str">
        <f t="shared" si="24"/>
        <v>22780BH</v>
      </c>
      <c r="B443" s="171" t="str">
        <f t="shared" si="25"/>
        <v>COLLONADE</v>
      </c>
      <c r="C443" s="171" t="str">
        <f t="shared" si="26"/>
        <v>Шляпа</v>
      </c>
      <c r="D443" s="172" t="str">
        <f t="shared" si="27"/>
        <v>Шляпы</v>
      </c>
      <c r="E443" s="163" t="s">
        <v>719</v>
      </c>
      <c r="F443" s="164" t="s">
        <v>720</v>
      </c>
      <c r="G443" s="165" t="s">
        <v>552</v>
      </c>
      <c r="H443" s="166" t="s">
        <v>3124</v>
      </c>
      <c r="I443" s="167">
        <v>1</v>
      </c>
      <c r="J443" s="168" t="s">
        <v>3124</v>
      </c>
      <c r="L443" s="170">
        <v>1</v>
      </c>
    </row>
    <row r="444" spans="1:12" x14ac:dyDescent="0.25">
      <c r="A444" s="171" t="str">
        <f t="shared" si="24"/>
        <v>22783BH</v>
      </c>
      <c r="B444" s="171" t="str">
        <f t="shared" si="25"/>
        <v>HALPERN</v>
      </c>
      <c r="C444" s="171" t="str">
        <f t="shared" si="26"/>
        <v>Шляпа</v>
      </c>
      <c r="D444" s="172" t="str">
        <f t="shared" si="27"/>
        <v>Шляпы</v>
      </c>
      <c r="E444" s="163" t="s">
        <v>1114</v>
      </c>
      <c r="F444" s="164" t="s">
        <v>1115</v>
      </c>
      <c r="G444" s="165" t="s">
        <v>552</v>
      </c>
      <c r="H444" s="166" t="s">
        <v>3125</v>
      </c>
      <c r="I444" s="167">
        <v>1</v>
      </c>
      <c r="J444" s="168" t="s">
        <v>3125</v>
      </c>
      <c r="L444" s="170">
        <v>1</v>
      </c>
    </row>
    <row r="445" spans="1:12" x14ac:dyDescent="0.25">
      <c r="A445" s="171" t="str">
        <f t="shared" si="24"/>
        <v>22783BH</v>
      </c>
      <c r="B445" s="171" t="str">
        <f t="shared" si="25"/>
        <v>HALPERN</v>
      </c>
      <c r="C445" s="171" t="str">
        <f t="shared" si="26"/>
        <v>Шляпа</v>
      </c>
      <c r="D445" s="172" t="str">
        <f t="shared" si="27"/>
        <v>Шляпы</v>
      </c>
      <c r="E445" s="163" t="s">
        <v>1112</v>
      </c>
      <c r="F445" s="164" t="s">
        <v>1113</v>
      </c>
      <c r="G445" s="165" t="s">
        <v>553</v>
      </c>
      <c r="H445" s="166" t="s">
        <v>3126</v>
      </c>
      <c r="I445" s="167">
        <v>1</v>
      </c>
      <c r="J445" s="168" t="s">
        <v>3126</v>
      </c>
      <c r="L445" s="170">
        <v>1</v>
      </c>
    </row>
    <row r="446" spans="1:12" x14ac:dyDescent="0.25">
      <c r="A446" s="171" t="str">
        <f t="shared" si="24"/>
        <v>22783BH</v>
      </c>
      <c r="B446" s="171" t="str">
        <f t="shared" si="25"/>
        <v>HALPERN</v>
      </c>
      <c r="C446" s="171" t="str">
        <f t="shared" si="26"/>
        <v>Шляпа</v>
      </c>
      <c r="D446" s="172" t="str">
        <f t="shared" si="27"/>
        <v>Шляпы</v>
      </c>
      <c r="E446" s="163" t="s">
        <v>1110</v>
      </c>
      <c r="F446" s="164" t="s">
        <v>1109</v>
      </c>
      <c r="G446" s="165" t="s">
        <v>553</v>
      </c>
      <c r="H446" s="166" t="s">
        <v>3126</v>
      </c>
      <c r="I446" s="167">
        <v>4</v>
      </c>
      <c r="J446" s="168" t="s">
        <v>3127</v>
      </c>
      <c r="L446" s="170">
        <v>4</v>
      </c>
    </row>
    <row r="447" spans="1:12" x14ac:dyDescent="0.25">
      <c r="A447" s="171" t="str">
        <f t="shared" si="24"/>
        <v>22783BH</v>
      </c>
      <c r="B447" s="171" t="str">
        <f t="shared" si="25"/>
        <v>HALPERN</v>
      </c>
      <c r="C447" s="171" t="str">
        <f t="shared" si="26"/>
        <v>Шляпа</v>
      </c>
      <c r="D447" s="172" t="str">
        <f t="shared" si="27"/>
        <v>Шляпы</v>
      </c>
      <c r="E447" s="163" t="s">
        <v>1111</v>
      </c>
      <c r="F447" s="164" t="s">
        <v>1109</v>
      </c>
      <c r="G447" s="165" t="s">
        <v>550</v>
      </c>
      <c r="H447" s="166" t="s">
        <v>3126</v>
      </c>
      <c r="I447" s="167">
        <v>1</v>
      </c>
      <c r="J447" s="168" t="s">
        <v>3126</v>
      </c>
      <c r="L447" s="170">
        <v>1</v>
      </c>
    </row>
    <row r="448" spans="1:12" x14ac:dyDescent="0.25">
      <c r="A448" s="171" t="str">
        <f t="shared" si="24"/>
        <v>22786BH</v>
      </c>
      <c r="B448" s="171" t="str">
        <f t="shared" si="25"/>
        <v>TESSIER</v>
      </c>
      <c r="C448" s="171" t="str">
        <f t="shared" si="26"/>
        <v>Шляпа</v>
      </c>
      <c r="D448" s="172" t="str">
        <f t="shared" si="27"/>
        <v>Шляпы</v>
      </c>
      <c r="E448" s="163" t="s">
        <v>1116</v>
      </c>
      <c r="F448" s="164" t="s">
        <v>1117</v>
      </c>
      <c r="G448" s="165" t="s">
        <v>552</v>
      </c>
      <c r="H448" s="166" t="s">
        <v>3128</v>
      </c>
      <c r="I448" s="167">
        <v>1</v>
      </c>
      <c r="J448" s="168" t="s">
        <v>3128</v>
      </c>
      <c r="L448" s="170">
        <v>1</v>
      </c>
    </row>
    <row r="449" spans="1:12" x14ac:dyDescent="0.25">
      <c r="A449" s="171" t="str">
        <f t="shared" si="24"/>
        <v>22787BH</v>
      </c>
      <c r="B449" s="171" t="str">
        <f t="shared" si="25"/>
        <v>Giger</v>
      </c>
      <c r="C449" s="171" t="str">
        <f t="shared" si="26"/>
        <v>Шляпа</v>
      </c>
      <c r="D449" s="172" t="str">
        <f t="shared" si="27"/>
        <v>Шляпы</v>
      </c>
      <c r="E449" s="163" t="s">
        <v>3129</v>
      </c>
      <c r="F449" s="164" t="s">
        <v>3130</v>
      </c>
      <c r="G449" s="165" t="s">
        <v>552</v>
      </c>
      <c r="H449" s="166" t="s">
        <v>3131</v>
      </c>
      <c r="I449" s="167">
        <v>1</v>
      </c>
      <c r="J449" s="168" t="s">
        <v>3131</v>
      </c>
      <c r="L449" s="170">
        <v>1</v>
      </c>
    </row>
    <row r="450" spans="1:12" x14ac:dyDescent="0.25">
      <c r="A450" s="171" t="str">
        <f t="shared" si="24"/>
        <v>22787BH</v>
      </c>
      <c r="B450" s="171" t="str">
        <f t="shared" si="25"/>
        <v>Giger</v>
      </c>
      <c r="C450" s="171" t="str">
        <f t="shared" si="26"/>
        <v>Шляпа</v>
      </c>
      <c r="D450" s="172" t="str">
        <f t="shared" si="27"/>
        <v>Шляпы</v>
      </c>
      <c r="E450" s="163" t="s">
        <v>3132</v>
      </c>
      <c r="F450" s="164" t="s">
        <v>3130</v>
      </c>
      <c r="G450" s="165" t="s">
        <v>553</v>
      </c>
      <c r="H450" s="166" t="s">
        <v>3131</v>
      </c>
      <c r="I450" s="167">
        <v>2</v>
      </c>
      <c r="J450" s="168" t="s">
        <v>3133</v>
      </c>
      <c r="L450" s="170">
        <v>2</v>
      </c>
    </row>
    <row r="451" spans="1:12" x14ac:dyDescent="0.25">
      <c r="A451" s="171" t="str">
        <f t="shared" ref="A451:A514" si="28">_xlfn.LET(_xlpm.START,FIND("арт. ",F451)+5,_xlpm.END,FIND(" ",F451,_xlpm.START),_xlpm.Result,TRIM(MID(F451,_xlpm.START,_xlpm.END-_xlpm.START)),IFERROR(VALUE(_xlpm.Result),_xlpm.Result))</f>
        <v>22787BH</v>
      </c>
      <c r="B451" s="171" t="str">
        <f t="shared" ref="B451:B514" si="29">_xlfn.LET(_xlpm.START,FIND("арт. ",F451)+13,_xlpm.END,FIND("(",F451),TRIM(MID(F451,_xlpm.START,_xlpm.END-_xlpm.START)))</f>
        <v>Giger</v>
      </c>
      <c r="C451" s="171" t="str">
        <f t="shared" ref="C451:C514" si="30">_xlfn.LET(_xlpm.START,1,_xlpm.END,FIND(MID($Q$1,1,1),F451),TRIM(MID(F451,_xlpm.START,_xlpm.END-_xlpm.START)))</f>
        <v>Шляпа</v>
      </c>
      <c r="D451" s="172" t="str">
        <f t="shared" ref="D451:D514" si="31">VLOOKUP(C451,M:N,2,0)</f>
        <v>Шляпы</v>
      </c>
      <c r="E451" s="163" t="s">
        <v>3134</v>
      </c>
      <c r="F451" s="164" t="s">
        <v>3130</v>
      </c>
      <c r="G451" s="165" t="s">
        <v>550</v>
      </c>
      <c r="H451" s="166" t="s">
        <v>3131</v>
      </c>
      <c r="I451" s="167">
        <v>1</v>
      </c>
      <c r="J451" s="168" t="s">
        <v>3131</v>
      </c>
      <c r="L451" s="170">
        <v>1</v>
      </c>
    </row>
    <row r="452" spans="1:12" x14ac:dyDescent="0.25">
      <c r="A452" s="171" t="str">
        <f t="shared" si="28"/>
        <v>22787BH</v>
      </c>
      <c r="B452" s="171" t="str">
        <f t="shared" si="29"/>
        <v>GIGER</v>
      </c>
      <c r="C452" s="171" t="str">
        <f t="shared" si="30"/>
        <v>Шляпа</v>
      </c>
      <c r="D452" s="172" t="str">
        <f t="shared" si="31"/>
        <v>Шляпы</v>
      </c>
      <c r="E452" s="163" t="s">
        <v>3135</v>
      </c>
      <c r="F452" s="164" t="s">
        <v>3136</v>
      </c>
      <c r="G452" s="165" t="s">
        <v>552</v>
      </c>
      <c r="H452" s="166" t="s">
        <v>3131</v>
      </c>
      <c r="I452" s="167">
        <v>3</v>
      </c>
      <c r="J452" s="168" t="s">
        <v>3137</v>
      </c>
      <c r="L452" s="170">
        <v>3</v>
      </c>
    </row>
    <row r="453" spans="1:12" x14ac:dyDescent="0.25">
      <c r="A453" s="171" t="str">
        <f t="shared" si="28"/>
        <v>22787BH</v>
      </c>
      <c r="B453" s="171" t="str">
        <f t="shared" si="29"/>
        <v>GIGER</v>
      </c>
      <c r="C453" s="171" t="str">
        <f t="shared" si="30"/>
        <v>Шляпа</v>
      </c>
      <c r="D453" s="172" t="str">
        <f t="shared" si="31"/>
        <v>Шляпы</v>
      </c>
      <c r="E453" s="163" t="s">
        <v>3138</v>
      </c>
      <c r="F453" s="164" t="s">
        <v>3136</v>
      </c>
      <c r="G453" s="165" t="s">
        <v>553</v>
      </c>
      <c r="H453" s="166" t="s">
        <v>3131</v>
      </c>
      <c r="I453" s="167">
        <v>2</v>
      </c>
      <c r="J453" s="168" t="s">
        <v>3133</v>
      </c>
      <c r="L453" s="170">
        <v>2</v>
      </c>
    </row>
    <row r="454" spans="1:12" x14ac:dyDescent="0.25">
      <c r="A454" s="171" t="str">
        <f t="shared" si="28"/>
        <v>22787BH</v>
      </c>
      <c r="B454" s="171" t="str">
        <f t="shared" si="29"/>
        <v>GIGER</v>
      </c>
      <c r="C454" s="171" t="str">
        <f t="shared" si="30"/>
        <v>Шляпа</v>
      </c>
      <c r="D454" s="172" t="str">
        <f t="shared" si="31"/>
        <v>Шляпы</v>
      </c>
      <c r="E454" s="163" t="s">
        <v>3139</v>
      </c>
      <c r="F454" s="164" t="s">
        <v>3136</v>
      </c>
      <c r="G454" s="165" t="s">
        <v>550</v>
      </c>
      <c r="H454" s="166" t="s">
        <v>3131</v>
      </c>
      <c r="I454" s="167">
        <v>3</v>
      </c>
      <c r="J454" s="168" t="s">
        <v>3137</v>
      </c>
      <c r="L454" s="170">
        <v>3</v>
      </c>
    </row>
    <row r="455" spans="1:12" x14ac:dyDescent="0.25">
      <c r="A455" s="171" t="str">
        <f t="shared" si="28"/>
        <v>22787BH</v>
      </c>
      <c r="B455" s="171" t="str">
        <f t="shared" si="29"/>
        <v>GIGER</v>
      </c>
      <c r="C455" s="171" t="str">
        <f t="shared" si="30"/>
        <v>Шляпа</v>
      </c>
      <c r="D455" s="172" t="str">
        <f t="shared" si="31"/>
        <v>Шляпы</v>
      </c>
      <c r="E455" s="163" t="s">
        <v>1118</v>
      </c>
      <c r="F455" s="164" t="s">
        <v>1119</v>
      </c>
      <c r="G455" s="165" t="s">
        <v>552</v>
      </c>
      <c r="H455" s="166" t="s">
        <v>3140</v>
      </c>
      <c r="I455" s="167">
        <v>1</v>
      </c>
      <c r="J455" s="168" t="s">
        <v>3140</v>
      </c>
      <c r="L455" s="170">
        <v>1</v>
      </c>
    </row>
    <row r="456" spans="1:12" x14ac:dyDescent="0.25">
      <c r="A456" s="171" t="str">
        <f t="shared" si="28"/>
        <v>22790BH</v>
      </c>
      <c r="B456" s="171" t="str">
        <f t="shared" si="29"/>
        <v>PARSON</v>
      </c>
      <c r="C456" s="171" t="str">
        <f t="shared" si="30"/>
        <v>Шляпа</v>
      </c>
      <c r="D456" s="172" t="str">
        <f t="shared" si="31"/>
        <v>Шляпы</v>
      </c>
      <c r="E456" s="163" t="s">
        <v>2061</v>
      </c>
      <c r="F456" s="164" t="s">
        <v>2062</v>
      </c>
      <c r="G456" s="165" t="s">
        <v>552</v>
      </c>
      <c r="H456" s="166" t="s">
        <v>3141</v>
      </c>
      <c r="I456" s="167">
        <v>1</v>
      </c>
      <c r="J456" s="168" t="s">
        <v>3141</v>
      </c>
      <c r="L456" s="170">
        <v>1</v>
      </c>
    </row>
    <row r="457" spans="1:12" x14ac:dyDescent="0.25">
      <c r="A457" s="171" t="str">
        <f t="shared" si="28"/>
        <v>22790BH</v>
      </c>
      <c r="B457" s="171" t="str">
        <f t="shared" si="29"/>
        <v>Parson</v>
      </c>
      <c r="C457" s="171" t="str">
        <f t="shared" si="30"/>
        <v>Шляпа</v>
      </c>
      <c r="D457" s="172" t="str">
        <f t="shared" si="31"/>
        <v>Шляпы</v>
      </c>
      <c r="E457" s="163" t="s">
        <v>3142</v>
      </c>
      <c r="F457" s="164" t="s">
        <v>3143</v>
      </c>
      <c r="G457" s="165" t="s">
        <v>552</v>
      </c>
      <c r="H457" s="166" t="s">
        <v>3144</v>
      </c>
      <c r="I457" s="167">
        <v>3</v>
      </c>
      <c r="J457" s="168" t="s">
        <v>3145</v>
      </c>
      <c r="L457" s="170">
        <v>3</v>
      </c>
    </row>
    <row r="458" spans="1:12" x14ac:dyDescent="0.25">
      <c r="A458" s="171" t="str">
        <f t="shared" si="28"/>
        <v>22790BH</v>
      </c>
      <c r="B458" s="171" t="str">
        <f t="shared" si="29"/>
        <v>Parson</v>
      </c>
      <c r="C458" s="171" t="str">
        <f t="shared" si="30"/>
        <v>Шляпа</v>
      </c>
      <c r="D458" s="172" t="str">
        <f t="shared" si="31"/>
        <v>Шляпы</v>
      </c>
      <c r="E458" s="163" t="s">
        <v>3146</v>
      </c>
      <c r="F458" s="164" t="s">
        <v>3143</v>
      </c>
      <c r="G458" s="165" t="s">
        <v>553</v>
      </c>
      <c r="H458" s="166" t="s">
        <v>3144</v>
      </c>
      <c r="I458" s="167">
        <v>4</v>
      </c>
      <c r="J458" s="168" t="s">
        <v>3147</v>
      </c>
      <c r="L458" s="170">
        <v>4</v>
      </c>
    </row>
    <row r="459" spans="1:12" x14ac:dyDescent="0.25">
      <c r="A459" s="171" t="str">
        <f t="shared" si="28"/>
        <v>22790BH</v>
      </c>
      <c r="B459" s="171" t="str">
        <f t="shared" si="29"/>
        <v>Parson</v>
      </c>
      <c r="C459" s="171" t="str">
        <f t="shared" si="30"/>
        <v>Шляпа</v>
      </c>
      <c r="D459" s="172" t="str">
        <f t="shared" si="31"/>
        <v>Шляпы</v>
      </c>
      <c r="E459" s="163" t="s">
        <v>3148</v>
      </c>
      <c r="F459" s="164" t="s">
        <v>3143</v>
      </c>
      <c r="G459" s="165" t="s">
        <v>550</v>
      </c>
      <c r="H459" s="166" t="s">
        <v>3144</v>
      </c>
      <c r="I459" s="167">
        <v>3</v>
      </c>
      <c r="J459" s="168" t="s">
        <v>3145</v>
      </c>
      <c r="L459" s="170">
        <v>3</v>
      </c>
    </row>
    <row r="460" spans="1:12" x14ac:dyDescent="0.25">
      <c r="A460" s="171" t="str">
        <f t="shared" si="28"/>
        <v>22790BH</v>
      </c>
      <c r="B460" s="171" t="str">
        <f t="shared" si="29"/>
        <v>PARSON</v>
      </c>
      <c r="C460" s="171" t="str">
        <f t="shared" si="30"/>
        <v>Шляпа</v>
      </c>
      <c r="D460" s="172" t="str">
        <f t="shared" si="31"/>
        <v>Шляпы</v>
      </c>
      <c r="E460" s="163" t="s">
        <v>1572</v>
      </c>
      <c r="F460" s="164" t="s">
        <v>1573</v>
      </c>
      <c r="G460" s="165" t="s">
        <v>553</v>
      </c>
      <c r="H460" s="166" t="s">
        <v>3149</v>
      </c>
      <c r="I460" s="167">
        <v>1</v>
      </c>
      <c r="J460" s="168" t="s">
        <v>3149</v>
      </c>
      <c r="L460" s="170">
        <v>1</v>
      </c>
    </row>
    <row r="461" spans="1:12" x14ac:dyDescent="0.25">
      <c r="A461" s="171" t="str">
        <f t="shared" si="28"/>
        <v>22790BH</v>
      </c>
      <c r="B461" s="171" t="str">
        <f t="shared" si="29"/>
        <v>PARSON</v>
      </c>
      <c r="C461" s="171" t="str">
        <f t="shared" si="30"/>
        <v>Шляпа</v>
      </c>
      <c r="D461" s="172" t="str">
        <f t="shared" si="31"/>
        <v>Шляпы</v>
      </c>
      <c r="E461" s="163" t="s">
        <v>3150</v>
      </c>
      <c r="F461" s="164" t="s">
        <v>3151</v>
      </c>
      <c r="G461" s="165" t="s">
        <v>552</v>
      </c>
      <c r="H461" s="166" t="s">
        <v>3152</v>
      </c>
      <c r="I461" s="167">
        <v>1</v>
      </c>
      <c r="J461" s="168" t="s">
        <v>3152</v>
      </c>
      <c r="L461" s="170">
        <v>1</v>
      </c>
    </row>
    <row r="462" spans="1:12" x14ac:dyDescent="0.25">
      <c r="A462" s="171" t="str">
        <f t="shared" si="28"/>
        <v>22791BH</v>
      </c>
      <c r="B462" s="171" t="str">
        <f t="shared" si="29"/>
        <v>STANSFIELD</v>
      </c>
      <c r="C462" s="171" t="str">
        <f t="shared" si="30"/>
        <v>Шляпа</v>
      </c>
      <c r="D462" s="172" t="str">
        <f t="shared" si="31"/>
        <v>Шляпы</v>
      </c>
      <c r="E462" s="163" t="s">
        <v>2063</v>
      </c>
      <c r="F462" s="164" t="s">
        <v>1574</v>
      </c>
      <c r="G462" s="165" t="s">
        <v>550</v>
      </c>
      <c r="H462" s="166" t="s">
        <v>3153</v>
      </c>
      <c r="I462" s="167">
        <v>1</v>
      </c>
      <c r="J462" s="168" t="s">
        <v>3153</v>
      </c>
      <c r="L462" s="170">
        <v>1</v>
      </c>
    </row>
    <row r="463" spans="1:12" x14ac:dyDescent="0.25">
      <c r="A463" s="171" t="str">
        <f t="shared" si="28"/>
        <v>22791BH</v>
      </c>
      <c r="B463" s="171" t="str">
        <f t="shared" si="29"/>
        <v>STANSFIELD</v>
      </c>
      <c r="C463" s="171" t="str">
        <f t="shared" si="30"/>
        <v>Шляпа</v>
      </c>
      <c r="D463" s="172" t="str">
        <f t="shared" si="31"/>
        <v>Шляпы</v>
      </c>
      <c r="E463" s="163" t="s">
        <v>3154</v>
      </c>
      <c r="F463" s="164" t="s">
        <v>1199</v>
      </c>
      <c r="G463" s="165" t="s">
        <v>552</v>
      </c>
      <c r="H463" s="166" t="s">
        <v>3155</v>
      </c>
      <c r="I463" s="167">
        <v>1</v>
      </c>
      <c r="J463" s="168" t="s">
        <v>3155</v>
      </c>
      <c r="L463" s="170">
        <v>1</v>
      </c>
    </row>
    <row r="464" spans="1:12" x14ac:dyDescent="0.25">
      <c r="A464" s="171" t="str">
        <f t="shared" si="28"/>
        <v>22791BH</v>
      </c>
      <c r="B464" s="171" t="str">
        <f t="shared" si="29"/>
        <v>STANSFIELD</v>
      </c>
      <c r="C464" s="171" t="str">
        <f t="shared" si="30"/>
        <v>Шляпа</v>
      </c>
      <c r="D464" s="172" t="str">
        <f t="shared" si="31"/>
        <v>Шляпы</v>
      </c>
      <c r="E464" s="163" t="s">
        <v>1575</v>
      </c>
      <c r="F464" s="164" t="s">
        <v>1199</v>
      </c>
      <c r="G464" s="165" t="s">
        <v>553</v>
      </c>
      <c r="H464" s="166" t="s">
        <v>3155</v>
      </c>
      <c r="I464" s="167">
        <v>2</v>
      </c>
      <c r="J464" s="168" t="s">
        <v>3156</v>
      </c>
      <c r="L464" s="170">
        <v>2</v>
      </c>
    </row>
    <row r="465" spans="1:12" x14ac:dyDescent="0.25">
      <c r="A465" s="171" t="str">
        <f t="shared" si="28"/>
        <v>22791BH</v>
      </c>
      <c r="B465" s="171" t="str">
        <f t="shared" si="29"/>
        <v>STANSFIELD</v>
      </c>
      <c r="C465" s="171" t="str">
        <f t="shared" si="30"/>
        <v>Шляпа</v>
      </c>
      <c r="D465" s="172" t="str">
        <f t="shared" si="31"/>
        <v>Шляпы</v>
      </c>
      <c r="E465" s="163" t="s">
        <v>2066</v>
      </c>
      <c r="F465" s="164" t="s">
        <v>1199</v>
      </c>
      <c r="G465" s="165" t="s">
        <v>550</v>
      </c>
      <c r="H465" s="166" t="s">
        <v>3155</v>
      </c>
      <c r="I465" s="167">
        <v>1</v>
      </c>
      <c r="J465" s="168" t="s">
        <v>3155</v>
      </c>
      <c r="L465" s="170">
        <v>1</v>
      </c>
    </row>
    <row r="466" spans="1:12" x14ac:dyDescent="0.25">
      <c r="A466" s="171" t="str">
        <f t="shared" si="28"/>
        <v>22791BH</v>
      </c>
      <c r="B466" s="171" t="str">
        <f t="shared" si="29"/>
        <v>STANSFIELD</v>
      </c>
      <c r="C466" s="171" t="str">
        <f t="shared" si="30"/>
        <v>Шляпа</v>
      </c>
      <c r="D466" s="172" t="str">
        <f t="shared" si="31"/>
        <v>Шляпы</v>
      </c>
      <c r="E466" s="163" t="s">
        <v>2064</v>
      </c>
      <c r="F466" s="164" t="s">
        <v>2065</v>
      </c>
      <c r="G466" s="165" t="s">
        <v>553</v>
      </c>
      <c r="H466" s="166" t="s">
        <v>3157</v>
      </c>
      <c r="I466" s="167">
        <v>1</v>
      </c>
      <c r="J466" s="168" t="s">
        <v>3157</v>
      </c>
      <c r="L466" s="170">
        <v>1</v>
      </c>
    </row>
    <row r="467" spans="1:12" x14ac:dyDescent="0.25">
      <c r="A467" s="171" t="str">
        <f t="shared" si="28"/>
        <v>22791BH</v>
      </c>
      <c r="B467" s="171" t="str">
        <f t="shared" si="29"/>
        <v>STANSFIELD</v>
      </c>
      <c r="C467" s="171" t="str">
        <f t="shared" si="30"/>
        <v>Шляпа</v>
      </c>
      <c r="D467" s="172" t="str">
        <f t="shared" si="31"/>
        <v>Шляпы</v>
      </c>
      <c r="E467" s="163" t="s">
        <v>3158</v>
      </c>
      <c r="F467" s="164" t="s">
        <v>3159</v>
      </c>
      <c r="G467" s="165" t="s">
        <v>553</v>
      </c>
      <c r="H467" s="166" t="s">
        <v>3160</v>
      </c>
      <c r="I467" s="167">
        <v>1</v>
      </c>
      <c r="J467" s="168" t="s">
        <v>3160</v>
      </c>
      <c r="L467" s="170">
        <v>1</v>
      </c>
    </row>
    <row r="468" spans="1:12" x14ac:dyDescent="0.25">
      <c r="A468" s="171" t="str">
        <f t="shared" si="28"/>
        <v>22792BH</v>
      </c>
      <c r="B468" s="171" t="str">
        <f t="shared" si="29"/>
        <v>MORDEN</v>
      </c>
      <c r="C468" s="171" t="str">
        <f t="shared" si="30"/>
        <v>Шляпа</v>
      </c>
      <c r="D468" s="172" t="str">
        <f t="shared" si="31"/>
        <v>Шляпы</v>
      </c>
      <c r="E468" s="163" t="s">
        <v>1576</v>
      </c>
      <c r="F468" s="164" t="s">
        <v>1200</v>
      </c>
      <c r="G468" s="165" t="s">
        <v>552</v>
      </c>
      <c r="H468" s="166" t="s">
        <v>3161</v>
      </c>
      <c r="I468" s="167">
        <v>1</v>
      </c>
      <c r="J468" s="168" t="s">
        <v>3161</v>
      </c>
      <c r="L468" s="170">
        <v>1</v>
      </c>
    </row>
    <row r="469" spans="1:12" x14ac:dyDescent="0.25">
      <c r="A469" s="171" t="str">
        <f t="shared" si="28"/>
        <v>22792BH</v>
      </c>
      <c r="B469" s="171" t="str">
        <f t="shared" si="29"/>
        <v>MORDEN</v>
      </c>
      <c r="C469" s="171" t="str">
        <f t="shared" si="30"/>
        <v>Шляпа</v>
      </c>
      <c r="D469" s="172" t="str">
        <f t="shared" si="31"/>
        <v>Шляпы</v>
      </c>
      <c r="E469" s="163" t="s">
        <v>3162</v>
      </c>
      <c r="F469" s="164" t="s">
        <v>1200</v>
      </c>
      <c r="G469" s="165" t="s">
        <v>553</v>
      </c>
      <c r="H469" s="166" t="s">
        <v>3163</v>
      </c>
      <c r="I469" s="167">
        <v>1</v>
      </c>
      <c r="J469" s="168" t="s">
        <v>3163</v>
      </c>
      <c r="L469" s="170">
        <v>1</v>
      </c>
    </row>
    <row r="470" spans="1:12" x14ac:dyDescent="0.25">
      <c r="A470" s="171" t="str">
        <f t="shared" si="28"/>
        <v>22793BH</v>
      </c>
      <c r="B470" s="171" t="str">
        <f t="shared" si="29"/>
        <v>KIRTON</v>
      </c>
      <c r="C470" s="171" t="str">
        <f t="shared" si="30"/>
        <v>Шляпа</v>
      </c>
      <c r="D470" s="172" t="str">
        <f t="shared" si="31"/>
        <v>Шляпы</v>
      </c>
      <c r="E470" s="163" t="s">
        <v>1680</v>
      </c>
      <c r="F470" s="164" t="s">
        <v>1681</v>
      </c>
      <c r="G470" s="165" t="s">
        <v>553</v>
      </c>
      <c r="H470" s="166" t="s">
        <v>3164</v>
      </c>
      <c r="I470" s="167">
        <v>1</v>
      </c>
      <c r="J470" s="168" t="s">
        <v>3164</v>
      </c>
      <c r="L470" s="170">
        <v>1</v>
      </c>
    </row>
    <row r="471" spans="1:12" x14ac:dyDescent="0.25">
      <c r="A471" s="171" t="str">
        <f t="shared" si="28"/>
        <v>22794BH</v>
      </c>
      <c r="B471" s="171" t="str">
        <f t="shared" si="29"/>
        <v>JANSEN</v>
      </c>
      <c r="C471" s="171" t="str">
        <f t="shared" si="30"/>
        <v>Шляпа</v>
      </c>
      <c r="D471" s="172" t="str">
        <f t="shared" si="31"/>
        <v>Шляпы</v>
      </c>
      <c r="E471" s="163" t="s">
        <v>2091</v>
      </c>
      <c r="F471" s="164" t="s">
        <v>1683</v>
      </c>
      <c r="G471" s="165" t="s">
        <v>552</v>
      </c>
      <c r="H471" s="166" t="s">
        <v>3165</v>
      </c>
      <c r="I471" s="167">
        <v>1</v>
      </c>
      <c r="J471" s="168" t="s">
        <v>3165</v>
      </c>
      <c r="L471" s="170">
        <v>1</v>
      </c>
    </row>
    <row r="472" spans="1:12" x14ac:dyDescent="0.25">
      <c r="A472" s="171" t="str">
        <f t="shared" si="28"/>
        <v>22794BH</v>
      </c>
      <c r="B472" s="171" t="str">
        <f t="shared" si="29"/>
        <v>JANSEN</v>
      </c>
      <c r="C472" s="171" t="str">
        <f t="shared" si="30"/>
        <v>Шляпа</v>
      </c>
      <c r="D472" s="172" t="str">
        <f t="shared" si="31"/>
        <v>Шляпы</v>
      </c>
      <c r="E472" s="163" t="s">
        <v>1682</v>
      </c>
      <c r="F472" s="164" t="s">
        <v>1683</v>
      </c>
      <c r="G472" s="165" t="s">
        <v>553</v>
      </c>
      <c r="H472" s="166" t="s">
        <v>3166</v>
      </c>
      <c r="I472" s="167">
        <v>1</v>
      </c>
      <c r="J472" s="168" t="s">
        <v>3166</v>
      </c>
      <c r="L472" s="170">
        <v>1</v>
      </c>
    </row>
    <row r="473" spans="1:12" x14ac:dyDescent="0.25">
      <c r="A473" s="171" t="str">
        <f t="shared" si="28"/>
        <v>22794BH</v>
      </c>
      <c r="B473" s="171" t="str">
        <f t="shared" si="29"/>
        <v>JANSEN</v>
      </c>
      <c r="C473" s="171" t="str">
        <f t="shared" si="30"/>
        <v>Шляпа</v>
      </c>
      <c r="D473" s="172" t="str">
        <f t="shared" si="31"/>
        <v>Шляпы</v>
      </c>
      <c r="E473" s="163" t="s">
        <v>2092</v>
      </c>
      <c r="F473" s="164" t="s">
        <v>1683</v>
      </c>
      <c r="G473" s="165" t="s">
        <v>550</v>
      </c>
      <c r="H473" s="166" t="s">
        <v>3165</v>
      </c>
      <c r="I473" s="167">
        <v>2</v>
      </c>
      <c r="J473" s="168" t="s">
        <v>3167</v>
      </c>
      <c r="L473" s="170">
        <v>2</v>
      </c>
    </row>
    <row r="474" spans="1:12" x14ac:dyDescent="0.25">
      <c r="A474" s="171" t="str">
        <f t="shared" si="28"/>
        <v>22795BH</v>
      </c>
      <c r="B474" s="171" t="str">
        <f t="shared" si="29"/>
        <v>ARDIT</v>
      </c>
      <c r="C474" s="171" t="str">
        <f t="shared" si="30"/>
        <v>Шляпа</v>
      </c>
      <c r="D474" s="172" t="str">
        <f t="shared" si="31"/>
        <v>Шляпы</v>
      </c>
      <c r="E474" s="163" t="s">
        <v>1684</v>
      </c>
      <c r="F474" s="164" t="s">
        <v>1685</v>
      </c>
      <c r="G474" s="165" t="s">
        <v>552</v>
      </c>
      <c r="H474" s="166" t="s">
        <v>3168</v>
      </c>
      <c r="I474" s="167">
        <v>1</v>
      </c>
      <c r="J474" s="168" t="s">
        <v>3168</v>
      </c>
      <c r="L474" s="170">
        <v>1</v>
      </c>
    </row>
    <row r="475" spans="1:12" x14ac:dyDescent="0.25">
      <c r="A475" s="171" t="str">
        <f t="shared" si="28"/>
        <v>22795BH</v>
      </c>
      <c r="B475" s="171" t="str">
        <f t="shared" si="29"/>
        <v>ARDIT</v>
      </c>
      <c r="C475" s="171" t="str">
        <f t="shared" si="30"/>
        <v>Шляпа</v>
      </c>
      <c r="D475" s="172" t="str">
        <f t="shared" si="31"/>
        <v>Шляпы</v>
      </c>
      <c r="E475" s="163" t="s">
        <v>2093</v>
      </c>
      <c r="F475" s="164" t="s">
        <v>2094</v>
      </c>
      <c r="G475" s="165" t="s">
        <v>552</v>
      </c>
      <c r="H475" s="166" t="s">
        <v>3169</v>
      </c>
      <c r="I475" s="167">
        <v>2</v>
      </c>
      <c r="J475" s="168" t="s">
        <v>3170</v>
      </c>
      <c r="L475" s="170">
        <v>2</v>
      </c>
    </row>
    <row r="476" spans="1:12" x14ac:dyDescent="0.25">
      <c r="A476" s="171" t="str">
        <f t="shared" si="28"/>
        <v>22795BH</v>
      </c>
      <c r="B476" s="171" t="str">
        <f t="shared" si="29"/>
        <v>ARDIT</v>
      </c>
      <c r="C476" s="171" t="str">
        <f t="shared" si="30"/>
        <v>Шляпа</v>
      </c>
      <c r="D476" s="172" t="str">
        <f t="shared" si="31"/>
        <v>Шляпы</v>
      </c>
      <c r="E476" s="163" t="s">
        <v>2095</v>
      </c>
      <c r="F476" s="164" t="s">
        <v>2094</v>
      </c>
      <c r="G476" s="165" t="s">
        <v>553</v>
      </c>
      <c r="H476" s="166" t="s">
        <v>3169</v>
      </c>
      <c r="I476" s="167">
        <v>2</v>
      </c>
      <c r="J476" s="168" t="s">
        <v>3170</v>
      </c>
      <c r="L476" s="170">
        <v>2</v>
      </c>
    </row>
    <row r="477" spans="1:12" x14ac:dyDescent="0.25">
      <c r="A477" s="171" t="str">
        <f t="shared" si="28"/>
        <v>22795BH</v>
      </c>
      <c r="B477" s="171" t="str">
        <f t="shared" si="29"/>
        <v>ARDIT</v>
      </c>
      <c r="C477" s="171" t="str">
        <f t="shared" si="30"/>
        <v>Шляпа</v>
      </c>
      <c r="D477" s="172" t="str">
        <f t="shared" si="31"/>
        <v>Шляпы</v>
      </c>
      <c r="E477" s="163" t="s">
        <v>2096</v>
      </c>
      <c r="F477" s="164" t="s">
        <v>2094</v>
      </c>
      <c r="G477" s="165" t="s">
        <v>550</v>
      </c>
      <c r="H477" s="166" t="s">
        <v>3169</v>
      </c>
      <c r="I477" s="167">
        <v>2</v>
      </c>
      <c r="J477" s="168" t="s">
        <v>3170</v>
      </c>
      <c r="L477" s="170">
        <v>2</v>
      </c>
    </row>
    <row r="478" spans="1:12" x14ac:dyDescent="0.25">
      <c r="A478" s="171" t="str">
        <f t="shared" si="28"/>
        <v>22798BH</v>
      </c>
      <c r="B478" s="171" t="str">
        <f t="shared" si="29"/>
        <v>WARLICK</v>
      </c>
      <c r="C478" s="171" t="str">
        <f t="shared" si="30"/>
        <v>Шляпа</v>
      </c>
      <c r="D478" s="172" t="str">
        <f t="shared" si="31"/>
        <v>Шляпы</v>
      </c>
      <c r="E478" s="163" t="s">
        <v>2159</v>
      </c>
      <c r="F478" s="164" t="s">
        <v>2160</v>
      </c>
      <c r="G478" s="165" t="s">
        <v>552</v>
      </c>
      <c r="H478" s="166" t="s">
        <v>3171</v>
      </c>
      <c r="I478" s="167">
        <v>3</v>
      </c>
      <c r="J478" s="168" t="s">
        <v>3172</v>
      </c>
      <c r="L478" s="170">
        <v>3</v>
      </c>
    </row>
    <row r="479" spans="1:12" x14ac:dyDescent="0.25">
      <c r="A479" s="171" t="str">
        <f t="shared" si="28"/>
        <v>22798BH</v>
      </c>
      <c r="B479" s="171" t="str">
        <f t="shared" si="29"/>
        <v>WARLICK</v>
      </c>
      <c r="C479" s="171" t="str">
        <f t="shared" si="30"/>
        <v>Шляпа</v>
      </c>
      <c r="D479" s="172" t="str">
        <f t="shared" si="31"/>
        <v>Шляпы</v>
      </c>
      <c r="E479" s="163" t="s">
        <v>3173</v>
      </c>
      <c r="F479" s="164" t="s">
        <v>2160</v>
      </c>
      <c r="G479" s="165" t="s">
        <v>553</v>
      </c>
      <c r="H479" s="166" t="s">
        <v>3174</v>
      </c>
      <c r="I479" s="167">
        <v>4</v>
      </c>
      <c r="J479" s="168" t="s">
        <v>3175</v>
      </c>
      <c r="L479" s="170">
        <v>4</v>
      </c>
    </row>
    <row r="480" spans="1:12" x14ac:dyDescent="0.25">
      <c r="A480" s="171" t="str">
        <f t="shared" si="28"/>
        <v>22798BH</v>
      </c>
      <c r="B480" s="171" t="str">
        <f t="shared" si="29"/>
        <v>WARLICK</v>
      </c>
      <c r="C480" s="171" t="str">
        <f t="shared" si="30"/>
        <v>Шляпа</v>
      </c>
      <c r="D480" s="172" t="str">
        <f t="shared" si="31"/>
        <v>Шляпы</v>
      </c>
      <c r="E480" s="163" t="s">
        <v>3176</v>
      </c>
      <c r="F480" s="164" t="s">
        <v>2160</v>
      </c>
      <c r="G480" s="165" t="s">
        <v>550</v>
      </c>
      <c r="H480" s="166" t="s">
        <v>3171</v>
      </c>
      <c r="I480" s="167">
        <v>3</v>
      </c>
      <c r="J480" s="168" t="s">
        <v>3172</v>
      </c>
      <c r="L480" s="170">
        <v>3</v>
      </c>
    </row>
    <row r="481" spans="1:12" x14ac:dyDescent="0.25">
      <c r="A481" s="171" t="str">
        <f t="shared" si="28"/>
        <v>22799BH</v>
      </c>
      <c r="B481" s="171" t="str">
        <f t="shared" si="29"/>
        <v>STALLWORTH</v>
      </c>
      <c r="C481" s="171" t="str">
        <f t="shared" si="30"/>
        <v>Шляпа</v>
      </c>
      <c r="D481" s="172" t="str">
        <f t="shared" si="31"/>
        <v>Шляпы</v>
      </c>
      <c r="E481" s="163" t="s">
        <v>2161</v>
      </c>
      <c r="F481" s="164" t="s">
        <v>2162</v>
      </c>
      <c r="G481" s="165" t="s">
        <v>553</v>
      </c>
      <c r="H481" s="166" t="s">
        <v>3177</v>
      </c>
      <c r="I481" s="167">
        <v>1</v>
      </c>
      <c r="J481" s="168" t="s">
        <v>3177</v>
      </c>
      <c r="L481" s="170">
        <v>1</v>
      </c>
    </row>
    <row r="482" spans="1:12" x14ac:dyDescent="0.25">
      <c r="A482" s="171" t="str">
        <f t="shared" si="28"/>
        <v>22800BH</v>
      </c>
      <c r="B482" s="171" t="str">
        <f t="shared" si="29"/>
        <v>DERWENT</v>
      </c>
      <c r="C482" s="171" t="str">
        <f t="shared" si="30"/>
        <v>Шляпа</v>
      </c>
      <c r="D482" s="172" t="str">
        <f t="shared" si="31"/>
        <v>Шляпы</v>
      </c>
      <c r="E482" s="163" t="s">
        <v>2163</v>
      </c>
      <c r="F482" s="164" t="s">
        <v>2164</v>
      </c>
      <c r="G482" s="165" t="s">
        <v>552</v>
      </c>
      <c r="H482" s="166" t="s">
        <v>3178</v>
      </c>
      <c r="I482" s="167">
        <v>1</v>
      </c>
      <c r="J482" s="168" t="s">
        <v>3178</v>
      </c>
      <c r="L482" s="170">
        <v>1</v>
      </c>
    </row>
    <row r="483" spans="1:12" x14ac:dyDescent="0.25">
      <c r="A483" s="171" t="str">
        <f t="shared" si="28"/>
        <v>22801BH</v>
      </c>
      <c r="B483" s="171" t="str">
        <f t="shared" si="29"/>
        <v>CLAFIN</v>
      </c>
      <c r="C483" s="171" t="str">
        <f t="shared" si="30"/>
        <v>Шляпа</v>
      </c>
      <c r="D483" s="172" t="str">
        <f t="shared" si="31"/>
        <v>Шляпы</v>
      </c>
      <c r="E483" s="163" t="s">
        <v>3179</v>
      </c>
      <c r="F483" s="164" t="s">
        <v>3180</v>
      </c>
      <c r="G483" s="165" t="s">
        <v>552</v>
      </c>
      <c r="H483" s="166" t="s">
        <v>3181</v>
      </c>
      <c r="I483" s="167">
        <v>3</v>
      </c>
      <c r="J483" s="168" t="s">
        <v>3182</v>
      </c>
      <c r="L483" s="170">
        <v>3</v>
      </c>
    </row>
    <row r="484" spans="1:12" x14ac:dyDescent="0.25">
      <c r="A484" s="171" t="str">
        <f t="shared" si="28"/>
        <v>22801BH</v>
      </c>
      <c r="B484" s="171" t="str">
        <f t="shared" si="29"/>
        <v>CLAFIN</v>
      </c>
      <c r="C484" s="171" t="str">
        <f t="shared" si="30"/>
        <v>Шляпа</v>
      </c>
      <c r="D484" s="172" t="str">
        <f t="shared" si="31"/>
        <v>Шляпы</v>
      </c>
      <c r="E484" s="163" t="s">
        <v>3183</v>
      </c>
      <c r="F484" s="164" t="s">
        <v>3180</v>
      </c>
      <c r="G484" s="165" t="s">
        <v>553</v>
      </c>
      <c r="H484" s="166" t="s">
        <v>3181</v>
      </c>
      <c r="I484" s="167">
        <v>4</v>
      </c>
      <c r="J484" s="168" t="s">
        <v>3184</v>
      </c>
      <c r="L484" s="170">
        <v>4</v>
      </c>
    </row>
    <row r="485" spans="1:12" x14ac:dyDescent="0.25">
      <c r="A485" s="171" t="str">
        <f t="shared" si="28"/>
        <v>22801BH</v>
      </c>
      <c r="B485" s="171" t="str">
        <f t="shared" si="29"/>
        <v>CLAFIN</v>
      </c>
      <c r="C485" s="171" t="str">
        <f t="shared" si="30"/>
        <v>Шляпа</v>
      </c>
      <c r="D485" s="172" t="str">
        <f t="shared" si="31"/>
        <v>Шляпы</v>
      </c>
      <c r="E485" s="163" t="s">
        <v>3185</v>
      </c>
      <c r="F485" s="164" t="s">
        <v>3180</v>
      </c>
      <c r="G485" s="165" t="s">
        <v>550</v>
      </c>
      <c r="H485" s="166" t="s">
        <v>3181</v>
      </c>
      <c r="I485" s="167">
        <v>3</v>
      </c>
      <c r="J485" s="168" t="s">
        <v>3182</v>
      </c>
      <c r="L485" s="170">
        <v>3</v>
      </c>
    </row>
    <row r="486" spans="1:12" x14ac:dyDescent="0.25">
      <c r="A486" s="171" t="str">
        <f t="shared" si="28"/>
        <v>22802BH</v>
      </c>
      <c r="B486" s="171" t="str">
        <f t="shared" si="29"/>
        <v>GUNNAR</v>
      </c>
      <c r="C486" s="171" t="str">
        <f t="shared" si="30"/>
        <v>Шляпа</v>
      </c>
      <c r="D486" s="172" t="str">
        <f t="shared" si="31"/>
        <v>Шляпы</v>
      </c>
      <c r="E486" s="163" t="s">
        <v>3186</v>
      </c>
      <c r="F486" s="164" t="s">
        <v>2166</v>
      </c>
      <c r="G486" s="165" t="s">
        <v>552</v>
      </c>
      <c r="H486" s="166" t="s">
        <v>3187</v>
      </c>
      <c r="I486" s="167">
        <v>2</v>
      </c>
      <c r="J486" s="168" t="s">
        <v>3188</v>
      </c>
      <c r="L486" s="170">
        <v>2</v>
      </c>
    </row>
    <row r="487" spans="1:12" x14ac:dyDescent="0.25">
      <c r="A487" s="171" t="str">
        <f t="shared" si="28"/>
        <v>22802BH</v>
      </c>
      <c r="B487" s="171" t="str">
        <f t="shared" si="29"/>
        <v>GUNNAR</v>
      </c>
      <c r="C487" s="171" t="str">
        <f t="shared" si="30"/>
        <v>Шляпа</v>
      </c>
      <c r="D487" s="172" t="str">
        <f t="shared" si="31"/>
        <v>Шляпы</v>
      </c>
      <c r="E487" s="163" t="s">
        <v>2165</v>
      </c>
      <c r="F487" s="164" t="s">
        <v>2166</v>
      </c>
      <c r="G487" s="165" t="s">
        <v>553</v>
      </c>
      <c r="H487" s="166" t="s">
        <v>3187</v>
      </c>
      <c r="I487" s="167">
        <v>5</v>
      </c>
      <c r="J487" s="168" t="s">
        <v>3189</v>
      </c>
      <c r="L487" s="170">
        <v>5</v>
      </c>
    </row>
    <row r="488" spans="1:12" x14ac:dyDescent="0.25">
      <c r="A488" s="171" t="str">
        <f t="shared" si="28"/>
        <v>22802BH</v>
      </c>
      <c r="B488" s="171" t="str">
        <f t="shared" si="29"/>
        <v>GUNNAR</v>
      </c>
      <c r="C488" s="171" t="str">
        <f t="shared" si="30"/>
        <v>Шляпа</v>
      </c>
      <c r="D488" s="172" t="str">
        <f t="shared" si="31"/>
        <v>Шляпы</v>
      </c>
      <c r="E488" s="163" t="s">
        <v>3190</v>
      </c>
      <c r="F488" s="164" t="s">
        <v>2166</v>
      </c>
      <c r="G488" s="165" t="s">
        <v>550</v>
      </c>
      <c r="H488" s="166" t="s">
        <v>3187</v>
      </c>
      <c r="I488" s="167">
        <v>3</v>
      </c>
      <c r="J488" s="168" t="s">
        <v>3191</v>
      </c>
      <c r="L488" s="170">
        <v>3</v>
      </c>
    </row>
    <row r="489" spans="1:12" x14ac:dyDescent="0.25">
      <c r="A489" s="171" t="str">
        <f t="shared" si="28"/>
        <v>22803BH</v>
      </c>
      <c r="B489" s="171" t="str">
        <f t="shared" si="29"/>
        <v>RASK</v>
      </c>
      <c r="C489" s="171" t="str">
        <f t="shared" si="30"/>
        <v>Шляпа</v>
      </c>
      <c r="D489" s="172" t="str">
        <f t="shared" si="31"/>
        <v>Шляпы</v>
      </c>
      <c r="E489" s="163" t="s">
        <v>3192</v>
      </c>
      <c r="F489" s="164" t="s">
        <v>3193</v>
      </c>
      <c r="G489" s="165" t="s">
        <v>552</v>
      </c>
      <c r="H489" s="166" t="s">
        <v>3194</v>
      </c>
      <c r="I489" s="167">
        <v>1</v>
      </c>
      <c r="J489" s="168" t="s">
        <v>3194</v>
      </c>
      <c r="L489" s="170">
        <v>1</v>
      </c>
    </row>
    <row r="490" spans="1:12" x14ac:dyDescent="0.25">
      <c r="A490" s="171" t="str">
        <f t="shared" si="28"/>
        <v>22804BH</v>
      </c>
      <c r="B490" s="171" t="str">
        <f t="shared" si="29"/>
        <v>HERNEN</v>
      </c>
      <c r="C490" s="171" t="str">
        <f t="shared" si="30"/>
        <v>Шляпа</v>
      </c>
      <c r="D490" s="172" t="str">
        <f t="shared" si="31"/>
        <v>Шляпы</v>
      </c>
      <c r="E490" s="163" t="s">
        <v>3195</v>
      </c>
      <c r="F490" s="164" t="s">
        <v>3196</v>
      </c>
      <c r="G490" s="165" t="s">
        <v>552</v>
      </c>
      <c r="H490" s="166" t="s">
        <v>3197</v>
      </c>
      <c r="I490" s="167">
        <v>1</v>
      </c>
      <c r="J490" s="168" t="s">
        <v>3198</v>
      </c>
      <c r="L490" s="170">
        <v>1</v>
      </c>
    </row>
    <row r="491" spans="1:12" x14ac:dyDescent="0.25">
      <c r="A491" s="171" t="str">
        <f t="shared" si="28"/>
        <v>22806BH</v>
      </c>
      <c r="B491" s="171" t="str">
        <f t="shared" si="29"/>
        <v>HINX</v>
      </c>
      <c r="C491" s="171" t="str">
        <f t="shared" si="30"/>
        <v>Шляпа</v>
      </c>
      <c r="D491" s="172" t="str">
        <f t="shared" si="31"/>
        <v>Шляпы</v>
      </c>
      <c r="E491" s="163" t="s">
        <v>3199</v>
      </c>
      <c r="F491" s="164" t="s">
        <v>3200</v>
      </c>
      <c r="G491" s="165" t="s">
        <v>552</v>
      </c>
      <c r="H491" s="166" t="s">
        <v>3201</v>
      </c>
      <c r="I491" s="167">
        <v>1</v>
      </c>
      <c r="J491" s="168" t="s">
        <v>3201</v>
      </c>
      <c r="L491" s="170">
        <v>1</v>
      </c>
    </row>
    <row r="492" spans="1:12" x14ac:dyDescent="0.25">
      <c r="A492" s="171" t="str">
        <f t="shared" si="28"/>
        <v>30000BH</v>
      </c>
      <c r="B492" s="171" t="str">
        <f t="shared" si="29"/>
        <v>BANKSIDE</v>
      </c>
      <c r="C492" s="171" t="str">
        <f t="shared" si="30"/>
        <v>Шляпа</v>
      </c>
      <c r="D492" s="172" t="str">
        <f t="shared" si="31"/>
        <v>Шляпы</v>
      </c>
      <c r="E492" s="163" t="s">
        <v>3202</v>
      </c>
      <c r="F492" s="164" t="s">
        <v>1151</v>
      </c>
      <c r="G492" s="165" t="s">
        <v>552</v>
      </c>
      <c r="H492" s="166" t="s">
        <v>3203</v>
      </c>
      <c r="I492" s="167">
        <v>1</v>
      </c>
      <c r="J492" s="168" t="s">
        <v>3203</v>
      </c>
      <c r="L492" s="170">
        <v>1</v>
      </c>
    </row>
    <row r="493" spans="1:12" x14ac:dyDescent="0.25">
      <c r="A493" s="171" t="str">
        <f t="shared" si="28"/>
        <v>30000BH</v>
      </c>
      <c r="B493" s="171" t="str">
        <f t="shared" si="29"/>
        <v>BANKSIDE</v>
      </c>
      <c r="C493" s="171" t="str">
        <f t="shared" si="30"/>
        <v>Шляпа</v>
      </c>
      <c r="D493" s="172" t="str">
        <f t="shared" si="31"/>
        <v>Шляпы</v>
      </c>
      <c r="E493" s="163" t="s">
        <v>1152</v>
      </c>
      <c r="F493" s="164" t="s">
        <v>1151</v>
      </c>
      <c r="G493" s="165" t="s">
        <v>550</v>
      </c>
      <c r="H493" s="166" t="s">
        <v>3203</v>
      </c>
      <c r="I493" s="167">
        <v>1</v>
      </c>
      <c r="J493" s="168" t="s">
        <v>3203</v>
      </c>
      <c r="L493" s="170">
        <v>1</v>
      </c>
    </row>
    <row r="494" spans="1:12" x14ac:dyDescent="0.25">
      <c r="A494" s="171" t="str">
        <f t="shared" si="28"/>
        <v>30001BH</v>
      </c>
      <c r="B494" s="171" t="str">
        <f t="shared" si="29"/>
        <v>WALSH</v>
      </c>
      <c r="C494" s="171" t="str">
        <f t="shared" si="30"/>
        <v>Шляпа</v>
      </c>
      <c r="D494" s="172" t="str">
        <f t="shared" si="31"/>
        <v>Шляпы</v>
      </c>
      <c r="E494" s="163" t="s">
        <v>3204</v>
      </c>
      <c r="F494" s="164" t="s">
        <v>3205</v>
      </c>
      <c r="G494" s="165" t="s">
        <v>552</v>
      </c>
      <c r="H494" s="166" t="s">
        <v>3206</v>
      </c>
      <c r="I494" s="167">
        <v>1</v>
      </c>
      <c r="J494" s="168" t="s">
        <v>3206</v>
      </c>
      <c r="L494" s="170">
        <v>1</v>
      </c>
    </row>
    <row r="495" spans="1:12" x14ac:dyDescent="0.25">
      <c r="A495" s="171" t="str">
        <f t="shared" si="28"/>
        <v>30001BH</v>
      </c>
      <c r="B495" s="171" t="str">
        <f t="shared" si="29"/>
        <v>WALSH</v>
      </c>
      <c r="C495" s="171" t="str">
        <f t="shared" si="30"/>
        <v>Шляпа</v>
      </c>
      <c r="D495" s="172" t="str">
        <f t="shared" si="31"/>
        <v>Шляпы</v>
      </c>
      <c r="E495" s="163" t="s">
        <v>3207</v>
      </c>
      <c r="F495" s="164" t="s">
        <v>3205</v>
      </c>
      <c r="G495" s="165" t="s">
        <v>553</v>
      </c>
      <c r="H495" s="166" t="s">
        <v>3206</v>
      </c>
      <c r="I495" s="167">
        <v>2</v>
      </c>
      <c r="J495" s="168" t="s">
        <v>3208</v>
      </c>
      <c r="L495" s="170">
        <v>2</v>
      </c>
    </row>
    <row r="496" spans="1:12" x14ac:dyDescent="0.25">
      <c r="A496" s="171" t="str">
        <f t="shared" si="28"/>
        <v>30001BH</v>
      </c>
      <c r="B496" s="171" t="str">
        <f t="shared" si="29"/>
        <v>WALSH</v>
      </c>
      <c r="C496" s="171" t="str">
        <f t="shared" si="30"/>
        <v>Шляпа</v>
      </c>
      <c r="D496" s="172" t="str">
        <f t="shared" si="31"/>
        <v>Шляпы</v>
      </c>
      <c r="E496" s="163" t="s">
        <v>3209</v>
      </c>
      <c r="F496" s="164" t="s">
        <v>3205</v>
      </c>
      <c r="G496" s="165" t="s">
        <v>550</v>
      </c>
      <c r="H496" s="166" t="s">
        <v>3206</v>
      </c>
      <c r="I496" s="167">
        <v>1</v>
      </c>
      <c r="J496" s="168" t="s">
        <v>3206</v>
      </c>
      <c r="L496" s="170">
        <v>1</v>
      </c>
    </row>
    <row r="497" spans="1:12" x14ac:dyDescent="0.25">
      <c r="A497" s="171" t="str">
        <f t="shared" si="28"/>
        <v>30002BH</v>
      </c>
      <c r="B497" s="171" t="str">
        <f t="shared" si="29"/>
        <v>Barksdale</v>
      </c>
      <c r="C497" s="171" t="str">
        <f t="shared" si="30"/>
        <v>Шляпа</v>
      </c>
      <c r="D497" s="172" t="str">
        <f t="shared" si="31"/>
        <v>Шляпы</v>
      </c>
      <c r="E497" s="163" t="s">
        <v>3210</v>
      </c>
      <c r="F497" s="164" t="s">
        <v>3211</v>
      </c>
      <c r="G497" s="165" t="s">
        <v>553</v>
      </c>
      <c r="H497" s="166" t="s">
        <v>3212</v>
      </c>
      <c r="I497" s="167">
        <v>1</v>
      </c>
      <c r="J497" s="168" t="s">
        <v>3212</v>
      </c>
      <c r="L497" s="170">
        <v>1</v>
      </c>
    </row>
    <row r="498" spans="1:12" x14ac:dyDescent="0.25">
      <c r="A498" s="171" t="str">
        <f t="shared" si="28"/>
        <v>30002BH</v>
      </c>
      <c r="B498" s="171" t="str">
        <f t="shared" si="29"/>
        <v>BARKSDALE</v>
      </c>
      <c r="C498" s="171" t="str">
        <f t="shared" si="30"/>
        <v>Шляпа</v>
      </c>
      <c r="D498" s="172" t="str">
        <f t="shared" si="31"/>
        <v>Шляпы</v>
      </c>
      <c r="E498" s="163" t="s">
        <v>2187</v>
      </c>
      <c r="F498" s="164" t="s">
        <v>2188</v>
      </c>
      <c r="G498" s="165" t="s">
        <v>552</v>
      </c>
      <c r="H498" s="166" t="s">
        <v>3213</v>
      </c>
      <c r="I498" s="167">
        <v>1</v>
      </c>
      <c r="J498" s="168" t="s">
        <v>3213</v>
      </c>
      <c r="L498" s="170">
        <v>1</v>
      </c>
    </row>
    <row r="499" spans="1:12" x14ac:dyDescent="0.25">
      <c r="A499" s="171" t="str">
        <f t="shared" si="28"/>
        <v>30002BH</v>
      </c>
      <c r="B499" s="171" t="str">
        <f t="shared" si="29"/>
        <v>BARKSDALE</v>
      </c>
      <c r="C499" s="171" t="str">
        <f t="shared" si="30"/>
        <v>Шляпа</v>
      </c>
      <c r="D499" s="172" t="str">
        <f t="shared" si="31"/>
        <v>Шляпы</v>
      </c>
      <c r="E499" s="163" t="s">
        <v>2189</v>
      </c>
      <c r="F499" s="164" t="s">
        <v>2188</v>
      </c>
      <c r="G499" s="165" t="s">
        <v>553</v>
      </c>
      <c r="H499" s="166" t="s">
        <v>3214</v>
      </c>
      <c r="I499" s="167">
        <v>1</v>
      </c>
      <c r="J499" s="168" t="s">
        <v>3214</v>
      </c>
      <c r="L499" s="170">
        <v>1</v>
      </c>
    </row>
    <row r="500" spans="1:12" x14ac:dyDescent="0.25">
      <c r="A500" s="171" t="str">
        <f t="shared" si="28"/>
        <v>30002BH</v>
      </c>
      <c r="B500" s="171" t="str">
        <f t="shared" si="29"/>
        <v>BARKSDALE</v>
      </c>
      <c r="C500" s="171" t="str">
        <f t="shared" si="30"/>
        <v>Шляпа</v>
      </c>
      <c r="D500" s="172" t="str">
        <f t="shared" si="31"/>
        <v>Шляпы</v>
      </c>
      <c r="E500" s="163" t="s">
        <v>2190</v>
      </c>
      <c r="F500" s="164" t="s">
        <v>2188</v>
      </c>
      <c r="G500" s="165" t="s">
        <v>550</v>
      </c>
      <c r="H500" s="166" t="s">
        <v>3213</v>
      </c>
      <c r="I500" s="167">
        <v>1</v>
      </c>
      <c r="J500" s="168" t="s">
        <v>3213</v>
      </c>
      <c r="L500" s="170">
        <v>1</v>
      </c>
    </row>
    <row r="501" spans="1:12" x14ac:dyDescent="0.25">
      <c r="A501" s="171">
        <f t="shared" si="28"/>
        <v>37158</v>
      </c>
      <c r="B501" s="171" t="str">
        <f t="shared" si="29"/>
        <v>ANDT</v>
      </c>
      <c r="C501" s="171" t="str">
        <f t="shared" si="30"/>
        <v>Шляпа</v>
      </c>
      <c r="D501" s="172" t="str">
        <f t="shared" si="31"/>
        <v>Шляпы</v>
      </c>
      <c r="E501" s="163" t="s">
        <v>1283</v>
      </c>
      <c r="F501" s="164" t="s">
        <v>1284</v>
      </c>
      <c r="G501" s="165" t="s">
        <v>555</v>
      </c>
      <c r="H501" s="166" t="s">
        <v>3215</v>
      </c>
      <c r="I501" s="167">
        <v>1</v>
      </c>
      <c r="J501" s="168" t="s">
        <v>3215</v>
      </c>
      <c r="L501" s="170">
        <v>1</v>
      </c>
    </row>
    <row r="502" spans="1:12" x14ac:dyDescent="0.25">
      <c r="A502" s="171">
        <f t="shared" si="28"/>
        <v>37158</v>
      </c>
      <c r="B502" s="171" t="str">
        <f t="shared" si="29"/>
        <v>ANDT</v>
      </c>
      <c r="C502" s="171" t="str">
        <f t="shared" si="30"/>
        <v>Шляпа</v>
      </c>
      <c r="D502" s="172" t="str">
        <f t="shared" si="31"/>
        <v>Шляпы</v>
      </c>
      <c r="E502" s="163" t="s">
        <v>1285</v>
      </c>
      <c r="F502" s="164" t="s">
        <v>1284</v>
      </c>
      <c r="G502" s="165" t="s">
        <v>552</v>
      </c>
      <c r="H502" s="166" t="s">
        <v>3216</v>
      </c>
      <c r="I502" s="167">
        <v>4</v>
      </c>
      <c r="J502" s="168" t="s">
        <v>3217</v>
      </c>
      <c r="L502" s="170">
        <v>4</v>
      </c>
    </row>
    <row r="503" spans="1:12" x14ac:dyDescent="0.25">
      <c r="A503" s="171">
        <f t="shared" si="28"/>
        <v>37158</v>
      </c>
      <c r="B503" s="171" t="str">
        <f t="shared" si="29"/>
        <v>ANDT</v>
      </c>
      <c r="C503" s="171" t="str">
        <f t="shared" si="30"/>
        <v>Шляпа</v>
      </c>
      <c r="D503" s="172" t="str">
        <f t="shared" si="31"/>
        <v>Шляпы</v>
      </c>
      <c r="E503" s="163" t="s">
        <v>1286</v>
      </c>
      <c r="F503" s="164" t="s">
        <v>1284</v>
      </c>
      <c r="G503" s="165" t="s">
        <v>553</v>
      </c>
      <c r="H503" s="166" t="s">
        <v>3218</v>
      </c>
      <c r="I503" s="167">
        <v>5</v>
      </c>
      <c r="J503" s="168" t="s">
        <v>3219</v>
      </c>
      <c r="L503" s="170">
        <v>5</v>
      </c>
    </row>
    <row r="504" spans="1:12" x14ac:dyDescent="0.25">
      <c r="A504" s="171">
        <f t="shared" si="28"/>
        <v>37158</v>
      </c>
      <c r="B504" s="171" t="str">
        <f t="shared" si="29"/>
        <v>ANDT</v>
      </c>
      <c r="C504" s="171" t="str">
        <f t="shared" si="30"/>
        <v>Шляпа</v>
      </c>
      <c r="D504" s="172" t="str">
        <f t="shared" si="31"/>
        <v>Шляпы</v>
      </c>
      <c r="E504" s="163" t="s">
        <v>1287</v>
      </c>
      <c r="F504" s="164" t="s">
        <v>1284</v>
      </c>
      <c r="G504" s="165" t="s">
        <v>550</v>
      </c>
      <c r="H504" s="166" t="s">
        <v>3216</v>
      </c>
      <c r="I504" s="167">
        <v>5</v>
      </c>
      <c r="J504" s="168" t="s">
        <v>3220</v>
      </c>
      <c r="L504" s="170">
        <v>5</v>
      </c>
    </row>
    <row r="505" spans="1:12" x14ac:dyDescent="0.25">
      <c r="A505" s="171">
        <f t="shared" si="28"/>
        <v>37158</v>
      </c>
      <c r="B505" s="171" t="str">
        <f t="shared" si="29"/>
        <v>ANDT</v>
      </c>
      <c r="C505" s="171" t="str">
        <f t="shared" si="30"/>
        <v>Шляпа</v>
      </c>
      <c r="D505" s="172" t="str">
        <f t="shared" si="31"/>
        <v>Шляпы</v>
      </c>
      <c r="E505" s="163" t="s">
        <v>1813</v>
      </c>
      <c r="F505" s="164" t="s">
        <v>566</v>
      </c>
      <c r="G505" s="165" t="s">
        <v>555</v>
      </c>
      <c r="H505" s="166" t="s">
        <v>3218</v>
      </c>
      <c r="I505" s="167">
        <v>2</v>
      </c>
      <c r="J505" s="168" t="s">
        <v>3221</v>
      </c>
      <c r="L505" s="170">
        <v>2</v>
      </c>
    </row>
    <row r="506" spans="1:12" x14ac:dyDescent="0.25">
      <c r="A506" s="171">
        <f t="shared" si="28"/>
        <v>37158</v>
      </c>
      <c r="B506" s="171" t="str">
        <f t="shared" si="29"/>
        <v>ANDT</v>
      </c>
      <c r="C506" s="171" t="str">
        <f t="shared" si="30"/>
        <v>Шляпа</v>
      </c>
      <c r="D506" s="172" t="str">
        <f t="shared" si="31"/>
        <v>Шляпы</v>
      </c>
      <c r="E506" s="163" t="s">
        <v>567</v>
      </c>
      <c r="F506" s="164" t="s">
        <v>566</v>
      </c>
      <c r="G506" s="165" t="s">
        <v>552</v>
      </c>
      <c r="H506" s="166" t="s">
        <v>3216</v>
      </c>
      <c r="I506" s="167">
        <v>2</v>
      </c>
      <c r="J506" s="168" t="s">
        <v>3222</v>
      </c>
      <c r="L506" s="170">
        <v>2</v>
      </c>
    </row>
    <row r="507" spans="1:12" x14ac:dyDescent="0.25">
      <c r="A507" s="171">
        <f t="shared" si="28"/>
        <v>37158</v>
      </c>
      <c r="B507" s="171" t="str">
        <f t="shared" si="29"/>
        <v>ANDT</v>
      </c>
      <c r="C507" s="171" t="str">
        <f t="shared" si="30"/>
        <v>Шляпа</v>
      </c>
      <c r="D507" s="172" t="str">
        <f t="shared" si="31"/>
        <v>Шляпы</v>
      </c>
      <c r="E507" s="163" t="s">
        <v>1814</v>
      </c>
      <c r="F507" s="164" t="s">
        <v>566</v>
      </c>
      <c r="G507" s="165" t="s">
        <v>553</v>
      </c>
      <c r="H507" s="166" t="s">
        <v>3216</v>
      </c>
      <c r="I507" s="167">
        <v>3</v>
      </c>
      <c r="J507" s="168" t="s">
        <v>3223</v>
      </c>
      <c r="L507" s="170">
        <v>3</v>
      </c>
    </row>
    <row r="508" spans="1:12" x14ac:dyDescent="0.25">
      <c r="A508" s="171">
        <f t="shared" si="28"/>
        <v>37158</v>
      </c>
      <c r="B508" s="171" t="str">
        <f t="shared" si="29"/>
        <v>ANDT</v>
      </c>
      <c r="C508" s="171" t="str">
        <f t="shared" si="30"/>
        <v>Шляпа</v>
      </c>
      <c r="D508" s="172" t="str">
        <f t="shared" si="31"/>
        <v>Шляпы</v>
      </c>
      <c r="E508" s="163" t="s">
        <v>1815</v>
      </c>
      <c r="F508" s="164" t="s">
        <v>566</v>
      </c>
      <c r="G508" s="165" t="s">
        <v>550</v>
      </c>
      <c r="H508" s="166" t="s">
        <v>3216</v>
      </c>
      <c r="I508" s="167">
        <v>5</v>
      </c>
      <c r="J508" s="168" t="s">
        <v>3220</v>
      </c>
      <c r="L508" s="170">
        <v>5</v>
      </c>
    </row>
    <row r="509" spans="1:12" x14ac:dyDescent="0.25">
      <c r="A509" s="171">
        <f t="shared" si="28"/>
        <v>37158</v>
      </c>
      <c r="B509" s="171" t="str">
        <f t="shared" si="29"/>
        <v>ANDT</v>
      </c>
      <c r="C509" s="171" t="str">
        <f t="shared" si="30"/>
        <v>Шляпа</v>
      </c>
      <c r="D509" s="172" t="str">
        <f t="shared" si="31"/>
        <v>Шляпы</v>
      </c>
      <c r="E509" s="163" t="s">
        <v>1816</v>
      </c>
      <c r="F509" s="164" t="s">
        <v>566</v>
      </c>
      <c r="G509" s="165" t="s">
        <v>551</v>
      </c>
      <c r="H509" s="166" t="s">
        <v>3216</v>
      </c>
      <c r="I509" s="167">
        <v>1</v>
      </c>
      <c r="J509" s="168" t="s">
        <v>3216</v>
      </c>
      <c r="L509" s="170">
        <v>1</v>
      </c>
    </row>
    <row r="510" spans="1:12" x14ac:dyDescent="0.25">
      <c r="A510" s="171">
        <f t="shared" si="28"/>
        <v>37158</v>
      </c>
      <c r="B510" s="171" t="str">
        <f t="shared" si="29"/>
        <v>ANDT</v>
      </c>
      <c r="C510" s="171" t="str">
        <f t="shared" si="30"/>
        <v>Шляпа</v>
      </c>
      <c r="D510" s="172" t="str">
        <f t="shared" si="31"/>
        <v>Шляпы</v>
      </c>
      <c r="E510" s="163" t="s">
        <v>1817</v>
      </c>
      <c r="F510" s="164" t="s">
        <v>1020</v>
      </c>
      <c r="G510" s="165" t="s">
        <v>555</v>
      </c>
      <c r="H510" s="166" t="s">
        <v>3218</v>
      </c>
      <c r="I510" s="167">
        <v>2</v>
      </c>
      <c r="J510" s="168" t="s">
        <v>3221</v>
      </c>
      <c r="L510" s="170">
        <v>2</v>
      </c>
    </row>
    <row r="511" spans="1:12" x14ac:dyDescent="0.25">
      <c r="A511" s="171">
        <f t="shared" si="28"/>
        <v>37158</v>
      </c>
      <c r="B511" s="171" t="str">
        <f t="shared" si="29"/>
        <v>ANDT</v>
      </c>
      <c r="C511" s="171" t="str">
        <f t="shared" si="30"/>
        <v>Шляпа</v>
      </c>
      <c r="D511" s="172" t="str">
        <f t="shared" si="31"/>
        <v>Шляпы</v>
      </c>
      <c r="E511" s="163" t="s">
        <v>1818</v>
      </c>
      <c r="F511" s="164" t="s">
        <v>1020</v>
      </c>
      <c r="G511" s="165" t="s">
        <v>552</v>
      </c>
      <c r="H511" s="166" t="s">
        <v>3216</v>
      </c>
      <c r="I511" s="167">
        <v>6</v>
      </c>
      <c r="J511" s="168" t="s">
        <v>3224</v>
      </c>
      <c r="L511" s="170">
        <v>6</v>
      </c>
    </row>
    <row r="512" spans="1:12" x14ac:dyDescent="0.25">
      <c r="A512" s="171">
        <f t="shared" si="28"/>
        <v>37158</v>
      </c>
      <c r="B512" s="171" t="str">
        <f t="shared" si="29"/>
        <v>ANDT</v>
      </c>
      <c r="C512" s="171" t="str">
        <f t="shared" si="30"/>
        <v>Шляпа</v>
      </c>
      <c r="D512" s="172" t="str">
        <f t="shared" si="31"/>
        <v>Шляпы</v>
      </c>
      <c r="E512" s="163" t="s">
        <v>1021</v>
      </c>
      <c r="F512" s="164" t="s">
        <v>1020</v>
      </c>
      <c r="G512" s="165" t="s">
        <v>553</v>
      </c>
      <c r="H512" s="166" t="s">
        <v>3216</v>
      </c>
      <c r="I512" s="167">
        <v>8</v>
      </c>
      <c r="J512" s="168" t="s">
        <v>3225</v>
      </c>
      <c r="L512" s="170">
        <v>8</v>
      </c>
    </row>
    <row r="513" spans="1:12" x14ac:dyDescent="0.25">
      <c r="A513" s="171">
        <f t="shared" si="28"/>
        <v>37158</v>
      </c>
      <c r="B513" s="171" t="str">
        <f t="shared" si="29"/>
        <v>ANDT</v>
      </c>
      <c r="C513" s="171" t="str">
        <f t="shared" si="30"/>
        <v>Шляпа</v>
      </c>
      <c r="D513" s="172" t="str">
        <f t="shared" si="31"/>
        <v>Шляпы</v>
      </c>
      <c r="E513" s="163" t="s">
        <v>1022</v>
      </c>
      <c r="F513" s="164" t="s">
        <v>1020</v>
      </c>
      <c r="G513" s="165" t="s">
        <v>550</v>
      </c>
      <c r="H513" s="166" t="s">
        <v>3216</v>
      </c>
      <c r="I513" s="167">
        <v>3</v>
      </c>
      <c r="J513" s="168" t="s">
        <v>3223</v>
      </c>
      <c r="L513" s="170">
        <v>3</v>
      </c>
    </row>
    <row r="514" spans="1:12" x14ac:dyDescent="0.25">
      <c r="A514" s="171">
        <f t="shared" si="28"/>
        <v>37158</v>
      </c>
      <c r="B514" s="171" t="str">
        <f t="shared" si="29"/>
        <v>ANDT</v>
      </c>
      <c r="C514" s="171" t="str">
        <f t="shared" si="30"/>
        <v>Шляпа</v>
      </c>
      <c r="D514" s="172" t="str">
        <f t="shared" si="31"/>
        <v>Шляпы</v>
      </c>
      <c r="E514" s="163" t="s">
        <v>1819</v>
      </c>
      <c r="F514" s="164" t="s">
        <v>1020</v>
      </c>
      <c r="G514" s="165" t="s">
        <v>551</v>
      </c>
      <c r="H514" s="166" t="s">
        <v>3216</v>
      </c>
      <c r="I514" s="167">
        <v>4</v>
      </c>
      <c r="J514" s="168" t="s">
        <v>3217</v>
      </c>
      <c r="L514" s="170">
        <v>4</v>
      </c>
    </row>
    <row r="515" spans="1:12" x14ac:dyDescent="0.25">
      <c r="A515" s="171">
        <f t="shared" ref="A515:A578" si="32">_xlfn.LET(_xlpm.START,FIND("арт. ",F515)+5,_xlpm.END,FIND(" ",F515,_xlpm.START),_xlpm.Result,TRIM(MID(F515,_xlpm.START,_xlpm.END-_xlpm.START)),IFERROR(VALUE(_xlpm.Result),_xlpm.Result))</f>
        <v>37158</v>
      </c>
      <c r="B515" s="171" t="str">
        <f t="shared" ref="B515:B578" si="33">_xlfn.LET(_xlpm.START,FIND("арт. ",F515)+13,_xlpm.END,FIND("(",F515),TRIM(MID(F515,_xlpm.START,_xlpm.END-_xlpm.START)))</f>
        <v>ANDT</v>
      </c>
      <c r="C515" s="171" t="str">
        <f t="shared" ref="C515:C578" si="34">_xlfn.LET(_xlpm.START,1,_xlpm.END,FIND(MID($Q$1,1,1),F515),TRIM(MID(F515,_xlpm.START,_xlpm.END-_xlpm.START)))</f>
        <v>Шляпа</v>
      </c>
      <c r="D515" s="172" t="str">
        <f t="shared" ref="D515:D578" si="35">VLOOKUP(C515,M:N,2,0)</f>
        <v>Шляпы</v>
      </c>
      <c r="E515" s="163" t="s">
        <v>569</v>
      </c>
      <c r="F515" s="164" t="s">
        <v>568</v>
      </c>
      <c r="G515" s="165" t="s">
        <v>552</v>
      </c>
      <c r="H515" s="166" t="s">
        <v>3216</v>
      </c>
      <c r="I515" s="167">
        <v>3</v>
      </c>
      <c r="J515" s="168" t="s">
        <v>3223</v>
      </c>
      <c r="L515" s="170">
        <v>3</v>
      </c>
    </row>
    <row r="516" spans="1:12" x14ac:dyDescent="0.25">
      <c r="A516" s="171">
        <f t="shared" si="32"/>
        <v>37158</v>
      </c>
      <c r="B516" s="171" t="str">
        <f t="shared" si="33"/>
        <v>ANDT</v>
      </c>
      <c r="C516" s="171" t="str">
        <f t="shared" si="34"/>
        <v>Шляпа</v>
      </c>
      <c r="D516" s="172" t="str">
        <f t="shared" si="35"/>
        <v>Шляпы</v>
      </c>
      <c r="E516" s="163" t="s">
        <v>1288</v>
      </c>
      <c r="F516" s="164" t="s">
        <v>568</v>
      </c>
      <c r="G516" s="165" t="s">
        <v>553</v>
      </c>
      <c r="H516" s="166" t="s">
        <v>3216</v>
      </c>
      <c r="I516" s="167">
        <v>8</v>
      </c>
      <c r="J516" s="168" t="s">
        <v>3225</v>
      </c>
      <c r="L516" s="170">
        <v>8</v>
      </c>
    </row>
    <row r="517" spans="1:12" x14ac:dyDescent="0.25">
      <c r="A517" s="171">
        <f t="shared" si="32"/>
        <v>37158</v>
      </c>
      <c r="B517" s="171" t="str">
        <f t="shared" si="33"/>
        <v>ANDT</v>
      </c>
      <c r="C517" s="171" t="str">
        <f t="shared" si="34"/>
        <v>Шляпа</v>
      </c>
      <c r="D517" s="172" t="str">
        <f t="shared" si="35"/>
        <v>Шляпы</v>
      </c>
      <c r="E517" s="163" t="s">
        <v>1289</v>
      </c>
      <c r="F517" s="164" t="s">
        <v>568</v>
      </c>
      <c r="G517" s="165" t="s">
        <v>550</v>
      </c>
      <c r="H517" s="166" t="s">
        <v>3218</v>
      </c>
      <c r="I517" s="167">
        <v>2</v>
      </c>
      <c r="J517" s="168" t="s">
        <v>3221</v>
      </c>
      <c r="L517" s="170">
        <v>2</v>
      </c>
    </row>
    <row r="518" spans="1:12" x14ac:dyDescent="0.25">
      <c r="A518" s="171">
        <f t="shared" si="32"/>
        <v>37158</v>
      </c>
      <c r="B518" s="171" t="str">
        <f t="shared" si="33"/>
        <v>ANDT</v>
      </c>
      <c r="C518" s="171" t="str">
        <f t="shared" si="34"/>
        <v>Шляпа</v>
      </c>
      <c r="D518" s="172" t="str">
        <f t="shared" si="35"/>
        <v>Шляпы</v>
      </c>
      <c r="E518" s="163" t="s">
        <v>1290</v>
      </c>
      <c r="F518" s="164" t="s">
        <v>568</v>
      </c>
      <c r="G518" s="165" t="s">
        <v>551</v>
      </c>
      <c r="H518" s="166" t="s">
        <v>3216</v>
      </c>
      <c r="I518" s="167">
        <v>2</v>
      </c>
      <c r="J518" s="168" t="s">
        <v>3222</v>
      </c>
      <c r="L518" s="170">
        <v>2</v>
      </c>
    </row>
    <row r="519" spans="1:12" x14ac:dyDescent="0.25">
      <c r="A519" s="171">
        <f t="shared" si="32"/>
        <v>37161</v>
      </c>
      <c r="B519" s="171" t="str">
        <f t="shared" si="33"/>
        <v>RRY</v>
      </c>
      <c r="C519" s="171" t="str">
        <f t="shared" si="34"/>
        <v>Шляпа</v>
      </c>
      <c r="D519" s="172" t="str">
        <f t="shared" si="35"/>
        <v>Шляпы</v>
      </c>
      <c r="E519" s="163" t="s">
        <v>3226</v>
      </c>
      <c r="F519" s="164" t="s">
        <v>1329</v>
      </c>
      <c r="G519" s="165" t="s">
        <v>555</v>
      </c>
      <c r="H519" s="166" t="s">
        <v>3227</v>
      </c>
      <c r="I519" s="167">
        <v>1</v>
      </c>
      <c r="J519" s="168" t="s">
        <v>3227</v>
      </c>
      <c r="L519" s="170">
        <v>1</v>
      </c>
    </row>
    <row r="520" spans="1:12" x14ac:dyDescent="0.25">
      <c r="A520" s="171">
        <f t="shared" si="32"/>
        <v>37161</v>
      </c>
      <c r="B520" s="171" t="str">
        <f t="shared" si="33"/>
        <v>RRY</v>
      </c>
      <c r="C520" s="171" t="str">
        <f t="shared" si="34"/>
        <v>Шляпа</v>
      </c>
      <c r="D520" s="172" t="str">
        <f t="shared" si="35"/>
        <v>Шляпы</v>
      </c>
      <c r="E520" s="163" t="s">
        <v>3228</v>
      </c>
      <c r="F520" s="164" t="s">
        <v>1329</v>
      </c>
      <c r="G520" s="165" t="s">
        <v>552</v>
      </c>
      <c r="H520" s="166" t="s">
        <v>3229</v>
      </c>
      <c r="I520" s="167">
        <v>2</v>
      </c>
      <c r="J520" s="168" t="s">
        <v>3230</v>
      </c>
      <c r="L520" s="170">
        <v>2</v>
      </c>
    </row>
    <row r="521" spans="1:12" x14ac:dyDescent="0.25">
      <c r="A521" s="171">
        <f t="shared" si="32"/>
        <v>37161</v>
      </c>
      <c r="B521" s="171" t="str">
        <f t="shared" si="33"/>
        <v>RRY</v>
      </c>
      <c r="C521" s="171" t="str">
        <f t="shared" si="34"/>
        <v>Шляпа</v>
      </c>
      <c r="D521" s="172" t="str">
        <f t="shared" si="35"/>
        <v>Шляпы</v>
      </c>
      <c r="E521" s="163" t="s">
        <v>1330</v>
      </c>
      <c r="F521" s="164" t="s">
        <v>1329</v>
      </c>
      <c r="G521" s="165" t="s">
        <v>553</v>
      </c>
      <c r="H521" s="166" t="s">
        <v>3229</v>
      </c>
      <c r="I521" s="167">
        <v>3</v>
      </c>
      <c r="J521" s="168" t="s">
        <v>3231</v>
      </c>
      <c r="L521" s="170">
        <v>3</v>
      </c>
    </row>
    <row r="522" spans="1:12" x14ac:dyDescent="0.25">
      <c r="A522" s="171">
        <f t="shared" si="32"/>
        <v>37161</v>
      </c>
      <c r="B522" s="171" t="str">
        <f t="shared" si="33"/>
        <v>RRY</v>
      </c>
      <c r="C522" s="171" t="str">
        <f t="shared" si="34"/>
        <v>Шляпа</v>
      </c>
      <c r="D522" s="172" t="str">
        <f t="shared" si="35"/>
        <v>Шляпы</v>
      </c>
      <c r="E522" s="163" t="s">
        <v>3232</v>
      </c>
      <c r="F522" s="164" t="s">
        <v>1329</v>
      </c>
      <c r="G522" s="165" t="s">
        <v>550</v>
      </c>
      <c r="H522" s="166" t="s">
        <v>3229</v>
      </c>
      <c r="I522" s="167">
        <v>2</v>
      </c>
      <c r="J522" s="168" t="s">
        <v>3230</v>
      </c>
      <c r="L522" s="170">
        <v>2</v>
      </c>
    </row>
    <row r="523" spans="1:12" x14ac:dyDescent="0.25">
      <c r="A523" s="171" t="str">
        <f t="shared" si="32"/>
        <v>37171BH</v>
      </c>
      <c r="B523" s="171" t="str">
        <f t="shared" si="33"/>
        <v>WINTERS</v>
      </c>
      <c r="C523" s="171" t="str">
        <f t="shared" si="34"/>
        <v>Шляпа</v>
      </c>
      <c r="D523" s="172" t="str">
        <f t="shared" si="35"/>
        <v>Шляпы</v>
      </c>
      <c r="E523" s="163" t="s">
        <v>1939</v>
      </c>
      <c r="F523" s="164" t="s">
        <v>1938</v>
      </c>
      <c r="G523" s="165" t="s">
        <v>553</v>
      </c>
      <c r="H523" s="166" t="s">
        <v>3233</v>
      </c>
      <c r="I523" s="167">
        <v>2</v>
      </c>
      <c r="J523" s="168" t="s">
        <v>3234</v>
      </c>
      <c r="L523" s="170">
        <v>2</v>
      </c>
    </row>
    <row r="524" spans="1:12" x14ac:dyDescent="0.25">
      <c r="A524" s="171" t="str">
        <f t="shared" si="32"/>
        <v>37171BH</v>
      </c>
      <c r="B524" s="171" t="str">
        <f t="shared" si="33"/>
        <v>WINTERS</v>
      </c>
      <c r="C524" s="171" t="str">
        <f t="shared" si="34"/>
        <v>Шляпа</v>
      </c>
      <c r="D524" s="172" t="str">
        <f t="shared" si="35"/>
        <v>Шляпы</v>
      </c>
      <c r="E524" s="163" t="s">
        <v>1458</v>
      </c>
      <c r="F524" s="164" t="s">
        <v>1457</v>
      </c>
      <c r="G524" s="165" t="s">
        <v>553</v>
      </c>
      <c r="H524" s="166" t="s">
        <v>3235</v>
      </c>
      <c r="I524" s="167">
        <v>1</v>
      </c>
      <c r="J524" s="168" t="s">
        <v>3235</v>
      </c>
      <c r="L524" s="170">
        <v>1</v>
      </c>
    </row>
    <row r="525" spans="1:12" x14ac:dyDescent="0.25">
      <c r="A525" s="171" t="str">
        <f t="shared" si="32"/>
        <v>37171BH</v>
      </c>
      <c r="B525" s="171" t="str">
        <f t="shared" si="33"/>
        <v>WINTERS</v>
      </c>
      <c r="C525" s="171" t="str">
        <f t="shared" si="34"/>
        <v>Шляпа</v>
      </c>
      <c r="D525" s="172" t="str">
        <f t="shared" si="35"/>
        <v>Шляпы</v>
      </c>
      <c r="E525" s="163" t="s">
        <v>1459</v>
      </c>
      <c r="F525" s="164" t="s">
        <v>658</v>
      </c>
      <c r="G525" s="165" t="s">
        <v>552</v>
      </c>
      <c r="H525" s="166" t="s">
        <v>3235</v>
      </c>
      <c r="I525" s="167">
        <v>1</v>
      </c>
      <c r="J525" s="168" t="s">
        <v>3235</v>
      </c>
      <c r="L525" s="170">
        <v>1</v>
      </c>
    </row>
    <row r="526" spans="1:12" x14ac:dyDescent="0.25">
      <c r="A526" s="171" t="str">
        <f t="shared" si="32"/>
        <v>37171BH</v>
      </c>
      <c r="B526" s="171" t="str">
        <f t="shared" si="33"/>
        <v>WINTERS</v>
      </c>
      <c r="C526" s="171" t="str">
        <f t="shared" si="34"/>
        <v>Шляпа</v>
      </c>
      <c r="D526" s="172" t="str">
        <f t="shared" si="35"/>
        <v>Шляпы</v>
      </c>
      <c r="E526" s="163" t="s">
        <v>3236</v>
      </c>
      <c r="F526" s="164" t="s">
        <v>658</v>
      </c>
      <c r="G526" s="165" t="s">
        <v>553</v>
      </c>
      <c r="H526" s="166" t="s">
        <v>3235</v>
      </c>
      <c r="I526" s="167">
        <v>1</v>
      </c>
      <c r="J526" s="168" t="s">
        <v>3235</v>
      </c>
      <c r="L526" s="170">
        <v>1</v>
      </c>
    </row>
    <row r="527" spans="1:12" x14ac:dyDescent="0.25">
      <c r="A527" s="171" t="str">
        <f t="shared" si="32"/>
        <v>37171BH</v>
      </c>
      <c r="B527" s="171" t="str">
        <f t="shared" si="33"/>
        <v>WINTERS</v>
      </c>
      <c r="C527" s="171" t="str">
        <f t="shared" si="34"/>
        <v>Шляпа</v>
      </c>
      <c r="D527" s="172" t="str">
        <f t="shared" si="35"/>
        <v>Шляпы</v>
      </c>
      <c r="E527" s="163" t="s">
        <v>3237</v>
      </c>
      <c r="F527" s="164" t="s">
        <v>3238</v>
      </c>
      <c r="G527" s="165" t="s">
        <v>552</v>
      </c>
      <c r="H527" s="166" t="s">
        <v>3239</v>
      </c>
      <c r="I527" s="167">
        <v>2</v>
      </c>
      <c r="J527" s="168" t="s">
        <v>3240</v>
      </c>
      <c r="L527" s="170">
        <v>2</v>
      </c>
    </row>
    <row r="528" spans="1:12" x14ac:dyDescent="0.25">
      <c r="A528" s="171" t="str">
        <f t="shared" si="32"/>
        <v>37171BH</v>
      </c>
      <c r="B528" s="171" t="str">
        <f t="shared" si="33"/>
        <v>WINTERS</v>
      </c>
      <c r="C528" s="171" t="str">
        <f t="shared" si="34"/>
        <v>Шляпа</v>
      </c>
      <c r="D528" s="172" t="str">
        <f t="shared" si="35"/>
        <v>Шляпы</v>
      </c>
      <c r="E528" s="163" t="s">
        <v>3241</v>
      </c>
      <c r="F528" s="164" t="s">
        <v>3238</v>
      </c>
      <c r="G528" s="165" t="s">
        <v>553</v>
      </c>
      <c r="H528" s="166" t="s">
        <v>3239</v>
      </c>
      <c r="I528" s="167">
        <v>3</v>
      </c>
      <c r="J528" s="168" t="s">
        <v>3242</v>
      </c>
      <c r="L528" s="170">
        <v>3</v>
      </c>
    </row>
    <row r="529" spans="1:12" x14ac:dyDescent="0.25">
      <c r="A529" s="171" t="str">
        <f t="shared" si="32"/>
        <v>37171BH</v>
      </c>
      <c r="B529" s="171" t="str">
        <f t="shared" si="33"/>
        <v>WINTERS</v>
      </c>
      <c r="C529" s="171" t="str">
        <f t="shared" si="34"/>
        <v>Шляпа</v>
      </c>
      <c r="D529" s="172" t="str">
        <f t="shared" si="35"/>
        <v>Шляпы</v>
      </c>
      <c r="E529" s="163" t="s">
        <v>3243</v>
      </c>
      <c r="F529" s="164" t="s">
        <v>3238</v>
      </c>
      <c r="G529" s="165" t="s">
        <v>550</v>
      </c>
      <c r="H529" s="166" t="s">
        <v>3239</v>
      </c>
      <c r="I529" s="167">
        <v>2</v>
      </c>
      <c r="J529" s="168" t="s">
        <v>3240</v>
      </c>
      <c r="L529" s="170">
        <v>2</v>
      </c>
    </row>
    <row r="530" spans="1:12" x14ac:dyDescent="0.25">
      <c r="A530" s="171" t="str">
        <f t="shared" si="32"/>
        <v>37171BH</v>
      </c>
      <c r="B530" s="171" t="str">
        <f t="shared" si="33"/>
        <v>WINTERS</v>
      </c>
      <c r="C530" s="171" t="str">
        <f t="shared" si="34"/>
        <v>Шляпа</v>
      </c>
      <c r="D530" s="172" t="str">
        <f t="shared" si="35"/>
        <v>Шляпы</v>
      </c>
      <c r="E530" s="163" t="s">
        <v>3244</v>
      </c>
      <c r="F530" s="164" t="s">
        <v>721</v>
      </c>
      <c r="G530" s="165" t="s">
        <v>552</v>
      </c>
      <c r="H530" s="166" t="s">
        <v>3239</v>
      </c>
      <c r="I530" s="167">
        <v>2</v>
      </c>
      <c r="J530" s="168" t="s">
        <v>3240</v>
      </c>
      <c r="L530" s="170">
        <v>2</v>
      </c>
    </row>
    <row r="531" spans="1:12" x14ac:dyDescent="0.25">
      <c r="A531" s="171" t="str">
        <f t="shared" si="32"/>
        <v>37171BH</v>
      </c>
      <c r="B531" s="171" t="str">
        <f t="shared" si="33"/>
        <v>WINTERS</v>
      </c>
      <c r="C531" s="171" t="str">
        <f t="shared" si="34"/>
        <v>Шляпа</v>
      </c>
      <c r="D531" s="172" t="str">
        <f t="shared" si="35"/>
        <v>Шляпы</v>
      </c>
      <c r="E531" s="163" t="s">
        <v>1455</v>
      </c>
      <c r="F531" s="164" t="s">
        <v>721</v>
      </c>
      <c r="G531" s="165" t="s">
        <v>553</v>
      </c>
      <c r="H531" s="166" t="s">
        <v>3239</v>
      </c>
      <c r="I531" s="167">
        <v>4</v>
      </c>
      <c r="J531" s="168" t="s">
        <v>3245</v>
      </c>
      <c r="L531" s="170">
        <v>4</v>
      </c>
    </row>
    <row r="532" spans="1:12" x14ac:dyDescent="0.25">
      <c r="A532" s="171" t="str">
        <f t="shared" si="32"/>
        <v>37171BH</v>
      </c>
      <c r="B532" s="171" t="str">
        <f t="shared" si="33"/>
        <v>WINTERS</v>
      </c>
      <c r="C532" s="171" t="str">
        <f t="shared" si="34"/>
        <v>Шляпа</v>
      </c>
      <c r="D532" s="172" t="str">
        <f t="shared" si="35"/>
        <v>Шляпы</v>
      </c>
      <c r="E532" s="163" t="s">
        <v>961</v>
      </c>
      <c r="F532" s="164" t="s">
        <v>721</v>
      </c>
      <c r="G532" s="165" t="s">
        <v>550</v>
      </c>
      <c r="H532" s="166" t="s">
        <v>3235</v>
      </c>
      <c r="I532" s="167">
        <v>1</v>
      </c>
      <c r="J532" s="168" t="s">
        <v>3235</v>
      </c>
      <c r="L532" s="170">
        <v>1</v>
      </c>
    </row>
    <row r="533" spans="1:12" x14ac:dyDescent="0.25">
      <c r="A533" s="171" t="str">
        <f t="shared" si="32"/>
        <v>37171BH</v>
      </c>
      <c r="B533" s="171" t="str">
        <f t="shared" si="33"/>
        <v>WINTERS</v>
      </c>
      <c r="C533" s="171" t="str">
        <f t="shared" si="34"/>
        <v>Шляпа</v>
      </c>
      <c r="D533" s="172" t="str">
        <f t="shared" si="35"/>
        <v>Шляпы</v>
      </c>
      <c r="E533" s="163" t="s">
        <v>1454</v>
      </c>
      <c r="F533" s="164" t="s">
        <v>659</v>
      </c>
      <c r="G533" s="165" t="s">
        <v>553</v>
      </c>
      <c r="H533" s="166" t="s">
        <v>3246</v>
      </c>
      <c r="I533" s="167">
        <v>1</v>
      </c>
      <c r="J533" s="168" t="s">
        <v>3246</v>
      </c>
      <c r="L533" s="170">
        <v>1</v>
      </c>
    </row>
    <row r="534" spans="1:12" x14ac:dyDescent="0.25">
      <c r="A534" s="171" t="str">
        <f t="shared" si="32"/>
        <v>37171BH</v>
      </c>
      <c r="B534" s="171" t="str">
        <f t="shared" si="33"/>
        <v>WINTERS</v>
      </c>
      <c r="C534" s="171" t="str">
        <f t="shared" si="34"/>
        <v>Шляпа</v>
      </c>
      <c r="D534" s="172" t="str">
        <f t="shared" si="35"/>
        <v>Шляпы</v>
      </c>
      <c r="E534" s="163" t="s">
        <v>722</v>
      </c>
      <c r="F534" s="164" t="s">
        <v>659</v>
      </c>
      <c r="G534" s="165" t="s">
        <v>550</v>
      </c>
      <c r="H534" s="166" t="s">
        <v>3246</v>
      </c>
      <c r="I534" s="167">
        <v>1</v>
      </c>
      <c r="J534" s="168" t="s">
        <v>3246</v>
      </c>
      <c r="L534" s="170">
        <v>1</v>
      </c>
    </row>
    <row r="535" spans="1:12" x14ac:dyDescent="0.25">
      <c r="A535" s="171" t="str">
        <f t="shared" si="32"/>
        <v>37171BH</v>
      </c>
      <c r="B535" s="171" t="str">
        <f t="shared" si="33"/>
        <v>WINTERS</v>
      </c>
      <c r="C535" s="171" t="str">
        <f t="shared" si="34"/>
        <v>Шляпа</v>
      </c>
      <c r="D535" s="172" t="str">
        <f t="shared" si="35"/>
        <v>Шляпы</v>
      </c>
      <c r="E535" s="163" t="s">
        <v>1076</v>
      </c>
      <c r="F535" s="164" t="s">
        <v>625</v>
      </c>
      <c r="G535" s="165" t="s">
        <v>555</v>
      </c>
      <c r="H535" s="166" t="s">
        <v>3235</v>
      </c>
      <c r="I535" s="167">
        <v>3</v>
      </c>
      <c r="J535" s="168" t="s">
        <v>3247</v>
      </c>
      <c r="L535" s="170">
        <v>3</v>
      </c>
    </row>
    <row r="536" spans="1:12" x14ac:dyDescent="0.25">
      <c r="A536" s="171" t="str">
        <f t="shared" si="32"/>
        <v>37171BH</v>
      </c>
      <c r="B536" s="171" t="str">
        <f t="shared" si="33"/>
        <v>WINTERS</v>
      </c>
      <c r="C536" s="171" t="str">
        <f t="shared" si="34"/>
        <v>Шляпа</v>
      </c>
      <c r="D536" s="172" t="str">
        <f t="shared" si="35"/>
        <v>Шляпы</v>
      </c>
      <c r="E536" s="163" t="s">
        <v>3248</v>
      </c>
      <c r="F536" s="164" t="s">
        <v>625</v>
      </c>
      <c r="G536" s="165" t="s">
        <v>552</v>
      </c>
      <c r="H536" s="166" t="s">
        <v>3249</v>
      </c>
      <c r="I536" s="167">
        <v>7</v>
      </c>
      <c r="J536" s="168" t="s">
        <v>3250</v>
      </c>
      <c r="L536" s="170">
        <v>7</v>
      </c>
    </row>
    <row r="537" spans="1:12" x14ac:dyDescent="0.25">
      <c r="A537" s="171" t="str">
        <f t="shared" si="32"/>
        <v>37171BH</v>
      </c>
      <c r="B537" s="171" t="str">
        <f t="shared" si="33"/>
        <v>WINTERS</v>
      </c>
      <c r="C537" s="171" t="str">
        <f t="shared" si="34"/>
        <v>Шляпа</v>
      </c>
      <c r="D537" s="172" t="str">
        <f t="shared" si="35"/>
        <v>Шляпы</v>
      </c>
      <c r="E537" s="163" t="s">
        <v>626</v>
      </c>
      <c r="F537" s="164" t="s">
        <v>625</v>
      </c>
      <c r="G537" s="165" t="s">
        <v>553</v>
      </c>
      <c r="H537" s="166" t="s">
        <v>3239</v>
      </c>
      <c r="I537" s="167">
        <v>5</v>
      </c>
      <c r="J537" s="168" t="s">
        <v>3251</v>
      </c>
      <c r="L537" s="170">
        <v>5</v>
      </c>
    </row>
    <row r="538" spans="1:12" x14ac:dyDescent="0.25">
      <c r="A538" s="171" t="str">
        <f t="shared" si="32"/>
        <v>37171BH</v>
      </c>
      <c r="B538" s="171" t="str">
        <f t="shared" si="33"/>
        <v>WINTERS</v>
      </c>
      <c r="C538" s="171" t="str">
        <f t="shared" si="34"/>
        <v>Шляпа</v>
      </c>
      <c r="D538" s="172" t="str">
        <f t="shared" si="35"/>
        <v>Шляпы</v>
      </c>
      <c r="E538" s="163" t="s">
        <v>1456</v>
      </c>
      <c r="F538" s="164" t="s">
        <v>625</v>
      </c>
      <c r="G538" s="165" t="s">
        <v>550</v>
      </c>
      <c r="H538" s="166" t="s">
        <v>3233</v>
      </c>
      <c r="I538" s="167">
        <v>3</v>
      </c>
      <c r="J538" s="168" t="s">
        <v>3252</v>
      </c>
      <c r="L538" s="170">
        <v>3</v>
      </c>
    </row>
    <row r="539" spans="1:12" x14ac:dyDescent="0.25">
      <c r="A539" s="171" t="str">
        <f t="shared" si="32"/>
        <v>37172BH</v>
      </c>
      <c r="B539" s="171" t="str">
        <f t="shared" si="33"/>
        <v>BOGAN</v>
      </c>
      <c r="C539" s="171" t="str">
        <f t="shared" si="34"/>
        <v>Шляпа</v>
      </c>
      <c r="D539" s="172" t="str">
        <f t="shared" si="35"/>
        <v>Шляпы</v>
      </c>
      <c r="E539" s="163" t="s">
        <v>1463</v>
      </c>
      <c r="F539" s="164" t="s">
        <v>1464</v>
      </c>
      <c r="G539" s="165" t="s">
        <v>553</v>
      </c>
      <c r="H539" s="166" t="s">
        <v>3253</v>
      </c>
      <c r="I539" s="167">
        <v>1</v>
      </c>
      <c r="J539" s="168" t="s">
        <v>3253</v>
      </c>
      <c r="L539" s="170">
        <v>1</v>
      </c>
    </row>
    <row r="540" spans="1:12" x14ac:dyDescent="0.25">
      <c r="A540" s="171" t="str">
        <f t="shared" si="32"/>
        <v>37172BH</v>
      </c>
      <c r="B540" s="171" t="str">
        <f t="shared" si="33"/>
        <v>BOGAN</v>
      </c>
      <c r="C540" s="171" t="str">
        <f t="shared" si="34"/>
        <v>Шляпа</v>
      </c>
      <c r="D540" s="172" t="str">
        <f t="shared" si="35"/>
        <v>Шляпы</v>
      </c>
      <c r="E540" s="163" t="s">
        <v>3254</v>
      </c>
      <c r="F540" s="164" t="s">
        <v>3255</v>
      </c>
      <c r="G540" s="165" t="s">
        <v>553</v>
      </c>
      <c r="H540" s="166" t="s">
        <v>3246</v>
      </c>
      <c r="I540" s="167">
        <v>1</v>
      </c>
      <c r="J540" s="168" t="s">
        <v>3246</v>
      </c>
      <c r="L540" s="170">
        <v>1</v>
      </c>
    </row>
    <row r="541" spans="1:12" x14ac:dyDescent="0.25">
      <c r="A541" s="171" t="str">
        <f t="shared" si="32"/>
        <v>37172BH</v>
      </c>
      <c r="B541" s="171" t="str">
        <f t="shared" si="33"/>
        <v>BOGAN</v>
      </c>
      <c r="C541" s="171" t="str">
        <f t="shared" si="34"/>
        <v>Шляпа</v>
      </c>
      <c r="D541" s="172" t="str">
        <f t="shared" si="35"/>
        <v>Шляпы</v>
      </c>
      <c r="E541" s="163" t="s">
        <v>1077</v>
      </c>
      <c r="F541" s="164" t="s">
        <v>1078</v>
      </c>
      <c r="G541" s="165" t="s">
        <v>553</v>
      </c>
      <c r="H541" s="166" t="s">
        <v>3256</v>
      </c>
      <c r="I541" s="167">
        <v>1</v>
      </c>
      <c r="J541" s="168" t="s">
        <v>3257</v>
      </c>
      <c r="L541" s="170">
        <v>1</v>
      </c>
    </row>
    <row r="542" spans="1:12" x14ac:dyDescent="0.25">
      <c r="A542" s="171" t="str">
        <f t="shared" si="32"/>
        <v>37172BH</v>
      </c>
      <c r="B542" s="171" t="str">
        <f t="shared" si="33"/>
        <v>BOGAN</v>
      </c>
      <c r="C542" s="171" t="str">
        <f t="shared" si="34"/>
        <v>Шляпа</v>
      </c>
      <c r="D542" s="172" t="str">
        <f t="shared" si="35"/>
        <v>Шляпы</v>
      </c>
      <c r="E542" s="163" t="s">
        <v>660</v>
      </c>
      <c r="F542" s="164" t="s">
        <v>661</v>
      </c>
      <c r="G542" s="165" t="s">
        <v>553</v>
      </c>
      <c r="H542" s="166" t="s">
        <v>3246</v>
      </c>
      <c r="I542" s="167">
        <v>2</v>
      </c>
      <c r="J542" s="168" t="s">
        <v>3258</v>
      </c>
      <c r="L542" s="170">
        <v>2</v>
      </c>
    </row>
    <row r="543" spans="1:12" x14ac:dyDescent="0.25">
      <c r="A543" s="171" t="str">
        <f t="shared" si="32"/>
        <v>37172BH</v>
      </c>
      <c r="B543" s="171" t="str">
        <f t="shared" si="33"/>
        <v>BOGAN</v>
      </c>
      <c r="C543" s="171" t="str">
        <f t="shared" si="34"/>
        <v>Шляпа</v>
      </c>
      <c r="D543" s="172" t="str">
        <f t="shared" si="35"/>
        <v>Шляпы</v>
      </c>
      <c r="E543" s="163" t="s">
        <v>1460</v>
      </c>
      <c r="F543" s="164" t="s">
        <v>1461</v>
      </c>
      <c r="G543" s="165" t="s">
        <v>552</v>
      </c>
      <c r="H543" s="166" t="s">
        <v>3259</v>
      </c>
      <c r="I543" s="167">
        <v>1</v>
      </c>
      <c r="J543" s="168" t="s">
        <v>3259</v>
      </c>
      <c r="L543" s="170">
        <v>1</v>
      </c>
    </row>
    <row r="544" spans="1:12" x14ac:dyDescent="0.25">
      <c r="A544" s="171" t="str">
        <f t="shared" si="32"/>
        <v>37172BH</v>
      </c>
      <c r="B544" s="171" t="str">
        <f t="shared" si="33"/>
        <v>BOGAN</v>
      </c>
      <c r="C544" s="171" t="str">
        <f t="shared" si="34"/>
        <v>Шляпа</v>
      </c>
      <c r="D544" s="172" t="str">
        <f t="shared" si="35"/>
        <v>Шляпы</v>
      </c>
      <c r="E544" s="163" t="s">
        <v>1462</v>
      </c>
      <c r="F544" s="164" t="s">
        <v>1461</v>
      </c>
      <c r="G544" s="165" t="s">
        <v>553</v>
      </c>
      <c r="H544" s="166" t="s">
        <v>3260</v>
      </c>
      <c r="I544" s="167">
        <v>2</v>
      </c>
      <c r="J544" s="168" t="s">
        <v>3261</v>
      </c>
      <c r="L544" s="170">
        <v>2</v>
      </c>
    </row>
    <row r="545" spans="1:12" x14ac:dyDescent="0.25">
      <c r="A545" s="171" t="str">
        <f t="shared" si="32"/>
        <v>37172BH</v>
      </c>
      <c r="B545" s="171" t="str">
        <f t="shared" si="33"/>
        <v>BOGAN</v>
      </c>
      <c r="C545" s="171" t="str">
        <f t="shared" si="34"/>
        <v>Шляпа</v>
      </c>
      <c r="D545" s="172" t="str">
        <f t="shared" si="35"/>
        <v>Шляпы</v>
      </c>
      <c r="E545" s="163" t="s">
        <v>1940</v>
      </c>
      <c r="F545" s="164" t="s">
        <v>1461</v>
      </c>
      <c r="G545" s="165" t="s">
        <v>550</v>
      </c>
      <c r="H545" s="166" t="s">
        <v>3233</v>
      </c>
      <c r="I545" s="167">
        <v>4</v>
      </c>
      <c r="J545" s="168" t="s">
        <v>3262</v>
      </c>
      <c r="L545" s="170">
        <v>4</v>
      </c>
    </row>
    <row r="546" spans="1:12" x14ac:dyDescent="0.25">
      <c r="A546" s="171" t="str">
        <f t="shared" si="32"/>
        <v>37173BH</v>
      </c>
      <c r="B546" s="171" t="str">
        <f t="shared" si="33"/>
        <v>AMMON</v>
      </c>
      <c r="C546" s="171" t="str">
        <f t="shared" si="34"/>
        <v>Шляпа</v>
      </c>
      <c r="D546" s="172" t="str">
        <f t="shared" si="35"/>
        <v>Шляпы</v>
      </c>
      <c r="E546" s="163" t="s">
        <v>1468</v>
      </c>
      <c r="F546" s="164" t="s">
        <v>1469</v>
      </c>
      <c r="G546" s="165" t="s">
        <v>552</v>
      </c>
      <c r="H546" s="166" t="s">
        <v>3253</v>
      </c>
      <c r="I546" s="167">
        <v>1</v>
      </c>
      <c r="J546" s="168" t="s">
        <v>3253</v>
      </c>
      <c r="L546" s="170">
        <v>1</v>
      </c>
    </row>
    <row r="547" spans="1:12" x14ac:dyDescent="0.25">
      <c r="A547" s="171" t="str">
        <f t="shared" si="32"/>
        <v>37173BH</v>
      </c>
      <c r="B547" s="171" t="str">
        <f t="shared" si="33"/>
        <v>AMMON</v>
      </c>
      <c r="C547" s="171" t="str">
        <f t="shared" si="34"/>
        <v>Шляпа</v>
      </c>
      <c r="D547" s="172" t="str">
        <f t="shared" si="35"/>
        <v>Шляпы</v>
      </c>
      <c r="E547" s="163" t="s">
        <v>1470</v>
      </c>
      <c r="F547" s="164" t="s">
        <v>1471</v>
      </c>
      <c r="G547" s="165" t="s">
        <v>552</v>
      </c>
      <c r="H547" s="166" t="s">
        <v>3260</v>
      </c>
      <c r="I547" s="167">
        <v>1</v>
      </c>
      <c r="J547" s="168" t="s">
        <v>3260</v>
      </c>
      <c r="L547" s="170">
        <v>1</v>
      </c>
    </row>
    <row r="548" spans="1:12" x14ac:dyDescent="0.25">
      <c r="A548" s="171" t="str">
        <f t="shared" si="32"/>
        <v>37173BH</v>
      </c>
      <c r="B548" s="171" t="str">
        <f t="shared" si="33"/>
        <v>AMMON</v>
      </c>
      <c r="C548" s="171" t="str">
        <f t="shared" si="34"/>
        <v>Шляпа</v>
      </c>
      <c r="D548" s="172" t="str">
        <f t="shared" si="35"/>
        <v>Шляпы</v>
      </c>
      <c r="E548" s="163" t="s">
        <v>1472</v>
      </c>
      <c r="F548" s="164" t="s">
        <v>1471</v>
      </c>
      <c r="G548" s="165" t="s">
        <v>550</v>
      </c>
      <c r="H548" s="166" t="s">
        <v>3260</v>
      </c>
      <c r="I548" s="167">
        <v>1</v>
      </c>
      <c r="J548" s="168" t="s">
        <v>3260</v>
      </c>
      <c r="L548" s="170">
        <v>1</v>
      </c>
    </row>
    <row r="549" spans="1:12" x14ac:dyDescent="0.25">
      <c r="A549" s="171" t="str">
        <f t="shared" si="32"/>
        <v>37173BH</v>
      </c>
      <c r="B549" s="171" t="str">
        <f t="shared" si="33"/>
        <v>AMMON</v>
      </c>
      <c r="C549" s="171" t="str">
        <f t="shared" si="34"/>
        <v>Шляпа</v>
      </c>
      <c r="D549" s="172" t="str">
        <f t="shared" si="35"/>
        <v>Шляпы</v>
      </c>
      <c r="E549" s="163" t="s">
        <v>3263</v>
      </c>
      <c r="F549" s="164" t="s">
        <v>627</v>
      </c>
      <c r="G549" s="165" t="s">
        <v>552</v>
      </c>
      <c r="H549" s="166" t="s">
        <v>3264</v>
      </c>
      <c r="I549" s="167">
        <v>2</v>
      </c>
      <c r="J549" s="168" t="s">
        <v>3265</v>
      </c>
      <c r="L549" s="170">
        <v>2</v>
      </c>
    </row>
    <row r="550" spans="1:12" x14ac:dyDescent="0.25">
      <c r="A550" s="171" t="str">
        <f t="shared" si="32"/>
        <v>37173BH</v>
      </c>
      <c r="B550" s="171" t="str">
        <f t="shared" si="33"/>
        <v>AMMON</v>
      </c>
      <c r="C550" s="171" t="str">
        <f t="shared" si="34"/>
        <v>Шляпа</v>
      </c>
      <c r="D550" s="172" t="str">
        <f t="shared" si="35"/>
        <v>Шляпы</v>
      </c>
      <c r="E550" s="163" t="s">
        <v>1465</v>
      </c>
      <c r="F550" s="164" t="s">
        <v>627</v>
      </c>
      <c r="G550" s="165" t="s">
        <v>553</v>
      </c>
      <c r="H550" s="166" t="s">
        <v>3259</v>
      </c>
      <c r="I550" s="167">
        <v>3</v>
      </c>
      <c r="J550" s="168" t="s">
        <v>3266</v>
      </c>
      <c r="L550" s="170">
        <v>3</v>
      </c>
    </row>
    <row r="551" spans="1:12" x14ac:dyDescent="0.25">
      <c r="A551" s="171" t="str">
        <f t="shared" si="32"/>
        <v>37173BH</v>
      </c>
      <c r="B551" s="171" t="str">
        <f t="shared" si="33"/>
        <v>AMMON</v>
      </c>
      <c r="C551" s="171" t="str">
        <f t="shared" si="34"/>
        <v>Шляпа</v>
      </c>
      <c r="D551" s="172" t="str">
        <f t="shared" si="35"/>
        <v>Шляпы</v>
      </c>
      <c r="E551" s="163" t="s">
        <v>962</v>
      </c>
      <c r="F551" s="164" t="s">
        <v>663</v>
      </c>
      <c r="G551" s="165" t="s">
        <v>555</v>
      </c>
      <c r="H551" s="166" t="s">
        <v>3246</v>
      </c>
      <c r="I551" s="167">
        <v>1</v>
      </c>
      <c r="J551" s="168" t="s">
        <v>3246</v>
      </c>
      <c r="L551" s="170">
        <v>1</v>
      </c>
    </row>
    <row r="552" spans="1:12" x14ac:dyDescent="0.25">
      <c r="A552" s="171" t="str">
        <f t="shared" si="32"/>
        <v>37173BH</v>
      </c>
      <c r="B552" s="171" t="str">
        <f t="shared" si="33"/>
        <v>AMMON</v>
      </c>
      <c r="C552" s="171" t="str">
        <f t="shared" si="34"/>
        <v>Шляпа</v>
      </c>
      <c r="D552" s="172" t="str">
        <f t="shared" si="35"/>
        <v>Шляпы</v>
      </c>
      <c r="E552" s="163" t="s">
        <v>723</v>
      </c>
      <c r="F552" s="164" t="s">
        <v>663</v>
      </c>
      <c r="G552" s="165" t="s">
        <v>552</v>
      </c>
      <c r="H552" s="166" t="s">
        <v>3246</v>
      </c>
      <c r="I552" s="167">
        <v>2</v>
      </c>
      <c r="J552" s="168" t="s">
        <v>3258</v>
      </c>
      <c r="L552" s="170">
        <v>2</v>
      </c>
    </row>
    <row r="553" spans="1:12" x14ac:dyDescent="0.25">
      <c r="A553" s="171" t="str">
        <f t="shared" si="32"/>
        <v>37173BH</v>
      </c>
      <c r="B553" s="171" t="str">
        <f t="shared" si="33"/>
        <v>AMMON</v>
      </c>
      <c r="C553" s="171" t="str">
        <f t="shared" si="34"/>
        <v>Шляпа</v>
      </c>
      <c r="D553" s="172" t="str">
        <f t="shared" si="35"/>
        <v>Шляпы</v>
      </c>
      <c r="E553" s="163" t="s">
        <v>662</v>
      </c>
      <c r="F553" s="164" t="s">
        <v>663</v>
      </c>
      <c r="G553" s="165" t="s">
        <v>553</v>
      </c>
      <c r="H553" s="166" t="s">
        <v>3264</v>
      </c>
      <c r="I553" s="167">
        <v>2</v>
      </c>
      <c r="J553" s="168" t="s">
        <v>3265</v>
      </c>
      <c r="L553" s="170">
        <v>2</v>
      </c>
    </row>
    <row r="554" spans="1:12" x14ac:dyDescent="0.25">
      <c r="A554" s="171" t="str">
        <f t="shared" si="32"/>
        <v>37173BH</v>
      </c>
      <c r="B554" s="171" t="str">
        <f t="shared" si="33"/>
        <v>AMMON</v>
      </c>
      <c r="C554" s="171" t="str">
        <f t="shared" si="34"/>
        <v>Шляпа</v>
      </c>
      <c r="D554" s="172" t="str">
        <f t="shared" si="35"/>
        <v>Шляпы</v>
      </c>
      <c r="E554" s="163" t="s">
        <v>3267</v>
      </c>
      <c r="F554" s="164" t="s">
        <v>663</v>
      </c>
      <c r="G554" s="165" t="s">
        <v>550</v>
      </c>
      <c r="H554" s="166" t="s">
        <v>3264</v>
      </c>
      <c r="I554" s="167">
        <v>1</v>
      </c>
      <c r="J554" s="168" t="s">
        <v>3264</v>
      </c>
      <c r="L554" s="170">
        <v>1</v>
      </c>
    </row>
    <row r="555" spans="1:12" x14ac:dyDescent="0.25">
      <c r="A555" s="171" t="str">
        <f t="shared" si="32"/>
        <v>37173BH</v>
      </c>
      <c r="B555" s="171" t="str">
        <f t="shared" si="33"/>
        <v>AMMON</v>
      </c>
      <c r="C555" s="171" t="str">
        <f t="shared" si="34"/>
        <v>Шляпа</v>
      </c>
      <c r="D555" s="172" t="str">
        <f t="shared" si="35"/>
        <v>Шляпы</v>
      </c>
      <c r="E555" s="163" t="s">
        <v>3268</v>
      </c>
      <c r="F555" s="164" t="s">
        <v>628</v>
      </c>
      <c r="G555" s="165" t="s">
        <v>555</v>
      </c>
      <c r="H555" s="166" t="s">
        <v>3264</v>
      </c>
      <c r="I555" s="167">
        <v>1</v>
      </c>
      <c r="J555" s="168" t="s">
        <v>3264</v>
      </c>
      <c r="L555" s="170">
        <v>1</v>
      </c>
    </row>
    <row r="556" spans="1:12" x14ac:dyDescent="0.25">
      <c r="A556" s="171" t="str">
        <f t="shared" si="32"/>
        <v>37173BH</v>
      </c>
      <c r="B556" s="171" t="str">
        <f t="shared" si="33"/>
        <v>AMMON</v>
      </c>
      <c r="C556" s="171" t="str">
        <f t="shared" si="34"/>
        <v>Шляпа</v>
      </c>
      <c r="D556" s="172" t="str">
        <f t="shared" si="35"/>
        <v>Шляпы</v>
      </c>
      <c r="E556" s="163" t="s">
        <v>629</v>
      </c>
      <c r="F556" s="164" t="s">
        <v>628</v>
      </c>
      <c r="G556" s="165" t="s">
        <v>552</v>
      </c>
      <c r="H556" s="166" t="s">
        <v>3264</v>
      </c>
      <c r="I556" s="167">
        <v>2</v>
      </c>
      <c r="J556" s="168" t="s">
        <v>3265</v>
      </c>
      <c r="L556" s="170">
        <v>2</v>
      </c>
    </row>
    <row r="557" spans="1:12" x14ac:dyDescent="0.25">
      <c r="A557" s="171" t="str">
        <f t="shared" si="32"/>
        <v>37173BH</v>
      </c>
      <c r="B557" s="171" t="str">
        <f t="shared" si="33"/>
        <v>AMMON</v>
      </c>
      <c r="C557" s="171" t="str">
        <f t="shared" si="34"/>
        <v>Шляпа</v>
      </c>
      <c r="D557" s="172" t="str">
        <f t="shared" si="35"/>
        <v>Шляпы</v>
      </c>
      <c r="E557" s="163" t="s">
        <v>1466</v>
      </c>
      <c r="F557" s="164" t="s">
        <v>628</v>
      </c>
      <c r="G557" s="165" t="s">
        <v>553</v>
      </c>
      <c r="H557" s="166" t="s">
        <v>3264</v>
      </c>
      <c r="I557" s="167">
        <v>6</v>
      </c>
      <c r="J557" s="168" t="s">
        <v>3269</v>
      </c>
      <c r="L557" s="170">
        <v>6</v>
      </c>
    </row>
    <row r="558" spans="1:12" x14ac:dyDescent="0.25">
      <c r="A558" s="171" t="str">
        <f t="shared" si="32"/>
        <v>37173BH</v>
      </c>
      <c r="B558" s="171" t="str">
        <f t="shared" si="33"/>
        <v>AMMON</v>
      </c>
      <c r="C558" s="171" t="str">
        <f t="shared" si="34"/>
        <v>Шляпа</v>
      </c>
      <c r="D558" s="172" t="str">
        <f t="shared" si="35"/>
        <v>Шляпы</v>
      </c>
      <c r="E558" s="163" t="s">
        <v>1467</v>
      </c>
      <c r="F558" s="164" t="s">
        <v>628</v>
      </c>
      <c r="G558" s="165" t="s">
        <v>550</v>
      </c>
      <c r="H558" s="166" t="s">
        <v>3264</v>
      </c>
      <c r="I558" s="167">
        <v>1</v>
      </c>
      <c r="J558" s="168" t="s">
        <v>3264</v>
      </c>
      <c r="L558" s="170">
        <v>1</v>
      </c>
    </row>
    <row r="559" spans="1:12" x14ac:dyDescent="0.25">
      <c r="A559" s="171" t="str">
        <f t="shared" si="32"/>
        <v>37176BH</v>
      </c>
      <c r="B559" s="171" t="str">
        <f t="shared" si="33"/>
        <v>HEREFORD</v>
      </c>
      <c r="C559" s="171" t="str">
        <f t="shared" si="34"/>
        <v>Шляпа</v>
      </c>
      <c r="D559" s="172" t="str">
        <f t="shared" si="35"/>
        <v>Шляпы</v>
      </c>
      <c r="E559" s="163" t="s">
        <v>1096</v>
      </c>
      <c r="F559" s="164" t="s">
        <v>1095</v>
      </c>
      <c r="G559" s="165" t="s">
        <v>553</v>
      </c>
      <c r="H559" s="166" t="s">
        <v>3270</v>
      </c>
      <c r="I559" s="167">
        <v>2</v>
      </c>
      <c r="J559" s="168" t="s">
        <v>3271</v>
      </c>
      <c r="L559" s="170">
        <v>2</v>
      </c>
    </row>
    <row r="560" spans="1:12" x14ac:dyDescent="0.25">
      <c r="A560" s="171" t="str">
        <f t="shared" si="32"/>
        <v>37178BH</v>
      </c>
      <c r="B560" s="171" t="str">
        <f t="shared" si="33"/>
        <v>CODNER</v>
      </c>
      <c r="C560" s="171" t="str">
        <f t="shared" si="34"/>
        <v>Шляпа</v>
      </c>
      <c r="D560" s="172" t="str">
        <f t="shared" si="35"/>
        <v>Шляпы</v>
      </c>
      <c r="E560" s="163" t="s">
        <v>1185</v>
      </c>
      <c r="F560" s="164" t="s">
        <v>1184</v>
      </c>
      <c r="G560" s="165" t="s">
        <v>552</v>
      </c>
      <c r="H560" s="166" t="s">
        <v>3272</v>
      </c>
      <c r="I560" s="167">
        <v>4</v>
      </c>
      <c r="J560" s="168" t="s">
        <v>3273</v>
      </c>
      <c r="L560" s="170">
        <v>4</v>
      </c>
    </row>
    <row r="561" spans="1:12" x14ac:dyDescent="0.25">
      <c r="A561" s="171" t="str">
        <f t="shared" si="32"/>
        <v>37178BH</v>
      </c>
      <c r="B561" s="171" t="str">
        <f t="shared" si="33"/>
        <v>CODNER</v>
      </c>
      <c r="C561" s="171" t="str">
        <f t="shared" si="34"/>
        <v>Шляпа</v>
      </c>
      <c r="D561" s="172" t="str">
        <f t="shared" si="35"/>
        <v>Шляпы</v>
      </c>
      <c r="E561" s="163" t="s">
        <v>1186</v>
      </c>
      <c r="F561" s="164" t="s">
        <v>1184</v>
      </c>
      <c r="G561" s="165" t="s">
        <v>553</v>
      </c>
      <c r="H561" s="166" t="s">
        <v>3274</v>
      </c>
      <c r="I561" s="167">
        <v>5</v>
      </c>
      <c r="J561" s="168" t="s">
        <v>3275</v>
      </c>
      <c r="L561" s="170">
        <v>5</v>
      </c>
    </row>
    <row r="562" spans="1:12" x14ac:dyDescent="0.25">
      <c r="A562" s="171" t="str">
        <f t="shared" si="32"/>
        <v>37178BH</v>
      </c>
      <c r="B562" s="171" t="str">
        <f t="shared" si="33"/>
        <v>CODNER</v>
      </c>
      <c r="C562" s="171" t="str">
        <f t="shared" si="34"/>
        <v>Шляпа</v>
      </c>
      <c r="D562" s="172" t="str">
        <f t="shared" si="35"/>
        <v>Шляпы</v>
      </c>
      <c r="E562" s="163" t="s">
        <v>1187</v>
      </c>
      <c r="F562" s="164" t="s">
        <v>1184</v>
      </c>
      <c r="G562" s="165" t="s">
        <v>550</v>
      </c>
      <c r="H562" s="166" t="s">
        <v>3272</v>
      </c>
      <c r="I562" s="167">
        <v>1</v>
      </c>
      <c r="J562" s="168" t="s">
        <v>3276</v>
      </c>
      <c r="L562" s="170">
        <v>1</v>
      </c>
    </row>
    <row r="563" spans="1:12" x14ac:dyDescent="0.25">
      <c r="A563" s="171" t="str">
        <f t="shared" si="32"/>
        <v>37179BH</v>
      </c>
      <c r="B563" s="171" t="str">
        <f t="shared" si="33"/>
        <v>RECTOR</v>
      </c>
      <c r="C563" s="171" t="str">
        <f t="shared" si="34"/>
        <v>Шляпа</v>
      </c>
      <c r="D563" s="172" t="str">
        <f t="shared" si="35"/>
        <v>Шляпы</v>
      </c>
      <c r="E563" s="163" t="s">
        <v>1153</v>
      </c>
      <c r="F563" s="164" t="s">
        <v>1154</v>
      </c>
      <c r="G563" s="165" t="s">
        <v>553</v>
      </c>
      <c r="H563" s="166" t="s">
        <v>3277</v>
      </c>
      <c r="I563" s="167">
        <v>1</v>
      </c>
      <c r="J563" s="168" t="s">
        <v>3277</v>
      </c>
      <c r="L563" s="170">
        <v>1</v>
      </c>
    </row>
    <row r="564" spans="1:12" x14ac:dyDescent="0.25">
      <c r="A564" s="171" t="str">
        <f t="shared" si="32"/>
        <v>37180BH</v>
      </c>
      <c r="B564" s="171" t="str">
        <f t="shared" si="33"/>
        <v>STEDMAN</v>
      </c>
      <c r="C564" s="171" t="str">
        <f t="shared" si="34"/>
        <v>Шляпа</v>
      </c>
      <c r="D564" s="172" t="str">
        <f t="shared" si="35"/>
        <v>Шляпы</v>
      </c>
      <c r="E564" s="163" t="s">
        <v>1570</v>
      </c>
      <c r="F564" s="164" t="s">
        <v>1571</v>
      </c>
      <c r="G564" s="165" t="s">
        <v>553</v>
      </c>
      <c r="H564" s="166" t="s">
        <v>3278</v>
      </c>
      <c r="I564" s="167">
        <v>1</v>
      </c>
      <c r="J564" s="168" t="s">
        <v>3278</v>
      </c>
      <c r="L564" s="170">
        <v>1</v>
      </c>
    </row>
    <row r="565" spans="1:12" x14ac:dyDescent="0.25">
      <c r="A565" s="171" t="str">
        <f t="shared" si="32"/>
        <v>37180BH</v>
      </c>
      <c r="B565" s="171" t="str">
        <f t="shared" si="33"/>
        <v>Stedman</v>
      </c>
      <c r="C565" s="171" t="str">
        <f t="shared" si="34"/>
        <v>Шляпа</v>
      </c>
      <c r="D565" s="172" t="str">
        <f t="shared" si="35"/>
        <v>Шляпы</v>
      </c>
      <c r="E565" s="163" t="s">
        <v>3279</v>
      </c>
      <c r="F565" s="164" t="s">
        <v>3280</v>
      </c>
      <c r="G565" s="165" t="s">
        <v>552</v>
      </c>
      <c r="H565" s="166" t="s">
        <v>3281</v>
      </c>
      <c r="I565" s="167">
        <v>1</v>
      </c>
      <c r="J565" s="168" t="s">
        <v>3281</v>
      </c>
      <c r="L565" s="170">
        <v>1</v>
      </c>
    </row>
    <row r="566" spans="1:12" x14ac:dyDescent="0.25">
      <c r="A566" s="171" t="str">
        <f t="shared" si="32"/>
        <v>37180BH</v>
      </c>
      <c r="B566" s="171" t="str">
        <f t="shared" si="33"/>
        <v>STEDMAN</v>
      </c>
      <c r="C566" s="171" t="str">
        <f t="shared" si="34"/>
        <v>Шляпа</v>
      </c>
      <c r="D566" s="172" t="str">
        <f t="shared" si="35"/>
        <v>Шляпы</v>
      </c>
      <c r="E566" s="163" t="s">
        <v>2054</v>
      </c>
      <c r="F566" s="164" t="s">
        <v>2055</v>
      </c>
      <c r="G566" s="165" t="s">
        <v>552</v>
      </c>
      <c r="H566" s="166" t="s">
        <v>3282</v>
      </c>
      <c r="I566" s="167">
        <v>1</v>
      </c>
      <c r="J566" s="168" t="s">
        <v>3282</v>
      </c>
      <c r="L566" s="170">
        <v>1</v>
      </c>
    </row>
    <row r="567" spans="1:12" x14ac:dyDescent="0.25">
      <c r="A567" s="171" t="str">
        <f t="shared" si="32"/>
        <v>37180BH</v>
      </c>
      <c r="B567" s="171" t="str">
        <f t="shared" si="33"/>
        <v>STEDMAN</v>
      </c>
      <c r="C567" s="171" t="str">
        <f t="shared" si="34"/>
        <v>Шляпа</v>
      </c>
      <c r="D567" s="172" t="str">
        <f t="shared" si="35"/>
        <v>Шляпы</v>
      </c>
      <c r="E567" s="163" t="s">
        <v>2056</v>
      </c>
      <c r="F567" s="164" t="s">
        <v>2055</v>
      </c>
      <c r="G567" s="165" t="s">
        <v>553</v>
      </c>
      <c r="H567" s="166" t="s">
        <v>3282</v>
      </c>
      <c r="I567" s="167">
        <v>2</v>
      </c>
      <c r="J567" s="168" t="s">
        <v>3283</v>
      </c>
      <c r="L567" s="170">
        <v>2</v>
      </c>
    </row>
    <row r="568" spans="1:12" x14ac:dyDescent="0.25">
      <c r="A568" s="171" t="str">
        <f t="shared" si="32"/>
        <v>37180BH</v>
      </c>
      <c r="B568" s="171" t="str">
        <f t="shared" si="33"/>
        <v>STEDMAN</v>
      </c>
      <c r="C568" s="171" t="str">
        <f t="shared" si="34"/>
        <v>Шляпа</v>
      </c>
      <c r="D568" s="172" t="str">
        <f t="shared" si="35"/>
        <v>Шляпы</v>
      </c>
      <c r="E568" s="163" t="s">
        <v>2057</v>
      </c>
      <c r="F568" s="164" t="s">
        <v>2055</v>
      </c>
      <c r="G568" s="165" t="s">
        <v>550</v>
      </c>
      <c r="H568" s="166" t="s">
        <v>3282</v>
      </c>
      <c r="I568" s="167">
        <v>2</v>
      </c>
      <c r="J568" s="168" t="s">
        <v>3283</v>
      </c>
      <c r="L568" s="170">
        <v>2</v>
      </c>
    </row>
    <row r="569" spans="1:12" x14ac:dyDescent="0.25">
      <c r="A569" s="171" t="str">
        <f t="shared" si="32"/>
        <v>37180BH</v>
      </c>
      <c r="B569" s="171" t="str">
        <f t="shared" si="33"/>
        <v>STEDMAN</v>
      </c>
      <c r="C569" s="171" t="str">
        <f t="shared" si="34"/>
        <v>Шляпа</v>
      </c>
      <c r="D569" s="172" t="str">
        <f t="shared" si="35"/>
        <v>Шляпы</v>
      </c>
      <c r="E569" s="163" t="s">
        <v>2058</v>
      </c>
      <c r="F569" s="164" t="s">
        <v>1189</v>
      </c>
      <c r="G569" s="165" t="s">
        <v>552</v>
      </c>
      <c r="H569" s="166" t="s">
        <v>3284</v>
      </c>
      <c r="I569" s="167">
        <v>2</v>
      </c>
      <c r="J569" s="168" t="s">
        <v>3285</v>
      </c>
      <c r="L569" s="170">
        <v>2</v>
      </c>
    </row>
    <row r="570" spans="1:12" x14ac:dyDescent="0.25">
      <c r="A570" s="171" t="str">
        <f t="shared" si="32"/>
        <v>37180BH</v>
      </c>
      <c r="B570" s="171" t="str">
        <f t="shared" si="33"/>
        <v>STEDMAN</v>
      </c>
      <c r="C570" s="171" t="str">
        <f t="shared" si="34"/>
        <v>Шляпа</v>
      </c>
      <c r="D570" s="172" t="str">
        <f t="shared" si="35"/>
        <v>Шляпы</v>
      </c>
      <c r="E570" s="163" t="s">
        <v>1188</v>
      </c>
      <c r="F570" s="164" t="s">
        <v>1189</v>
      </c>
      <c r="G570" s="165" t="s">
        <v>553</v>
      </c>
      <c r="H570" s="166" t="s">
        <v>3282</v>
      </c>
      <c r="I570" s="167">
        <v>4</v>
      </c>
      <c r="J570" s="168" t="s">
        <v>3286</v>
      </c>
      <c r="L570" s="170">
        <v>4</v>
      </c>
    </row>
    <row r="571" spans="1:12" x14ac:dyDescent="0.25">
      <c r="A571" s="171" t="str">
        <f t="shared" si="32"/>
        <v>37183BH</v>
      </c>
      <c r="B571" s="171" t="str">
        <f t="shared" si="33"/>
        <v>CLARKSON</v>
      </c>
      <c r="C571" s="171" t="str">
        <f t="shared" si="34"/>
        <v>Шляпа</v>
      </c>
      <c r="D571" s="172" t="str">
        <f t="shared" si="35"/>
        <v>Шляпы</v>
      </c>
      <c r="E571" s="163" t="s">
        <v>3287</v>
      </c>
      <c r="F571" s="164" t="s">
        <v>3288</v>
      </c>
      <c r="G571" s="165" t="s">
        <v>552</v>
      </c>
      <c r="H571" s="166" t="s">
        <v>3289</v>
      </c>
      <c r="I571" s="167">
        <v>1</v>
      </c>
      <c r="J571" s="168" t="s">
        <v>3289</v>
      </c>
      <c r="L571" s="170">
        <v>1</v>
      </c>
    </row>
    <row r="572" spans="1:12" x14ac:dyDescent="0.25">
      <c r="A572" s="171" t="str">
        <f t="shared" si="32"/>
        <v>37183BH</v>
      </c>
      <c r="B572" s="171" t="str">
        <f t="shared" si="33"/>
        <v>CLARKSON</v>
      </c>
      <c r="C572" s="171" t="str">
        <f t="shared" si="34"/>
        <v>Шляпа</v>
      </c>
      <c r="D572" s="172" t="str">
        <f t="shared" si="35"/>
        <v>Шляпы</v>
      </c>
      <c r="E572" s="163" t="s">
        <v>1632</v>
      </c>
      <c r="F572" s="164" t="s">
        <v>1631</v>
      </c>
      <c r="G572" s="165" t="s">
        <v>550</v>
      </c>
      <c r="H572" s="166" t="s">
        <v>3289</v>
      </c>
      <c r="I572" s="167">
        <v>2</v>
      </c>
      <c r="J572" s="168" t="s">
        <v>3290</v>
      </c>
      <c r="L572" s="170">
        <v>2</v>
      </c>
    </row>
    <row r="573" spans="1:12" x14ac:dyDescent="0.25">
      <c r="A573" s="171" t="str">
        <f t="shared" si="32"/>
        <v>37184BH</v>
      </c>
      <c r="B573" s="171" t="str">
        <f t="shared" si="33"/>
        <v>ABBOTT</v>
      </c>
      <c r="C573" s="171" t="str">
        <f t="shared" si="34"/>
        <v>Шляпа</v>
      </c>
      <c r="D573" s="172" t="str">
        <f t="shared" si="35"/>
        <v>Шляпы</v>
      </c>
      <c r="E573" s="163" t="s">
        <v>1637</v>
      </c>
      <c r="F573" s="164" t="s">
        <v>1638</v>
      </c>
      <c r="G573" s="165" t="s">
        <v>552</v>
      </c>
      <c r="H573" s="166" t="s">
        <v>3291</v>
      </c>
      <c r="I573" s="167">
        <v>1</v>
      </c>
      <c r="J573" s="168" t="s">
        <v>3291</v>
      </c>
      <c r="L573" s="170">
        <v>1</v>
      </c>
    </row>
    <row r="574" spans="1:12" x14ac:dyDescent="0.25">
      <c r="A574" s="171" t="str">
        <f t="shared" si="32"/>
        <v>37184BH</v>
      </c>
      <c r="B574" s="171" t="str">
        <f t="shared" si="33"/>
        <v>ABBOTT</v>
      </c>
      <c r="C574" s="171" t="str">
        <f t="shared" si="34"/>
        <v>Шляпа</v>
      </c>
      <c r="D574" s="172" t="str">
        <f t="shared" si="35"/>
        <v>Шляпы</v>
      </c>
      <c r="E574" s="163" t="s">
        <v>1633</v>
      </c>
      <c r="F574" s="164" t="s">
        <v>1634</v>
      </c>
      <c r="G574" s="165" t="s">
        <v>552</v>
      </c>
      <c r="H574" s="166" t="s">
        <v>3292</v>
      </c>
      <c r="I574" s="167">
        <v>2</v>
      </c>
      <c r="J574" s="168" t="s">
        <v>3293</v>
      </c>
      <c r="L574" s="170">
        <v>2</v>
      </c>
    </row>
    <row r="575" spans="1:12" x14ac:dyDescent="0.25">
      <c r="A575" s="171" t="str">
        <f t="shared" si="32"/>
        <v>37184BH</v>
      </c>
      <c r="B575" s="171" t="str">
        <f t="shared" si="33"/>
        <v>ABBOTT</v>
      </c>
      <c r="C575" s="171" t="str">
        <f t="shared" si="34"/>
        <v>Шляпа</v>
      </c>
      <c r="D575" s="172" t="str">
        <f t="shared" si="35"/>
        <v>Шляпы</v>
      </c>
      <c r="E575" s="163" t="s">
        <v>1635</v>
      </c>
      <c r="F575" s="164" t="s">
        <v>1634</v>
      </c>
      <c r="G575" s="165" t="s">
        <v>553</v>
      </c>
      <c r="H575" s="166" t="s">
        <v>3292</v>
      </c>
      <c r="I575" s="167">
        <v>2</v>
      </c>
      <c r="J575" s="168" t="s">
        <v>3293</v>
      </c>
      <c r="L575" s="170">
        <v>2</v>
      </c>
    </row>
    <row r="576" spans="1:12" x14ac:dyDescent="0.25">
      <c r="A576" s="171" t="str">
        <f t="shared" si="32"/>
        <v>37184BH</v>
      </c>
      <c r="B576" s="171" t="str">
        <f t="shared" si="33"/>
        <v>ABBOTT</v>
      </c>
      <c r="C576" s="171" t="str">
        <f t="shared" si="34"/>
        <v>Шляпа</v>
      </c>
      <c r="D576" s="172" t="str">
        <f t="shared" si="35"/>
        <v>Шляпы</v>
      </c>
      <c r="E576" s="163" t="s">
        <v>1636</v>
      </c>
      <c r="F576" s="164" t="s">
        <v>1634</v>
      </c>
      <c r="G576" s="165" t="s">
        <v>550</v>
      </c>
      <c r="H576" s="166" t="s">
        <v>3292</v>
      </c>
      <c r="I576" s="167">
        <v>3</v>
      </c>
      <c r="J576" s="168" t="s">
        <v>3294</v>
      </c>
      <c r="L576" s="170">
        <v>3</v>
      </c>
    </row>
    <row r="577" spans="1:12" x14ac:dyDescent="0.25">
      <c r="A577" s="171" t="str">
        <f t="shared" si="32"/>
        <v>37184BH</v>
      </c>
      <c r="B577" s="171" t="str">
        <f t="shared" si="33"/>
        <v>ABBOTT</v>
      </c>
      <c r="C577" s="171" t="str">
        <f t="shared" si="34"/>
        <v>Шляпа</v>
      </c>
      <c r="D577" s="172" t="str">
        <f t="shared" si="35"/>
        <v>Шляпы</v>
      </c>
      <c r="E577" s="163" t="s">
        <v>1639</v>
      </c>
      <c r="F577" s="164" t="s">
        <v>1640</v>
      </c>
      <c r="G577" s="165" t="s">
        <v>552</v>
      </c>
      <c r="H577" s="166" t="s">
        <v>3292</v>
      </c>
      <c r="I577" s="167">
        <v>3</v>
      </c>
      <c r="J577" s="168" t="s">
        <v>3294</v>
      </c>
      <c r="L577" s="170">
        <v>3</v>
      </c>
    </row>
    <row r="578" spans="1:12" x14ac:dyDescent="0.25">
      <c r="A578" s="171" t="str">
        <f t="shared" si="32"/>
        <v>37184BH</v>
      </c>
      <c r="B578" s="171" t="str">
        <f t="shared" si="33"/>
        <v>ABBOTT</v>
      </c>
      <c r="C578" s="171" t="str">
        <f t="shared" si="34"/>
        <v>Шляпа</v>
      </c>
      <c r="D578" s="172" t="str">
        <f t="shared" si="35"/>
        <v>Шляпы</v>
      </c>
      <c r="E578" s="163" t="s">
        <v>1641</v>
      </c>
      <c r="F578" s="164" t="s">
        <v>1640</v>
      </c>
      <c r="G578" s="165" t="s">
        <v>553</v>
      </c>
      <c r="H578" s="166" t="s">
        <v>3292</v>
      </c>
      <c r="I578" s="167">
        <v>6</v>
      </c>
      <c r="J578" s="168" t="s">
        <v>3295</v>
      </c>
      <c r="L578" s="170">
        <v>6</v>
      </c>
    </row>
    <row r="579" spans="1:12" x14ac:dyDescent="0.25">
      <c r="A579" s="171" t="str">
        <f t="shared" ref="A579:A642" si="36">_xlfn.LET(_xlpm.START,FIND("арт. ",F579)+5,_xlpm.END,FIND(" ",F579,_xlpm.START),_xlpm.Result,TRIM(MID(F579,_xlpm.START,_xlpm.END-_xlpm.START)),IFERROR(VALUE(_xlpm.Result),_xlpm.Result))</f>
        <v>37184BH</v>
      </c>
      <c r="B579" s="171" t="str">
        <f t="shared" ref="B579:B642" si="37">_xlfn.LET(_xlpm.START,FIND("арт. ",F579)+13,_xlpm.END,FIND("(",F579),TRIM(MID(F579,_xlpm.START,_xlpm.END-_xlpm.START)))</f>
        <v>ABBOTT</v>
      </c>
      <c r="C579" s="171" t="str">
        <f t="shared" ref="C579:C642" si="38">_xlfn.LET(_xlpm.START,1,_xlpm.END,FIND(MID($Q$1,1,1),F579),TRIM(MID(F579,_xlpm.START,_xlpm.END-_xlpm.START)))</f>
        <v>Шляпа</v>
      </c>
      <c r="D579" s="172" t="str">
        <f t="shared" ref="D579:D642" si="39">VLOOKUP(C579,M:N,2,0)</f>
        <v>Шляпы</v>
      </c>
      <c r="E579" s="163" t="s">
        <v>1642</v>
      </c>
      <c r="F579" s="164" t="s">
        <v>1640</v>
      </c>
      <c r="G579" s="165" t="s">
        <v>550</v>
      </c>
      <c r="H579" s="166" t="s">
        <v>3292</v>
      </c>
      <c r="I579" s="167">
        <v>2</v>
      </c>
      <c r="J579" s="168" t="s">
        <v>3293</v>
      </c>
      <c r="L579" s="170">
        <v>2</v>
      </c>
    </row>
    <row r="580" spans="1:12" x14ac:dyDescent="0.25">
      <c r="A580" s="171" t="str">
        <f t="shared" si="36"/>
        <v>37185BH</v>
      </c>
      <c r="B580" s="171" t="str">
        <f t="shared" si="37"/>
        <v>ELLETT</v>
      </c>
      <c r="C580" s="171" t="str">
        <f t="shared" si="38"/>
        <v>Шляпа</v>
      </c>
      <c r="D580" s="172" t="str">
        <f t="shared" si="39"/>
        <v>Шляпы</v>
      </c>
      <c r="E580" s="163" t="s">
        <v>3296</v>
      </c>
      <c r="F580" s="164" t="s">
        <v>3297</v>
      </c>
      <c r="G580" s="165" t="s">
        <v>553</v>
      </c>
      <c r="H580" s="166" t="s">
        <v>3298</v>
      </c>
      <c r="I580" s="167">
        <v>1</v>
      </c>
      <c r="J580" s="168" t="s">
        <v>3298</v>
      </c>
      <c r="L580" s="170">
        <v>1</v>
      </c>
    </row>
    <row r="581" spans="1:12" x14ac:dyDescent="0.25">
      <c r="A581" s="171" t="str">
        <f t="shared" si="36"/>
        <v>37185BH</v>
      </c>
      <c r="B581" s="171" t="str">
        <f t="shared" si="37"/>
        <v>ELLETT</v>
      </c>
      <c r="C581" s="171" t="str">
        <f t="shared" si="38"/>
        <v>Шляпа</v>
      </c>
      <c r="D581" s="172" t="str">
        <f t="shared" si="39"/>
        <v>Шляпы</v>
      </c>
      <c r="E581" s="163" t="s">
        <v>3299</v>
      </c>
      <c r="F581" s="164" t="s">
        <v>3300</v>
      </c>
      <c r="G581" s="165" t="s">
        <v>552</v>
      </c>
      <c r="H581" s="166" t="s">
        <v>3301</v>
      </c>
      <c r="I581" s="167">
        <v>2</v>
      </c>
      <c r="J581" s="168" t="s">
        <v>3302</v>
      </c>
      <c r="L581" s="170">
        <v>2</v>
      </c>
    </row>
    <row r="582" spans="1:12" x14ac:dyDescent="0.25">
      <c r="A582" s="171" t="str">
        <f t="shared" si="36"/>
        <v>37185BH</v>
      </c>
      <c r="B582" s="171" t="str">
        <f t="shared" si="37"/>
        <v>ELLETT</v>
      </c>
      <c r="C582" s="171" t="str">
        <f t="shared" si="38"/>
        <v>Шляпа</v>
      </c>
      <c r="D582" s="172" t="str">
        <f t="shared" si="39"/>
        <v>Шляпы</v>
      </c>
      <c r="E582" s="163" t="s">
        <v>3303</v>
      </c>
      <c r="F582" s="164" t="s">
        <v>3300</v>
      </c>
      <c r="G582" s="165" t="s">
        <v>553</v>
      </c>
      <c r="H582" s="166" t="s">
        <v>3301</v>
      </c>
      <c r="I582" s="167">
        <v>3</v>
      </c>
      <c r="J582" s="168" t="s">
        <v>3304</v>
      </c>
      <c r="L582" s="170">
        <v>3</v>
      </c>
    </row>
    <row r="583" spans="1:12" x14ac:dyDescent="0.25">
      <c r="A583" s="171" t="str">
        <f t="shared" si="36"/>
        <v>37185BH</v>
      </c>
      <c r="B583" s="171" t="str">
        <f t="shared" si="37"/>
        <v>ELLETT</v>
      </c>
      <c r="C583" s="171" t="str">
        <f t="shared" si="38"/>
        <v>Шляпа</v>
      </c>
      <c r="D583" s="172" t="str">
        <f t="shared" si="39"/>
        <v>Шляпы</v>
      </c>
      <c r="E583" s="163" t="s">
        <v>3305</v>
      </c>
      <c r="F583" s="164" t="s">
        <v>3300</v>
      </c>
      <c r="G583" s="165" t="s">
        <v>550</v>
      </c>
      <c r="H583" s="166" t="s">
        <v>3301</v>
      </c>
      <c r="I583" s="167">
        <v>2</v>
      </c>
      <c r="J583" s="168" t="s">
        <v>3302</v>
      </c>
      <c r="L583" s="170">
        <v>2</v>
      </c>
    </row>
    <row r="584" spans="1:12" x14ac:dyDescent="0.25">
      <c r="A584" s="171" t="str">
        <f t="shared" si="36"/>
        <v>37185BH</v>
      </c>
      <c r="B584" s="171" t="str">
        <f t="shared" si="37"/>
        <v>ELLETT</v>
      </c>
      <c r="C584" s="171" t="str">
        <f t="shared" si="38"/>
        <v>Шляпа</v>
      </c>
      <c r="D584" s="172" t="str">
        <f t="shared" si="39"/>
        <v>Шляпы</v>
      </c>
      <c r="E584" s="163" t="s">
        <v>2132</v>
      </c>
      <c r="F584" s="164" t="s">
        <v>2133</v>
      </c>
      <c r="G584" s="165" t="s">
        <v>552</v>
      </c>
      <c r="H584" s="166" t="s">
        <v>3306</v>
      </c>
      <c r="I584" s="167">
        <v>1</v>
      </c>
      <c r="J584" s="168" t="s">
        <v>3306</v>
      </c>
      <c r="L584" s="170">
        <v>1</v>
      </c>
    </row>
    <row r="585" spans="1:12" x14ac:dyDescent="0.25">
      <c r="A585" s="171" t="str">
        <f t="shared" si="36"/>
        <v>37186BH</v>
      </c>
      <c r="B585" s="171" t="str">
        <f t="shared" si="37"/>
        <v>ERNEST</v>
      </c>
      <c r="C585" s="171" t="str">
        <f t="shared" si="38"/>
        <v>Шляпа</v>
      </c>
      <c r="D585" s="172" t="str">
        <f t="shared" si="39"/>
        <v>Шляпы</v>
      </c>
      <c r="E585" s="163" t="s">
        <v>3307</v>
      </c>
      <c r="F585" s="164" t="s">
        <v>3308</v>
      </c>
      <c r="G585" s="165" t="s">
        <v>552</v>
      </c>
      <c r="H585" s="166" t="s">
        <v>3309</v>
      </c>
      <c r="I585" s="167">
        <v>1</v>
      </c>
      <c r="J585" s="168" t="s">
        <v>3309</v>
      </c>
      <c r="L585" s="170">
        <v>1</v>
      </c>
    </row>
    <row r="586" spans="1:12" x14ac:dyDescent="0.25">
      <c r="A586" s="171" t="str">
        <f t="shared" si="36"/>
        <v>37186BH</v>
      </c>
      <c r="B586" s="171" t="str">
        <f t="shared" si="37"/>
        <v>ERNEST</v>
      </c>
      <c r="C586" s="171" t="str">
        <f t="shared" si="38"/>
        <v>Шляпа</v>
      </c>
      <c r="D586" s="172" t="str">
        <f t="shared" si="39"/>
        <v>Шляпы</v>
      </c>
      <c r="E586" s="163" t="s">
        <v>3310</v>
      </c>
      <c r="F586" s="164" t="s">
        <v>3308</v>
      </c>
      <c r="G586" s="165" t="s">
        <v>553</v>
      </c>
      <c r="H586" s="166" t="s">
        <v>3309</v>
      </c>
      <c r="I586" s="167">
        <v>2</v>
      </c>
      <c r="J586" s="168" t="s">
        <v>3311</v>
      </c>
      <c r="L586" s="170">
        <v>2</v>
      </c>
    </row>
    <row r="587" spans="1:12" x14ac:dyDescent="0.25">
      <c r="A587" s="171" t="str">
        <f t="shared" si="36"/>
        <v>37186BH</v>
      </c>
      <c r="B587" s="171" t="str">
        <f t="shared" si="37"/>
        <v>ERNEST</v>
      </c>
      <c r="C587" s="171" t="str">
        <f t="shared" si="38"/>
        <v>Шляпа</v>
      </c>
      <c r="D587" s="172" t="str">
        <f t="shared" si="39"/>
        <v>Шляпы</v>
      </c>
      <c r="E587" s="163" t="s">
        <v>3312</v>
      </c>
      <c r="F587" s="164" t="s">
        <v>3308</v>
      </c>
      <c r="G587" s="165" t="s">
        <v>550</v>
      </c>
      <c r="H587" s="166" t="s">
        <v>3309</v>
      </c>
      <c r="I587" s="167">
        <v>1</v>
      </c>
      <c r="J587" s="168" t="s">
        <v>3309</v>
      </c>
      <c r="L587" s="170">
        <v>1</v>
      </c>
    </row>
    <row r="588" spans="1:12" x14ac:dyDescent="0.25">
      <c r="A588" s="171" t="str">
        <f t="shared" si="36"/>
        <v>37188BH</v>
      </c>
      <c r="B588" s="171" t="str">
        <f t="shared" si="37"/>
        <v>COLBY</v>
      </c>
      <c r="C588" s="171" t="str">
        <f t="shared" si="38"/>
        <v>Шляпа</v>
      </c>
      <c r="D588" s="172" t="str">
        <f t="shared" si="39"/>
        <v>Шляпы</v>
      </c>
      <c r="E588" s="163" t="s">
        <v>3313</v>
      </c>
      <c r="F588" s="164" t="s">
        <v>3314</v>
      </c>
      <c r="G588" s="165" t="s">
        <v>552</v>
      </c>
      <c r="H588" s="166" t="s">
        <v>3315</v>
      </c>
      <c r="I588" s="167">
        <v>2</v>
      </c>
      <c r="J588" s="168" t="s">
        <v>3316</v>
      </c>
      <c r="L588" s="170">
        <v>2</v>
      </c>
    </row>
    <row r="589" spans="1:12" x14ac:dyDescent="0.25">
      <c r="A589" s="171" t="str">
        <f t="shared" si="36"/>
        <v>37188BH</v>
      </c>
      <c r="B589" s="171" t="str">
        <f t="shared" si="37"/>
        <v>COLBY</v>
      </c>
      <c r="C589" s="171" t="str">
        <f t="shared" si="38"/>
        <v>Шляпа</v>
      </c>
      <c r="D589" s="172" t="str">
        <f t="shared" si="39"/>
        <v>Шляпы</v>
      </c>
      <c r="E589" s="163" t="s">
        <v>3317</v>
      </c>
      <c r="F589" s="164" t="s">
        <v>3314</v>
      </c>
      <c r="G589" s="165" t="s">
        <v>553</v>
      </c>
      <c r="H589" s="166" t="s">
        <v>3318</v>
      </c>
      <c r="I589" s="167">
        <v>2</v>
      </c>
      <c r="J589" s="168" t="s">
        <v>3319</v>
      </c>
      <c r="L589" s="170">
        <v>2</v>
      </c>
    </row>
    <row r="590" spans="1:12" x14ac:dyDescent="0.25">
      <c r="A590" s="171" t="str">
        <f t="shared" si="36"/>
        <v>37188BH</v>
      </c>
      <c r="B590" s="171" t="str">
        <f t="shared" si="37"/>
        <v>COLBY</v>
      </c>
      <c r="C590" s="171" t="str">
        <f t="shared" si="38"/>
        <v>Шляпа</v>
      </c>
      <c r="D590" s="172" t="str">
        <f t="shared" si="39"/>
        <v>Шляпы</v>
      </c>
      <c r="E590" s="163" t="s">
        <v>3320</v>
      </c>
      <c r="F590" s="164" t="s">
        <v>3314</v>
      </c>
      <c r="G590" s="165" t="s">
        <v>550</v>
      </c>
      <c r="H590" s="166" t="s">
        <v>3321</v>
      </c>
      <c r="I590" s="167">
        <v>1</v>
      </c>
      <c r="J590" s="168" t="s">
        <v>3321</v>
      </c>
      <c r="L590" s="170">
        <v>1</v>
      </c>
    </row>
    <row r="591" spans="1:12" x14ac:dyDescent="0.25">
      <c r="A591" s="171" t="str">
        <f t="shared" si="36"/>
        <v>37189BH</v>
      </c>
      <c r="B591" s="171" t="str">
        <f t="shared" si="37"/>
        <v>GODWIN</v>
      </c>
      <c r="C591" s="171" t="str">
        <f t="shared" si="38"/>
        <v>Шляпа</v>
      </c>
      <c r="D591" s="172" t="str">
        <f t="shared" si="39"/>
        <v>Шляпы</v>
      </c>
      <c r="E591" s="163" t="s">
        <v>3322</v>
      </c>
      <c r="F591" s="164" t="s">
        <v>3323</v>
      </c>
      <c r="G591" s="165" t="s">
        <v>553</v>
      </c>
      <c r="H591" s="166" t="s">
        <v>3324</v>
      </c>
      <c r="I591" s="167">
        <v>1</v>
      </c>
      <c r="J591" s="168" t="s">
        <v>3325</v>
      </c>
      <c r="L591" s="170">
        <v>1</v>
      </c>
    </row>
    <row r="592" spans="1:12" x14ac:dyDescent="0.25">
      <c r="A592" s="171">
        <f t="shared" si="36"/>
        <v>37304</v>
      </c>
      <c r="B592" s="171" t="str">
        <f t="shared" si="37"/>
        <v>RAM</v>
      </c>
      <c r="C592" s="171" t="str">
        <f t="shared" si="38"/>
        <v>Шляпа</v>
      </c>
      <c r="D592" s="172" t="str">
        <f t="shared" si="39"/>
        <v>Шляпы</v>
      </c>
      <c r="E592" s="163" t="s">
        <v>614</v>
      </c>
      <c r="F592" s="164" t="s">
        <v>270</v>
      </c>
      <c r="G592" s="165" t="s">
        <v>552</v>
      </c>
      <c r="H592" s="166" t="s">
        <v>3326</v>
      </c>
      <c r="I592" s="167">
        <v>2</v>
      </c>
      <c r="J592" s="168" t="s">
        <v>3327</v>
      </c>
      <c r="L592" s="170">
        <v>2</v>
      </c>
    </row>
    <row r="593" spans="1:12" x14ac:dyDescent="0.25">
      <c r="A593" s="171">
        <f t="shared" si="36"/>
        <v>37304</v>
      </c>
      <c r="B593" s="171" t="str">
        <f t="shared" si="37"/>
        <v>RAM</v>
      </c>
      <c r="C593" s="171" t="str">
        <f t="shared" si="38"/>
        <v>Шляпа</v>
      </c>
      <c r="D593" s="172" t="str">
        <f t="shared" si="39"/>
        <v>Шляпы</v>
      </c>
      <c r="E593" s="163" t="s">
        <v>269</v>
      </c>
      <c r="F593" s="164" t="s">
        <v>270</v>
      </c>
      <c r="G593" s="165" t="s">
        <v>553</v>
      </c>
      <c r="H593" s="166" t="s">
        <v>3326</v>
      </c>
      <c r="I593" s="167">
        <v>2</v>
      </c>
      <c r="J593" s="168" t="s">
        <v>3327</v>
      </c>
      <c r="L593" s="170">
        <v>2</v>
      </c>
    </row>
    <row r="594" spans="1:12" x14ac:dyDescent="0.25">
      <c r="A594" s="171">
        <f t="shared" si="36"/>
        <v>37304</v>
      </c>
      <c r="B594" s="171" t="str">
        <f t="shared" si="37"/>
        <v>RAM</v>
      </c>
      <c r="C594" s="171" t="str">
        <f t="shared" si="38"/>
        <v>Шляпа</v>
      </c>
      <c r="D594" s="172" t="str">
        <f t="shared" si="39"/>
        <v>Шляпы</v>
      </c>
      <c r="E594" s="163" t="s">
        <v>3328</v>
      </c>
      <c r="F594" s="164" t="s">
        <v>609</v>
      </c>
      <c r="G594" s="165" t="s">
        <v>555</v>
      </c>
      <c r="H594" s="166" t="s">
        <v>3329</v>
      </c>
      <c r="I594" s="167">
        <v>1</v>
      </c>
      <c r="J594" s="168" t="s">
        <v>3329</v>
      </c>
      <c r="L594" s="170">
        <v>1</v>
      </c>
    </row>
    <row r="595" spans="1:12" x14ac:dyDescent="0.25">
      <c r="A595" s="171">
        <f t="shared" si="36"/>
        <v>37304</v>
      </c>
      <c r="B595" s="171" t="str">
        <f t="shared" si="37"/>
        <v>RAM</v>
      </c>
      <c r="C595" s="171" t="str">
        <f t="shared" si="38"/>
        <v>Шляпа</v>
      </c>
      <c r="D595" s="172" t="str">
        <f t="shared" si="39"/>
        <v>Шляпы</v>
      </c>
      <c r="E595" s="163" t="s">
        <v>610</v>
      </c>
      <c r="F595" s="164" t="s">
        <v>609</v>
      </c>
      <c r="G595" s="165" t="s">
        <v>552</v>
      </c>
      <c r="H595" s="166" t="s">
        <v>3330</v>
      </c>
      <c r="I595" s="167">
        <v>2</v>
      </c>
      <c r="J595" s="168" t="s">
        <v>3331</v>
      </c>
      <c r="L595" s="170">
        <v>2</v>
      </c>
    </row>
    <row r="596" spans="1:12" x14ac:dyDescent="0.25">
      <c r="A596" s="171">
        <f t="shared" si="36"/>
        <v>37304</v>
      </c>
      <c r="B596" s="171" t="str">
        <f t="shared" si="37"/>
        <v>RAM</v>
      </c>
      <c r="C596" s="171" t="str">
        <f t="shared" si="38"/>
        <v>Шляпа</v>
      </c>
      <c r="D596" s="172" t="str">
        <f t="shared" si="39"/>
        <v>Шляпы</v>
      </c>
      <c r="E596" s="163" t="s">
        <v>611</v>
      </c>
      <c r="F596" s="164" t="s">
        <v>609</v>
      </c>
      <c r="G596" s="165" t="s">
        <v>553</v>
      </c>
      <c r="H596" s="166" t="s">
        <v>3329</v>
      </c>
      <c r="I596" s="167">
        <v>1</v>
      </c>
      <c r="J596" s="168" t="s">
        <v>3329</v>
      </c>
      <c r="L596" s="170">
        <v>1</v>
      </c>
    </row>
    <row r="597" spans="1:12" x14ac:dyDescent="0.25">
      <c r="A597" s="171">
        <f t="shared" si="36"/>
        <v>37304</v>
      </c>
      <c r="B597" s="171" t="str">
        <f t="shared" si="37"/>
        <v>RAM</v>
      </c>
      <c r="C597" s="171" t="str">
        <f t="shared" si="38"/>
        <v>Шляпа</v>
      </c>
      <c r="D597" s="172" t="str">
        <f t="shared" si="39"/>
        <v>Шляпы</v>
      </c>
      <c r="E597" s="163" t="s">
        <v>613</v>
      </c>
      <c r="F597" s="164" t="s">
        <v>612</v>
      </c>
      <c r="G597" s="165" t="s">
        <v>552</v>
      </c>
      <c r="H597" s="166" t="s">
        <v>3330</v>
      </c>
      <c r="I597" s="167">
        <v>4</v>
      </c>
      <c r="J597" s="168" t="s">
        <v>3332</v>
      </c>
      <c r="L597" s="170">
        <v>4</v>
      </c>
    </row>
    <row r="598" spans="1:12" x14ac:dyDescent="0.25">
      <c r="A598" s="171">
        <f t="shared" si="36"/>
        <v>37310</v>
      </c>
      <c r="B598" s="171" t="str">
        <f t="shared" si="37"/>
        <v>NDOZA</v>
      </c>
      <c r="C598" s="171" t="str">
        <f t="shared" si="38"/>
        <v>Шляпа</v>
      </c>
      <c r="D598" s="172" t="str">
        <f t="shared" si="39"/>
        <v>Шляпы</v>
      </c>
      <c r="E598" s="163" t="s">
        <v>1447</v>
      </c>
      <c r="F598" s="164" t="s">
        <v>1448</v>
      </c>
      <c r="G598" s="165" t="s">
        <v>552</v>
      </c>
      <c r="H598" s="166" t="s">
        <v>3333</v>
      </c>
      <c r="I598" s="167">
        <v>1</v>
      </c>
      <c r="J598" s="168" t="s">
        <v>3333</v>
      </c>
      <c r="L598" s="170">
        <v>1</v>
      </c>
    </row>
    <row r="599" spans="1:12" x14ac:dyDescent="0.25">
      <c r="A599" s="171" t="str">
        <f t="shared" si="36"/>
        <v>37313BH</v>
      </c>
      <c r="B599" s="171" t="str">
        <f t="shared" si="37"/>
        <v>Hender</v>
      </c>
      <c r="C599" s="171" t="str">
        <f t="shared" si="38"/>
        <v>Шляпа</v>
      </c>
      <c r="D599" s="172" t="str">
        <f t="shared" si="39"/>
        <v>Шляпы</v>
      </c>
      <c r="E599" s="163" t="s">
        <v>633</v>
      </c>
      <c r="F599" s="164" t="s">
        <v>634</v>
      </c>
      <c r="G599" s="165" t="s">
        <v>553</v>
      </c>
      <c r="H599" s="166" t="s">
        <v>3334</v>
      </c>
      <c r="I599" s="167">
        <v>2</v>
      </c>
      <c r="J599" s="168" t="s">
        <v>3335</v>
      </c>
      <c r="L599" s="170">
        <v>2</v>
      </c>
    </row>
    <row r="600" spans="1:12" x14ac:dyDescent="0.25">
      <c r="A600" s="171" t="str">
        <f t="shared" si="36"/>
        <v>37313BH</v>
      </c>
      <c r="B600" s="171" t="str">
        <f t="shared" si="37"/>
        <v>Hender</v>
      </c>
      <c r="C600" s="171" t="str">
        <f t="shared" si="38"/>
        <v>Шляпа</v>
      </c>
      <c r="D600" s="172" t="str">
        <f t="shared" si="39"/>
        <v>Шляпы</v>
      </c>
      <c r="E600" s="163" t="s">
        <v>1486</v>
      </c>
      <c r="F600" s="164" t="s">
        <v>634</v>
      </c>
      <c r="G600" s="165" t="s">
        <v>550</v>
      </c>
      <c r="H600" s="166" t="s">
        <v>3334</v>
      </c>
      <c r="I600" s="167">
        <v>1</v>
      </c>
      <c r="J600" s="168" t="s">
        <v>3334</v>
      </c>
      <c r="L600" s="170">
        <v>1</v>
      </c>
    </row>
    <row r="601" spans="1:12" x14ac:dyDescent="0.25">
      <c r="A601" s="171" t="str">
        <f t="shared" si="36"/>
        <v>37313BH</v>
      </c>
      <c r="B601" s="171" t="str">
        <f t="shared" si="37"/>
        <v>Hender</v>
      </c>
      <c r="C601" s="171" t="str">
        <f t="shared" si="38"/>
        <v>Шляпа</v>
      </c>
      <c r="D601" s="172" t="str">
        <f t="shared" si="39"/>
        <v>Шляпы</v>
      </c>
      <c r="E601" s="163" t="s">
        <v>3336</v>
      </c>
      <c r="F601" s="164" t="s">
        <v>3337</v>
      </c>
      <c r="G601" s="165" t="s">
        <v>553</v>
      </c>
      <c r="H601" s="166" t="s">
        <v>3338</v>
      </c>
      <c r="I601" s="167">
        <v>1</v>
      </c>
      <c r="J601" s="168" t="s">
        <v>3338</v>
      </c>
      <c r="L601" s="170">
        <v>1</v>
      </c>
    </row>
    <row r="602" spans="1:12" x14ac:dyDescent="0.25">
      <c r="A602" s="171">
        <f t="shared" si="36"/>
        <v>3813</v>
      </c>
      <c r="B602" s="171" t="str">
        <f t="shared" si="37"/>
        <v/>
      </c>
      <c r="C602" s="171" t="str">
        <f t="shared" si="38"/>
        <v>Шляпа</v>
      </c>
      <c r="D602" s="172" t="str">
        <f t="shared" si="39"/>
        <v>Шляпы</v>
      </c>
      <c r="E602" s="163" t="s">
        <v>1331</v>
      </c>
      <c r="F602" s="164" t="s">
        <v>724</v>
      </c>
      <c r="G602" s="165" t="s">
        <v>555</v>
      </c>
      <c r="H602" s="166" t="s">
        <v>3339</v>
      </c>
      <c r="I602" s="167">
        <v>1</v>
      </c>
      <c r="J602" s="168" t="s">
        <v>3339</v>
      </c>
      <c r="L602" s="170">
        <v>1</v>
      </c>
    </row>
    <row r="603" spans="1:12" x14ac:dyDescent="0.25">
      <c r="A603" s="171">
        <f t="shared" si="36"/>
        <v>3813</v>
      </c>
      <c r="B603" s="171" t="str">
        <f t="shared" si="37"/>
        <v/>
      </c>
      <c r="C603" s="171" t="str">
        <f t="shared" si="38"/>
        <v>Шляпа</v>
      </c>
      <c r="D603" s="172" t="str">
        <f t="shared" si="39"/>
        <v>Шляпы</v>
      </c>
      <c r="E603" s="163" t="s">
        <v>725</v>
      </c>
      <c r="F603" s="164" t="s">
        <v>724</v>
      </c>
      <c r="G603" s="165" t="s">
        <v>552</v>
      </c>
      <c r="H603" s="166" t="s">
        <v>3339</v>
      </c>
      <c r="I603" s="167">
        <v>1</v>
      </c>
      <c r="J603" s="168" t="s">
        <v>3339</v>
      </c>
      <c r="L603" s="170">
        <v>1</v>
      </c>
    </row>
    <row r="604" spans="1:12" x14ac:dyDescent="0.25">
      <c r="A604" s="171">
        <f t="shared" si="36"/>
        <v>3813</v>
      </c>
      <c r="B604" s="171" t="str">
        <f t="shared" si="37"/>
        <v/>
      </c>
      <c r="C604" s="171" t="str">
        <f t="shared" si="38"/>
        <v>Шляпа</v>
      </c>
      <c r="D604" s="172" t="str">
        <f t="shared" si="39"/>
        <v>Шляпы</v>
      </c>
      <c r="E604" s="163" t="s">
        <v>726</v>
      </c>
      <c r="F604" s="164" t="s">
        <v>724</v>
      </c>
      <c r="G604" s="165" t="s">
        <v>553</v>
      </c>
      <c r="H604" s="166" t="s">
        <v>3339</v>
      </c>
      <c r="I604" s="167">
        <v>5</v>
      </c>
      <c r="J604" s="168" t="s">
        <v>3340</v>
      </c>
      <c r="L604" s="170">
        <v>5</v>
      </c>
    </row>
    <row r="605" spans="1:12" x14ac:dyDescent="0.25">
      <c r="A605" s="171">
        <f t="shared" si="36"/>
        <v>3813</v>
      </c>
      <c r="B605" s="171" t="str">
        <f t="shared" si="37"/>
        <v/>
      </c>
      <c r="C605" s="171" t="str">
        <f t="shared" si="38"/>
        <v>Шляпа</v>
      </c>
      <c r="D605" s="172" t="str">
        <f t="shared" si="39"/>
        <v>Шляпы</v>
      </c>
      <c r="E605" s="163" t="s">
        <v>1332</v>
      </c>
      <c r="F605" s="164" t="s">
        <v>724</v>
      </c>
      <c r="G605" s="165" t="s">
        <v>550</v>
      </c>
      <c r="H605" s="166" t="s">
        <v>3339</v>
      </c>
      <c r="I605" s="167">
        <v>1</v>
      </c>
      <c r="J605" s="168" t="s">
        <v>3339</v>
      </c>
      <c r="L605" s="170">
        <v>1</v>
      </c>
    </row>
    <row r="606" spans="1:12" x14ac:dyDescent="0.25">
      <c r="A606" s="171">
        <f t="shared" si="36"/>
        <v>3816</v>
      </c>
      <c r="B606" s="171" t="str">
        <f t="shared" si="37"/>
        <v>BY</v>
      </c>
      <c r="C606" s="171" t="str">
        <f t="shared" si="38"/>
        <v>Шляпа</v>
      </c>
      <c r="D606" s="172" t="str">
        <f t="shared" si="39"/>
        <v>Шляпы</v>
      </c>
      <c r="E606" s="163" t="s">
        <v>3341</v>
      </c>
      <c r="F606" s="164" t="s">
        <v>727</v>
      </c>
      <c r="G606" s="165" t="s">
        <v>555</v>
      </c>
      <c r="H606" s="166" t="s">
        <v>3342</v>
      </c>
      <c r="I606" s="167">
        <v>1</v>
      </c>
      <c r="J606" s="168" t="s">
        <v>3342</v>
      </c>
      <c r="L606" s="170">
        <v>1</v>
      </c>
    </row>
    <row r="607" spans="1:12" x14ac:dyDescent="0.25">
      <c r="A607" s="171">
        <f t="shared" si="36"/>
        <v>3816</v>
      </c>
      <c r="B607" s="171" t="str">
        <f t="shared" si="37"/>
        <v>BY</v>
      </c>
      <c r="C607" s="171" t="str">
        <f t="shared" si="38"/>
        <v>Шляпа</v>
      </c>
      <c r="D607" s="172" t="str">
        <f t="shared" si="39"/>
        <v>Шляпы</v>
      </c>
      <c r="E607" s="163" t="s">
        <v>1336</v>
      </c>
      <c r="F607" s="164" t="s">
        <v>727</v>
      </c>
      <c r="G607" s="165" t="s">
        <v>552</v>
      </c>
      <c r="H607" s="166" t="s">
        <v>3342</v>
      </c>
      <c r="I607" s="167">
        <v>2</v>
      </c>
      <c r="J607" s="168" t="s">
        <v>3343</v>
      </c>
      <c r="L607" s="170">
        <v>2</v>
      </c>
    </row>
    <row r="608" spans="1:12" x14ac:dyDescent="0.25">
      <c r="A608" s="171">
        <f t="shared" si="36"/>
        <v>3816</v>
      </c>
      <c r="B608" s="171" t="str">
        <f t="shared" si="37"/>
        <v>BY</v>
      </c>
      <c r="C608" s="171" t="str">
        <f t="shared" si="38"/>
        <v>Шляпа</v>
      </c>
      <c r="D608" s="172" t="str">
        <f t="shared" si="39"/>
        <v>Шляпы</v>
      </c>
      <c r="E608" s="163" t="s">
        <v>728</v>
      </c>
      <c r="F608" s="164" t="s">
        <v>727</v>
      </c>
      <c r="G608" s="165" t="s">
        <v>553</v>
      </c>
      <c r="H608" s="166" t="s">
        <v>3342</v>
      </c>
      <c r="I608" s="167">
        <v>1</v>
      </c>
      <c r="J608" s="168" t="s">
        <v>3342</v>
      </c>
      <c r="L608" s="170">
        <v>1</v>
      </c>
    </row>
    <row r="609" spans="1:12" x14ac:dyDescent="0.25">
      <c r="A609" s="171">
        <f t="shared" si="36"/>
        <v>3816</v>
      </c>
      <c r="B609" s="171" t="str">
        <f t="shared" si="37"/>
        <v>BY</v>
      </c>
      <c r="C609" s="171" t="str">
        <f t="shared" si="38"/>
        <v>Шляпа</v>
      </c>
      <c r="D609" s="172" t="str">
        <f t="shared" si="39"/>
        <v>Шляпы</v>
      </c>
      <c r="E609" s="163" t="s">
        <v>729</v>
      </c>
      <c r="F609" s="164" t="s">
        <v>727</v>
      </c>
      <c r="G609" s="165" t="s">
        <v>550</v>
      </c>
      <c r="H609" s="166" t="s">
        <v>3344</v>
      </c>
      <c r="I609" s="167">
        <v>1</v>
      </c>
      <c r="J609" s="168" t="s">
        <v>3344</v>
      </c>
      <c r="L609" s="170">
        <v>1</v>
      </c>
    </row>
    <row r="610" spans="1:12" x14ac:dyDescent="0.25">
      <c r="A610" s="171">
        <f t="shared" si="36"/>
        <v>3816</v>
      </c>
      <c r="B610" s="171" t="str">
        <f t="shared" si="37"/>
        <v>BY</v>
      </c>
      <c r="C610" s="171" t="str">
        <f t="shared" si="38"/>
        <v>Шляпа</v>
      </c>
      <c r="D610" s="172" t="str">
        <f t="shared" si="39"/>
        <v>Шляпы</v>
      </c>
      <c r="E610" s="163" t="s">
        <v>1334</v>
      </c>
      <c r="F610" s="164" t="s">
        <v>1333</v>
      </c>
      <c r="G610" s="165" t="s">
        <v>550</v>
      </c>
      <c r="H610" s="166" t="s">
        <v>3344</v>
      </c>
      <c r="I610" s="167">
        <v>1</v>
      </c>
      <c r="J610" s="168" t="s">
        <v>3344</v>
      </c>
      <c r="L610" s="170">
        <v>1</v>
      </c>
    </row>
    <row r="611" spans="1:12" x14ac:dyDescent="0.25">
      <c r="A611" s="171">
        <f t="shared" si="36"/>
        <v>3816</v>
      </c>
      <c r="B611" s="171" t="str">
        <f t="shared" si="37"/>
        <v>BY</v>
      </c>
      <c r="C611" s="171" t="str">
        <f t="shared" si="38"/>
        <v>Шляпа</v>
      </c>
      <c r="D611" s="172" t="str">
        <f t="shared" si="39"/>
        <v>Шляпы</v>
      </c>
      <c r="E611" s="163" t="s">
        <v>1335</v>
      </c>
      <c r="F611" s="164" t="s">
        <v>1333</v>
      </c>
      <c r="G611" s="165" t="s">
        <v>551</v>
      </c>
      <c r="H611" s="166" t="s">
        <v>3344</v>
      </c>
      <c r="I611" s="167">
        <v>1</v>
      </c>
      <c r="J611" s="168" t="s">
        <v>3344</v>
      </c>
      <c r="L611" s="170">
        <v>1</v>
      </c>
    </row>
    <row r="612" spans="1:12" x14ac:dyDescent="0.25">
      <c r="A612" s="171">
        <f t="shared" si="36"/>
        <v>3816</v>
      </c>
      <c r="B612" s="171" t="str">
        <f t="shared" si="37"/>
        <v>BY</v>
      </c>
      <c r="C612" s="171" t="str">
        <f t="shared" si="38"/>
        <v>Шляпа</v>
      </c>
      <c r="D612" s="172" t="str">
        <f t="shared" si="39"/>
        <v>Шляпы</v>
      </c>
      <c r="E612" s="163" t="s">
        <v>1867</v>
      </c>
      <c r="F612" s="164" t="s">
        <v>586</v>
      </c>
      <c r="G612" s="165" t="s">
        <v>555</v>
      </c>
      <c r="H612" s="166" t="s">
        <v>3345</v>
      </c>
      <c r="I612" s="167">
        <v>1</v>
      </c>
      <c r="J612" s="168" t="s">
        <v>3345</v>
      </c>
      <c r="L612" s="170">
        <v>1</v>
      </c>
    </row>
    <row r="613" spans="1:12" x14ac:dyDescent="0.25">
      <c r="A613" s="171">
        <f t="shared" si="36"/>
        <v>3817</v>
      </c>
      <c r="B613" s="171" t="str">
        <f t="shared" si="37"/>
        <v>FATHER</v>
      </c>
      <c r="C613" s="171" t="str">
        <f t="shared" si="38"/>
        <v>Шляпа</v>
      </c>
      <c r="D613" s="172" t="str">
        <f t="shared" si="39"/>
        <v>Шляпы</v>
      </c>
      <c r="E613" s="163" t="s">
        <v>3346</v>
      </c>
      <c r="F613" s="164" t="s">
        <v>587</v>
      </c>
      <c r="G613" s="165" t="s">
        <v>552</v>
      </c>
      <c r="H613" s="166" t="s">
        <v>3347</v>
      </c>
      <c r="I613" s="167">
        <v>1</v>
      </c>
      <c r="J613" s="168" t="s">
        <v>3347</v>
      </c>
      <c r="L613" s="170">
        <v>1</v>
      </c>
    </row>
    <row r="614" spans="1:12" x14ac:dyDescent="0.25">
      <c r="A614" s="171">
        <f t="shared" si="36"/>
        <v>3817</v>
      </c>
      <c r="B614" s="171" t="str">
        <f t="shared" si="37"/>
        <v>FATHER</v>
      </c>
      <c r="C614" s="171" t="str">
        <f t="shared" si="38"/>
        <v>Шляпа</v>
      </c>
      <c r="D614" s="172" t="str">
        <f t="shared" si="39"/>
        <v>Шляпы</v>
      </c>
      <c r="E614" s="163" t="s">
        <v>588</v>
      </c>
      <c r="F614" s="164" t="s">
        <v>587</v>
      </c>
      <c r="G614" s="165" t="s">
        <v>553</v>
      </c>
      <c r="H614" s="166" t="s">
        <v>3347</v>
      </c>
      <c r="I614" s="167">
        <v>2</v>
      </c>
      <c r="J614" s="168" t="s">
        <v>3348</v>
      </c>
      <c r="L614" s="170">
        <v>2</v>
      </c>
    </row>
    <row r="615" spans="1:12" x14ac:dyDescent="0.25">
      <c r="A615" s="171">
        <f t="shared" si="36"/>
        <v>3817</v>
      </c>
      <c r="B615" s="171" t="str">
        <f t="shared" si="37"/>
        <v>FATHER</v>
      </c>
      <c r="C615" s="171" t="str">
        <f t="shared" si="38"/>
        <v>Шляпа</v>
      </c>
      <c r="D615" s="172" t="str">
        <f t="shared" si="39"/>
        <v>Шляпы</v>
      </c>
      <c r="E615" s="163" t="s">
        <v>3349</v>
      </c>
      <c r="F615" s="164" t="s">
        <v>587</v>
      </c>
      <c r="G615" s="165" t="s">
        <v>550</v>
      </c>
      <c r="H615" s="166" t="s">
        <v>3347</v>
      </c>
      <c r="I615" s="167">
        <v>1</v>
      </c>
      <c r="J615" s="168" t="s">
        <v>3347</v>
      </c>
      <c r="L615" s="170">
        <v>1</v>
      </c>
    </row>
    <row r="616" spans="1:12" x14ac:dyDescent="0.25">
      <c r="A616" s="171">
        <f t="shared" si="36"/>
        <v>3817</v>
      </c>
      <c r="B616" s="171" t="str">
        <f t="shared" si="37"/>
        <v>FATHER</v>
      </c>
      <c r="C616" s="171" t="str">
        <f t="shared" si="38"/>
        <v>Шляпа</v>
      </c>
      <c r="D616" s="172" t="str">
        <f t="shared" si="39"/>
        <v>Шляпы</v>
      </c>
      <c r="E616" s="163" t="s">
        <v>1039</v>
      </c>
      <c r="F616" s="164" t="s">
        <v>587</v>
      </c>
      <c r="G616" s="165" t="s">
        <v>551</v>
      </c>
      <c r="H616" s="166" t="s">
        <v>3347</v>
      </c>
      <c r="I616" s="167">
        <v>1</v>
      </c>
      <c r="J616" s="168" t="s">
        <v>3347</v>
      </c>
      <c r="L616" s="170">
        <v>1</v>
      </c>
    </row>
    <row r="617" spans="1:12" x14ac:dyDescent="0.25">
      <c r="A617" s="171" t="str">
        <f t="shared" si="36"/>
        <v>38340BH</v>
      </c>
      <c r="B617" s="171" t="str">
        <f t="shared" si="37"/>
        <v>GYSIN</v>
      </c>
      <c r="C617" s="171" t="str">
        <f t="shared" si="38"/>
        <v>Шляпа</v>
      </c>
      <c r="D617" s="172" t="str">
        <f t="shared" si="39"/>
        <v>Шляпы</v>
      </c>
      <c r="E617" s="163" t="s">
        <v>619</v>
      </c>
      <c r="F617" s="164" t="s">
        <v>271</v>
      </c>
      <c r="G617" s="165" t="s">
        <v>550</v>
      </c>
      <c r="H617" s="166" t="s">
        <v>3350</v>
      </c>
      <c r="I617" s="167">
        <v>2</v>
      </c>
      <c r="J617" s="168" t="s">
        <v>3351</v>
      </c>
      <c r="L617" s="170">
        <v>2</v>
      </c>
    </row>
    <row r="618" spans="1:12" x14ac:dyDescent="0.25">
      <c r="A618" s="171" t="str">
        <f t="shared" si="36"/>
        <v>38345BH</v>
      </c>
      <c r="B618" s="171" t="str">
        <f t="shared" si="37"/>
        <v>MAGLOR</v>
      </c>
      <c r="C618" s="171" t="str">
        <f t="shared" si="38"/>
        <v>Шляпа</v>
      </c>
      <c r="D618" s="172" t="str">
        <f t="shared" si="39"/>
        <v>Шляпы</v>
      </c>
      <c r="E618" s="163" t="s">
        <v>3352</v>
      </c>
      <c r="F618" s="164" t="s">
        <v>2006</v>
      </c>
      <c r="G618" s="165" t="s">
        <v>555</v>
      </c>
      <c r="H618" s="166" t="s">
        <v>3353</v>
      </c>
      <c r="I618" s="167">
        <v>3</v>
      </c>
      <c r="J618" s="168" t="s">
        <v>3354</v>
      </c>
      <c r="L618" s="170">
        <v>3</v>
      </c>
    </row>
    <row r="619" spans="1:12" x14ac:dyDescent="0.25">
      <c r="A619" s="171" t="str">
        <f t="shared" si="36"/>
        <v>38345BH</v>
      </c>
      <c r="B619" s="171" t="str">
        <f t="shared" si="37"/>
        <v>MAGLOR</v>
      </c>
      <c r="C619" s="171" t="str">
        <f t="shared" si="38"/>
        <v>Шляпа</v>
      </c>
      <c r="D619" s="172" t="str">
        <f t="shared" si="39"/>
        <v>Шляпы</v>
      </c>
      <c r="E619" s="163" t="s">
        <v>2005</v>
      </c>
      <c r="F619" s="164" t="s">
        <v>2006</v>
      </c>
      <c r="G619" s="165" t="s">
        <v>552</v>
      </c>
      <c r="H619" s="166" t="s">
        <v>3355</v>
      </c>
      <c r="I619" s="167">
        <v>6</v>
      </c>
      <c r="J619" s="168" t="s">
        <v>3356</v>
      </c>
      <c r="L619" s="170">
        <v>6</v>
      </c>
    </row>
    <row r="620" spans="1:12" x14ac:dyDescent="0.25">
      <c r="A620" s="171" t="str">
        <f t="shared" si="36"/>
        <v>38345BH</v>
      </c>
      <c r="B620" s="171" t="str">
        <f t="shared" si="37"/>
        <v>MAGLOR</v>
      </c>
      <c r="C620" s="171" t="str">
        <f t="shared" si="38"/>
        <v>Шляпа</v>
      </c>
      <c r="D620" s="172" t="str">
        <f t="shared" si="39"/>
        <v>Шляпы</v>
      </c>
      <c r="E620" s="163" t="s">
        <v>2007</v>
      </c>
      <c r="F620" s="164" t="s">
        <v>2006</v>
      </c>
      <c r="G620" s="165" t="s">
        <v>553</v>
      </c>
      <c r="H620" s="166" t="s">
        <v>3355</v>
      </c>
      <c r="I620" s="167">
        <v>6</v>
      </c>
      <c r="J620" s="168" t="s">
        <v>3356</v>
      </c>
      <c r="L620" s="170">
        <v>6</v>
      </c>
    </row>
    <row r="621" spans="1:12" x14ac:dyDescent="0.25">
      <c r="A621" s="171" t="str">
        <f t="shared" si="36"/>
        <v>38345BH</v>
      </c>
      <c r="B621" s="171" t="str">
        <f t="shared" si="37"/>
        <v>MAGLOR</v>
      </c>
      <c r="C621" s="171" t="str">
        <f t="shared" si="38"/>
        <v>Шляпа</v>
      </c>
      <c r="D621" s="172" t="str">
        <f t="shared" si="39"/>
        <v>Шляпы</v>
      </c>
      <c r="E621" s="163" t="s">
        <v>2008</v>
      </c>
      <c r="F621" s="164" t="s">
        <v>2006</v>
      </c>
      <c r="G621" s="165" t="s">
        <v>550</v>
      </c>
      <c r="H621" s="166" t="s">
        <v>3355</v>
      </c>
      <c r="I621" s="167">
        <v>3</v>
      </c>
      <c r="J621" s="168" t="s">
        <v>3357</v>
      </c>
      <c r="L621" s="170">
        <v>3</v>
      </c>
    </row>
    <row r="622" spans="1:12" x14ac:dyDescent="0.25">
      <c r="A622" s="171" t="str">
        <f t="shared" si="36"/>
        <v>38345BH</v>
      </c>
      <c r="B622" s="171" t="str">
        <f t="shared" si="37"/>
        <v>MAGLOR</v>
      </c>
      <c r="C622" s="171" t="str">
        <f t="shared" si="38"/>
        <v>Шляпа</v>
      </c>
      <c r="D622" s="172" t="str">
        <f t="shared" si="39"/>
        <v>Шляпы</v>
      </c>
      <c r="E622" s="163" t="s">
        <v>2009</v>
      </c>
      <c r="F622" s="164" t="s">
        <v>1541</v>
      </c>
      <c r="G622" s="165" t="s">
        <v>555</v>
      </c>
      <c r="H622" s="166" t="s">
        <v>3355</v>
      </c>
      <c r="I622" s="167">
        <v>4</v>
      </c>
      <c r="J622" s="168" t="s">
        <v>3358</v>
      </c>
      <c r="L622" s="170">
        <v>4</v>
      </c>
    </row>
    <row r="623" spans="1:12" x14ac:dyDescent="0.25">
      <c r="A623" s="171" t="str">
        <f t="shared" si="36"/>
        <v>38345BH</v>
      </c>
      <c r="B623" s="171" t="str">
        <f t="shared" si="37"/>
        <v>MAGLOR</v>
      </c>
      <c r="C623" s="171" t="str">
        <f t="shared" si="38"/>
        <v>Шляпа</v>
      </c>
      <c r="D623" s="172" t="str">
        <f t="shared" si="39"/>
        <v>Шляпы</v>
      </c>
      <c r="E623" s="163" t="s">
        <v>1540</v>
      </c>
      <c r="F623" s="164" t="s">
        <v>1541</v>
      </c>
      <c r="G623" s="165" t="s">
        <v>552</v>
      </c>
      <c r="H623" s="166" t="s">
        <v>3359</v>
      </c>
      <c r="I623" s="167">
        <v>9</v>
      </c>
      <c r="J623" s="168" t="s">
        <v>3360</v>
      </c>
      <c r="L623" s="170">
        <v>9</v>
      </c>
    </row>
    <row r="624" spans="1:12" x14ac:dyDescent="0.25">
      <c r="A624" s="171" t="str">
        <f t="shared" si="36"/>
        <v>38345BH</v>
      </c>
      <c r="B624" s="171" t="str">
        <f t="shared" si="37"/>
        <v>MAGLOR</v>
      </c>
      <c r="C624" s="171" t="str">
        <f t="shared" si="38"/>
        <v>Шляпа</v>
      </c>
      <c r="D624" s="172" t="str">
        <f t="shared" si="39"/>
        <v>Шляпы</v>
      </c>
      <c r="E624" s="163" t="s">
        <v>1542</v>
      </c>
      <c r="F624" s="164" t="s">
        <v>1541</v>
      </c>
      <c r="G624" s="165" t="s">
        <v>553</v>
      </c>
      <c r="H624" s="166" t="s">
        <v>3359</v>
      </c>
      <c r="I624" s="167">
        <v>9</v>
      </c>
      <c r="J624" s="168" t="s">
        <v>3360</v>
      </c>
      <c r="L624" s="170">
        <v>9</v>
      </c>
    </row>
    <row r="625" spans="1:12" x14ac:dyDescent="0.25">
      <c r="A625" s="171" t="str">
        <f t="shared" si="36"/>
        <v>38345BH</v>
      </c>
      <c r="B625" s="171" t="str">
        <f t="shared" si="37"/>
        <v>MAGLOR</v>
      </c>
      <c r="C625" s="171" t="str">
        <f t="shared" si="38"/>
        <v>Шляпа</v>
      </c>
      <c r="D625" s="172" t="str">
        <f t="shared" si="39"/>
        <v>Шляпы</v>
      </c>
      <c r="E625" s="163" t="s">
        <v>2010</v>
      </c>
      <c r="F625" s="164" t="s">
        <v>1541</v>
      </c>
      <c r="G625" s="165" t="s">
        <v>550</v>
      </c>
      <c r="H625" s="166" t="s">
        <v>3355</v>
      </c>
      <c r="I625" s="167">
        <v>2</v>
      </c>
      <c r="J625" s="168" t="s">
        <v>3361</v>
      </c>
      <c r="L625" s="170">
        <v>2</v>
      </c>
    </row>
    <row r="626" spans="1:12" x14ac:dyDescent="0.25">
      <c r="A626" s="171" t="str">
        <f t="shared" si="36"/>
        <v>38345BH</v>
      </c>
      <c r="B626" s="171" t="str">
        <f t="shared" si="37"/>
        <v>MAGLOR</v>
      </c>
      <c r="C626" s="171" t="str">
        <f t="shared" si="38"/>
        <v>Шляпа</v>
      </c>
      <c r="D626" s="172" t="str">
        <f t="shared" si="39"/>
        <v>Шляпы</v>
      </c>
      <c r="E626" s="163" t="s">
        <v>2011</v>
      </c>
      <c r="F626" s="164" t="s">
        <v>1156</v>
      </c>
      <c r="G626" s="165" t="s">
        <v>555</v>
      </c>
      <c r="H626" s="166" t="s">
        <v>3355</v>
      </c>
      <c r="I626" s="167">
        <v>2</v>
      </c>
      <c r="J626" s="168" t="s">
        <v>3361</v>
      </c>
      <c r="L626" s="170">
        <v>2</v>
      </c>
    </row>
    <row r="627" spans="1:12" x14ac:dyDescent="0.25">
      <c r="A627" s="171" t="str">
        <f t="shared" si="36"/>
        <v>38345BH</v>
      </c>
      <c r="B627" s="171" t="str">
        <f t="shared" si="37"/>
        <v>MAGLOR</v>
      </c>
      <c r="C627" s="171" t="str">
        <f t="shared" si="38"/>
        <v>Шляпа</v>
      </c>
      <c r="D627" s="172" t="str">
        <f t="shared" si="39"/>
        <v>Шляпы</v>
      </c>
      <c r="E627" s="163" t="s">
        <v>1543</v>
      </c>
      <c r="F627" s="164" t="s">
        <v>1156</v>
      </c>
      <c r="G627" s="165" t="s">
        <v>552</v>
      </c>
      <c r="H627" s="166" t="s">
        <v>3355</v>
      </c>
      <c r="I627" s="167">
        <v>9</v>
      </c>
      <c r="J627" s="168" t="s">
        <v>3362</v>
      </c>
      <c r="L627" s="170">
        <v>9</v>
      </c>
    </row>
    <row r="628" spans="1:12" x14ac:dyDescent="0.25">
      <c r="A628" s="171" t="str">
        <f t="shared" si="36"/>
        <v>38345BH</v>
      </c>
      <c r="B628" s="171" t="str">
        <f t="shared" si="37"/>
        <v>MAGLOR</v>
      </c>
      <c r="C628" s="171" t="str">
        <f t="shared" si="38"/>
        <v>Шляпа</v>
      </c>
      <c r="D628" s="172" t="str">
        <f t="shared" si="39"/>
        <v>Шляпы</v>
      </c>
      <c r="E628" s="163" t="s">
        <v>2012</v>
      </c>
      <c r="F628" s="164" t="s">
        <v>1156</v>
      </c>
      <c r="G628" s="165" t="s">
        <v>553</v>
      </c>
      <c r="H628" s="166" t="s">
        <v>3355</v>
      </c>
      <c r="I628" s="167">
        <v>7</v>
      </c>
      <c r="J628" s="168" t="s">
        <v>3363</v>
      </c>
      <c r="L628" s="170">
        <v>7</v>
      </c>
    </row>
    <row r="629" spans="1:12" x14ac:dyDescent="0.25">
      <c r="A629" s="171" t="str">
        <f t="shared" si="36"/>
        <v>38345BH</v>
      </c>
      <c r="B629" s="171" t="str">
        <f t="shared" si="37"/>
        <v>MAGLOR</v>
      </c>
      <c r="C629" s="171" t="str">
        <f t="shared" si="38"/>
        <v>Шляпа</v>
      </c>
      <c r="D629" s="172" t="str">
        <f t="shared" si="39"/>
        <v>Шляпы</v>
      </c>
      <c r="E629" s="163" t="s">
        <v>1544</v>
      </c>
      <c r="F629" s="164" t="s">
        <v>1156</v>
      </c>
      <c r="G629" s="165" t="s">
        <v>550</v>
      </c>
      <c r="H629" s="166" t="s">
        <v>3359</v>
      </c>
      <c r="I629" s="167">
        <v>4</v>
      </c>
      <c r="J629" s="168" t="s">
        <v>3364</v>
      </c>
      <c r="L629" s="170">
        <v>4</v>
      </c>
    </row>
    <row r="630" spans="1:12" x14ac:dyDescent="0.25">
      <c r="A630" s="171" t="str">
        <f t="shared" si="36"/>
        <v>38345BH</v>
      </c>
      <c r="B630" s="171" t="str">
        <f t="shared" si="37"/>
        <v>MAGLOR</v>
      </c>
      <c r="C630" s="171" t="str">
        <f t="shared" si="38"/>
        <v>Шляпа</v>
      </c>
      <c r="D630" s="172" t="str">
        <f t="shared" si="39"/>
        <v>Шляпы</v>
      </c>
      <c r="E630" s="163" t="s">
        <v>2003</v>
      </c>
      <c r="F630" s="164" t="s">
        <v>1155</v>
      </c>
      <c r="G630" s="165" t="s">
        <v>555</v>
      </c>
      <c r="H630" s="166" t="s">
        <v>3355</v>
      </c>
      <c r="I630" s="167">
        <v>4</v>
      </c>
      <c r="J630" s="168" t="s">
        <v>3358</v>
      </c>
      <c r="L630" s="170">
        <v>4</v>
      </c>
    </row>
    <row r="631" spans="1:12" x14ac:dyDescent="0.25">
      <c r="A631" s="171" t="str">
        <f t="shared" si="36"/>
        <v>38345BH</v>
      </c>
      <c r="B631" s="171" t="str">
        <f t="shared" si="37"/>
        <v>MAGLOR</v>
      </c>
      <c r="C631" s="171" t="str">
        <f t="shared" si="38"/>
        <v>Шляпа</v>
      </c>
      <c r="D631" s="172" t="str">
        <f t="shared" si="39"/>
        <v>Шляпы</v>
      </c>
      <c r="E631" s="163" t="s">
        <v>1538</v>
      </c>
      <c r="F631" s="164" t="s">
        <v>1155</v>
      </c>
      <c r="G631" s="165" t="s">
        <v>552</v>
      </c>
      <c r="H631" s="166" t="s">
        <v>3355</v>
      </c>
      <c r="I631" s="167">
        <v>15</v>
      </c>
      <c r="J631" s="168" t="s">
        <v>3365</v>
      </c>
      <c r="L631" s="170">
        <v>15</v>
      </c>
    </row>
    <row r="632" spans="1:12" x14ac:dyDescent="0.25">
      <c r="A632" s="171" t="str">
        <f t="shared" si="36"/>
        <v>38345BH</v>
      </c>
      <c r="B632" s="171" t="str">
        <f t="shared" si="37"/>
        <v>MAGLOR</v>
      </c>
      <c r="C632" s="171" t="str">
        <f t="shared" si="38"/>
        <v>Шляпа</v>
      </c>
      <c r="D632" s="172" t="str">
        <f t="shared" si="39"/>
        <v>Шляпы</v>
      </c>
      <c r="E632" s="163" t="s">
        <v>1539</v>
      </c>
      <c r="F632" s="164" t="s">
        <v>1155</v>
      </c>
      <c r="G632" s="165" t="s">
        <v>553</v>
      </c>
      <c r="H632" s="166" t="s">
        <v>3359</v>
      </c>
      <c r="I632" s="167">
        <v>13</v>
      </c>
      <c r="J632" s="168" t="s">
        <v>3366</v>
      </c>
      <c r="L632" s="170">
        <v>13</v>
      </c>
    </row>
    <row r="633" spans="1:12" x14ac:dyDescent="0.25">
      <c r="A633" s="171" t="str">
        <f t="shared" si="36"/>
        <v>38345BH</v>
      </c>
      <c r="B633" s="171" t="str">
        <f t="shared" si="37"/>
        <v>MAGLOR</v>
      </c>
      <c r="C633" s="171" t="str">
        <f t="shared" si="38"/>
        <v>Шляпа</v>
      </c>
      <c r="D633" s="172" t="str">
        <f t="shared" si="39"/>
        <v>Шляпы</v>
      </c>
      <c r="E633" s="163" t="s">
        <v>2004</v>
      </c>
      <c r="F633" s="164" t="s">
        <v>1155</v>
      </c>
      <c r="G633" s="165" t="s">
        <v>550</v>
      </c>
      <c r="H633" s="166" t="s">
        <v>3355</v>
      </c>
      <c r="I633" s="167">
        <v>5</v>
      </c>
      <c r="J633" s="168" t="s">
        <v>3367</v>
      </c>
      <c r="L633" s="170">
        <v>5</v>
      </c>
    </row>
    <row r="634" spans="1:12" x14ac:dyDescent="0.25">
      <c r="A634" s="171" t="str">
        <f t="shared" si="36"/>
        <v>38348BH</v>
      </c>
      <c r="B634" s="171" t="str">
        <f t="shared" si="37"/>
        <v>MARR</v>
      </c>
      <c r="C634" s="171" t="str">
        <f t="shared" si="38"/>
        <v>Шляпа</v>
      </c>
      <c r="D634" s="172" t="str">
        <f t="shared" si="39"/>
        <v>Шляпы</v>
      </c>
      <c r="E634" s="163" t="s">
        <v>3368</v>
      </c>
      <c r="F634" s="164" t="s">
        <v>3369</v>
      </c>
      <c r="G634" s="165" t="s">
        <v>555</v>
      </c>
      <c r="H634" s="166" t="s">
        <v>3370</v>
      </c>
      <c r="I634" s="167">
        <v>2</v>
      </c>
      <c r="J634" s="168" t="s">
        <v>3371</v>
      </c>
      <c r="L634" s="170">
        <v>2</v>
      </c>
    </row>
    <row r="635" spans="1:12" x14ac:dyDescent="0.25">
      <c r="A635" s="171" t="str">
        <f t="shared" si="36"/>
        <v>38348BH</v>
      </c>
      <c r="B635" s="171" t="str">
        <f t="shared" si="37"/>
        <v>MARR</v>
      </c>
      <c r="C635" s="171" t="str">
        <f t="shared" si="38"/>
        <v>Шляпа</v>
      </c>
      <c r="D635" s="172" t="str">
        <f t="shared" si="39"/>
        <v>Шляпы</v>
      </c>
      <c r="E635" s="163" t="s">
        <v>3372</v>
      </c>
      <c r="F635" s="164" t="s">
        <v>3369</v>
      </c>
      <c r="G635" s="165" t="s">
        <v>552</v>
      </c>
      <c r="H635" s="166" t="s">
        <v>3370</v>
      </c>
      <c r="I635" s="167">
        <v>8</v>
      </c>
      <c r="J635" s="168" t="s">
        <v>3373</v>
      </c>
      <c r="L635" s="170">
        <v>8</v>
      </c>
    </row>
    <row r="636" spans="1:12" x14ac:dyDescent="0.25">
      <c r="A636" s="171" t="str">
        <f t="shared" si="36"/>
        <v>38348BH</v>
      </c>
      <c r="B636" s="171" t="str">
        <f t="shared" si="37"/>
        <v>MARR</v>
      </c>
      <c r="C636" s="171" t="str">
        <f t="shared" si="38"/>
        <v>Шляпа</v>
      </c>
      <c r="D636" s="172" t="str">
        <f t="shared" si="39"/>
        <v>Шляпы</v>
      </c>
      <c r="E636" s="163" t="s">
        <v>3374</v>
      </c>
      <c r="F636" s="164" t="s">
        <v>3369</v>
      </c>
      <c r="G636" s="165" t="s">
        <v>553</v>
      </c>
      <c r="H636" s="166" t="s">
        <v>3370</v>
      </c>
      <c r="I636" s="167">
        <v>9</v>
      </c>
      <c r="J636" s="168" t="s">
        <v>3375</v>
      </c>
      <c r="L636" s="170">
        <v>9</v>
      </c>
    </row>
    <row r="637" spans="1:12" x14ac:dyDescent="0.25">
      <c r="A637" s="171" t="str">
        <f t="shared" si="36"/>
        <v>38348BH</v>
      </c>
      <c r="B637" s="171" t="str">
        <f t="shared" si="37"/>
        <v>MARR</v>
      </c>
      <c r="C637" s="171" t="str">
        <f t="shared" si="38"/>
        <v>Шляпа</v>
      </c>
      <c r="D637" s="172" t="str">
        <f t="shared" si="39"/>
        <v>Шляпы</v>
      </c>
      <c r="E637" s="163" t="s">
        <v>3376</v>
      </c>
      <c r="F637" s="164" t="s">
        <v>3369</v>
      </c>
      <c r="G637" s="165" t="s">
        <v>550</v>
      </c>
      <c r="H637" s="166" t="s">
        <v>3370</v>
      </c>
      <c r="I637" s="167">
        <v>3</v>
      </c>
      <c r="J637" s="168" t="s">
        <v>3377</v>
      </c>
      <c r="L637" s="170">
        <v>3</v>
      </c>
    </row>
    <row r="638" spans="1:12" x14ac:dyDescent="0.25">
      <c r="A638" s="171" t="str">
        <f t="shared" si="36"/>
        <v>38348BH</v>
      </c>
      <c r="B638" s="171" t="str">
        <f t="shared" si="37"/>
        <v>MARR</v>
      </c>
      <c r="C638" s="171" t="str">
        <f t="shared" si="38"/>
        <v>Шляпа</v>
      </c>
      <c r="D638" s="172" t="str">
        <f t="shared" si="39"/>
        <v>Шляпы</v>
      </c>
      <c r="E638" s="163" t="s">
        <v>2014</v>
      </c>
      <c r="F638" s="164" t="s">
        <v>2013</v>
      </c>
      <c r="G638" s="165" t="s">
        <v>552</v>
      </c>
      <c r="H638" s="166" t="s">
        <v>3378</v>
      </c>
      <c r="I638" s="167">
        <v>2</v>
      </c>
      <c r="J638" s="168" t="s">
        <v>3379</v>
      </c>
      <c r="L638" s="170">
        <v>2</v>
      </c>
    </row>
    <row r="639" spans="1:12" x14ac:dyDescent="0.25">
      <c r="A639" s="171" t="str">
        <f t="shared" si="36"/>
        <v>38348BH</v>
      </c>
      <c r="B639" s="171" t="str">
        <f t="shared" si="37"/>
        <v>MARR</v>
      </c>
      <c r="C639" s="171" t="str">
        <f t="shared" si="38"/>
        <v>Шляпа</v>
      </c>
      <c r="D639" s="172" t="str">
        <f t="shared" si="39"/>
        <v>Шляпы</v>
      </c>
      <c r="E639" s="163" t="s">
        <v>2015</v>
      </c>
      <c r="F639" s="164" t="s">
        <v>2013</v>
      </c>
      <c r="G639" s="165" t="s">
        <v>553</v>
      </c>
      <c r="H639" s="166" t="s">
        <v>3378</v>
      </c>
      <c r="I639" s="167">
        <v>2</v>
      </c>
      <c r="J639" s="168" t="s">
        <v>3379</v>
      </c>
      <c r="L639" s="170">
        <v>2</v>
      </c>
    </row>
    <row r="640" spans="1:12" x14ac:dyDescent="0.25">
      <c r="A640" s="171" t="str">
        <f t="shared" si="36"/>
        <v>38348BH</v>
      </c>
      <c r="B640" s="171" t="str">
        <f t="shared" si="37"/>
        <v>MARR</v>
      </c>
      <c r="C640" s="171" t="str">
        <f t="shared" si="38"/>
        <v>Шляпа</v>
      </c>
      <c r="D640" s="172" t="str">
        <f t="shared" si="39"/>
        <v>Шляпы</v>
      </c>
      <c r="E640" s="163" t="s">
        <v>2016</v>
      </c>
      <c r="F640" s="164" t="s">
        <v>2013</v>
      </c>
      <c r="G640" s="165" t="s">
        <v>550</v>
      </c>
      <c r="H640" s="166" t="s">
        <v>3378</v>
      </c>
      <c r="I640" s="167">
        <v>1</v>
      </c>
      <c r="J640" s="168" t="s">
        <v>3378</v>
      </c>
      <c r="L640" s="170">
        <v>1</v>
      </c>
    </row>
    <row r="641" spans="1:12" x14ac:dyDescent="0.25">
      <c r="A641" s="171" t="str">
        <f t="shared" si="36"/>
        <v>38349BH</v>
      </c>
      <c r="B641" s="171" t="str">
        <f t="shared" si="37"/>
        <v>KLAXON</v>
      </c>
      <c r="C641" s="171" t="str">
        <f t="shared" si="38"/>
        <v>Шляпа</v>
      </c>
      <c r="D641" s="172" t="str">
        <f t="shared" si="39"/>
        <v>Шляпы</v>
      </c>
      <c r="E641" s="163" t="s">
        <v>1547</v>
      </c>
      <c r="F641" s="164" t="s">
        <v>1158</v>
      </c>
      <c r="G641" s="165" t="s">
        <v>552</v>
      </c>
      <c r="H641" s="166" t="s">
        <v>3380</v>
      </c>
      <c r="I641" s="167">
        <v>1</v>
      </c>
      <c r="J641" s="168" t="s">
        <v>3380</v>
      </c>
      <c r="L641" s="170">
        <v>1</v>
      </c>
    </row>
    <row r="642" spans="1:12" x14ac:dyDescent="0.25">
      <c r="A642" s="171" t="str">
        <f t="shared" si="36"/>
        <v>38349BH</v>
      </c>
      <c r="B642" s="171" t="str">
        <f t="shared" si="37"/>
        <v>KLAXON</v>
      </c>
      <c r="C642" s="171" t="str">
        <f t="shared" si="38"/>
        <v>Шляпа</v>
      </c>
      <c r="D642" s="172" t="str">
        <f t="shared" si="39"/>
        <v>Шляпы</v>
      </c>
      <c r="E642" s="163" t="s">
        <v>1157</v>
      </c>
      <c r="F642" s="164" t="s">
        <v>1158</v>
      </c>
      <c r="G642" s="165" t="s">
        <v>553</v>
      </c>
      <c r="H642" s="166" t="s">
        <v>3380</v>
      </c>
      <c r="I642" s="167">
        <v>1</v>
      </c>
      <c r="J642" s="168" t="s">
        <v>3380</v>
      </c>
      <c r="L642" s="170">
        <v>1</v>
      </c>
    </row>
    <row r="643" spans="1:12" x14ac:dyDescent="0.25">
      <c r="A643" s="171" t="str">
        <f t="shared" ref="A643:A706" si="40">_xlfn.LET(_xlpm.START,FIND("арт. ",F643)+5,_xlpm.END,FIND(" ",F643,_xlpm.START),_xlpm.Result,TRIM(MID(F643,_xlpm.START,_xlpm.END-_xlpm.START)),IFERROR(VALUE(_xlpm.Result),_xlpm.Result))</f>
        <v>38349BH</v>
      </c>
      <c r="B643" s="171" t="str">
        <f t="shared" ref="B643:B706" si="41">_xlfn.LET(_xlpm.START,FIND("арт. ",F643)+13,_xlpm.END,FIND("(",F643),TRIM(MID(F643,_xlpm.START,_xlpm.END-_xlpm.START)))</f>
        <v>KLAXON</v>
      </c>
      <c r="C643" s="171" t="str">
        <f t="shared" ref="C643:C706" si="42">_xlfn.LET(_xlpm.START,1,_xlpm.END,FIND(MID($Q$1,1,1),F643),TRIM(MID(F643,_xlpm.START,_xlpm.END-_xlpm.START)))</f>
        <v>Шляпа</v>
      </c>
      <c r="D643" s="172" t="str">
        <f t="shared" ref="D643:D706" si="43">VLOOKUP(C643,M:N,2,0)</f>
        <v>Шляпы</v>
      </c>
      <c r="E643" s="163" t="s">
        <v>3381</v>
      </c>
      <c r="F643" s="164" t="s">
        <v>1545</v>
      </c>
      <c r="G643" s="165" t="s">
        <v>555</v>
      </c>
      <c r="H643" s="166" t="s">
        <v>3353</v>
      </c>
      <c r="I643" s="167">
        <v>2</v>
      </c>
      <c r="J643" s="168" t="s">
        <v>3382</v>
      </c>
      <c r="L643" s="170">
        <v>2</v>
      </c>
    </row>
    <row r="644" spans="1:12" x14ac:dyDescent="0.25">
      <c r="A644" s="171" t="str">
        <f t="shared" si="40"/>
        <v>38349BH</v>
      </c>
      <c r="B644" s="171" t="str">
        <f t="shared" si="41"/>
        <v>KLAXON</v>
      </c>
      <c r="C644" s="171" t="str">
        <f t="shared" si="42"/>
        <v>Шляпа</v>
      </c>
      <c r="D644" s="172" t="str">
        <f t="shared" si="43"/>
        <v>Шляпы</v>
      </c>
      <c r="E644" s="163" t="s">
        <v>2017</v>
      </c>
      <c r="F644" s="164" t="s">
        <v>1545</v>
      </c>
      <c r="G644" s="165" t="s">
        <v>552</v>
      </c>
      <c r="H644" s="166" t="s">
        <v>3383</v>
      </c>
      <c r="I644" s="167">
        <v>6</v>
      </c>
      <c r="J644" s="168" t="s">
        <v>3384</v>
      </c>
      <c r="L644" s="170">
        <v>6</v>
      </c>
    </row>
    <row r="645" spans="1:12" x14ac:dyDescent="0.25">
      <c r="A645" s="171" t="str">
        <f t="shared" si="40"/>
        <v>38349BH</v>
      </c>
      <c r="B645" s="171" t="str">
        <f t="shared" si="41"/>
        <v>KLAXON</v>
      </c>
      <c r="C645" s="171" t="str">
        <f t="shared" si="42"/>
        <v>Шляпа</v>
      </c>
      <c r="D645" s="172" t="str">
        <f t="shared" si="43"/>
        <v>Шляпы</v>
      </c>
      <c r="E645" s="163" t="s">
        <v>2018</v>
      </c>
      <c r="F645" s="164" t="s">
        <v>1545</v>
      </c>
      <c r="G645" s="165" t="s">
        <v>553</v>
      </c>
      <c r="H645" s="166" t="s">
        <v>3355</v>
      </c>
      <c r="I645" s="167">
        <v>5</v>
      </c>
      <c r="J645" s="168" t="s">
        <v>3367</v>
      </c>
      <c r="L645" s="170">
        <v>5</v>
      </c>
    </row>
    <row r="646" spans="1:12" x14ac:dyDescent="0.25">
      <c r="A646" s="171" t="str">
        <f t="shared" si="40"/>
        <v>38349BH</v>
      </c>
      <c r="B646" s="171" t="str">
        <f t="shared" si="41"/>
        <v>KLAXON</v>
      </c>
      <c r="C646" s="171" t="str">
        <f t="shared" si="42"/>
        <v>Шляпа</v>
      </c>
      <c r="D646" s="172" t="str">
        <f t="shared" si="43"/>
        <v>Шляпы</v>
      </c>
      <c r="E646" s="163" t="s">
        <v>1546</v>
      </c>
      <c r="F646" s="164" t="s">
        <v>1545</v>
      </c>
      <c r="G646" s="165" t="s">
        <v>550</v>
      </c>
      <c r="H646" s="166" t="s">
        <v>3355</v>
      </c>
      <c r="I646" s="167">
        <v>3</v>
      </c>
      <c r="J646" s="168" t="s">
        <v>3357</v>
      </c>
      <c r="L646" s="170">
        <v>3</v>
      </c>
    </row>
    <row r="647" spans="1:12" x14ac:dyDescent="0.25">
      <c r="A647" s="171" t="str">
        <f t="shared" si="40"/>
        <v>38350BH</v>
      </c>
      <c r="B647" s="171" t="str">
        <f t="shared" si="41"/>
        <v>PISTON</v>
      </c>
      <c r="C647" s="171" t="str">
        <f t="shared" si="42"/>
        <v>Шляпа</v>
      </c>
      <c r="D647" s="172" t="str">
        <f t="shared" si="43"/>
        <v>Шляпы</v>
      </c>
      <c r="E647" s="163" t="s">
        <v>2024</v>
      </c>
      <c r="F647" s="164" t="s">
        <v>2025</v>
      </c>
      <c r="G647" s="165" t="s">
        <v>555</v>
      </c>
      <c r="H647" s="166" t="s">
        <v>3385</v>
      </c>
      <c r="I647" s="167">
        <v>1</v>
      </c>
      <c r="J647" s="168" t="s">
        <v>3385</v>
      </c>
      <c r="L647" s="170">
        <v>1</v>
      </c>
    </row>
    <row r="648" spans="1:12" x14ac:dyDescent="0.25">
      <c r="A648" s="171" t="str">
        <f t="shared" si="40"/>
        <v>38350BH</v>
      </c>
      <c r="B648" s="171" t="str">
        <f t="shared" si="41"/>
        <v>PISTON</v>
      </c>
      <c r="C648" s="171" t="str">
        <f t="shared" si="42"/>
        <v>Шляпа</v>
      </c>
      <c r="D648" s="172" t="str">
        <f t="shared" si="43"/>
        <v>Шляпы</v>
      </c>
      <c r="E648" s="163" t="s">
        <v>3386</v>
      </c>
      <c r="F648" s="164" t="s">
        <v>2025</v>
      </c>
      <c r="G648" s="165" t="s">
        <v>550</v>
      </c>
      <c r="H648" s="166" t="s">
        <v>3385</v>
      </c>
      <c r="I648" s="167">
        <v>2</v>
      </c>
      <c r="J648" s="168" t="s">
        <v>3387</v>
      </c>
      <c r="L648" s="170">
        <v>2</v>
      </c>
    </row>
    <row r="649" spans="1:12" x14ac:dyDescent="0.25">
      <c r="A649" s="171" t="str">
        <f t="shared" si="40"/>
        <v>38350BH</v>
      </c>
      <c r="B649" s="171" t="str">
        <f t="shared" si="41"/>
        <v>PISTON</v>
      </c>
      <c r="C649" s="171" t="str">
        <f t="shared" si="42"/>
        <v>Шляпа</v>
      </c>
      <c r="D649" s="172" t="str">
        <f t="shared" si="43"/>
        <v>Шляпы</v>
      </c>
      <c r="E649" s="163" t="s">
        <v>2019</v>
      </c>
      <c r="F649" s="164" t="s">
        <v>2020</v>
      </c>
      <c r="G649" s="165" t="s">
        <v>555</v>
      </c>
      <c r="H649" s="166" t="s">
        <v>3385</v>
      </c>
      <c r="I649" s="167">
        <v>2</v>
      </c>
      <c r="J649" s="168" t="s">
        <v>3387</v>
      </c>
      <c r="L649" s="170">
        <v>2</v>
      </c>
    </row>
    <row r="650" spans="1:12" x14ac:dyDescent="0.25">
      <c r="A650" s="171" t="str">
        <f t="shared" si="40"/>
        <v>38350BH</v>
      </c>
      <c r="B650" s="171" t="str">
        <f t="shared" si="41"/>
        <v>PISTON</v>
      </c>
      <c r="C650" s="171" t="str">
        <f t="shared" si="42"/>
        <v>Шляпа</v>
      </c>
      <c r="D650" s="172" t="str">
        <f t="shared" si="43"/>
        <v>Шляпы</v>
      </c>
      <c r="E650" s="163" t="s">
        <v>2021</v>
      </c>
      <c r="F650" s="164" t="s">
        <v>2020</v>
      </c>
      <c r="G650" s="165" t="s">
        <v>552</v>
      </c>
      <c r="H650" s="166" t="s">
        <v>3385</v>
      </c>
      <c r="I650" s="167">
        <v>4</v>
      </c>
      <c r="J650" s="168" t="s">
        <v>3388</v>
      </c>
      <c r="L650" s="170">
        <v>4</v>
      </c>
    </row>
    <row r="651" spans="1:12" x14ac:dyDescent="0.25">
      <c r="A651" s="171" t="str">
        <f t="shared" si="40"/>
        <v>38350BH</v>
      </c>
      <c r="B651" s="171" t="str">
        <f t="shared" si="41"/>
        <v>PISTON</v>
      </c>
      <c r="C651" s="171" t="str">
        <f t="shared" si="42"/>
        <v>Шляпа</v>
      </c>
      <c r="D651" s="172" t="str">
        <f t="shared" si="43"/>
        <v>Шляпы</v>
      </c>
      <c r="E651" s="163" t="s">
        <v>2022</v>
      </c>
      <c r="F651" s="164" t="s">
        <v>2020</v>
      </c>
      <c r="G651" s="165" t="s">
        <v>553</v>
      </c>
      <c r="H651" s="166" t="s">
        <v>3389</v>
      </c>
      <c r="I651" s="167">
        <v>3</v>
      </c>
      <c r="J651" s="168" t="s">
        <v>3390</v>
      </c>
      <c r="L651" s="170">
        <v>3</v>
      </c>
    </row>
    <row r="652" spans="1:12" x14ac:dyDescent="0.25">
      <c r="A652" s="171" t="str">
        <f t="shared" si="40"/>
        <v>38350BH</v>
      </c>
      <c r="B652" s="171" t="str">
        <f t="shared" si="41"/>
        <v>PISTON</v>
      </c>
      <c r="C652" s="171" t="str">
        <f t="shared" si="42"/>
        <v>Шляпа</v>
      </c>
      <c r="D652" s="172" t="str">
        <f t="shared" si="43"/>
        <v>Шляпы</v>
      </c>
      <c r="E652" s="163" t="s">
        <v>2023</v>
      </c>
      <c r="F652" s="164" t="s">
        <v>2020</v>
      </c>
      <c r="G652" s="165" t="s">
        <v>550</v>
      </c>
      <c r="H652" s="166" t="s">
        <v>3385</v>
      </c>
      <c r="I652" s="167">
        <v>1</v>
      </c>
      <c r="J652" s="168" t="s">
        <v>3385</v>
      </c>
      <c r="L652" s="170">
        <v>1</v>
      </c>
    </row>
    <row r="653" spans="1:12" x14ac:dyDescent="0.25">
      <c r="A653" s="171" t="str">
        <f t="shared" si="40"/>
        <v>38350BH</v>
      </c>
      <c r="B653" s="171" t="str">
        <f t="shared" si="41"/>
        <v>PISTON</v>
      </c>
      <c r="C653" s="171" t="str">
        <f t="shared" si="42"/>
        <v>Шляпа</v>
      </c>
      <c r="D653" s="172" t="str">
        <f t="shared" si="43"/>
        <v>Шляпы</v>
      </c>
      <c r="E653" s="163" t="s">
        <v>2028</v>
      </c>
      <c r="F653" s="164" t="s">
        <v>2029</v>
      </c>
      <c r="G653" s="165" t="s">
        <v>555</v>
      </c>
      <c r="H653" s="166" t="s">
        <v>3385</v>
      </c>
      <c r="I653" s="167">
        <v>1</v>
      </c>
      <c r="J653" s="168" t="s">
        <v>3385</v>
      </c>
      <c r="L653" s="170">
        <v>1</v>
      </c>
    </row>
    <row r="654" spans="1:12" x14ac:dyDescent="0.25">
      <c r="A654" s="171" t="str">
        <f t="shared" si="40"/>
        <v>38350BH</v>
      </c>
      <c r="B654" s="171" t="str">
        <f t="shared" si="41"/>
        <v>PISTON</v>
      </c>
      <c r="C654" s="171" t="str">
        <f t="shared" si="42"/>
        <v>Шляпа</v>
      </c>
      <c r="D654" s="172" t="str">
        <f t="shared" si="43"/>
        <v>Шляпы</v>
      </c>
      <c r="E654" s="163" t="s">
        <v>2030</v>
      </c>
      <c r="F654" s="164" t="s">
        <v>2029</v>
      </c>
      <c r="G654" s="165" t="s">
        <v>552</v>
      </c>
      <c r="H654" s="166" t="s">
        <v>3385</v>
      </c>
      <c r="I654" s="167">
        <v>1</v>
      </c>
      <c r="J654" s="168" t="s">
        <v>3385</v>
      </c>
      <c r="L654" s="170">
        <v>1</v>
      </c>
    </row>
    <row r="655" spans="1:12" x14ac:dyDescent="0.25">
      <c r="A655" s="171" t="str">
        <f t="shared" si="40"/>
        <v>38350BH</v>
      </c>
      <c r="B655" s="171" t="str">
        <f t="shared" si="41"/>
        <v>PISTON</v>
      </c>
      <c r="C655" s="171" t="str">
        <f t="shared" si="42"/>
        <v>Шляпа</v>
      </c>
      <c r="D655" s="172" t="str">
        <f t="shared" si="43"/>
        <v>Шляпы</v>
      </c>
      <c r="E655" s="163" t="s">
        <v>2031</v>
      </c>
      <c r="F655" s="164" t="s">
        <v>2029</v>
      </c>
      <c r="G655" s="165" t="s">
        <v>550</v>
      </c>
      <c r="H655" s="166" t="s">
        <v>3385</v>
      </c>
      <c r="I655" s="167">
        <v>1</v>
      </c>
      <c r="J655" s="168" t="s">
        <v>3385</v>
      </c>
      <c r="L655" s="170">
        <v>1</v>
      </c>
    </row>
    <row r="656" spans="1:12" x14ac:dyDescent="0.25">
      <c r="A656" s="171" t="str">
        <f t="shared" si="40"/>
        <v>38350BH</v>
      </c>
      <c r="B656" s="171" t="str">
        <f t="shared" si="41"/>
        <v>PISTON</v>
      </c>
      <c r="C656" s="171" t="str">
        <f t="shared" si="42"/>
        <v>Шляпа</v>
      </c>
      <c r="D656" s="172" t="str">
        <f t="shared" si="43"/>
        <v>Шляпы</v>
      </c>
      <c r="E656" s="163" t="s">
        <v>2026</v>
      </c>
      <c r="F656" s="164" t="s">
        <v>1548</v>
      </c>
      <c r="G656" s="165" t="s">
        <v>555</v>
      </c>
      <c r="H656" s="166" t="s">
        <v>3385</v>
      </c>
      <c r="I656" s="167">
        <v>2</v>
      </c>
      <c r="J656" s="168" t="s">
        <v>3387</v>
      </c>
      <c r="L656" s="170">
        <v>2</v>
      </c>
    </row>
    <row r="657" spans="1:12" x14ac:dyDescent="0.25">
      <c r="A657" s="171" t="str">
        <f t="shared" si="40"/>
        <v>38350BH</v>
      </c>
      <c r="B657" s="171" t="str">
        <f t="shared" si="41"/>
        <v>PISTON</v>
      </c>
      <c r="C657" s="171" t="str">
        <f t="shared" si="42"/>
        <v>Шляпа</v>
      </c>
      <c r="D657" s="172" t="str">
        <f t="shared" si="43"/>
        <v>Шляпы</v>
      </c>
      <c r="E657" s="163" t="s">
        <v>1549</v>
      </c>
      <c r="F657" s="164" t="s">
        <v>1548</v>
      </c>
      <c r="G657" s="165" t="s">
        <v>552</v>
      </c>
      <c r="H657" s="166" t="s">
        <v>3385</v>
      </c>
      <c r="I657" s="167">
        <v>7</v>
      </c>
      <c r="J657" s="168" t="s">
        <v>3391</v>
      </c>
      <c r="L657" s="170">
        <v>7</v>
      </c>
    </row>
    <row r="658" spans="1:12" x14ac:dyDescent="0.25">
      <c r="A658" s="171" t="str">
        <f t="shared" si="40"/>
        <v>38350BH</v>
      </c>
      <c r="B658" s="171" t="str">
        <f t="shared" si="41"/>
        <v>PISTON</v>
      </c>
      <c r="C658" s="171" t="str">
        <f t="shared" si="42"/>
        <v>Шляпа</v>
      </c>
      <c r="D658" s="172" t="str">
        <f t="shared" si="43"/>
        <v>Шляпы</v>
      </c>
      <c r="E658" s="163" t="s">
        <v>1550</v>
      </c>
      <c r="F658" s="164" t="s">
        <v>1548</v>
      </c>
      <c r="G658" s="165" t="s">
        <v>553</v>
      </c>
      <c r="H658" s="166" t="s">
        <v>3385</v>
      </c>
      <c r="I658" s="167">
        <v>3</v>
      </c>
      <c r="J658" s="168" t="s">
        <v>3392</v>
      </c>
      <c r="L658" s="170">
        <v>3</v>
      </c>
    </row>
    <row r="659" spans="1:12" x14ac:dyDescent="0.25">
      <c r="A659" s="171" t="str">
        <f t="shared" si="40"/>
        <v>38350BH</v>
      </c>
      <c r="B659" s="171" t="str">
        <f t="shared" si="41"/>
        <v>PISTON</v>
      </c>
      <c r="C659" s="171" t="str">
        <f t="shared" si="42"/>
        <v>Шляпа</v>
      </c>
      <c r="D659" s="172" t="str">
        <f t="shared" si="43"/>
        <v>Шляпы</v>
      </c>
      <c r="E659" s="163" t="s">
        <v>2027</v>
      </c>
      <c r="F659" s="164" t="s">
        <v>1548</v>
      </c>
      <c r="G659" s="165" t="s">
        <v>550</v>
      </c>
      <c r="H659" s="166" t="s">
        <v>3385</v>
      </c>
      <c r="I659" s="167">
        <v>2</v>
      </c>
      <c r="J659" s="168" t="s">
        <v>3387</v>
      </c>
      <c r="L659" s="170">
        <v>2</v>
      </c>
    </row>
    <row r="660" spans="1:12" x14ac:dyDescent="0.25">
      <c r="A660" s="171" t="str">
        <f t="shared" si="40"/>
        <v>38353BH</v>
      </c>
      <c r="B660" s="171" t="str">
        <f t="shared" si="41"/>
        <v>LEVOY</v>
      </c>
      <c r="C660" s="171" t="str">
        <f t="shared" si="42"/>
        <v>Шляпа</v>
      </c>
      <c r="D660" s="172" t="str">
        <f t="shared" si="43"/>
        <v>Шляпы</v>
      </c>
      <c r="E660" s="163" t="s">
        <v>2032</v>
      </c>
      <c r="F660" s="164" t="s">
        <v>1160</v>
      </c>
      <c r="G660" s="165" t="s">
        <v>552</v>
      </c>
      <c r="H660" s="166" t="s">
        <v>3393</v>
      </c>
      <c r="I660" s="167">
        <v>1</v>
      </c>
      <c r="J660" s="168" t="s">
        <v>3393</v>
      </c>
      <c r="L660" s="170">
        <v>1</v>
      </c>
    </row>
    <row r="661" spans="1:12" x14ac:dyDescent="0.25">
      <c r="A661" s="171" t="str">
        <f t="shared" si="40"/>
        <v>38353BH</v>
      </c>
      <c r="B661" s="171" t="str">
        <f t="shared" si="41"/>
        <v>LEVOY</v>
      </c>
      <c r="C661" s="171" t="str">
        <f t="shared" si="42"/>
        <v>Шляпа</v>
      </c>
      <c r="D661" s="172" t="str">
        <f t="shared" si="43"/>
        <v>Шляпы</v>
      </c>
      <c r="E661" s="163" t="s">
        <v>1159</v>
      </c>
      <c r="F661" s="164" t="s">
        <v>1160</v>
      </c>
      <c r="G661" s="165" t="s">
        <v>553</v>
      </c>
      <c r="H661" s="166" t="s">
        <v>3394</v>
      </c>
      <c r="I661" s="167">
        <v>4</v>
      </c>
      <c r="J661" s="168" t="s">
        <v>3395</v>
      </c>
      <c r="L661" s="170">
        <v>4</v>
      </c>
    </row>
    <row r="662" spans="1:12" x14ac:dyDescent="0.25">
      <c r="A662" s="171" t="str">
        <f t="shared" si="40"/>
        <v>38355BH</v>
      </c>
      <c r="B662" s="171" t="str">
        <f t="shared" si="41"/>
        <v>BOSS</v>
      </c>
      <c r="C662" s="171" t="str">
        <f t="shared" si="42"/>
        <v>Шляпа</v>
      </c>
      <c r="D662" s="172" t="str">
        <f t="shared" si="43"/>
        <v>Шляпы</v>
      </c>
      <c r="E662" s="163" t="s">
        <v>1551</v>
      </c>
      <c r="F662" s="164" t="s">
        <v>1552</v>
      </c>
      <c r="G662" s="165" t="s">
        <v>553</v>
      </c>
      <c r="H662" s="166" t="s">
        <v>3396</v>
      </c>
      <c r="I662" s="167">
        <v>1</v>
      </c>
      <c r="J662" s="168" t="s">
        <v>3396</v>
      </c>
      <c r="L662" s="170">
        <v>1</v>
      </c>
    </row>
    <row r="663" spans="1:12" x14ac:dyDescent="0.25">
      <c r="A663" s="171" t="str">
        <f t="shared" si="40"/>
        <v>38357BH</v>
      </c>
      <c r="B663" s="171" t="str">
        <f t="shared" si="41"/>
        <v>KISNER</v>
      </c>
      <c r="C663" s="171" t="str">
        <f t="shared" si="42"/>
        <v>Шляпа</v>
      </c>
      <c r="D663" s="172" t="str">
        <f t="shared" si="43"/>
        <v>Шляпы</v>
      </c>
      <c r="E663" s="163" t="s">
        <v>3397</v>
      </c>
      <c r="F663" s="164" t="s">
        <v>3398</v>
      </c>
      <c r="G663" s="165" t="s">
        <v>552</v>
      </c>
      <c r="H663" s="166" t="s">
        <v>3399</v>
      </c>
      <c r="I663" s="167">
        <v>1</v>
      </c>
      <c r="J663" s="168" t="s">
        <v>3400</v>
      </c>
      <c r="L663" s="170">
        <v>1</v>
      </c>
    </row>
    <row r="664" spans="1:12" x14ac:dyDescent="0.25">
      <c r="A664" s="171" t="str">
        <f t="shared" si="40"/>
        <v>38357BH</v>
      </c>
      <c r="B664" s="171" t="str">
        <f t="shared" si="41"/>
        <v>KISNER</v>
      </c>
      <c r="C664" s="171" t="str">
        <f t="shared" si="42"/>
        <v>Шляпа</v>
      </c>
      <c r="D664" s="172" t="str">
        <f t="shared" si="43"/>
        <v>Шляпы</v>
      </c>
      <c r="E664" s="163" t="s">
        <v>3401</v>
      </c>
      <c r="F664" s="164" t="s">
        <v>3398</v>
      </c>
      <c r="G664" s="165" t="s">
        <v>553</v>
      </c>
      <c r="H664" s="166" t="s">
        <v>3399</v>
      </c>
      <c r="I664" s="167">
        <v>2</v>
      </c>
      <c r="J664" s="168" t="s">
        <v>3402</v>
      </c>
      <c r="L664" s="170">
        <v>2</v>
      </c>
    </row>
    <row r="665" spans="1:12" x14ac:dyDescent="0.25">
      <c r="A665" s="171" t="str">
        <f t="shared" si="40"/>
        <v>38357BH</v>
      </c>
      <c r="B665" s="171" t="str">
        <f t="shared" si="41"/>
        <v>KISNER</v>
      </c>
      <c r="C665" s="171" t="str">
        <f t="shared" si="42"/>
        <v>Шляпа</v>
      </c>
      <c r="D665" s="172" t="str">
        <f t="shared" si="43"/>
        <v>Шляпы</v>
      </c>
      <c r="E665" s="163" t="s">
        <v>3403</v>
      </c>
      <c r="F665" s="164" t="s">
        <v>3398</v>
      </c>
      <c r="G665" s="165" t="s">
        <v>550</v>
      </c>
      <c r="H665" s="166" t="s">
        <v>3399</v>
      </c>
      <c r="I665" s="167">
        <v>1</v>
      </c>
      <c r="J665" s="168" t="s">
        <v>3400</v>
      </c>
      <c r="L665" s="170">
        <v>1</v>
      </c>
    </row>
    <row r="666" spans="1:12" x14ac:dyDescent="0.25">
      <c r="A666" s="171">
        <f t="shared" si="40"/>
        <v>4204</v>
      </c>
      <c r="B666" s="171" t="str">
        <f t="shared" si="41"/>
        <v>GAN</v>
      </c>
      <c r="C666" s="171" t="str">
        <f t="shared" si="42"/>
        <v>Шляпа</v>
      </c>
      <c r="D666" s="172" t="str">
        <f t="shared" si="43"/>
        <v>Шляпы</v>
      </c>
      <c r="E666" s="163" t="s">
        <v>1943</v>
      </c>
      <c r="F666" s="164" t="s">
        <v>1483</v>
      </c>
      <c r="G666" s="165" t="s">
        <v>552</v>
      </c>
      <c r="H666" s="166" t="s">
        <v>3404</v>
      </c>
      <c r="I666" s="167">
        <v>4</v>
      </c>
      <c r="J666" s="168" t="s">
        <v>3405</v>
      </c>
      <c r="L666" s="170">
        <v>4</v>
      </c>
    </row>
    <row r="667" spans="1:12" x14ac:dyDescent="0.25">
      <c r="A667" s="171">
        <f t="shared" si="40"/>
        <v>4204</v>
      </c>
      <c r="B667" s="171" t="str">
        <f t="shared" si="41"/>
        <v>GAN</v>
      </c>
      <c r="C667" s="171" t="str">
        <f t="shared" si="42"/>
        <v>Шляпа</v>
      </c>
      <c r="D667" s="172" t="str">
        <f t="shared" si="43"/>
        <v>Шляпы</v>
      </c>
      <c r="E667" s="163" t="s">
        <v>1482</v>
      </c>
      <c r="F667" s="164" t="s">
        <v>1483</v>
      </c>
      <c r="G667" s="165" t="s">
        <v>553</v>
      </c>
      <c r="H667" s="166" t="s">
        <v>3404</v>
      </c>
      <c r="I667" s="167">
        <v>5</v>
      </c>
      <c r="J667" s="168" t="s">
        <v>3406</v>
      </c>
      <c r="L667" s="170">
        <v>5</v>
      </c>
    </row>
    <row r="668" spans="1:12" x14ac:dyDescent="0.25">
      <c r="A668" s="171">
        <f t="shared" si="40"/>
        <v>4204</v>
      </c>
      <c r="B668" s="171" t="str">
        <f t="shared" si="41"/>
        <v>GAN</v>
      </c>
      <c r="C668" s="171" t="str">
        <f t="shared" si="42"/>
        <v>Шляпа</v>
      </c>
      <c r="D668" s="172" t="str">
        <f t="shared" si="43"/>
        <v>Шляпы</v>
      </c>
      <c r="E668" s="163" t="s">
        <v>1484</v>
      </c>
      <c r="F668" s="164" t="s">
        <v>1483</v>
      </c>
      <c r="G668" s="165" t="s">
        <v>550</v>
      </c>
      <c r="H668" s="166" t="s">
        <v>3404</v>
      </c>
      <c r="I668" s="167">
        <v>2</v>
      </c>
      <c r="J668" s="168" t="s">
        <v>3407</v>
      </c>
      <c r="L668" s="170">
        <v>2</v>
      </c>
    </row>
    <row r="669" spans="1:12" x14ac:dyDescent="0.25">
      <c r="A669" s="171" t="str">
        <f t="shared" si="40"/>
        <v>47008BH</v>
      </c>
      <c r="B669" s="171" t="str">
        <f t="shared" si="41"/>
        <v>DORAN</v>
      </c>
      <c r="C669" s="171" t="str">
        <f t="shared" si="42"/>
        <v>Шляпа</v>
      </c>
      <c r="D669" s="172" t="str">
        <f t="shared" si="43"/>
        <v>Шляпы</v>
      </c>
      <c r="E669" s="163" t="s">
        <v>664</v>
      </c>
      <c r="F669" s="164" t="s">
        <v>665</v>
      </c>
      <c r="G669" s="165" t="s">
        <v>553</v>
      </c>
      <c r="H669" s="166" t="s">
        <v>3408</v>
      </c>
      <c r="I669" s="167">
        <v>1</v>
      </c>
      <c r="J669" s="168" t="s">
        <v>3408</v>
      </c>
      <c r="L669" s="170">
        <v>1</v>
      </c>
    </row>
    <row r="670" spans="1:12" x14ac:dyDescent="0.25">
      <c r="A670" s="171" t="str">
        <f t="shared" si="40"/>
        <v>47009BH</v>
      </c>
      <c r="B670" s="171" t="str">
        <f t="shared" si="41"/>
        <v>FLUME</v>
      </c>
      <c r="C670" s="171" t="str">
        <f t="shared" si="42"/>
        <v>Шляпа</v>
      </c>
      <c r="D670" s="172" t="str">
        <f t="shared" si="43"/>
        <v>Шляпы</v>
      </c>
      <c r="E670" s="163" t="s">
        <v>3409</v>
      </c>
      <c r="F670" s="164" t="s">
        <v>3410</v>
      </c>
      <c r="G670" s="165" t="s">
        <v>553</v>
      </c>
      <c r="H670" s="166" t="s">
        <v>3411</v>
      </c>
      <c r="I670" s="167">
        <v>1</v>
      </c>
      <c r="J670" s="168" t="s">
        <v>3411</v>
      </c>
      <c r="L670" s="170">
        <v>1</v>
      </c>
    </row>
    <row r="671" spans="1:12" x14ac:dyDescent="0.25">
      <c r="A671" s="171" t="str">
        <f t="shared" si="40"/>
        <v>47010BH</v>
      </c>
      <c r="B671" s="171" t="str">
        <f t="shared" si="41"/>
        <v>BRADFORD</v>
      </c>
      <c r="C671" s="171" t="str">
        <f t="shared" si="42"/>
        <v>Шляпа</v>
      </c>
      <c r="D671" s="172" t="str">
        <f t="shared" si="43"/>
        <v>Шляпы</v>
      </c>
      <c r="E671" s="163" t="s">
        <v>666</v>
      </c>
      <c r="F671" s="164" t="s">
        <v>667</v>
      </c>
      <c r="G671" s="165" t="s">
        <v>553</v>
      </c>
      <c r="H671" s="166" t="s">
        <v>3408</v>
      </c>
      <c r="I671" s="167">
        <v>1</v>
      </c>
      <c r="J671" s="168" t="s">
        <v>3408</v>
      </c>
      <c r="L671" s="170">
        <v>1</v>
      </c>
    </row>
    <row r="672" spans="1:12" x14ac:dyDescent="0.25">
      <c r="A672" s="171" t="str">
        <f t="shared" si="40"/>
        <v>47012BH</v>
      </c>
      <c r="B672" s="171" t="str">
        <f t="shared" si="41"/>
        <v>NEWSTEN</v>
      </c>
      <c r="C672" s="171" t="str">
        <f t="shared" si="42"/>
        <v>Шляпа</v>
      </c>
      <c r="D672" s="172" t="str">
        <f t="shared" si="43"/>
        <v>Шляпы</v>
      </c>
      <c r="E672" s="163" t="s">
        <v>1161</v>
      </c>
      <c r="F672" s="164" t="s">
        <v>1162</v>
      </c>
      <c r="G672" s="165" t="s">
        <v>552</v>
      </c>
      <c r="H672" s="166" t="s">
        <v>3411</v>
      </c>
      <c r="I672" s="167">
        <v>1</v>
      </c>
      <c r="J672" s="168" t="s">
        <v>3411</v>
      </c>
      <c r="L672" s="170">
        <v>1</v>
      </c>
    </row>
    <row r="673" spans="1:12" x14ac:dyDescent="0.25">
      <c r="A673" s="171" t="str">
        <f t="shared" si="40"/>
        <v>5001BH</v>
      </c>
      <c r="B673" s="171" t="str">
        <f t="shared" si="41"/>
        <v>ERIAN</v>
      </c>
      <c r="C673" s="171" t="str">
        <f t="shared" si="42"/>
        <v>Шляпа</v>
      </c>
      <c r="D673" s="172" t="str">
        <f t="shared" si="43"/>
        <v>Шляпы</v>
      </c>
      <c r="E673" s="163" t="s">
        <v>3412</v>
      </c>
      <c r="F673" s="164" t="s">
        <v>3413</v>
      </c>
      <c r="G673" s="165" t="s">
        <v>555</v>
      </c>
      <c r="H673" s="166" t="s">
        <v>3414</v>
      </c>
      <c r="I673" s="167">
        <v>3</v>
      </c>
      <c r="J673" s="168" t="s">
        <v>3415</v>
      </c>
      <c r="L673" s="170">
        <v>3</v>
      </c>
    </row>
    <row r="674" spans="1:12" x14ac:dyDescent="0.25">
      <c r="A674" s="171" t="str">
        <f t="shared" si="40"/>
        <v>5001BH</v>
      </c>
      <c r="B674" s="171" t="str">
        <f t="shared" si="41"/>
        <v>ERIAN</v>
      </c>
      <c r="C674" s="171" t="str">
        <f t="shared" si="42"/>
        <v>Шляпа</v>
      </c>
      <c r="D674" s="172" t="str">
        <f t="shared" si="43"/>
        <v>Шляпы</v>
      </c>
      <c r="E674" s="163" t="s">
        <v>3416</v>
      </c>
      <c r="F674" s="164" t="s">
        <v>3413</v>
      </c>
      <c r="G674" s="165" t="s">
        <v>552</v>
      </c>
      <c r="H674" s="166" t="s">
        <v>3414</v>
      </c>
      <c r="I674" s="167">
        <v>3</v>
      </c>
      <c r="J674" s="168" t="s">
        <v>3415</v>
      </c>
      <c r="L674" s="170">
        <v>3</v>
      </c>
    </row>
    <row r="675" spans="1:12" x14ac:dyDescent="0.25">
      <c r="A675" s="171" t="str">
        <f t="shared" si="40"/>
        <v>5001BH</v>
      </c>
      <c r="B675" s="171" t="str">
        <f t="shared" si="41"/>
        <v>ERIAN</v>
      </c>
      <c r="C675" s="171" t="str">
        <f t="shared" si="42"/>
        <v>Шляпа</v>
      </c>
      <c r="D675" s="172" t="str">
        <f t="shared" si="43"/>
        <v>Шляпы</v>
      </c>
      <c r="E675" s="163" t="s">
        <v>3417</v>
      </c>
      <c r="F675" s="164" t="s">
        <v>3413</v>
      </c>
      <c r="G675" s="165" t="s">
        <v>553</v>
      </c>
      <c r="H675" s="166" t="s">
        <v>3414</v>
      </c>
      <c r="I675" s="167">
        <v>6</v>
      </c>
      <c r="J675" s="168" t="s">
        <v>3418</v>
      </c>
      <c r="L675" s="170">
        <v>6</v>
      </c>
    </row>
    <row r="676" spans="1:12" x14ac:dyDescent="0.25">
      <c r="A676" s="171" t="str">
        <f t="shared" si="40"/>
        <v>5001BH</v>
      </c>
      <c r="B676" s="171" t="str">
        <f t="shared" si="41"/>
        <v>ERIAN</v>
      </c>
      <c r="C676" s="171" t="str">
        <f t="shared" si="42"/>
        <v>Шляпа</v>
      </c>
      <c r="D676" s="172" t="str">
        <f t="shared" si="43"/>
        <v>Шляпы</v>
      </c>
      <c r="E676" s="163" t="s">
        <v>3419</v>
      </c>
      <c r="F676" s="164" t="s">
        <v>3413</v>
      </c>
      <c r="G676" s="165" t="s">
        <v>550</v>
      </c>
      <c r="H676" s="166" t="s">
        <v>3414</v>
      </c>
      <c r="I676" s="167">
        <v>4</v>
      </c>
      <c r="J676" s="168" t="s">
        <v>3420</v>
      </c>
      <c r="L676" s="170">
        <v>4</v>
      </c>
    </row>
    <row r="677" spans="1:12" x14ac:dyDescent="0.25">
      <c r="A677" s="171" t="str">
        <f t="shared" si="40"/>
        <v>5004BH</v>
      </c>
      <c r="B677" s="171" t="str">
        <f t="shared" si="41"/>
        <v>RAMPTON</v>
      </c>
      <c r="C677" s="171" t="str">
        <f t="shared" si="42"/>
        <v>Шляпа</v>
      </c>
      <c r="D677" s="172" t="str">
        <f t="shared" si="43"/>
        <v>Шляпы</v>
      </c>
      <c r="E677" s="163" t="s">
        <v>730</v>
      </c>
      <c r="F677" s="164" t="s">
        <v>731</v>
      </c>
      <c r="G677" s="165" t="s">
        <v>553</v>
      </c>
      <c r="H677" s="166" t="s">
        <v>3421</v>
      </c>
      <c r="I677" s="167">
        <v>1</v>
      </c>
      <c r="J677" s="168" t="s">
        <v>3422</v>
      </c>
      <c r="L677" s="170">
        <v>1</v>
      </c>
    </row>
    <row r="678" spans="1:12" x14ac:dyDescent="0.25">
      <c r="A678" s="171" t="str">
        <f t="shared" si="40"/>
        <v>5005BH</v>
      </c>
      <c r="B678" s="171" t="str">
        <f t="shared" si="41"/>
        <v>APPEN</v>
      </c>
      <c r="C678" s="171" t="str">
        <f t="shared" si="42"/>
        <v>Шляпа</v>
      </c>
      <c r="D678" s="172" t="str">
        <f t="shared" si="43"/>
        <v>Шляпы</v>
      </c>
      <c r="E678" s="163" t="s">
        <v>1201</v>
      </c>
      <c r="F678" s="164" t="s">
        <v>1202</v>
      </c>
      <c r="G678" s="165" t="s">
        <v>553</v>
      </c>
      <c r="H678" s="166" t="s">
        <v>3423</v>
      </c>
      <c r="I678" s="167">
        <v>1</v>
      </c>
      <c r="J678" s="168" t="s">
        <v>3423</v>
      </c>
      <c r="L678" s="170">
        <v>1</v>
      </c>
    </row>
    <row r="679" spans="1:12" x14ac:dyDescent="0.25">
      <c r="A679" s="171" t="str">
        <f t="shared" si="40"/>
        <v>5006BH</v>
      </c>
      <c r="B679" s="171" t="str">
        <f t="shared" si="41"/>
        <v>OTHNEY</v>
      </c>
      <c r="C679" s="171" t="str">
        <f t="shared" si="42"/>
        <v>Шляпа</v>
      </c>
      <c r="D679" s="172" t="str">
        <f t="shared" si="43"/>
        <v>Шляпы</v>
      </c>
      <c r="E679" s="163" t="s">
        <v>2099</v>
      </c>
      <c r="F679" s="164" t="s">
        <v>2100</v>
      </c>
      <c r="G679" s="165" t="s">
        <v>552</v>
      </c>
      <c r="H679" s="166" t="s">
        <v>3424</v>
      </c>
      <c r="I679" s="167">
        <v>1</v>
      </c>
      <c r="J679" s="168" t="s">
        <v>3424</v>
      </c>
      <c r="L679" s="170">
        <v>1</v>
      </c>
    </row>
    <row r="680" spans="1:12" x14ac:dyDescent="0.25">
      <c r="A680" s="171" t="str">
        <f t="shared" si="40"/>
        <v>5006BH</v>
      </c>
      <c r="B680" s="171" t="str">
        <f t="shared" si="41"/>
        <v>OTHNEY</v>
      </c>
      <c r="C680" s="171" t="str">
        <f t="shared" si="42"/>
        <v>Шляпа</v>
      </c>
      <c r="D680" s="172" t="str">
        <f t="shared" si="43"/>
        <v>Шляпы</v>
      </c>
      <c r="E680" s="163" t="s">
        <v>2101</v>
      </c>
      <c r="F680" s="164" t="s">
        <v>2100</v>
      </c>
      <c r="G680" s="165" t="s">
        <v>550</v>
      </c>
      <c r="H680" s="166" t="s">
        <v>3424</v>
      </c>
      <c r="I680" s="167">
        <v>2</v>
      </c>
      <c r="J680" s="168" t="s">
        <v>3425</v>
      </c>
      <c r="L680" s="170">
        <v>2</v>
      </c>
    </row>
    <row r="681" spans="1:12" x14ac:dyDescent="0.25">
      <c r="A681" s="171" t="str">
        <f t="shared" si="40"/>
        <v>5006BH</v>
      </c>
      <c r="B681" s="171" t="str">
        <f t="shared" si="41"/>
        <v>OTHNEY</v>
      </c>
      <c r="C681" s="171" t="str">
        <f t="shared" si="42"/>
        <v>Шляпа</v>
      </c>
      <c r="D681" s="172" t="str">
        <f t="shared" si="43"/>
        <v>Шляпы</v>
      </c>
      <c r="E681" s="163" t="s">
        <v>2097</v>
      </c>
      <c r="F681" s="164" t="s">
        <v>2098</v>
      </c>
      <c r="G681" s="165" t="s">
        <v>553</v>
      </c>
      <c r="H681" s="166" t="s">
        <v>3426</v>
      </c>
      <c r="I681" s="167">
        <v>1</v>
      </c>
      <c r="J681" s="168" t="s">
        <v>3426</v>
      </c>
      <c r="L681" s="170">
        <v>1</v>
      </c>
    </row>
    <row r="682" spans="1:12" x14ac:dyDescent="0.25">
      <c r="A682" s="171" t="str">
        <f t="shared" si="40"/>
        <v>5007BH</v>
      </c>
      <c r="B682" s="171" t="str">
        <f t="shared" si="41"/>
        <v>REYER</v>
      </c>
      <c r="C682" s="171" t="str">
        <f t="shared" si="42"/>
        <v>Шляпа</v>
      </c>
      <c r="D682" s="172" t="str">
        <f t="shared" si="43"/>
        <v>Шляпы</v>
      </c>
      <c r="E682" s="163" t="s">
        <v>2167</v>
      </c>
      <c r="F682" s="164" t="s">
        <v>2168</v>
      </c>
      <c r="G682" s="165" t="s">
        <v>552</v>
      </c>
      <c r="H682" s="166" t="s">
        <v>3427</v>
      </c>
      <c r="I682" s="167">
        <v>1</v>
      </c>
      <c r="J682" s="168" t="s">
        <v>3427</v>
      </c>
      <c r="L682" s="170">
        <v>1</v>
      </c>
    </row>
    <row r="683" spans="1:12" x14ac:dyDescent="0.25">
      <c r="A683" s="171" t="str">
        <f t="shared" si="40"/>
        <v>5008BH</v>
      </c>
      <c r="B683" s="171" t="str">
        <f t="shared" si="41"/>
        <v>RSUN</v>
      </c>
      <c r="C683" s="171" t="str">
        <f t="shared" si="42"/>
        <v>Шляпа</v>
      </c>
      <c r="D683" s="172" t="str">
        <f t="shared" si="43"/>
        <v>Шляпы</v>
      </c>
      <c r="E683" s="163" t="s">
        <v>3428</v>
      </c>
      <c r="F683" s="164" t="s">
        <v>3429</v>
      </c>
      <c r="G683" s="165" t="s">
        <v>553</v>
      </c>
      <c r="H683" s="166" t="s">
        <v>3430</v>
      </c>
      <c r="I683" s="167">
        <v>1</v>
      </c>
      <c r="J683" s="168" t="s">
        <v>3430</v>
      </c>
      <c r="L683" s="170">
        <v>1</v>
      </c>
    </row>
    <row r="684" spans="1:12" x14ac:dyDescent="0.25">
      <c r="A684" s="171" t="str">
        <f t="shared" si="40"/>
        <v>60001BH</v>
      </c>
      <c r="B684" s="171" t="str">
        <f t="shared" si="41"/>
        <v>GRAVELY</v>
      </c>
      <c r="C684" s="171" t="str">
        <f t="shared" si="42"/>
        <v>Шляпа</v>
      </c>
      <c r="D684" s="172" t="str">
        <f t="shared" si="43"/>
        <v>Шляпы</v>
      </c>
      <c r="E684" s="163" t="s">
        <v>1504</v>
      </c>
      <c r="F684" s="164" t="s">
        <v>1505</v>
      </c>
      <c r="G684" s="165" t="s">
        <v>553</v>
      </c>
      <c r="H684" s="166" t="s">
        <v>3431</v>
      </c>
      <c r="I684" s="167">
        <v>1</v>
      </c>
      <c r="J684" s="168" t="s">
        <v>3431</v>
      </c>
      <c r="L684" s="170">
        <v>1</v>
      </c>
    </row>
    <row r="685" spans="1:12" x14ac:dyDescent="0.25">
      <c r="A685" s="171" t="str">
        <f t="shared" si="40"/>
        <v>60003BH</v>
      </c>
      <c r="B685" s="171" t="str">
        <f t="shared" si="41"/>
        <v>Melton</v>
      </c>
      <c r="C685" s="171" t="str">
        <f t="shared" si="42"/>
        <v>Шляпа</v>
      </c>
      <c r="D685" s="172" t="str">
        <f t="shared" si="43"/>
        <v>Шляпы</v>
      </c>
      <c r="E685" s="163" t="s">
        <v>3432</v>
      </c>
      <c r="F685" s="164" t="s">
        <v>3433</v>
      </c>
      <c r="G685" s="165" t="s">
        <v>555</v>
      </c>
      <c r="H685" s="166" t="s">
        <v>3434</v>
      </c>
      <c r="I685" s="167">
        <v>2</v>
      </c>
      <c r="J685" s="168" t="s">
        <v>3435</v>
      </c>
      <c r="L685" s="170">
        <v>2</v>
      </c>
    </row>
    <row r="686" spans="1:12" x14ac:dyDescent="0.25">
      <c r="A686" s="171" t="str">
        <f t="shared" si="40"/>
        <v>60003BH</v>
      </c>
      <c r="B686" s="171" t="str">
        <f t="shared" si="41"/>
        <v>Melton</v>
      </c>
      <c r="C686" s="171" t="str">
        <f t="shared" si="42"/>
        <v>Шляпа</v>
      </c>
      <c r="D686" s="172" t="str">
        <f t="shared" si="43"/>
        <v>Шляпы</v>
      </c>
      <c r="E686" s="163" t="s">
        <v>3436</v>
      </c>
      <c r="F686" s="164" t="s">
        <v>3433</v>
      </c>
      <c r="G686" s="165" t="s">
        <v>552</v>
      </c>
      <c r="H686" s="166" t="s">
        <v>3434</v>
      </c>
      <c r="I686" s="167">
        <v>2</v>
      </c>
      <c r="J686" s="168" t="s">
        <v>3435</v>
      </c>
      <c r="L686" s="170">
        <v>2</v>
      </c>
    </row>
    <row r="687" spans="1:12" x14ac:dyDescent="0.25">
      <c r="A687" s="171" t="str">
        <f t="shared" si="40"/>
        <v>60003BH</v>
      </c>
      <c r="B687" s="171" t="str">
        <f t="shared" si="41"/>
        <v>Melton</v>
      </c>
      <c r="C687" s="171" t="str">
        <f t="shared" si="42"/>
        <v>Шляпа</v>
      </c>
      <c r="D687" s="172" t="str">
        <f t="shared" si="43"/>
        <v>Шляпы</v>
      </c>
      <c r="E687" s="163" t="s">
        <v>3437</v>
      </c>
      <c r="F687" s="164" t="s">
        <v>3433</v>
      </c>
      <c r="G687" s="165" t="s">
        <v>553</v>
      </c>
      <c r="H687" s="166" t="s">
        <v>3434</v>
      </c>
      <c r="I687" s="167">
        <v>5</v>
      </c>
      <c r="J687" s="168" t="s">
        <v>3438</v>
      </c>
      <c r="L687" s="170">
        <v>5</v>
      </c>
    </row>
    <row r="688" spans="1:12" x14ac:dyDescent="0.25">
      <c r="A688" s="171" t="str">
        <f t="shared" si="40"/>
        <v>60004BH</v>
      </c>
      <c r="B688" s="171" t="str">
        <f t="shared" si="41"/>
        <v>VERRETT</v>
      </c>
      <c r="C688" s="171" t="str">
        <f t="shared" si="42"/>
        <v>Шляпа</v>
      </c>
      <c r="D688" s="172" t="str">
        <f t="shared" si="43"/>
        <v>Шляпы</v>
      </c>
      <c r="E688" s="163" t="s">
        <v>3439</v>
      </c>
      <c r="F688" s="164" t="s">
        <v>2170</v>
      </c>
      <c r="G688" s="165" t="s">
        <v>555</v>
      </c>
      <c r="H688" s="166" t="s">
        <v>3440</v>
      </c>
      <c r="I688" s="167">
        <v>2</v>
      </c>
      <c r="J688" s="168" t="s">
        <v>3441</v>
      </c>
      <c r="L688" s="170">
        <v>2</v>
      </c>
    </row>
    <row r="689" spans="1:12" x14ac:dyDescent="0.25">
      <c r="A689" s="171" t="str">
        <f t="shared" si="40"/>
        <v>60004BH</v>
      </c>
      <c r="B689" s="171" t="str">
        <f t="shared" si="41"/>
        <v>VERRETT</v>
      </c>
      <c r="C689" s="171" t="str">
        <f t="shared" si="42"/>
        <v>Шляпа</v>
      </c>
      <c r="D689" s="172" t="str">
        <f t="shared" si="43"/>
        <v>Шляпы</v>
      </c>
      <c r="E689" s="163" t="s">
        <v>3442</v>
      </c>
      <c r="F689" s="164" t="s">
        <v>2170</v>
      </c>
      <c r="G689" s="165" t="s">
        <v>552</v>
      </c>
      <c r="H689" s="166" t="s">
        <v>3440</v>
      </c>
      <c r="I689" s="167">
        <v>1</v>
      </c>
      <c r="J689" s="168" t="s">
        <v>3440</v>
      </c>
      <c r="L689" s="170">
        <v>1</v>
      </c>
    </row>
    <row r="690" spans="1:12" x14ac:dyDescent="0.25">
      <c r="A690" s="171" t="str">
        <f t="shared" si="40"/>
        <v>60004BH</v>
      </c>
      <c r="B690" s="171" t="str">
        <f t="shared" si="41"/>
        <v>VERRETT</v>
      </c>
      <c r="C690" s="171" t="str">
        <f t="shared" si="42"/>
        <v>Шляпа</v>
      </c>
      <c r="D690" s="172" t="str">
        <f t="shared" si="43"/>
        <v>Шляпы</v>
      </c>
      <c r="E690" s="163" t="s">
        <v>2169</v>
      </c>
      <c r="F690" s="164" t="s">
        <v>2170</v>
      </c>
      <c r="G690" s="165" t="s">
        <v>553</v>
      </c>
      <c r="H690" s="166" t="s">
        <v>3440</v>
      </c>
      <c r="I690" s="167">
        <v>7</v>
      </c>
      <c r="J690" s="168" t="s">
        <v>3443</v>
      </c>
      <c r="L690" s="170">
        <v>7</v>
      </c>
    </row>
    <row r="691" spans="1:12" x14ac:dyDescent="0.25">
      <c r="A691" s="171" t="str">
        <f t="shared" si="40"/>
        <v>60004BH</v>
      </c>
      <c r="B691" s="171" t="str">
        <f t="shared" si="41"/>
        <v>VERRETT</v>
      </c>
      <c r="C691" s="171" t="str">
        <f t="shared" si="42"/>
        <v>Шляпа</v>
      </c>
      <c r="D691" s="172" t="str">
        <f t="shared" si="43"/>
        <v>Шляпы</v>
      </c>
      <c r="E691" s="163" t="s">
        <v>3444</v>
      </c>
      <c r="F691" s="164" t="s">
        <v>2170</v>
      </c>
      <c r="G691" s="165" t="s">
        <v>550</v>
      </c>
      <c r="H691" s="166" t="s">
        <v>3440</v>
      </c>
      <c r="I691" s="167">
        <v>2</v>
      </c>
      <c r="J691" s="168" t="s">
        <v>3441</v>
      </c>
      <c r="L691" s="170">
        <v>2</v>
      </c>
    </row>
    <row r="692" spans="1:12" x14ac:dyDescent="0.25">
      <c r="A692" s="171" t="str">
        <f t="shared" si="40"/>
        <v>60005BH</v>
      </c>
      <c r="B692" s="171" t="str">
        <f t="shared" si="41"/>
        <v>TELFAR</v>
      </c>
      <c r="C692" s="171" t="str">
        <f t="shared" si="42"/>
        <v>Шляпа</v>
      </c>
      <c r="D692" s="172" t="str">
        <f t="shared" si="43"/>
        <v>Шляпы</v>
      </c>
      <c r="E692" s="163" t="s">
        <v>3445</v>
      </c>
      <c r="F692" s="164" t="s">
        <v>3446</v>
      </c>
      <c r="G692" s="165" t="s">
        <v>553</v>
      </c>
      <c r="H692" s="166" t="s">
        <v>3447</v>
      </c>
      <c r="I692" s="167">
        <v>1</v>
      </c>
      <c r="J692" s="168" t="s">
        <v>3448</v>
      </c>
      <c r="L692" s="170">
        <v>1</v>
      </c>
    </row>
    <row r="693" spans="1:12" x14ac:dyDescent="0.25">
      <c r="A693" s="171">
        <f t="shared" si="40"/>
        <v>6109</v>
      </c>
      <c r="B693" s="171" t="str">
        <f t="shared" si="41"/>
        <v>LISH DERBY</v>
      </c>
      <c r="C693" s="171" t="str">
        <f t="shared" si="42"/>
        <v>Шляпа</v>
      </c>
      <c r="D693" s="172" t="str">
        <f t="shared" si="43"/>
        <v>Шляпы</v>
      </c>
      <c r="E693" s="163" t="s">
        <v>589</v>
      </c>
      <c r="F693" s="164" t="s">
        <v>590</v>
      </c>
      <c r="G693" s="165" t="s">
        <v>555</v>
      </c>
      <c r="H693" s="166" t="s">
        <v>3449</v>
      </c>
      <c r="I693" s="167">
        <v>1</v>
      </c>
      <c r="J693" s="168" t="s">
        <v>3449</v>
      </c>
      <c r="L693" s="170">
        <v>1</v>
      </c>
    </row>
    <row r="694" spans="1:12" x14ac:dyDescent="0.25">
      <c r="A694" s="171">
        <f t="shared" si="40"/>
        <v>6109</v>
      </c>
      <c r="B694" s="171" t="str">
        <f t="shared" si="41"/>
        <v>LISH DERBY</v>
      </c>
      <c r="C694" s="171" t="str">
        <f t="shared" si="42"/>
        <v>Шляпа</v>
      </c>
      <c r="D694" s="172" t="str">
        <f t="shared" si="43"/>
        <v>Шляпы</v>
      </c>
      <c r="E694" s="163" t="s">
        <v>591</v>
      </c>
      <c r="F694" s="164" t="s">
        <v>590</v>
      </c>
      <c r="G694" s="165" t="s">
        <v>552</v>
      </c>
      <c r="H694" s="166" t="s">
        <v>3450</v>
      </c>
      <c r="I694" s="167">
        <v>2</v>
      </c>
      <c r="J694" s="168" t="s">
        <v>3451</v>
      </c>
      <c r="L694" s="170">
        <v>2</v>
      </c>
    </row>
    <row r="695" spans="1:12" x14ac:dyDescent="0.25">
      <c r="A695" s="171">
        <f t="shared" si="40"/>
        <v>6109</v>
      </c>
      <c r="B695" s="171" t="str">
        <f t="shared" si="41"/>
        <v>LISH DERBY</v>
      </c>
      <c r="C695" s="171" t="str">
        <f t="shared" si="42"/>
        <v>Шляпа</v>
      </c>
      <c r="D695" s="172" t="str">
        <f t="shared" si="43"/>
        <v>Шляпы</v>
      </c>
      <c r="E695" s="163" t="s">
        <v>592</v>
      </c>
      <c r="F695" s="164" t="s">
        <v>590</v>
      </c>
      <c r="G695" s="165" t="s">
        <v>583</v>
      </c>
      <c r="H695" s="166" t="s">
        <v>3452</v>
      </c>
      <c r="I695" s="167">
        <v>1</v>
      </c>
      <c r="J695" s="168" t="s">
        <v>3452</v>
      </c>
      <c r="L695" s="170">
        <v>1</v>
      </c>
    </row>
    <row r="696" spans="1:12" x14ac:dyDescent="0.25">
      <c r="A696" s="171">
        <f t="shared" si="40"/>
        <v>6109</v>
      </c>
      <c r="B696" s="171" t="str">
        <f t="shared" si="41"/>
        <v>LISH DERBY</v>
      </c>
      <c r="C696" s="171" t="str">
        <f t="shared" si="42"/>
        <v>Шляпа</v>
      </c>
      <c r="D696" s="172" t="str">
        <f t="shared" si="43"/>
        <v>Шляпы</v>
      </c>
      <c r="E696" s="163" t="s">
        <v>593</v>
      </c>
      <c r="F696" s="164" t="s">
        <v>590</v>
      </c>
      <c r="G696" s="165" t="s">
        <v>553</v>
      </c>
      <c r="H696" s="166" t="s">
        <v>3452</v>
      </c>
      <c r="I696" s="167">
        <v>2</v>
      </c>
      <c r="J696" s="168" t="s">
        <v>3453</v>
      </c>
      <c r="L696" s="170">
        <v>2</v>
      </c>
    </row>
    <row r="697" spans="1:12" x14ac:dyDescent="0.25">
      <c r="A697" s="171">
        <f t="shared" si="40"/>
        <v>6109</v>
      </c>
      <c r="B697" s="171" t="str">
        <f t="shared" si="41"/>
        <v>LISH DERBY</v>
      </c>
      <c r="C697" s="171" t="str">
        <f t="shared" si="42"/>
        <v>Шляпа</v>
      </c>
      <c r="D697" s="172" t="str">
        <f t="shared" si="43"/>
        <v>Шляпы</v>
      </c>
      <c r="E697" s="163" t="s">
        <v>594</v>
      </c>
      <c r="F697" s="164" t="s">
        <v>590</v>
      </c>
      <c r="G697" s="165" t="s">
        <v>550</v>
      </c>
      <c r="H697" s="166" t="s">
        <v>3452</v>
      </c>
      <c r="I697" s="167">
        <v>1</v>
      </c>
      <c r="J697" s="168" t="s">
        <v>3452</v>
      </c>
      <c r="L697" s="170">
        <v>1</v>
      </c>
    </row>
    <row r="698" spans="1:12" x14ac:dyDescent="0.25">
      <c r="A698" s="171">
        <f t="shared" si="40"/>
        <v>6127</v>
      </c>
      <c r="B698" s="171" t="str">
        <f t="shared" si="41"/>
        <v>EL</v>
      </c>
      <c r="C698" s="171" t="str">
        <f t="shared" si="42"/>
        <v>Шляпа</v>
      </c>
      <c r="D698" s="172" t="str">
        <f t="shared" si="43"/>
        <v>Шляпы</v>
      </c>
      <c r="E698" s="163" t="s">
        <v>732</v>
      </c>
      <c r="F698" s="164" t="s">
        <v>623</v>
      </c>
      <c r="G698" s="165" t="s">
        <v>550</v>
      </c>
      <c r="H698" s="166" t="s">
        <v>3454</v>
      </c>
      <c r="I698" s="167">
        <v>1</v>
      </c>
      <c r="J698" s="168" t="s">
        <v>3455</v>
      </c>
      <c r="L698" s="170">
        <v>1</v>
      </c>
    </row>
    <row r="699" spans="1:12" x14ac:dyDescent="0.25">
      <c r="A699" s="171">
        <f t="shared" si="40"/>
        <v>6129</v>
      </c>
      <c r="B699" s="171" t="str">
        <f t="shared" si="41"/>
        <v>ONE</v>
      </c>
      <c r="C699" s="171" t="str">
        <f t="shared" si="42"/>
        <v>Шляпа</v>
      </c>
      <c r="D699" s="172" t="str">
        <f t="shared" si="43"/>
        <v>Шляпы</v>
      </c>
      <c r="E699" s="163" t="s">
        <v>272</v>
      </c>
      <c r="F699" s="164" t="s">
        <v>273</v>
      </c>
      <c r="G699" s="165" t="s">
        <v>552</v>
      </c>
      <c r="H699" s="166" t="s">
        <v>3456</v>
      </c>
      <c r="I699" s="167">
        <v>1</v>
      </c>
      <c r="J699" s="168" t="s">
        <v>3457</v>
      </c>
      <c r="L699" s="170">
        <v>1</v>
      </c>
    </row>
    <row r="700" spans="1:12" x14ac:dyDescent="0.25">
      <c r="A700" s="171">
        <f t="shared" si="40"/>
        <v>6140</v>
      </c>
      <c r="B700" s="171" t="str">
        <f t="shared" si="41"/>
        <v>PER III</v>
      </c>
      <c r="C700" s="171" t="str">
        <f t="shared" si="42"/>
        <v>Шляпа</v>
      </c>
      <c r="D700" s="172" t="str">
        <f t="shared" si="43"/>
        <v>Шляпы</v>
      </c>
      <c r="E700" s="163" t="s">
        <v>668</v>
      </c>
      <c r="F700" s="164" t="s">
        <v>733</v>
      </c>
      <c r="G700" s="165" t="s">
        <v>553</v>
      </c>
      <c r="H700" s="166" t="s">
        <v>3458</v>
      </c>
      <c r="I700" s="167">
        <v>1</v>
      </c>
      <c r="J700" s="168" t="s">
        <v>3458</v>
      </c>
      <c r="L700" s="170">
        <v>1</v>
      </c>
    </row>
    <row r="701" spans="1:12" x14ac:dyDescent="0.25">
      <c r="A701" s="171">
        <f t="shared" si="40"/>
        <v>6140</v>
      </c>
      <c r="B701" s="171" t="str">
        <f t="shared" si="41"/>
        <v>PER III</v>
      </c>
      <c r="C701" s="171" t="str">
        <f t="shared" si="42"/>
        <v>Шляпа</v>
      </c>
      <c r="D701" s="172" t="str">
        <f t="shared" si="43"/>
        <v>Шляпы</v>
      </c>
      <c r="E701" s="163" t="s">
        <v>734</v>
      </c>
      <c r="F701" s="164" t="s">
        <v>624</v>
      </c>
      <c r="G701" s="165" t="s">
        <v>552</v>
      </c>
      <c r="H701" s="166" t="s">
        <v>3459</v>
      </c>
      <c r="I701" s="167">
        <v>1</v>
      </c>
      <c r="J701" s="168" t="s">
        <v>3459</v>
      </c>
      <c r="L701" s="170">
        <v>1</v>
      </c>
    </row>
    <row r="702" spans="1:12" x14ac:dyDescent="0.25">
      <c r="A702" s="171">
        <f t="shared" si="40"/>
        <v>6140</v>
      </c>
      <c r="B702" s="171" t="str">
        <f t="shared" si="41"/>
        <v>PER III</v>
      </c>
      <c r="C702" s="171" t="str">
        <f t="shared" si="42"/>
        <v>Шляпа</v>
      </c>
      <c r="D702" s="172" t="str">
        <f t="shared" si="43"/>
        <v>Шляпы</v>
      </c>
      <c r="E702" s="163" t="s">
        <v>960</v>
      </c>
      <c r="F702" s="164" t="s">
        <v>624</v>
      </c>
      <c r="G702" s="165" t="s">
        <v>553</v>
      </c>
      <c r="H702" s="166" t="s">
        <v>3460</v>
      </c>
      <c r="I702" s="167">
        <v>1</v>
      </c>
      <c r="J702" s="168" t="s">
        <v>3460</v>
      </c>
      <c r="L702" s="170">
        <v>1</v>
      </c>
    </row>
    <row r="703" spans="1:12" x14ac:dyDescent="0.25">
      <c r="A703" s="171">
        <f t="shared" si="40"/>
        <v>6140</v>
      </c>
      <c r="B703" s="171" t="str">
        <f t="shared" si="41"/>
        <v>PER III</v>
      </c>
      <c r="C703" s="171" t="str">
        <f t="shared" si="42"/>
        <v>Шляпа</v>
      </c>
      <c r="D703" s="172" t="str">
        <f t="shared" si="43"/>
        <v>Шляпы</v>
      </c>
      <c r="E703" s="163" t="s">
        <v>3461</v>
      </c>
      <c r="F703" s="164" t="s">
        <v>624</v>
      </c>
      <c r="G703" s="165" t="s">
        <v>550</v>
      </c>
      <c r="H703" s="166" t="s">
        <v>3460</v>
      </c>
      <c r="I703" s="167">
        <v>1</v>
      </c>
      <c r="J703" s="168" t="s">
        <v>3460</v>
      </c>
      <c r="L703" s="170">
        <v>1</v>
      </c>
    </row>
    <row r="704" spans="1:12" x14ac:dyDescent="0.25">
      <c r="A704" s="171" t="str">
        <f t="shared" si="40"/>
        <v>61424BH</v>
      </c>
      <c r="B704" s="171" t="str">
        <f t="shared" si="41"/>
        <v>RALAT</v>
      </c>
      <c r="C704" s="171" t="str">
        <f t="shared" si="42"/>
        <v>Шляпа</v>
      </c>
      <c r="D704" s="172" t="str">
        <f t="shared" si="43"/>
        <v>Шляпы</v>
      </c>
      <c r="E704" s="163" t="s">
        <v>735</v>
      </c>
      <c r="F704" s="164" t="s">
        <v>669</v>
      </c>
      <c r="G704" s="165" t="s">
        <v>552</v>
      </c>
      <c r="H704" s="166" t="s">
        <v>3462</v>
      </c>
      <c r="I704" s="167">
        <v>1</v>
      </c>
      <c r="J704" s="168" t="s">
        <v>3462</v>
      </c>
      <c r="L704" s="170">
        <v>1</v>
      </c>
    </row>
    <row r="705" spans="1:12" x14ac:dyDescent="0.25">
      <c r="A705" s="171" t="str">
        <f t="shared" si="40"/>
        <v>61432BH</v>
      </c>
      <c r="B705" s="171" t="str">
        <f t="shared" si="41"/>
        <v>The Architect</v>
      </c>
      <c r="C705" s="171" t="str">
        <f t="shared" si="42"/>
        <v>Шляпа</v>
      </c>
      <c r="D705" s="172" t="str">
        <f t="shared" si="43"/>
        <v>Шляпы</v>
      </c>
      <c r="E705" s="163" t="s">
        <v>3463</v>
      </c>
      <c r="F705" s="164" t="s">
        <v>3464</v>
      </c>
      <c r="G705" s="165" t="s">
        <v>552</v>
      </c>
      <c r="H705" s="166" t="s">
        <v>3465</v>
      </c>
      <c r="I705" s="167">
        <v>1</v>
      </c>
      <c r="J705" s="168" t="s">
        <v>3465</v>
      </c>
      <c r="L705" s="170">
        <v>1</v>
      </c>
    </row>
    <row r="706" spans="1:12" x14ac:dyDescent="0.25">
      <c r="A706" s="171" t="str">
        <f t="shared" si="40"/>
        <v>61433BH</v>
      </c>
      <c r="B706" s="171" t="str">
        <f t="shared" si="41"/>
        <v>Cavalier</v>
      </c>
      <c r="C706" s="171" t="str">
        <f t="shared" si="42"/>
        <v>Шляпа</v>
      </c>
      <c r="D706" s="172" t="str">
        <f t="shared" si="43"/>
        <v>Шляпы</v>
      </c>
      <c r="E706" s="163" t="s">
        <v>3466</v>
      </c>
      <c r="F706" s="164" t="s">
        <v>3467</v>
      </c>
      <c r="G706" s="165" t="s">
        <v>553</v>
      </c>
      <c r="H706" s="166" t="s">
        <v>3468</v>
      </c>
      <c r="I706" s="167">
        <v>1</v>
      </c>
      <c r="J706" s="168" t="s">
        <v>3469</v>
      </c>
      <c r="L706" s="170">
        <v>1</v>
      </c>
    </row>
    <row r="707" spans="1:12" x14ac:dyDescent="0.25">
      <c r="A707" s="171">
        <f t="shared" ref="A707:A770" si="44">_xlfn.LET(_xlpm.START,FIND("арт. ",F707)+5,_xlpm.END,FIND(" ",F707,_xlpm.START),_xlpm.Result,TRIM(MID(F707,_xlpm.START,_xlpm.END-_xlpm.START)),IFERROR(VALUE(_xlpm.Result),_xlpm.Result))</f>
        <v>63112</v>
      </c>
      <c r="B707" s="171" t="str">
        <f t="shared" ref="B707:B770" si="45">_xlfn.LET(_xlpm.START,FIND("арт. ",F707)+13,_xlpm.END,FIND("(",F707),TRIM(MID(F707,_xlpm.START,_xlpm.END-_xlpm.START)))</f>
        <v>NSON</v>
      </c>
      <c r="C707" s="171" t="str">
        <f t="shared" ref="C707:C770" si="46">_xlfn.LET(_xlpm.START,1,_xlpm.END,FIND(MID($Q$1,1,1),F707),TRIM(MID(F707,_xlpm.START,_xlpm.END-_xlpm.START)))</f>
        <v>Шляпа</v>
      </c>
      <c r="D707" s="172" t="str">
        <f t="shared" ref="D707:D770" si="47">VLOOKUP(C707,M:N,2,0)</f>
        <v>Шляпы</v>
      </c>
      <c r="E707" s="163" t="s">
        <v>737</v>
      </c>
      <c r="F707" s="164" t="s">
        <v>736</v>
      </c>
      <c r="G707" s="165" t="s">
        <v>553</v>
      </c>
      <c r="H707" s="166" t="s">
        <v>3470</v>
      </c>
      <c r="I707" s="167">
        <v>1</v>
      </c>
      <c r="J707" s="168" t="s">
        <v>3470</v>
      </c>
      <c r="L707" s="170">
        <v>1</v>
      </c>
    </row>
    <row r="708" spans="1:12" x14ac:dyDescent="0.25">
      <c r="A708" s="171">
        <f t="shared" si="44"/>
        <v>63112</v>
      </c>
      <c r="B708" s="171" t="str">
        <f t="shared" si="45"/>
        <v>NSON</v>
      </c>
      <c r="C708" s="171" t="str">
        <f t="shared" si="46"/>
        <v>Шляпа</v>
      </c>
      <c r="D708" s="172" t="str">
        <f t="shared" si="47"/>
        <v>Шляпы</v>
      </c>
      <c r="E708" s="163" t="s">
        <v>738</v>
      </c>
      <c r="F708" s="164" t="s">
        <v>736</v>
      </c>
      <c r="G708" s="165" t="s">
        <v>550</v>
      </c>
      <c r="H708" s="166" t="s">
        <v>3470</v>
      </c>
      <c r="I708" s="167">
        <v>1</v>
      </c>
      <c r="J708" s="168" t="s">
        <v>3470</v>
      </c>
      <c r="L708" s="170">
        <v>1</v>
      </c>
    </row>
    <row r="709" spans="1:12" x14ac:dyDescent="0.25">
      <c r="A709" s="171">
        <f t="shared" si="44"/>
        <v>63112</v>
      </c>
      <c r="B709" s="171" t="str">
        <f t="shared" si="45"/>
        <v>NSON</v>
      </c>
      <c r="C709" s="171" t="str">
        <f t="shared" si="46"/>
        <v>Шляпа</v>
      </c>
      <c r="D709" s="172" t="str">
        <f t="shared" si="47"/>
        <v>Шляпы</v>
      </c>
      <c r="E709" s="163" t="s">
        <v>740</v>
      </c>
      <c r="F709" s="164" t="s">
        <v>739</v>
      </c>
      <c r="G709" s="165" t="s">
        <v>553</v>
      </c>
      <c r="H709" s="166" t="s">
        <v>3470</v>
      </c>
      <c r="I709" s="167">
        <v>1</v>
      </c>
      <c r="J709" s="168" t="s">
        <v>3470</v>
      </c>
      <c r="L709" s="170">
        <v>1</v>
      </c>
    </row>
    <row r="710" spans="1:12" x14ac:dyDescent="0.25">
      <c r="A710" s="171">
        <f t="shared" si="44"/>
        <v>63114</v>
      </c>
      <c r="B710" s="171" t="str">
        <f t="shared" si="45"/>
        <v>THRIE</v>
      </c>
      <c r="C710" s="171" t="str">
        <f t="shared" si="46"/>
        <v>Шляпа</v>
      </c>
      <c r="D710" s="172" t="str">
        <f t="shared" si="47"/>
        <v>Шляпы</v>
      </c>
      <c r="E710" s="163" t="s">
        <v>741</v>
      </c>
      <c r="F710" s="164" t="s">
        <v>742</v>
      </c>
      <c r="G710" s="165" t="s">
        <v>552</v>
      </c>
      <c r="H710" s="166" t="s">
        <v>3470</v>
      </c>
      <c r="I710" s="167">
        <v>1</v>
      </c>
      <c r="J710" s="168" t="s">
        <v>3470</v>
      </c>
      <c r="L710" s="170">
        <v>1</v>
      </c>
    </row>
    <row r="711" spans="1:12" x14ac:dyDescent="0.25">
      <c r="A711" s="171">
        <f t="shared" si="44"/>
        <v>63117</v>
      </c>
      <c r="B711" s="171" t="str">
        <f t="shared" si="45"/>
        <v>ACKBURN</v>
      </c>
      <c r="C711" s="171" t="str">
        <f t="shared" si="46"/>
        <v>Шляпа</v>
      </c>
      <c r="D711" s="172" t="str">
        <f t="shared" si="47"/>
        <v>Шляпы</v>
      </c>
      <c r="E711" s="163" t="s">
        <v>3471</v>
      </c>
      <c r="F711" s="164" t="s">
        <v>3472</v>
      </c>
      <c r="G711" s="165" t="s">
        <v>553</v>
      </c>
      <c r="H711" s="166" t="s">
        <v>3473</v>
      </c>
      <c r="I711" s="167">
        <v>1</v>
      </c>
      <c r="J711" s="168" t="s">
        <v>3473</v>
      </c>
      <c r="L711" s="170">
        <v>1</v>
      </c>
    </row>
    <row r="712" spans="1:12" x14ac:dyDescent="0.25">
      <c r="A712" s="171">
        <f t="shared" si="44"/>
        <v>63117</v>
      </c>
      <c r="B712" s="171" t="str">
        <f t="shared" si="45"/>
        <v>ACKBURN</v>
      </c>
      <c r="C712" s="171" t="str">
        <f t="shared" si="46"/>
        <v>Шляпа</v>
      </c>
      <c r="D712" s="172" t="str">
        <f t="shared" si="47"/>
        <v>Шляпы</v>
      </c>
      <c r="E712" s="163" t="s">
        <v>1924</v>
      </c>
      <c r="F712" s="164" t="s">
        <v>743</v>
      </c>
      <c r="G712" s="165" t="s">
        <v>552</v>
      </c>
      <c r="H712" s="166" t="s">
        <v>3474</v>
      </c>
      <c r="I712" s="167">
        <v>1</v>
      </c>
      <c r="J712" s="168" t="s">
        <v>3474</v>
      </c>
      <c r="L712" s="170">
        <v>1</v>
      </c>
    </row>
    <row r="713" spans="1:12" x14ac:dyDescent="0.25">
      <c r="A713" s="171">
        <f t="shared" si="44"/>
        <v>63117</v>
      </c>
      <c r="B713" s="171" t="str">
        <f t="shared" si="45"/>
        <v>ACKBURN</v>
      </c>
      <c r="C713" s="171" t="str">
        <f t="shared" si="46"/>
        <v>Шляпа</v>
      </c>
      <c r="D713" s="172" t="str">
        <f t="shared" si="47"/>
        <v>Шляпы</v>
      </c>
      <c r="E713" s="163" t="s">
        <v>1072</v>
      </c>
      <c r="F713" s="164" t="s">
        <v>743</v>
      </c>
      <c r="G713" s="165" t="s">
        <v>553</v>
      </c>
      <c r="H713" s="166" t="s">
        <v>3475</v>
      </c>
      <c r="I713" s="167">
        <v>1</v>
      </c>
      <c r="J713" s="168" t="s">
        <v>3475</v>
      </c>
      <c r="L713" s="170">
        <v>1</v>
      </c>
    </row>
    <row r="714" spans="1:12" x14ac:dyDescent="0.25">
      <c r="A714" s="171">
        <f t="shared" si="44"/>
        <v>63117</v>
      </c>
      <c r="B714" s="171" t="str">
        <f t="shared" si="45"/>
        <v>ACKBURN</v>
      </c>
      <c r="C714" s="171" t="str">
        <f t="shared" si="46"/>
        <v>Шляпа</v>
      </c>
      <c r="D714" s="172" t="str">
        <f t="shared" si="47"/>
        <v>Шляпы</v>
      </c>
      <c r="E714" s="163" t="s">
        <v>1925</v>
      </c>
      <c r="F714" s="164" t="s">
        <v>743</v>
      </c>
      <c r="G714" s="165" t="s">
        <v>550</v>
      </c>
      <c r="H714" s="166" t="s">
        <v>3474</v>
      </c>
      <c r="I714" s="167">
        <v>1</v>
      </c>
      <c r="J714" s="168" t="s">
        <v>3474</v>
      </c>
      <c r="L714" s="170">
        <v>1</v>
      </c>
    </row>
    <row r="715" spans="1:12" x14ac:dyDescent="0.25">
      <c r="A715" s="171">
        <f t="shared" si="44"/>
        <v>63117</v>
      </c>
      <c r="B715" s="171" t="str">
        <f t="shared" si="45"/>
        <v>ACKBURN</v>
      </c>
      <c r="C715" s="171" t="str">
        <f t="shared" si="46"/>
        <v>Шляпа</v>
      </c>
      <c r="D715" s="172" t="str">
        <f t="shared" si="47"/>
        <v>Шляпы</v>
      </c>
      <c r="E715" s="163" t="s">
        <v>3476</v>
      </c>
      <c r="F715" s="164" t="s">
        <v>3477</v>
      </c>
      <c r="G715" s="165" t="s">
        <v>553</v>
      </c>
      <c r="H715" s="166" t="s">
        <v>3478</v>
      </c>
      <c r="I715" s="167">
        <v>1</v>
      </c>
      <c r="J715" s="168" t="s">
        <v>3478</v>
      </c>
      <c r="L715" s="170">
        <v>1</v>
      </c>
    </row>
    <row r="716" spans="1:12" x14ac:dyDescent="0.25">
      <c r="A716" s="171" t="str">
        <f t="shared" si="44"/>
        <v>63128BH</v>
      </c>
      <c r="B716" s="171" t="str">
        <f t="shared" si="45"/>
        <v>LARKIN</v>
      </c>
      <c r="C716" s="171" t="str">
        <f t="shared" si="46"/>
        <v>Шляпа</v>
      </c>
      <c r="D716" s="172" t="str">
        <f t="shared" si="47"/>
        <v>Шляпы</v>
      </c>
      <c r="E716" s="163" t="s">
        <v>3479</v>
      </c>
      <c r="F716" s="164" t="s">
        <v>3480</v>
      </c>
      <c r="G716" s="165" t="s">
        <v>552</v>
      </c>
      <c r="H716" s="166" t="s">
        <v>3481</v>
      </c>
      <c r="I716" s="167">
        <v>1</v>
      </c>
      <c r="J716" s="168" t="s">
        <v>3481</v>
      </c>
      <c r="L716" s="170">
        <v>1</v>
      </c>
    </row>
    <row r="717" spans="1:12" x14ac:dyDescent="0.25">
      <c r="A717" s="171" t="str">
        <f t="shared" si="44"/>
        <v>63129BH</v>
      </c>
      <c r="B717" s="171" t="str">
        <f t="shared" si="45"/>
        <v>PENCER</v>
      </c>
      <c r="C717" s="171" t="str">
        <f t="shared" si="46"/>
        <v>Шляпа</v>
      </c>
      <c r="D717" s="172" t="str">
        <f t="shared" si="47"/>
        <v>Шляпы</v>
      </c>
      <c r="E717" s="163" t="s">
        <v>3482</v>
      </c>
      <c r="F717" s="164" t="s">
        <v>1089</v>
      </c>
      <c r="G717" s="165" t="s">
        <v>550</v>
      </c>
      <c r="H717" s="166" t="s">
        <v>3483</v>
      </c>
      <c r="I717" s="167">
        <v>1</v>
      </c>
      <c r="J717" s="168" t="s">
        <v>3483</v>
      </c>
      <c r="L717" s="170">
        <v>1</v>
      </c>
    </row>
    <row r="718" spans="1:12" x14ac:dyDescent="0.25">
      <c r="A718" s="171" t="str">
        <f t="shared" si="44"/>
        <v>63129BH</v>
      </c>
      <c r="B718" s="171" t="str">
        <f t="shared" si="45"/>
        <v>PENCER</v>
      </c>
      <c r="C718" s="171" t="str">
        <f t="shared" si="46"/>
        <v>Шляпа</v>
      </c>
      <c r="D718" s="172" t="str">
        <f t="shared" si="47"/>
        <v>Шляпы</v>
      </c>
      <c r="E718" s="163" t="s">
        <v>1087</v>
      </c>
      <c r="F718" s="164" t="s">
        <v>744</v>
      </c>
      <c r="G718" s="165" t="s">
        <v>552</v>
      </c>
      <c r="H718" s="166" t="s">
        <v>3483</v>
      </c>
      <c r="I718" s="167">
        <v>1</v>
      </c>
      <c r="J718" s="168" t="s">
        <v>3483</v>
      </c>
      <c r="L718" s="170">
        <v>1</v>
      </c>
    </row>
    <row r="719" spans="1:12" x14ac:dyDescent="0.25">
      <c r="A719" s="171" t="str">
        <f t="shared" si="44"/>
        <v>63129BH</v>
      </c>
      <c r="B719" s="171" t="str">
        <f t="shared" si="45"/>
        <v>PENCER</v>
      </c>
      <c r="C719" s="171" t="str">
        <f t="shared" si="46"/>
        <v>Шляпа</v>
      </c>
      <c r="D719" s="172" t="str">
        <f t="shared" si="47"/>
        <v>Шляпы</v>
      </c>
      <c r="E719" s="163" t="s">
        <v>1088</v>
      </c>
      <c r="F719" s="164" t="s">
        <v>744</v>
      </c>
      <c r="G719" s="165" t="s">
        <v>550</v>
      </c>
      <c r="H719" s="166" t="s">
        <v>3483</v>
      </c>
      <c r="I719" s="167">
        <v>1</v>
      </c>
      <c r="J719" s="168" t="s">
        <v>3483</v>
      </c>
      <c r="L719" s="170">
        <v>1</v>
      </c>
    </row>
    <row r="720" spans="1:12" x14ac:dyDescent="0.25">
      <c r="A720" s="171" t="str">
        <f t="shared" si="44"/>
        <v>63131BH</v>
      </c>
      <c r="B720" s="171" t="str">
        <f t="shared" si="45"/>
        <v>CREEL</v>
      </c>
      <c r="C720" s="171" t="str">
        <f t="shared" si="46"/>
        <v>Шляпа</v>
      </c>
      <c r="D720" s="172" t="str">
        <f t="shared" si="47"/>
        <v>Шляпы</v>
      </c>
      <c r="E720" s="163" t="s">
        <v>745</v>
      </c>
      <c r="F720" s="164" t="s">
        <v>746</v>
      </c>
      <c r="G720" s="165" t="s">
        <v>552</v>
      </c>
      <c r="H720" s="166" t="s">
        <v>3470</v>
      </c>
      <c r="I720" s="167">
        <v>1</v>
      </c>
      <c r="J720" s="168" t="s">
        <v>3470</v>
      </c>
      <c r="L720" s="170">
        <v>1</v>
      </c>
    </row>
    <row r="721" spans="1:12" x14ac:dyDescent="0.25">
      <c r="A721" s="171" t="str">
        <f t="shared" si="44"/>
        <v>63132BH</v>
      </c>
      <c r="B721" s="171" t="str">
        <f t="shared" si="45"/>
        <v>THARP</v>
      </c>
      <c r="C721" s="171" t="str">
        <f t="shared" si="46"/>
        <v>Шляпа</v>
      </c>
      <c r="D721" s="172" t="str">
        <f t="shared" si="47"/>
        <v>Шляпы</v>
      </c>
      <c r="E721" s="163" t="s">
        <v>3484</v>
      </c>
      <c r="F721" s="164" t="s">
        <v>3485</v>
      </c>
      <c r="G721" s="165" t="s">
        <v>552</v>
      </c>
      <c r="H721" s="166" t="s">
        <v>3486</v>
      </c>
      <c r="I721" s="167">
        <v>1</v>
      </c>
      <c r="J721" s="168" t="s">
        <v>3486</v>
      </c>
      <c r="L721" s="170">
        <v>1</v>
      </c>
    </row>
    <row r="722" spans="1:12" x14ac:dyDescent="0.25">
      <c r="A722" s="171" t="str">
        <f t="shared" si="44"/>
        <v>63133BH</v>
      </c>
      <c r="B722" s="171" t="str">
        <f t="shared" si="45"/>
        <v>ANDERSON</v>
      </c>
      <c r="C722" s="171" t="str">
        <f t="shared" si="46"/>
        <v>Шляпа</v>
      </c>
      <c r="D722" s="172" t="str">
        <f t="shared" si="47"/>
        <v>Шляпы</v>
      </c>
      <c r="E722" s="163" t="s">
        <v>1120</v>
      </c>
      <c r="F722" s="164" t="s">
        <v>747</v>
      </c>
      <c r="G722" s="165" t="s">
        <v>553</v>
      </c>
      <c r="H722" s="166" t="s">
        <v>3487</v>
      </c>
      <c r="I722" s="167">
        <v>2</v>
      </c>
      <c r="J722" s="168" t="s">
        <v>3488</v>
      </c>
      <c r="L722" s="170">
        <v>2</v>
      </c>
    </row>
    <row r="723" spans="1:12" x14ac:dyDescent="0.25">
      <c r="A723" s="171" t="str">
        <f t="shared" si="44"/>
        <v>63133BH</v>
      </c>
      <c r="B723" s="171" t="str">
        <f t="shared" si="45"/>
        <v>ANDERSON</v>
      </c>
      <c r="C723" s="171" t="str">
        <f t="shared" si="46"/>
        <v>Шляпа</v>
      </c>
      <c r="D723" s="172" t="str">
        <f t="shared" si="47"/>
        <v>Шляпы</v>
      </c>
      <c r="E723" s="163" t="s">
        <v>1121</v>
      </c>
      <c r="F723" s="164" t="s">
        <v>747</v>
      </c>
      <c r="G723" s="165" t="s">
        <v>550</v>
      </c>
      <c r="H723" s="166" t="s">
        <v>3487</v>
      </c>
      <c r="I723" s="167">
        <v>1</v>
      </c>
      <c r="J723" s="168" t="s">
        <v>3487</v>
      </c>
      <c r="L723" s="170">
        <v>1</v>
      </c>
    </row>
    <row r="724" spans="1:12" x14ac:dyDescent="0.25">
      <c r="A724" s="171">
        <f t="shared" si="44"/>
        <v>63200</v>
      </c>
      <c r="B724" s="171" t="str">
        <f t="shared" si="45"/>
        <v>ENCER</v>
      </c>
      <c r="C724" s="171" t="str">
        <f t="shared" si="46"/>
        <v>Шляпа</v>
      </c>
      <c r="D724" s="172" t="str">
        <f t="shared" si="47"/>
        <v>Шляпы</v>
      </c>
      <c r="E724" s="163" t="s">
        <v>1410</v>
      </c>
      <c r="F724" s="164" t="s">
        <v>1411</v>
      </c>
      <c r="G724" s="165" t="s">
        <v>553</v>
      </c>
      <c r="H724" s="166" t="s">
        <v>3489</v>
      </c>
      <c r="I724" s="167">
        <v>1</v>
      </c>
      <c r="J724" s="168" t="s">
        <v>3489</v>
      </c>
      <c r="L724" s="170">
        <v>1</v>
      </c>
    </row>
    <row r="725" spans="1:12" x14ac:dyDescent="0.25">
      <c r="A725" s="171">
        <f t="shared" si="44"/>
        <v>63200</v>
      </c>
      <c r="B725" s="171" t="str">
        <f t="shared" si="45"/>
        <v>ENCER</v>
      </c>
      <c r="C725" s="171" t="str">
        <f t="shared" si="46"/>
        <v>Шляпа</v>
      </c>
      <c r="D725" s="172" t="str">
        <f t="shared" si="47"/>
        <v>Шляпы</v>
      </c>
      <c r="E725" s="163" t="s">
        <v>601</v>
      </c>
      <c r="F725" s="164" t="s">
        <v>600</v>
      </c>
      <c r="G725" s="165" t="s">
        <v>553</v>
      </c>
      <c r="H725" s="166" t="s">
        <v>3490</v>
      </c>
      <c r="I725" s="167">
        <v>1</v>
      </c>
      <c r="J725" s="168" t="s">
        <v>3490</v>
      </c>
      <c r="L725" s="170">
        <v>1</v>
      </c>
    </row>
    <row r="726" spans="1:12" x14ac:dyDescent="0.25">
      <c r="A726" s="171">
        <f t="shared" si="44"/>
        <v>63200</v>
      </c>
      <c r="B726" s="171" t="str">
        <f t="shared" si="45"/>
        <v>ENCER</v>
      </c>
      <c r="C726" s="171" t="str">
        <f t="shared" si="46"/>
        <v>Шляпа</v>
      </c>
      <c r="D726" s="172" t="str">
        <f t="shared" si="47"/>
        <v>Шляпы</v>
      </c>
      <c r="E726" s="163" t="s">
        <v>603</v>
      </c>
      <c r="F726" s="164" t="s">
        <v>602</v>
      </c>
      <c r="G726" s="165" t="s">
        <v>553</v>
      </c>
      <c r="H726" s="166" t="s">
        <v>3490</v>
      </c>
      <c r="I726" s="167">
        <v>1</v>
      </c>
      <c r="J726" s="168" t="s">
        <v>3490</v>
      </c>
      <c r="L726" s="170">
        <v>1</v>
      </c>
    </row>
    <row r="727" spans="1:12" x14ac:dyDescent="0.25">
      <c r="A727" s="171">
        <f t="shared" si="44"/>
        <v>63200</v>
      </c>
      <c r="B727" s="171" t="str">
        <f t="shared" si="45"/>
        <v>ENCER</v>
      </c>
      <c r="C727" s="171" t="str">
        <f t="shared" si="46"/>
        <v>Шляпа</v>
      </c>
      <c r="D727" s="172" t="str">
        <f t="shared" si="47"/>
        <v>Шляпы</v>
      </c>
      <c r="E727" s="163" t="s">
        <v>1722</v>
      </c>
      <c r="F727" s="164" t="s">
        <v>1723</v>
      </c>
      <c r="G727" s="165" t="s">
        <v>553</v>
      </c>
      <c r="H727" s="166" t="s">
        <v>3491</v>
      </c>
      <c r="I727" s="167">
        <v>1</v>
      </c>
      <c r="J727" s="168" t="s">
        <v>3491</v>
      </c>
      <c r="L727" s="170">
        <v>1</v>
      </c>
    </row>
    <row r="728" spans="1:12" x14ac:dyDescent="0.25">
      <c r="A728" s="171">
        <f t="shared" si="44"/>
        <v>63257</v>
      </c>
      <c r="B728" s="171" t="str">
        <f t="shared" si="45"/>
        <v>NDO</v>
      </c>
      <c r="C728" s="171" t="str">
        <f t="shared" si="46"/>
        <v>Шляпа</v>
      </c>
      <c r="D728" s="172" t="str">
        <f t="shared" si="47"/>
        <v>Шляпы</v>
      </c>
      <c r="E728" s="163" t="s">
        <v>1725</v>
      </c>
      <c r="F728" s="164" t="s">
        <v>1726</v>
      </c>
      <c r="G728" s="165" t="s">
        <v>553</v>
      </c>
      <c r="H728" s="166" t="s">
        <v>3492</v>
      </c>
      <c r="I728" s="167">
        <v>1</v>
      </c>
      <c r="J728" s="168" t="s">
        <v>3492</v>
      </c>
      <c r="L728" s="170">
        <v>1</v>
      </c>
    </row>
    <row r="729" spans="1:12" x14ac:dyDescent="0.25">
      <c r="A729" s="171" t="str">
        <f t="shared" si="44"/>
        <v>63263BH</v>
      </c>
      <c r="B729" s="171" t="str">
        <f t="shared" si="45"/>
        <v>LERMAN</v>
      </c>
      <c r="C729" s="171" t="str">
        <f t="shared" si="46"/>
        <v>Шляпа</v>
      </c>
      <c r="D729" s="172" t="str">
        <f t="shared" si="47"/>
        <v>Шляпы</v>
      </c>
      <c r="E729" s="163" t="s">
        <v>637</v>
      </c>
      <c r="F729" s="164" t="s">
        <v>748</v>
      </c>
      <c r="G729" s="165" t="s">
        <v>552</v>
      </c>
      <c r="H729" s="166" t="s">
        <v>3493</v>
      </c>
      <c r="I729" s="167">
        <v>1</v>
      </c>
      <c r="J729" s="168" t="s">
        <v>3494</v>
      </c>
      <c r="L729" s="170">
        <v>1</v>
      </c>
    </row>
    <row r="730" spans="1:12" x14ac:dyDescent="0.25">
      <c r="A730" s="171" t="str">
        <f t="shared" si="44"/>
        <v>63263BH</v>
      </c>
      <c r="B730" s="171" t="str">
        <f t="shared" si="45"/>
        <v>LERMAN</v>
      </c>
      <c r="C730" s="171" t="str">
        <f t="shared" si="46"/>
        <v>Шляпа</v>
      </c>
      <c r="D730" s="172" t="str">
        <f t="shared" si="47"/>
        <v>Шляпы</v>
      </c>
      <c r="E730" s="163" t="s">
        <v>749</v>
      </c>
      <c r="F730" s="164" t="s">
        <v>748</v>
      </c>
      <c r="G730" s="165" t="s">
        <v>553</v>
      </c>
      <c r="H730" s="166" t="s">
        <v>3495</v>
      </c>
      <c r="I730" s="167">
        <v>1</v>
      </c>
      <c r="J730" s="168" t="s">
        <v>3495</v>
      </c>
      <c r="L730" s="170">
        <v>1</v>
      </c>
    </row>
    <row r="731" spans="1:12" x14ac:dyDescent="0.25">
      <c r="A731" s="171" t="str">
        <f t="shared" si="44"/>
        <v>63264BH</v>
      </c>
      <c r="B731" s="171" t="str">
        <f t="shared" si="45"/>
        <v>Berger</v>
      </c>
      <c r="C731" s="171" t="str">
        <f t="shared" si="46"/>
        <v>Шляпа</v>
      </c>
      <c r="D731" s="172" t="str">
        <f t="shared" si="47"/>
        <v>Шляпы</v>
      </c>
      <c r="E731" s="163" t="s">
        <v>1489</v>
      </c>
      <c r="F731" s="164" t="s">
        <v>1490</v>
      </c>
      <c r="G731" s="165" t="s">
        <v>553</v>
      </c>
      <c r="H731" s="166" t="s">
        <v>3496</v>
      </c>
      <c r="I731" s="167">
        <v>1</v>
      </c>
      <c r="J731" s="168" t="s">
        <v>3496</v>
      </c>
      <c r="L731" s="170">
        <v>1</v>
      </c>
    </row>
    <row r="732" spans="1:12" x14ac:dyDescent="0.25">
      <c r="A732" s="171" t="str">
        <f t="shared" si="44"/>
        <v>63274BH</v>
      </c>
      <c r="B732" s="171" t="str">
        <f t="shared" si="45"/>
        <v>ARSUN</v>
      </c>
      <c r="C732" s="171" t="str">
        <f t="shared" si="46"/>
        <v>Шляпа</v>
      </c>
      <c r="D732" s="172" t="str">
        <f t="shared" si="47"/>
        <v>Шляпы</v>
      </c>
      <c r="E732" s="163" t="s">
        <v>1122</v>
      </c>
      <c r="F732" s="164" t="s">
        <v>1123</v>
      </c>
      <c r="G732" s="165" t="s">
        <v>1124</v>
      </c>
      <c r="H732" s="166" t="s">
        <v>3497</v>
      </c>
      <c r="I732" s="167">
        <v>1</v>
      </c>
      <c r="J732" s="168" t="s">
        <v>3497</v>
      </c>
      <c r="L732" s="170">
        <v>1</v>
      </c>
    </row>
    <row r="733" spans="1:12" x14ac:dyDescent="0.25">
      <c r="A733" s="171" t="str">
        <f t="shared" si="44"/>
        <v>63274BH</v>
      </c>
      <c r="B733" s="171" t="str">
        <f t="shared" si="45"/>
        <v>ARSUN</v>
      </c>
      <c r="C733" s="171" t="str">
        <f t="shared" si="46"/>
        <v>Шляпа</v>
      </c>
      <c r="D733" s="172" t="str">
        <f t="shared" si="47"/>
        <v>Шляпы</v>
      </c>
      <c r="E733" s="163" t="s">
        <v>1125</v>
      </c>
      <c r="F733" s="164" t="s">
        <v>1123</v>
      </c>
      <c r="G733" s="165" t="s">
        <v>555</v>
      </c>
      <c r="H733" s="166" t="s">
        <v>3497</v>
      </c>
      <c r="I733" s="167">
        <v>4</v>
      </c>
      <c r="J733" s="168" t="s">
        <v>3498</v>
      </c>
      <c r="L733" s="170">
        <v>4</v>
      </c>
    </row>
    <row r="734" spans="1:12" x14ac:dyDescent="0.25">
      <c r="A734" s="171" t="str">
        <f t="shared" si="44"/>
        <v>63274BH</v>
      </c>
      <c r="B734" s="171" t="str">
        <f t="shared" si="45"/>
        <v>ARSUN</v>
      </c>
      <c r="C734" s="171" t="str">
        <f t="shared" si="46"/>
        <v>Шляпа</v>
      </c>
      <c r="D734" s="172" t="str">
        <f t="shared" si="47"/>
        <v>Шляпы</v>
      </c>
      <c r="E734" s="163" t="s">
        <v>750</v>
      </c>
      <c r="F734" s="164" t="s">
        <v>1123</v>
      </c>
      <c r="G734" s="165" t="s">
        <v>552</v>
      </c>
      <c r="H734" s="166" t="s">
        <v>3497</v>
      </c>
      <c r="I734" s="167">
        <v>3</v>
      </c>
      <c r="J734" s="168" t="s">
        <v>3499</v>
      </c>
      <c r="L734" s="170">
        <v>3</v>
      </c>
    </row>
    <row r="735" spans="1:12" x14ac:dyDescent="0.25">
      <c r="A735" s="171" t="str">
        <f t="shared" si="44"/>
        <v>63274BH</v>
      </c>
      <c r="B735" s="171" t="str">
        <f t="shared" si="45"/>
        <v>ARSUN</v>
      </c>
      <c r="C735" s="171" t="str">
        <f t="shared" si="46"/>
        <v>Шляпа</v>
      </c>
      <c r="D735" s="172" t="str">
        <f t="shared" si="47"/>
        <v>Шляпы</v>
      </c>
      <c r="E735" s="163" t="s">
        <v>1126</v>
      </c>
      <c r="F735" s="164" t="s">
        <v>1123</v>
      </c>
      <c r="G735" s="165" t="s">
        <v>553</v>
      </c>
      <c r="H735" s="166" t="s">
        <v>3497</v>
      </c>
      <c r="I735" s="167">
        <v>2</v>
      </c>
      <c r="J735" s="168" t="s">
        <v>3500</v>
      </c>
      <c r="L735" s="170">
        <v>2</v>
      </c>
    </row>
    <row r="736" spans="1:12" x14ac:dyDescent="0.25">
      <c r="A736" s="171" t="str">
        <f t="shared" si="44"/>
        <v>63275BH</v>
      </c>
      <c r="B736" s="171" t="str">
        <f t="shared" si="45"/>
        <v>LITVACK</v>
      </c>
      <c r="C736" s="171" t="str">
        <f t="shared" si="46"/>
        <v>Шляпа</v>
      </c>
      <c r="D736" s="172" t="str">
        <f t="shared" si="47"/>
        <v>Шляпы</v>
      </c>
      <c r="E736" s="163" t="s">
        <v>1127</v>
      </c>
      <c r="F736" s="164" t="s">
        <v>752</v>
      </c>
      <c r="G736" s="165" t="s">
        <v>552</v>
      </c>
      <c r="H736" s="166" t="s">
        <v>3501</v>
      </c>
      <c r="I736" s="167">
        <v>1</v>
      </c>
      <c r="J736" s="168" t="s">
        <v>3501</v>
      </c>
      <c r="L736" s="170">
        <v>1</v>
      </c>
    </row>
    <row r="737" spans="1:12" x14ac:dyDescent="0.25">
      <c r="A737" s="171" t="str">
        <f t="shared" si="44"/>
        <v>63275BH</v>
      </c>
      <c r="B737" s="171" t="str">
        <f t="shared" si="45"/>
        <v>LITVACK</v>
      </c>
      <c r="C737" s="171" t="str">
        <f t="shared" si="46"/>
        <v>Шляпа</v>
      </c>
      <c r="D737" s="172" t="str">
        <f t="shared" si="47"/>
        <v>Шляпы</v>
      </c>
      <c r="E737" s="163" t="s">
        <v>751</v>
      </c>
      <c r="F737" s="164" t="s">
        <v>752</v>
      </c>
      <c r="G737" s="165" t="s">
        <v>553</v>
      </c>
      <c r="H737" s="166" t="s">
        <v>3501</v>
      </c>
      <c r="I737" s="167">
        <v>2</v>
      </c>
      <c r="J737" s="168" t="s">
        <v>3502</v>
      </c>
      <c r="L737" s="170">
        <v>2</v>
      </c>
    </row>
    <row r="738" spans="1:12" x14ac:dyDescent="0.25">
      <c r="A738" s="171" t="str">
        <f t="shared" si="44"/>
        <v>63278BH</v>
      </c>
      <c r="B738" s="171" t="str">
        <f t="shared" si="45"/>
        <v>OUTEN</v>
      </c>
      <c r="C738" s="171" t="str">
        <f t="shared" si="46"/>
        <v>Шляпа</v>
      </c>
      <c r="D738" s="172" t="str">
        <f t="shared" si="47"/>
        <v>Шляпы</v>
      </c>
      <c r="E738" s="163" t="s">
        <v>753</v>
      </c>
      <c r="F738" s="164" t="s">
        <v>754</v>
      </c>
      <c r="G738" s="165" t="s">
        <v>553</v>
      </c>
      <c r="H738" s="166" t="s">
        <v>3503</v>
      </c>
      <c r="I738" s="167">
        <v>1</v>
      </c>
      <c r="J738" s="168" t="s">
        <v>3503</v>
      </c>
      <c r="L738" s="170">
        <v>1</v>
      </c>
    </row>
    <row r="739" spans="1:12" x14ac:dyDescent="0.25">
      <c r="A739" s="171" t="str">
        <f t="shared" si="44"/>
        <v>63278BH</v>
      </c>
      <c r="B739" s="171" t="str">
        <f t="shared" si="45"/>
        <v>OUTEN</v>
      </c>
      <c r="C739" s="171" t="str">
        <f t="shared" si="46"/>
        <v>Шляпа</v>
      </c>
      <c r="D739" s="172" t="str">
        <f t="shared" si="47"/>
        <v>Шляпы</v>
      </c>
      <c r="E739" s="163" t="s">
        <v>1128</v>
      </c>
      <c r="F739" s="164" t="s">
        <v>1129</v>
      </c>
      <c r="G739" s="165" t="s">
        <v>553</v>
      </c>
      <c r="H739" s="166" t="s">
        <v>3504</v>
      </c>
      <c r="I739" s="167">
        <v>1</v>
      </c>
      <c r="J739" s="168" t="s">
        <v>3504</v>
      </c>
      <c r="L739" s="170">
        <v>1</v>
      </c>
    </row>
    <row r="740" spans="1:12" x14ac:dyDescent="0.25">
      <c r="A740" s="171" t="str">
        <f t="shared" si="44"/>
        <v>63282BH</v>
      </c>
      <c r="B740" s="171" t="str">
        <f t="shared" si="45"/>
        <v>COSMO</v>
      </c>
      <c r="C740" s="171" t="str">
        <f t="shared" si="46"/>
        <v>Шляпа</v>
      </c>
      <c r="D740" s="172" t="str">
        <f t="shared" si="47"/>
        <v>Шляпы</v>
      </c>
      <c r="E740" s="163" t="s">
        <v>755</v>
      </c>
      <c r="F740" s="164" t="s">
        <v>756</v>
      </c>
      <c r="G740" s="165" t="s">
        <v>552</v>
      </c>
      <c r="H740" s="166" t="s">
        <v>3505</v>
      </c>
      <c r="I740" s="167">
        <v>1</v>
      </c>
      <c r="J740" s="168" t="s">
        <v>3505</v>
      </c>
      <c r="L740" s="170">
        <v>1</v>
      </c>
    </row>
    <row r="741" spans="1:12" x14ac:dyDescent="0.25">
      <c r="A741" s="171" t="str">
        <f t="shared" si="44"/>
        <v>63282BH</v>
      </c>
      <c r="B741" s="171" t="str">
        <f t="shared" si="45"/>
        <v>COSMO</v>
      </c>
      <c r="C741" s="171" t="str">
        <f t="shared" si="46"/>
        <v>Шляпа</v>
      </c>
      <c r="D741" s="172" t="str">
        <f t="shared" si="47"/>
        <v>Шляпы</v>
      </c>
      <c r="E741" s="163" t="s">
        <v>1130</v>
      </c>
      <c r="F741" s="164" t="s">
        <v>756</v>
      </c>
      <c r="G741" s="165" t="s">
        <v>553</v>
      </c>
      <c r="H741" s="166" t="s">
        <v>3505</v>
      </c>
      <c r="I741" s="167">
        <v>3</v>
      </c>
      <c r="J741" s="168" t="s">
        <v>3506</v>
      </c>
      <c r="L741" s="170">
        <v>3</v>
      </c>
    </row>
    <row r="742" spans="1:12" x14ac:dyDescent="0.25">
      <c r="A742" s="171" t="str">
        <f t="shared" si="44"/>
        <v>63282BH</v>
      </c>
      <c r="B742" s="171" t="str">
        <f t="shared" si="45"/>
        <v>COSMO</v>
      </c>
      <c r="C742" s="171" t="str">
        <f t="shared" si="46"/>
        <v>Шляпа</v>
      </c>
      <c r="D742" s="172" t="str">
        <f t="shared" si="47"/>
        <v>Шляпы</v>
      </c>
      <c r="E742" s="163" t="s">
        <v>1131</v>
      </c>
      <c r="F742" s="164" t="s">
        <v>756</v>
      </c>
      <c r="G742" s="165" t="s">
        <v>550</v>
      </c>
      <c r="H742" s="166" t="s">
        <v>3505</v>
      </c>
      <c r="I742" s="167">
        <v>1</v>
      </c>
      <c r="J742" s="168" t="s">
        <v>3505</v>
      </c>
      <c r="L742" s="170">
        <v>1</v>
      </c>
    </row>
    <row r="743" spans="1:12" x14ac:dyDescent="0.25">
      <c r="A743" s="171" t="str">
        <f t="shared" si="44"/>
        <v>63282BH</v>
      </c>
      <c r="B743" s="171" t="str">
        <f t="shared" si="45"/>
        <v>COSMO</v>
      </c>
      <c r="C743" s="171" t="str">
        <f t="shared" si="46"/>
        <v>Шляпа</v>
      </c>
      <c r="D743" s="172" t="str">
        <f t="shared" si="47"/>
        <v>Шляпы</v>
      </c>
      <c r="E743" s="163" t="s">
        <v>1132</v>
      </c>
      <c r="F743" s="164" t="s">
        <v>1133</v>
      </c>
      <c r="G743" s="165" t="s">
        <v>553</v>
      </c>
      <c r="H743" s="166" t="s">
        <v>3507</v>
      </c>
      <c r="I743" s="167">
        <v>1</v>
      </c>
      <c r="J743" s="168" t="s">
        <v>3508</v>
      </c>
      <c r="L743" s="170">
        <v>1</v>
      </c>
    </row>
    <row r="744" spans="1:12" x14ac:dyDescent="0.25">
      <c r="A744" s="171" t="str">
        <f t="shared" si="44"/>
        <v>63283BH</v>
      </c>
      <c r="B744" s="171" t="str">
        <f t="shared" si="45"/>
        <v>RELIK</v>
      </c>
      <c r="C744" s="171" t="str">
        <f t="shared" si="46"/>
        <v>Шляпа</v>
      </c>
      <c r="D744" s="172" t="str">
        <f t="shared" si="47"/>
        <v>Шляпы</v>
      </c>
      <c r="E744" s="163" t="s">
        <v>2067</v>
      </c>
      <c r="F744" s="164" t="s">
        <v>2068</v>
      </c>
      <c r="G744" s="165" t="s">
        <v>552</v>
      </c>
      <c r="H744" s="166" t="s">
        <v>3509</v>
      </c>
      <c r="I744" s="167">
        <v>1</v>
      </c>
      <c r="J744" s="168" t="s">
        <v>3509</v>
      </c>
      <c r="L744" s="170">
        <v>1</v>
      </c>
    </row>
    <row r="745" spans="1:12" x14ac:dyDescent="0.25">
      <c r="A745" s="171" t="str">
        <f t="shared" si="44"/>
        <v>63283BH</v>
      </c>
      <c r="B745" s="171" t="str">
        <f t="shared" si="45"/>
        <v>RELIK</v>
      </c>
      <c r="C745" s="171" t="str">
        <f t="shared" si="46"/>
        <v>Шляпа</v>
      </c>
      <c r="D745" s="172" t="str">
        <f t="shared" si="47"/>
        <v>Шляпы</v>
      </c>
      <c r="E745" s="163" t="s">
        <v>1577</v>
      </c>
      <c r="F745" s="164" t="s">
        <v>1578</v>
      </c>
      <c r="G745" s="165" t="s">
        <v>552</v>
      </c>
      <c r="H745" s="166" t="s">
        <v>3510</v>
      </c>
      <c r="I745" s="167">
        <v>1</v>
      </c>
      <c r="J745" s="168" t="s">
        <v>3510</v>
      </c>
      <c r="L745" s="170">
        <v>1</v>
      </c>
    </row>
    <row r="746" spans="1:12" x14ac:dyDescent="0.25">
      <c r="A746" s="171" t="str">
        <f t="shared" si="44"/>
        <v>63287BH</v>
      </c>
      <c r="B746" s="171" t="str">
        <f t="shared" si="45"/>
        <v>COSTIGAN</v>
      </c>
      <c r="C746" s="171" t="str">
        <f t="shared" si="46"/>
        <v>Шляпа</v>
      </c>
      <c r="D746" s="172" t="str">
        <f t="shared" si="47"/>
        <v>Шляпы</v>
      </c>
      <c r="E746" s="163" t="s">
        <v>1686</v>
      </c>
      <c r="F746" s="164" t="s">
        <v>1687</v>
      </c>
      <c r="G746" s="165" t="s">
        <v>553</v>
      </c>
      <c r="H746" s="166" t="s">
        <v>3511</v>
      </c>
      <c r="I746" s="167">
        <v>1</v>
      </c>
      <c r="J746" s="168" t="s">
        <v>3511</v>
      </c>
      <c r="L746" s="170">
        <v>1</v>
      </c>
    </row>
    <row r="747" spans="1:12" x14ac:dyDescent="0.25">
      <c r="A747" s="171" t="str">
        <f t="shared" si="44"/>
        <v>63287BH</v>
      </c>
      <c r="B747" s="171" t="str">
        <f t="shared" si="45"/>
        <v>COSTIGAN</v>
      </c>
      <c r="C747" s="171" t="str">
        <f t="shared" si="46"/>
        <v>Шляпа</v>
      </c>
      <c r="D747" s="172" t="str">
        <f t="shared" si="47"/>
        <v>Шляпы</v>
      </c>
      <c r="E747" s="163" t="s">
        <v>2102</v>
      </c>
      <c r="F747" s="164" t="s">
        <v>2103</v>
      </c>
      <c r="G747" s="165" t="s">
        <v>553</v>
      </c>
      <c r="H747" s="166" t="s">
        <v>3512</v>
      </c>
      <c r="I747" s="167">
        <v>1</v>
      </c>
      <c r="J747" s="168" t="s">
        <v>3512</v>
      </c>
      <c r="L747" s="170">
        <v>1</v>
      </c>
    </row>
    <row r="748" spans="1:12" x14ac:dyDescent="0.25">
      <c r="A748" s="171" t="str">
        <f t="shared" si="44"/>
        <v>63288BH</v>
      </c>
      <c r="B748" s="171" t="str">
        <f t="shared" si="45"/>
        <v>HESMOND</v>
      </c>
      <c r="C748" s="171" t="str">
        <f t="shared" si="46"/>
        <v>Шляпа</v>
      </c>
      <c r="D748" s="172" t="str">
        <f t="shared" si="47"/>
        <v>Шляпы</v>
      </c>
      <c r="E748" s="163" t="s">
        <v>1688</v>
      </c>
      <c r="F748" s="164" t="s">
        <v>1689</v>
      </c>
      <c r="G748" s="165" t="s">
        <v>552</v>
      </c>
      <c r="H748" s="166" t="s">
        <v>3511</v>
      </c>
      <c r="I748" s="167">
        <v>1</v>
      </c>
      <c r="J748" s="168" t="s">
        <v>3511</v>
      </c>
      <c r="L748" s="170">
        <v>1</v>
      </c>
    </row>
    <row r="749" spans="1:12" x14ac:dyDescent="0.25">
      <c r="A749" s="171" t="str">
        <f t="shared" si="44"/>
        <v>63291BH</v>
      </c>
      <c r="B749" s="171" t="str">
        <f t="shared" si="45"/>
        <v>LOWDEN</v>
      </c>
      <c r="C749" s="171" t="str">
        <f t="shared" si="46"/>
        <v>Шляпа</v>
      </c>
      <c r="D749" s="172" t="str">
        <f t="shared" si="47"/>
        <v>Шляпы</v>
      </c>
      <c r="E749" s="163" t="s">
        <v>1690</v>
      </c>
      <c r="F749" s="164" t="s">
        <v>1691</v>
      </c>
      <c r="G749" s="165" t="s">
        <v>553</v>
      </c>
      <c r="H749" s="166" t="s">
        <v>3513</v>
      </c>
      <c r="I749" s="167">
        <v>1</v>
      </c>
      <c r="J749" s="168" t="s">
        <v>3513</v>
      </c>
      <c r="L749" s="170">
        <v>1</v>
      </c>
    </row>
    <row r="750" spans="1:12" x14ac:dyDescent="0.25">
      <c r="A750" s="171" t="str">
        <f t="shared" si="44"/>
        <v>63292BH</v>
      </c>
      <c r="B750" s="171" t="str">
        <f t="shared" si="45"/>
        <v>BRETEN</v>
      </c>
      <c r="C750" s="171" t="str">
        <f t="shared" si="46"/>
        <v>Шляпа</v>
      </c>
      <c r="D750" s="172" t="str">
        <f t="shared" si="47"/>
        <v>Шляпы</v>
      </c>
      <c r="E750" s="163" t="s">
        <v>2171</v>
      </c>
      <c r="F750" s="164" t="s">
        <v>2172</v>
      </c>
      <c r="G750" s="165" t="s">
        <v>552</v>
      </c>
      <c r="H750" s="166" t="s">
        <v>3514</v>
      </c>
      <c r="I750" s="167">
        <v>1</v>
      </c>
      <c r="J750" s="168" t="s">
        <v>3514</v>
      </c>
      <c r="L750" s="170">
        <v>1</v>
      </c>
    </row>
    <row r="751" spans="1:12" x14ac:dyDescent="0.25">
      <c r="A751" s="171" t="str">
        <f t="shared" si="44"/>
        <v>63294BH</v>
      </c>
      <c r="B751" s="171" t="str">
        <f t="shared" si="45"/>
        <v>MAGNESS</v>
      </c>
      <c r="C751" s="171" t="str">
        <f t="shared" si="46"/>
        <v>Шляпа</v>
      </c>
      <c r="D751" s="172" t="str">
        <f t="shared" si="47"/>
        <v>Шляпы</v>
      </c>
      <c r="E751" s="163" t="s">
        <v>3515</v>
      </c>
      <c r="F751" s="164" t="s">
        <v>2174</v>
      </c>
      <c r="G751" s="165" t="s">
        <v>552</v>
      </c>
      <c r="H751" s="166" t="s">
        <v>3516</v>
      </c>
      <c r="I751" s="167">
        <v>2</v>
      </c>
      <c r="J751" s="168" t="s">
        <v>3517</v>
      </c>
      <c r="L751" s="170">
        <v>2</v>
      </c>
    </row>
    <row r="752" spans="1:12" x14ac:dyDescent="0.25">
      <c r="A752" s="171" t="str">
        <f t="shared" si="44"/>
        <v>63294BH</v>
      </c>
      <c r="B752" s="171" t="str">
        <f t="shared" si="45"/>
        <v>MAGNESS</v>
      </c>
      <c r="C752" s="171" t="str">
        <f t="shared" si="46"/>
        <v>Шляпа</v>
      </c>
      <c r="D752" s="172" t="str">
        <f t="shared" si="47"/>
        <v>Шляпы</v>
      </c>
      <c r="E752" s="163" t="s">
        <v>2173</v>
      </c>
      <c r="F752" s="164" t="s">
        <v>2174</v>
      </c>
      <c r="G752" s="165" t="s">
        <v>553</v>
      </c>
      <c r="H752" s="166" t="s">
        <v>3516</v>
      </c>
      <c r="I752" s="167">
        <v>5</v>
      </c>
      <c r="J752" s="168" t="s">
        <v>3518</v>
      </c>
      <c r="L752" s="170">
        <v>5</v>
      </c>
    </row>
    <row r="753" spans="1:12" x14ac:dyDescent="0.25">
      <c r="A753" s="171" t="str">
        <f t="shared" si="44"/>
        <v>63294BH</v>
      </c>
      <c r="B753" s="171" t="str">
        <f t="shared" si="45"/>
        <v>MAGNESS</v>
      </c>
      <c r="C753" s="171" t="str">
        <f t="shared" si="46"/>
        <v>Шляпа</v>
      </c>
      <c r="D753" s="172" t="str">
        <f t="shared" si="47"/>
        <v>Шляпы</v>
      </c>
      <c r="E753" s="163" t="s">
        <v>3519</v>
      </c>
      <c r="F753" s="164" t="s">
        <v>2174</v>
      </c>
      <c r="G753" s="165" t="s">
        <v>550</v>
      </c>
      <c r="H753" s="166" t="s">
        <v>3516</v>
      </c>
      <c r="I753" s="167">
        <v>3</v>
      </c>
      <c r="J753" s="168" t="s">
        <v>3520</v>
      </c>
      <c r="L753" s="170">
        <v>3</v>
      </c>
    </row>
    <row r="754" spans="1:12" x14ac:dyDescent="0.25">
      <c r="A754" s="171" t="str">
        <f t="shared" si="44"/>
        <v>63296BH</v>
      </c>
      <c r="B754" s="171" t="str">
        <f t="shared" si="45"/>
        <v>IMLAY</v>
      </c>
      <c r="C754" s="171" t="str">
        <f t="shared" si="46"/>
        <v>Шляпа</v>
      </c>
      <c r="D754" s="172" t="str">
        <f t="shared" si="47"/>
        <v>Шляпы</v>
      </c>
      <c r="E754" s="163" t="s">
        <v>3521</v>
      </c>
      <c r="F754" s="164" t="s">
        <v>3522</v>
      </c>
      <c r="G754" s="165" t="s">
        <v>553</v>
      </c>
      <c r="H754" s="166" t="s">
        <v>3523</v>
      </c>
      <c r="I754" s="167">
        <v>1</v>
      </c>
      <c r="J754" s="168" t="s">
        <v>3523</v>
      </c>
      <c r="L754" s="170">
        <v>1</v>
      </c>
    </row>
    <row r="755" spans="1:12" x14ac:dyDescent="0.25">
      <c r="A755" s="171" t="str">
        <f t="shared" si="44"/>
        <v>63297BH</v>
      </c>
      <c r="B755" s="171" t="str">
        <f t="shared" si="45"/>
        <v>BRAYLON</v>
      </c>
      <c r="C755" s="171" t="str">
        <f t="shared" si="46"/>
        <v>Шляпа</v>
      </c>
      <c r="D755" s="172" t="str">
        <f t="shared" si="47"/>
        <v>Шляпы</v>
      </c>
      <c r="E755" s="163" t="s">
        <v>3524</v>
      </c>
      <c r="F755" s="164" t="s">
        <v>3525</v>
      </c>
      <c r="G755" s="165" t="s">
        <v>553</v>
      </c>
      <c r="H755" s="166" t="s">
        <v>3526</v>
      </c>
      <c r="I755" s="167">
        <v>1</v>
      </c>
      <c r="J755" s="168" t="s">
        <v>3526</v>
      </c>
      <c r="L755" s="170">
        <v>1</v>
      </c>
    </row>
    <row r="756" spans="1:12" x14ac:dyDescent="0.25">
      <c r="A756" s="171" t="str">
        <f t="shared" si="44"/>
        <v>63298BH</v>
      </c>
      <c r="B756" s="171" t="str">
        <f t="shared" si="45"/>
        <v>GLASER</v>
      </c>
      <c r="C756" s="171" t="str">
        <f t="shared" si="46"/>
        <v>Шляпа</v>
      </c>
      <c r="D756" s="172" t="str">
        <f t="shared" si="47"/>
        <v>Шляпы</v>
      </c>
      <c r="E756" s="163" t="s">
        <v>3527</v>
      </c>
      <c r="F756" s="164" t="s">
        <v>3528</v>
      </c>
      <c r="G756" s="165" t="s">
        <v>552</v>
      </c>
      <c r="H756" s="166" t="s">
        <v>3529</v>
      </c>
      <c r="I756" s="167">
        <v>1</v>
      </c>
      <c r="J756" s="168" t="s">
        <v>3529</v>
      </c>
      <c r="L756" s="170">
        <v>1</v>
      </c>
    </row>
    <row r="757" spans="1:12" x14ac:dyDescent="0.25">
      <c r="A757" s="171">
        <f t="shared" si="44"/>
        <v>7001</v>
      </c>
      <c r="B757" s="171" t="str">
        <f t="shared" si="45"/>
        <v>O</v>
      </c>
      <c r="C757" s="171" t="str">
        <f t="shared" si="46"/>
        <v>Шляпа</v>
      </c>
      <c r="D757" s="172" t="str">
        <f t="shared" si="47"/>
        <v>Шляпы</v>
      </c>
      <c r="E757" s="163" t="s">
        <v>1854</v>
      </c>
      <c r="F757" s="164" t="s">
        <v>1033</v>
      </c>
      <c r="G757" s="165" t="s">
        <v>555</v>
      </c>
      <c r="H757" s="166" t="s">
        <v>3530</v>
      </c>
      <c r="I757" s="167">
        <v>4</v>
      </c>
      <c r="J757" s="168" t="s">
        <v>3531</v>
      </c>
      <c r="L757" s="170">
        <v>4</v>
      </c>
    </row>
    <row r="758" spans="1:12" x14ac:dyDescent="0.25">
      <c r="A758" s="171">
        <f t="shared" si="44"/>
        <v>7001</v>
      </c>
      <c r="B758" s="171" t="str">
        <f t="shared" si="45"/>
        <v>O</v>
      </c>
      <c r="C758" s="171" t="str">
        <f t="shared" si="46"/>
        <v>Шляпа</v>
      </c>
      <c r="D758" s="172" t="str">
        <f t="shared" si="47"/>
        <v>Шляпы</v>
      </c>
      <c r="E758" s="163" t="s">
        <v>1855</v>
      </c>
      <c r="F758" s="164" t="s">
        <v>1033</v>
      </c>
      <c r="G758" s="165" t="s">
        <v>552</v>
      </c>
      <c r="H758" s="166" t="s">
        <v>3530</v>
      </c>
      <c r="I758" s="167">
        <v>8</v>
      </c>
      <c r="J758" s="168" t="s">
        <v>3532</v>
      </c>
      <c r="L758" s="170">
        <v>8</v>
      </c>
    </row>
    <row r="759" spans="1:12" x14ac:dyDescent="0.25">
      <c r="A759" s="171">
        <f t="shared" si="44"/>
        <v>7001</v>
      </c>
      <c r="B759" s="171" t="str">
        <f t="shared" si="45"/>
        <v>O</v>
      </c>
      <c r="C759" s="171" t="str">
        <f t="shared" si="46"/>
        <v>Шляпа</v>
      </c>
      <c r="D759" s="172" t="str">
        <f t="shared" si="47"/>
        <v>Шляпы</v>
      </c>
      <c r="E759" s="163" t="s">
        <v>1034</v>
      </c>
      <c r="F759" s="164" t="s">
        <v>1033</v>
      </c>
      <c r="G759" s="165" t="s">
        <v>553</v>
      </c>
      <c r="H759" s="166" t="s">
        <v>3530</v>
      </c>
      <c r="I759" s="167">
        <v>7</v>
      </c>
      <c r="J759" s="168" t="s">
        <v>3533</v>
      </c>
      <c r="L759" s="170">
        <v>7</v>
      </c>
    </row>
    <row r="760" spans="1:12" x14ac:dyDescent="0.25">
      <c r="A760" s="171">
        <f t="shared" si="44"/>
        <v>7001</v>
      </c>
      <c r="B760" s="171" t="str">
        <f t="shared" si="45"/>
        <v>O</v>
      </c>
      <c r="C760" s="171" t="str">
        <f t="shared" si="46"/>
        <v>Шляпа</v>
      </c>
      <c r="D760" s="172" t="str">
        <f t="shared" si="47"/>
        <v>Шляпы</v>
      </c>
      <c r="E760" s="163" t="s">
        <v>1856</v>
      </c>
      <c r="F760" s="164" t="s">
        <v>1033</v>
      </c>
      <c r="G760" s="165" t="s">
        <v>550</v>
      </c>
      <c r="H760" s="166" t="s">
        <v>3530</v>
      </c>
      <c r="I760" s="167">
        <v>2</v>
      </c>
      <c r="J760" s="168" t="s">
        <v>3534</v>
      </c>
      <c r="L760" s="170">
        <v>2</v>
      </c>
    </row>
    <row r="761" spans="1:12" x14ac:dyDescent="0.25">
      <c r="A761" s="171">
        <f t="shared" si="44"/>
        <v>7001</v>
      </c>
      <c r="B761" s="171" t="str">
        <f t="shared" si="45"/>
        <v>O</v>
      </c>
      <c r="C761" s="171" t="str">
        <f t="shared" si="46"/>
        <v>Шляпа</v>
      </c>
      <c r="D761" s="172" t="str">
        <f t="shared" si="47"/>
        <v>Шляпы</v>
      </c>
      <c r="E761" s="163" t="s">
        <v>3535</v>
      </c>
      <c r="F761" s="164" t="s">
        <v>3536</v>
      </c>
      <c r="G761" s="165" t="s">
        <v>555</v>
      </c>
      <c r="H761" s="166" t="s">
        <v>3537</v>
      </c>
      <c r="I761" s="167">
        <v>2</v>
      </c>
      <c r="J761" s="168" t="s">
        <v>3538</v>
      </c>
      <c r="L761" s="170">
        <v>2</v>
      </c>
    </row>
    <row r="762" spans="1:12" x14ac:dyDescent="0.25">
      <c r="A762" s="171">
        <f t="shared" si="44"/>
        <v>7001</v>
      </c>
      <c r="B762" s="171" t="str">
        <f t="shared" si="45"/>
        <v>O</v>
      </c>
      <c r="C762" s="171" t="str">
        <f t="shared" si="46"/>
        <v>Шляпа</v>
      </c>
      <c r="D762" s="172" t="str">
        <f t="shared" si="47"/>
        <v>Шляпы</v>
      </c>
      <c r="E762" s="163" t="s">
        <v>3539</v>
      </c>
      <c r="F762" s="164" t="s">
        <v>3536</v>
      </c>
      <c r="G762" s="165" t="s">
        <v>552</v>
      </c>
      <c r="H762" s="166" t="s">
        <v>3540</v>
      </c>
      <c r="I762" s="167">
        <v>3</v>
      </c>
      <c r="J762" s="168" t="s">
        <v>3541</v>
      </c>
      <c r="L762" s="170">
        <v>3</v>
      </c>
    </row>
    <row r="763" spans="1:12" x14ac:dyDescent="0.25">
      <c r="A763" s="171">
        <f t="shared" si="44"/>
        <v>7001</v>
      </c>
      <c r="B763" s="171" t="str">
        <f t="shared" si="45"/>
        <v>O</v>
      </c>
      <c r="C763" s="171" t="str">
        <f t="shared" si="46"/>
        <v>Шляпа</v>
      </c>
      <c r="D763" s="172" t="str">
        <f t="shared" si="47"/>
        <v>Шляпы</v>
      </c>
      <c r="E763" s="163" t="s">
        <v>3542</v>
      </c>
      <c r="F763" s="164" t="s">
        <v>3536</v>
      </c>
      <c r="G763" s="165" t="s">
        <v>553</v>
      </c>
      <c r="H763" s="166" t="s">
        <v>3537</v>
      </c>
      <c r="I763" s="167">
        <v>2</v>
      </c>
      <c r="J763" s="168" t="s">
        <v>3538</v>
      </c>
      <c r="L763" s="170">
        <v>2</v>
      </c>
    </row>
    <row r="764" spans="1:12" x14ac:dyDescent="0.25">
      <c r="A764" s="171">
        <f t="shared" si="44"/>
        <v>7001</v>
      </c>
      <c r="B764" s="171" t="str">
        <f t="shared" si="45"/>
        <v>O</v>
      </c>
      <c r="C764" s="171" t="str">
        <f t="shared" si="46"/>
        <v>Шляпа</v>
      </c>
      <c r="D764" s="172" t="str">
        <f t="shared" si="47"/>
        <v>Шляпы</v>
      </c>
      <c r="E764" s="163" t="s">
        <v>1841</v>
      </c>
      <c r="F764" s="164" t="s">
        <v>1310</v>
      </c>
      <c r="G764" s="165" t="s">
        <v>555</v>
      </c>
      <c r="H764" s="166" t="s">
        <v>3543</v>
      </c>
      <c r="I764" s="167">
        <v>1</v>
      </c>
      <c r="J764" s="168" t="s">
        <v>3543</v>
      </c>
      <c r="L764" s="170">
        <v>1</v>
      </c>
    </row>
    <row r="765" spans="1:12" x14ac:dyDescent="0.25">
      <c r="A765" s="171">
        <f t="shared" si="44"/>
        <v>7001</v>
      </c>
      <c r="B765" s="171" t="str">
        <f t="shared" si="45"/>
        <v>O</v>
      </c>
      <c r="C765" s="171" t="str">
        <f t="shared" si="46"/>
        <v>Шляпа</v>
      </c>
      <c r="D765" s="172" t="str">
        <f t="shared" si="47"/>
        <v>Шляпы</v>
      </c>
      <c r="E765" s="163" t="s">
        <v>1309</v>
      </c>
      <c r="F765" s="164" t="s">
        <v>1310</v>
      </c>
      <c r="G765" s="165" t="s">
        <v>552</v>
      </c>
      <c r="H765" s="166" t="s">
        <v>3544</v>
      </c>
      <c r="I765" s="167">
        <v>3</v>
      </c>
      <c r="J765" s="168" t="s">
        <v>3545</v>
      </c>
      <c r="L765" s="170">
        <v>3</v>
      </c>
    </row>
    <row r="766" spans="1:12" x14ac:dyDescent="0.25">
      <c r="A766" s="171">
        <f t="shared" si="44"/>
        <v>7001</v>
      </c>
      <c r="B766" s="171" t="str">
        <f t="shared" si="45"/>
        <v>O</v>
      </c>
      <c r="C766" s="171" t="str">
        <f t="shared" si="46"/>
        <v>Шляпа</v>
      </c>
      <c r="D766" s="172" t="str">
        <f t="shared" si="47"/>
        <v>Шляпы</v>
      </c>
      <c r="E766" s="163" t="s">
        <v>1842</v>
      </c>
      <c r="F766" s="164" t="s">
        <v>1310</v>
      </c>
      <c r="G766" s="165" t="s">
        <v>553</v>
      </c>
      <c r="H766" s="166" t="s">
        <v>3543</v>
      </c>
      <c r="I766" s="167">
        <v>1</v>
      </c>
      <c r="J766" s="168" t="s">
        <v>3543</v>
      </c>
      <c r="L766" s="170">
        <v>1</v>
      </c>
    </row>
    <row r="767" spans="1:12" x14ac:dyDescent="0.25">
      <c r="A767" s="171">
        <f t="shared" si="44"/>
        <v>7001</v>
      </c>
      <c r="B767" s="171" t="str">
        <f t="shared" si="45"/>
        <v>O</v>
      </c>
      <c r="C767" s="171" t="str">
        <f t="shared" si="46"/>
        <v>Шляпа</v>
      </c>
      <c r="D767" s="172" t="str">
        <f t="shared" si="47"/>
        <v>Шляпы</v>
      </c>
      <c r="E767" s="163" t="s">
        <v>1311</v>
      </c>
      <c r="F767" s="164" t="s">
        <v>1310</v>
      </c>
      <c r="G767" s="165" t="s">
        <v>550</v>
      </c>
      <c r="H767" s="166" t="s">
        <v>3543</v>
      </c>
      <c r="I767" s="167">
        <v>2</v>
      </c>
      <c r="J767" s="168" t="s">
        <v>3546</v>
      </c>
      <c r="L767" s="170">
        <v>2</v>
      </c>
    </row>
    <row r="768" spans="1:12" x14ac:dyDescent="0.25">
      <c r="A768" s="171">
        <f t="shared" si="44"/>
        <v>7001</v>
      </c>
      <c r="B768" s="171" t="str">
        <f t="shared" si="45"/>
        <v>O</v>
      </c>
      <c r="C768" s="171" t="str">
        <f t="shared" si="46"/>
        <v>Шляпа</v>
      </c>
      <c r="D768" s="172" t="str">
        <f t="shared" si="47"/>
        <v>Шляпы</v>
      </c>
      <c r="E768" s="163" t="s">
        <v>1848</v>
      </c>
      <c r="F768" s="164" t="s">
        <v>1849</v>
      </c>
      <c r="G768" s="165" t="s">
        <v>555</v>
      </c>
      <c r="H768" s="166" t="s">
        <v>3547</v>
      </c>
      <c r="I768" s="167">
        <v>2</v>
      </c>
      <c r="J768" s="168" t="s">
        <v>3548</v>
      </c>
      <c r="L768" s="170">
        <v>2</v>
      </c>
    </row>
    <row r="769" spans="1:12" x14ac:dyDescent="0.25">
      <c r="A769" s="171">
        <f t="shared" si="44"/>
        <v>7001</v>
      </c>
      <c r="B769" s="171" t="str">
        <f t="shared" si="45"/>
        <v>O</v>
      </c>
      <c r="C769" s="171" t="str">
        <f t="shared" si="46"/>
        <v>Шляпа</v>
      </c>
      <c r="D769" s="172" t="str">
        <f t="shared" si="47"/>
        <v>Шляпы</v>
      </c>
      <c r="E769" s="163" t="s">
        <v>1850</v>
      </c>
      <c r="F769" s="164" t="s">
        <v>1849</v>
      </c>
      <c r="G769" s="165" t="s">
        <v>552</v>
      </c>
      <c r="H769" s="166" t="s">
        <v>3547</v>
      </c>
      <c r="I769" s="167">
        <v>3</v>
      </c>
      <c r="J769" s="168" t="s">
        <v>3549</v>
      </c>
      <c r="L769" s="170">
        <v>3</v>
      </c>
    </row>
    <row r="770" spans="1:12" x14ac:dyDescent="0.25">
      <c r="A770" s="171">
        <f t="shared" si="44"/>
        <v>7001</v>
      </c>
      <c r="B770" s="171" t="str">
        <f t="shared" si="45"/>
        <v>O</v>
      </c>
      <c r="C770" s="171" t="str">
        <f t="shared" si="46"/>
        <v>Шляпа</v>
      </c>
      <c r="D770" s="172" t="str">
        <f t="shared" si="47"/>
        <v>Шляпы</v>
      </c>
      <c r="E770" s="163" t="s">
        <v>1851</v>
      </c>
      <c r="F770" s="164" t="s">
        <v>1849</v>
      </c>
      <c r="G770" s="165" t="s">
        <v>553</v>
      </c>
      <c r="H770" s="166" t="s">
        <v>3547</v>
      </c>
      <c r="I770" s="167">
        <v>5</v>
      </c>
      <c r="J770" s="168" t="s">
        <v>3550</v>
      </c>
      <c r="L770" s="170">
        <v>5</v>
      </c>
    </row>
    <row r="771" spans="1:12" x14ac:dyDescent="0.25">
      <c r="A771" s="171">
        <f t="shared" ref="A771:A834" si="48">_xlfn.LET(_xlpm.START,FIND("арт. ",F771)+5,_xlpm.END,FIND(" ",F771,_xlpm.START),_xlpm.Result,TRIM(MID(F771,_xlpm.START,_xlpm.END-_xlpm.START)),IFERROR(VALUE(_xlpm.Result),_xlpm.Result))</f>
        <v>7001</v>
      </c>
      <c r="B771" s="171" t="str">
        <f t="shared" ref="B771:B834" si="49">_xlfn.LET(_xlpm.START,FIND("арт. ",F771)+13,_xlpm.END,FIND("(",F771),TRIM(MID(F771,_xlpm.START,_xlpm.END-_xlpm.START)))</f>
        <v>O</v>
      </c>
      <c r="C771" s="171" t="str">
        <f t="shared" ref="C771:C834" si="50">_xlfn.LET(_xlpm.START,1,_xlpm.END,FIND(MID($Q$1,1,1),F771),TRIM(MID(F771,_xlpm.START,_xlpm.END-_xlpm.START)))</f>
        <v>Шляпа</v>
      </c>
      <c r="D771" s="172" t="str">
        <f t="shared" ref="D771:D834" si="51">VLOOKUP(C771,M:N,2,0)</f>
        <v>Шляпы</v>
      </c>
      <c r="E771" s="163" t="s">
        <v>1852</v>
      </c>
      <c r="F771" s="164" t="s">
        <v>1849</v>
      </c>
      <c r="G771" s="165" t="s">
        <v>550</v>
      </c>
      <c r="H771" s="166" t="s">
        <v>3547</v>
      </c>
      <c r="I771" s="167">
        <v>1</v>
      </c>
      <c r="J771" s="168" t="s">
        <v>3547</v>
      </c>
      <c r="L771" s="170">
        <v>1</v>
      </c>
    </row>
    <row r="772" spans="1:12" x14ac:dyDescent="0.25">
      <c r="A772" s="171">
        <f t="shared" si="48"/>
        <v>7001</v>
      </c>
      <c r="B772" s="171" t="str">
        <f t="shared" si="49"/>
        <v>O</v>
      </c>
      <c r="C772" s="171" t="str">
        <f t="shared" si="50"/>
        <v>Шляпа</v>
      </c>
      <c r="D772" s="172" t="str">
        <f t="shared" si="51"/>
        <v>Шляпы</v>
      </c>
      <c r="E772" s="163" t="s">
        <v>1853</v>
      </c>
      <c r="F772" s="164" t="s">
        <v>1849</v>
      </c>
      <c r="G772" s="165" t="s">
        <v>551</v>
      </c>
      <c r="H772" s="166" t="s">
        <v>3547</v>
      </c>
      <c r="I772" s="167">
        <v>1</v>
      </c>
      <c r="J772" s="168" t="s">
        <v>3547</v>
      </c>
      <c r="L772" s="170">
        <v>1</v>
      </c>
    </row>
    <row r="773" spans="1:12" x14ac:dyDescent="0.25">
      <c r="A773" s="171">
        <f t="shared" si="48"/>
        <v>7001</v>
      </c>
      <c r="B773" s="171" t="str">
        <f t="shared" si="49"/>
        <v>O</v>
      </c>
      <c r="C773" s="171" t="str">
        <f t="shared" si="50"/>
        <v>Шляпа</v>
      </c>
      <c r="D773" s="172" t="str">
        <f t="shared" si="51"/>
        <v>Шляпы</v>
      </c>
      <c r="E773" s="163" t="s">
        <v>3551</v>
      </c>
      <c r="F773" s="164" t="s">
        <v>1840</v>
      </c>
      <c r="G773" s="165" t="s">
        <v>555</v>
      </c>
      <c r="H773" s="166" t="s">
        <v>3537</v>
      </c>
      <c r="I773" s="167">
        <v>2</v>
      </c>
      <c r="J773" s="168" t="s">
        <v>3538</v>
      </c>
      <c r="L773" s="170">
        <v>2</v>
      </c>
    </row>
    <row r="774" spans="1:12" x14ac:dyDescent="0.25">
      <c r="A774" s="171">
        <f t="shared" si="48"/>
        <v>7001</v>
      </c>
      <c r="B774" s="171" t="str">
        <f t="shared" si="49"/>
        <v>O</v>
      </c>
      <c r="C774" s="171" t="str">
        <f t="shared" si="50"/>
        <v>Шляпа</v>
      </c>
      <c r="D774" s="172" t="str">
        <f t="shared" si="51"/>
        <v>Шляпы</v>
      </c>
      <c r="E774" s="163" t="s">
        <v>1839</v>
      </c>
      <c r="F774" s="164" t="s">
        <v>1840</v>
      </c>
      <c r="G774" s="165" t="s">
        <v>552</v>
      </c>
      <c r="H774" s="166" t="s">
        <v>3537</v>
      </c>
      <c r="I774" s="167">
        <v>4</v>
      </c>
      <c r="J774" s="168" t="s">
        <v>3552</v>
      </c>
      <c r="L774" s="170">
        <v>4</v>
      </c>
    </row>
    <row r="775" spans="1:12" x14ac:dyDescent="0.25">
      <c r="A775" s="171">
        <f t="shared" si="48"/>
        <v>7001</v>
      </c>
      <c r="B775" s="171" t="str">
        <f t="shared" si="49"/>
        <v>O</v>
      </c>
      <c r="C775" s="171" t="str">
        <f t="shared" si="50"/>
        <v>Шляпа</v>
      </c>
      <c r="D775" s="172" t="str">
        <f t="shared" si="51"/>
        <v>Шляпы</v>
      </c>
      <c r="E775" s="163" t="s">
        <v>3553</v>
      </c>
      <c r="F775" s="164" t="s">
        <v>1840</v>
      </c>
      <c r="G775" s="165" t="s">
        <v>553</v>
      </c>
      <c r="H775" s="166" t="s">
        <v>3537</v>
      </c>
      <c r="I775" s="167">
        <v>4</v>
      </c>
      <c r="J775" s="168" t="s">
        <v>3552</v>
      </c>
      <c r="L775" s="170">
        <v>4</v>
      </c>
    </row>
    <row r="776" spans="1:12" x14ac:dyDescent="0.25">
      <c r="A776" s="171">
        <f t="shared" si="48"/>
        <v>7001</v>
      </c>
      <c r="B776" s="171" t="str">
        <f t="shared" si="49"/>
        <v>O</v>
      </c>
      <c r="C776" s="171" t="str">
        <f t="shared" si="50"/>
        <v>Шляпа</v>
      </c>
      <c r="D776" s="172" t="str">
        <f t="shared" si="51"/>
        <v>Шляпы</v>
      </c>
      <c r="E776" s="163" t="s">
        <v>3554</v>
      </c>
      <c r="F776" s="164" t="s">
        <v>1840</v>
      </c>
      <c r="G776" s="165" t="s">
        <v>550</v>
      </c>
      <c r="H776" s="166" t="s">
        <v>3537</v>
      </c>
      <c r="I776" s="167">
        <v>2</v>
      </c>
      <c r="J776" s="168" t="s">
        <v>3538</v>
      </c>
      <c r="L776" s="170">
        <v>2</v>
      </c>
    </row>
    <row r="777" spans="1:12" x14ac:dyDescent="0.25">
      <c r="A777" s="171">
        <f t="shared" si="48"/>
        <v>7001</v>
      </c>
      <c r="B777" s="171" t="str">
        <f t="shared" si="49"/>
        <v>O</v>
      </c>
      <c r="C777" s="171" t="str">
        <f t="shared" si="50"/>
        <v>Шляпа</v>
      </c>
      <c r="D777" s="172" t="str">
        <f t="shared" si="51"/>
        <v>Шляпы</v>
      </c>
      <c r="E777" s="163" t="s">
        <v>3555</v>
      </c>
      <c r="F777" s="164" t="s">
        <v>1294</v>
      </c>
      <c r="G777" s="165" t="s">
        <v>555</v>
      </c>
      <c r="H777" s="166" t="s">
        <v>3537</v>
      </c>
      <c r="I777" s="167">
        <v>1</v>
      </c>
      <c r="J777" s="168" t="s">
        <v>3537</v>
      </c>
      <c r="L777" s="170">
        <v>1</v>
      </c>
    </row>
    <row r="778" spans="1:12" x14ac:dyDescent="0.25">
      <c r="A778" s="171">
        <f t="shared" si="48"/>
        <v>7001</v>
      </c>
      <c r="B778" s="171" t="str">
        <f t="shared" si="49"/>
        <v>O</v>
      </c>
      <c r="C778" s="171" t="str">
        <f t="shared" si="50"/>
        <v>Шляпа</v>
      </c>
      <c r="D778" s="172" t="str">
        <f t="shared" si="51"/>
        <v>Шляпы</v>
      </c>
      <c r="E778" s="163" t="s">
        <v>1295</v>
      </c>
      <c r="F778" s="164" t="s">
        <v>1294</v>
      </c>
      <c r="G778" s="165" t="s">
        <v>552</v>
      </c>
      <c r="H778" s="166" t="s">
        <v>3537</v>
      </c>
      <c r="I778" s="167">
        <v>3</v>
      </c>
      <c r="J778" s="168" t="s">
        <v>3556</v>
      </c>
      <c r="L778" s="170">
        <v>3</v>
      </c>
    </row>
    <row r="779" spans="1:12" x14ac:dyDescent="0.25">
      <c r="A779" s="171">
        <f t="shared" si="48"/>
        <v>7001</v>
      </c>
      <c r="B779" s="171" t="str">
        <f t="shared" si="49"/>
        <v>O</v>
      </c>
      <c r="C779" s="171" t="str">
        <f t="shared" si="50"/>
        <v>Шляпа</v>
      </c>
      <c r="D779" s="172" t="str">
        <f t="shared" si="51"/>
        <v>Шляпы</v>
      </c>
      <c r="E779" s="163" t="s">
        <v>1296</v>
      </c>
      <c r="F779" s="164" t="s">
        <v>1294</v>
      </c>
      <c r="G779" s="165" t="s">
        <v>553</v>
      </c>
      <c r="H779" s="166" t="s">
        <v>3537</v>
      </c>
      <c r="I779" s="167">
        <v>2</v>
      </c>
      <c r="J779" s="168" t="s">
        <v>3538</v>
      </c>
      <c r="L779" s="170">
        <v>2</v>
      </c>
    </row>
    <row r="780" spans="1:12" x14ac:dyDescent="0.25">
      <c r="A780" s="171">
        <f t="shared" si="48"/>
        <v>7001</v>
      </c>
      <c r="B780" s="171" t="str">
        <f t="shared" si="49"/>
        <v>O</v>
      </c>
      <c r="C780" s="171" t="str">
        <f t="shared" si="50"/>
        <v>Шляпа</v>
      </c>
      <c r="D780" s="172" t="str">
        <f t="shared" si="51"/>
        <v>Шляпы</v>
      </c>
      <c r="E780" s="163" t="s">
        <v>1299</v>
      </c>
      <c r="F780" s="164" t="s">
        <v>576</v>
      </c>
      <c r="G780" s="165" t="s">
        <v>552</v>
      </c>
      <c r="H780" s="166" t="s">
        <v>3543</v>
      </c>
      <c r="I780" s="167">
        <v>1</v>
      </c>
      <c r="J780" s="168" t="s">
        <v>3543</v>
      </c>
      <c r="L780" s="170">
        <v>1</v>
      </c>
    </row>
    <row r="781" spans="1:12" x14ac:dyDescent="0.25">
      <c r="A781" s="171">
        <f t="shared" si="48"/>
        <v>7001</v>
      </c>
      <c r="B781" s="171" t="str">
        <f t="shared" si="49"/>
        <v>O</v>
      </c>
      <c r="C781" s="171" t="str">
        <f t="shared" si="50"/>
        <v>Шляпа</v>
      </c>
      <c r="D781" s="172" t="str">
        <f t="shared" si="51"/>
        <v>Шляпы</v>
      </c>
      <c r="E781" s="163" t="s">
        <v>1300</v>
      </c>
      <c r="F781" s="164" t="s">
        <v>576</v>
      </c>
      <c r="G781" s="165" t="s">
        <v>553</v>
      </c>
      <c r="H781" s="166" t="s">
        <v>3543</v>
      </c>
      <c r="I781" s="167">
        <v>3</v>
      </c>
      <c r="J781" s="168" t="s">
        <v>3557</v>
      </c>
      <c r="L781" s="170">
        <v>3</v>
      </c>
    </row>
    <row r="782" spans="1:12" x14ac:dyDescent="0.25">
      <c r="A782" s="171">
        <f t="shared" si="48"/>
        <v>7001</v>
      </c>
      <c r="B782" s="171" t="str">
        <f t="shared" si="49"/>
        <v>O</v>
      </c>
      <c r="C782" s="171" t="str">
        <f t="shared" si="50"/>
        <v>Шляпа</v>
      </c>
      <c r="D782" s="172" t="str">
        <f t="shared" si="51"/>
        <v>Шляпы</v>
      </c>
      <c r="E782" s="163" t="s">
        <v>1837</v>
      </c>
      <c r="F782" s="164" t="s">
        <v>576</v>
      </c>
      <c r="G782" s="165" t="s">
        <v>550</v>
      </c>
      <c r="H782" s="166" t="s">
        <v>3530</v>
      </c>
      <c r="I782" s="167">
        <v>2</v>
      </c>
      <c r="J782" s="168" t="s">
        <v>3534</v>
      </c>
      <c r="L782" s="170">
        <v>2</v>
      </c>
    </row>
    <row r="783" spans="1:12" x14ac:dyDescent="0.25">
      <c r="A783" s="171">
        <f t="shared" si="48"/>
        <v>7001</v>
      </c>
      <c r="B783" s="171" t="str">
        <f t="shared" si="49"/>
        <v>O</v>
      </c>
      <c r="C783" s="171" t="str">
        <f t="shared" si="50"/>
        <v>Шляпа</v>
      </c>
      <c r="D783" s="172" t="str">
        <f t="shared" si="51"/>
        <v>Шляпы</v>
      </c>
      <c r="E783" s="163" t="s">
        <v>1838</v>
      </c>
      <c r="F783" s="164" t="s">
        <v>576</v>
      </c>
      <c r="G783" s="165" t="s">
        <v>551</v>
      </c>
      <c r="H783" s="166" t="s">
        <v>3530</v>
      </c>
      <c r="I783" s="167">
        <v>1</v>
      </c>
      <c r="J783" s="168" t="s">
        <v>3530</v>
      </c>
      <c r="L783" s="170">
        <v>1</v>
      </c>
    </row>
    <row r="784" spans="1:12" x14ac:dyDescent="0.25">
      <c r="A784" s="171">
        <f t="shared" si="48"/>
        <v>7001</v>
      </c>
      <c r="B784" s="171" t="str">
        <f t="shared" si="49"/>
        <v>O</v>
      </c>
      <c r="C784" s="171" t="str">
        <f t="shared" si="50"/>
        <v>Шляпа</v>
      </c>
      <c r="D784" s="172" t="str">
        <f t="shared" si="51"/>
        <v>Шляпы</v>
      </c>
      <c r="E784" s="163" t="s">
        <v>758</v>
      </c>
      <c r="F784" s="164" t="s">
        <v>757</v>
      </c>
      <c r="G784" s="165" t="s">
        <v>553</v>
      </c>
      <c r="H784" s="166" t="s">
        <v>3558</v>
      </c>
      <c r="I784" s="167">
        <v>1</v>
      </c>
      <c r="J784" s="168" t="s">
        <v>3558</v>
      </c>
      <c r="L784" s="170">
        <v>1</v>
      </c>
    </row>
    <row r="785" spans="1:12" x14ac:dyDescent="0.25">
      <c r="A785" s="171">
        <f t="shared" si="48"/>
        <v>7001</v>
      </c>
      <c r="B785" s="171" t="str">
        <f t="shared" si="49"/>
        <v>O</v>
      </c>
      <c r="C785" s="171" t="str">
        <f t="shared" si="50"/>
        <v>Шляпа</v>
      </c>
      <c r="D785" s="172" t="str">
        <f t="shared" si="51"/>
        <v>Шляпы</v>
      </c>
      <c r="E785" s="163" t="s">
        <v>1301</v>
      </c>
      <c r="F785" s="164" t="s">
        <v>1302</v>
      </c>
      <c r="G785" s="165" t="s">
        <v>555</v>
      </c>
      <c r="H785" s="166" t="s">
        <v>3543</v>
      </c>
      <c r="I785" s="167">
        <v>2</v>
      </c>
      <c r="J785" s="168" t="s">
        <v>3546</v>
      </c>
      <c r="L785" s="170">
        <v>2</v>
      </c>
    </row>
    <row r="786" spans="1:12" x14ac:dyDescent="0.25">
      <c r="A786" s="171">
        <f t="shared" si="48"/>
        <v>7001</v>
      </c>
      <c r="B786" s="171" t="str">
        <f t="shared" si="49"/>
        <v>O</v>
      </c>
      <c r="C786" s="171" t="str">
        <f t="shared" si="50"/>
        <v>Шляпа</v>
      </c>
      <c r="D786" s="172" t="str">
        <f t="shared" si="51"/>
        <v>Шляпы</v>
      </c>
      <c r="E786" s="163" t="s">
        <v>1303</v>
      </c>
      <c r="F786" s="164" t="s">
        <v>1302</v>
      </c>
      <c r="G786" s="165" t="s">
        <v>552</v>
      </c>
      <c r="H786" s="166" t="s">
        <v>3543</v>
      </c>
      <c r="I786" s="167">
        <v>3</v>
      </c>
      <c r="J786" s="168" t="s">
        <v>3557</v>
      </c>
      <c r="L786" s="170">
        <v>3</v>
      </c>
    </row>
    <row r="787" spans="1:12" x14ac:dyDescent="0.25">
      <c r="A787" s="171">
        <f t="shared" si="48"/>
        <v>7001</v>
      </c>
      <c r="B787" s="171" t="str">
        <f t="shared" si="49"/>
        <v>O</v>
      </c>
      <c r="C787" s="171" t="str">
        <f t="shared" si="50"/>
        <v>Шляпа</v>
      </c>
      <c r="D787" s="172" t="str">
        <f t="shared" si="51"/>
        <v>Шляпы</v>
      </c>
      <c r="E787" s="163" t="s">
        <v>1304</v>
      </c>
      <c r="F787" s="164" t="s">
        <v>1302</v>
      </c>
      <c r="G787" s="165" t="s">
        <v>553</v>
      </c>
      <c r="H787" s="166" t="s">
        <v>3543</v>
      </c>
      <c r="I787" s="167">
        <v>1</v>
      </c>
      <c r="J787" s="168" t="s">
        <v>3543</v>
      </c>
      <c r="L787" s="170">
        <v>1</v>
      </c>
    </row>
    <row r="788" spans="1:12" x14ac:dyDescent="0.25">
      <c r="A788" s="171">
        <f t="shared" si="48"/>
        <v>7001</v>
      </c>
      <c r="B788" s="171" t="str">
        <f t="shared" si="49"/>
        <v>O</v>
      </c>
      <c r="C788" s="171" t="str">
        <f t="shared" si="50"/>
        <v>Шляпа</v>
      </c>
      <c r="D788" s="172" t="str">
        <f t="shared" si="51"/>
        <v>Шляпы</v>
      </c>
      <c r="E788" s="163" t="s">
        <v>1843</v>
      </c>
      <c r="F788" s="164" t="s">
        <v>1844</v>
      </c>
      <c r="G788" s="165" t="s">
        <v>555</v>
      </c>
      <c r="H788" s="166" t="s">
        <v>3530</v>
      </c>
      <c r="I788" s="167">
        <v>1</v>
      </c>
      <c r="J788" s="168" t="s">
        <v>3530</v>
      </c>
      <c r="L788" s="170">
        <v>1</v>
      </c>
    </row>
    <row r="789" spans="1:12" x14ac:dyDescent="0.25">
      <c r="A789" s="171">
        <f t="shared" si="48"/>
        <v>7001</v>
      </c>
      <c r="B789" s="171" t="str">
        <f t="shared" si="49"/>
        <v>O</v>
      </c>
      <c r="C789" s="171" t="str">
        <f t="shared" si="50"/>
        <v>Шляпа</v>
      </c>
      <c r="D789" s="172" t="str">
        <f t="shared" si="51"/>
        <v>Шляпы</v>
      </c>
      <c r="E789" s="163" t="s">
        <v>1845</v>
      </c>
      <c r="F789" s="164" t="s">
        <v>1844</v>
      </c>
      <c r="G789" s="165" t="s">
        <v>552</v>
      </c>
      <c r="H789" s="166" t="s">
        <v>3530</v>
      </c>
      <c r="I789" s="167">
        <v>3</v>
      </c>
      <c r="J789" s="168" t="s">
        <v>3559</v>
      </c>
      <c r="L789" s="170">
        <v>3</v>
      </c>
    </row>
    <row r="790" spans="1:12" x14ac:dyDescent="0.25">
      <c r="A790" s="171">
        <f t="shared" si="48"/>
        <v>7001</v>
      </c>
      <c r="B790" s="171" t="str">
        <f t="shared" si="49"/>
        <v>O</v>
      </c>
      <c r="C790" s="171" t="str">
        <f t="shared" si="50"/>
        <v>Шляпа</v>
      </c>
      <c r="D790" s="172" t="str">
        <f t="shared" si="51"/>
        <v>Шляпы</v>
      </c>
      <c r="E790" s="163" t="s">
        <v>1846</v>
      </c>
      <c r="F790" s="164" t="s">
        <v>1844</v>
      </c>
      <c r="G790" s="165" t="s">
        <v>553</v>
      </c>
      <c r="H790" s="166" t="s">
        <v>3530</v>
      </c>
      <c r="I790" s="167">
        <v>2</v>
      </c>
      <c r="J790" s="168" t="s">
        <v>3534</v>
      </c>
      <c r="L790" s="170">
        <v>2</v>
      </c>
    </row>
    <row r="791" spans="1:12" x14ac:dyDescent="0.25">
      <c r="A791" s="171">
        <f t="shared" si="48"/>
        <v>7001</v>
      </c>
      <c r="B791" s="171" t="str">
        <f t="shared" si="49"/>
        <v>O</v>
      </c>
      <c r="C791" s="171" t="str">
        <f t="shared" si="50"/>
        <v>Шляпа</v>
      </c>
      <c r="D791" s="172" t="str">
        <f t="shared" si="51"/>
        <v>Шляпы</v>
      </c>
      <c r="E791" s="163" t="s">
        <v>1847</v>
      </c>
      <c r="F791" s="164" t="s">
        <v>1844</v>
      </c>
      <c r="G791" s="165" t="s">
        <v>550</v>
      </c>
      <c r="H791" s="166" t="s">
        <v>3530</v>
      </c>
      <c r="I791" s="167">
        <v>2</v>
      </c>
      <c r="J791" s="168" t="s">
        <v>3534</v>
      </c>
      <c r="L791" s="170">
        <v>2</v>
      </c>
    </row>
    <row r="792" spans="1:12" x14ac:dyDescent="0.25">
      <c r="A792" s="171">
        <f t="shared" si="48"/>
        <v>7001</v>
      </c>
      <c r="B792" s="171" t="str">
        <f t="shared" si="49"/>
        <v>O</v>
      </c>
      <c r="C792" s="171" t="str">
        <f t="shared" si="50"/>
        <v>Шляпа</v>
      </c>
      <c r="D792" s="172" t="str">
        <f t="shared" si="51"/>
        <v>Шляпы</v>
      </c>
      <c r="E792" s="163" t="s">
        <v>1305</v>
      </c>
      <c r="F792" s="164" t="s">
        <v>1306</v>
      </c>
      <c r="G792" s="165" t="s">
        <v>552</v>
      </c>
      <c r="H792" s="166" t="s">
        <v>3547</v>
      </c>
      <c r="I792" s="167">
        <v>2</v>
      </c>
      <c r="J792" s="168" t="s">
        <v>3548</v>
      </c>
      <c r="L792" s="170">
        <v>2</v>
      </c>
    </row>
    <row r="793" spans="1:12" x14ac:dyDescent="0.25">
      <c r="A793" s="171">
        <f t="shared" si="48"/>
        <v>7001</v>
      </c>
      <c r="B793" s="171" t="str">
        <f t="shared" si="49"/>
        <v>O</v>
      </c>
      <c r="C793" s="171" t="str">
        <f t="shared" si="50"/>
        <v>Шляпа</v>
      </c>
      <c r="D793" s="172" t="str">
        <f t="shared" si="51"/>
        <v>Шляпы</v>
      </c>
      <c r="E793" s="163" t="s">
        <v>1307</v>
      </c>
      <c r="F793" s="164" t="s">
        <v>1306</v>
      </c>
      <c r="G793" s="165" t="s">
        <v>553</v>
      </c>
      <c r="H793" s="166" t="s">
        <v>3547</v>
      </c>
      <c r="I793" s="167">
        <v>3</v>
      </c>
      <c r="J793" s="168" t="s">
        <v>3549</v>
      </c>
      <c r="L793" s="170">
        <v>3</v>
      </c>
    </row>
    <row r="794" spans="1:12" x14ac:dyDescent="0.25">
      <c r="A794" s="171">
        <f t="shared" si="48"/>
        <v>7001</v>
      </c>
      <c r="B794" s="171" t="str">
        <f t="shared" si="49"/>
        <v>O</v>
      </c>
      <c r="C794" s="171" t="str">
        <f t="shared" si="50"/>
        <v>Шляпа</v>
      </c>
      <c r="D794" s="172" t="str">
        <f t="shared" si="51"/>
        <v>Шляпы</v>
      </c>
      <c r="E794" s="163" t="s">
        <v>1308</v>
      </c>
      <c r="F794" s="164" t="s">
        <v>1306</v>
      </c>
      <c r="G794" s="165" t="s">
        <v>550</v>
      </c>
      <c r="H794" s="166" t="s">
        <v>3547</v>
      </c>
      <c r="I794" s="167">
        <v>1</v>
      </c>
      <c r="J794" s="168" t="s">
        <v>3547</v>
      </c>
      <c r="L794" s="170">
        <v>1</v>
      </c>
    </row>
    <row r="795" spans="1:12" x14ac:dyDescent="0.25">
      <c r="A795" s="171">
        <f t="shared" si="48"/>
        <v>7001</v>
      </c>
      <c r="B795" s="171" t="str">
        <f t="shared" si="49"/>
        <v>O</v>
      </c>
      <c r="C795" s="171" t="str">
        <f t="shared" si="50"/>
        <v>Шляпа</v>
      </c>
      <c r="D795" s="172" t="str">
        <f t="shared" si="51"/>
        <v>Шляпы</v>
      </c>
      <c r="E795" s="163" t="s">
        <v>1830</v>
      </c>
      <c r="F795" s="164" t="s">
        <v>1831</v>
      </c>
      <c r="G795" s="165" t="s">
        <v>555</v>
      </c>
      <c r="H795" s="166" t="s">
        <v>3547</v>
      </c>
      <c r="I795" s="167">
        <v>2</v>
      </c>
      <c r="J795" s="168" t="s">
        <v>3548</v>
      </c>
      <c r="L795" s="170">
        <v>2</v>
      </c>
    </row>
    <row r="796" spans="1:12" x14ac:dyDescent="0.25">
      <c r="A796" s="171">
        <f t="shared" si="48"/>
        <v>7001</v>
      </c>
      <c r="B796" s="171" t="str">
        <f t="shared" si="49"/>
        <v>O</v>
      </c>
      <c r="C796" s="171" t="str">
        <f t="shared" si="50"/>
        <v>Шляпа</v>
      </c>
      <c r="D796" s="172" t="str">
        <f t="shared" si="51"/>
        <v>Шляпы</v>
      </c>
      <c r="E796" s="163" t="s">
        <v>1832</v>
      </c>
      <c r="F796" s="164" t="s">
        <v>1831</v>
      </c>
      <c r="G796" s="165" t="s">
        <v>552</v>
      </c>
      <c r="H796" s="166" t="s">
        <v>3547</v>
      </c>
      <c r="I796" s="167">
        <v>4</v>
      </c>
      <c r="J796" s="168" t="s">
        <v>3560</v>
      </c>
      <c r="L796" s="170">
        <v>4</v>
      </c>
    </row>
    <row r="797" spans="1:12" x14ac:dyDescent="0.25">
      <c r="A797" s="171">
        <f t="shared" si="48"/>
        <v>7001</v>
      </c>
      <c r="B797" s="171" t="str">
        <f t="shared" si="49"/>
        <v>O</v>
      </c>
      <c r="C797" s="171" t="str">
        <f t="shared" si="50"/>
        <v>Шляпа</v>
      </c>
      <c r="D797" s="172" t="str">
        <f t="shared" si="51"/>
        <v>Шляпы</v>
      </c>
      <c r="E797" s="163" t="s">
        <v>1833</v>
      </c>
      <c r="F797" s="164" t="s">
        <v>1831</v>
      </c>
      <c r="G797" s="165" t="s">
        <v>553</v>
      </c>
      <c r="H797" s="166" t="s">
        <v>3547</v>
      </c>
      <c r="I797" s="167">
        <v>4</v>
      </c>
      <c r="J797" s="168" t="s">
        <v>3560</v>
      </c>
      <c r="L797" s="170">
        <v>4</v>
      </c>
    </row>
    <row r="798" spans="1:12" x14ac:dyDescent="0.25">
      <c r="A798" s="171">
        <f t="shared" si="48"/>
        <v>7001</v>
      </c>
      <c r="B798" s="171" t="str">
        <f t="shared" si="49"/>
        <v>O</v>
      </c>
      <c r="C798" s="171" t="str">
        <f t="shared" si="50"/>
        <v>Шляпа</v>
      </c>
      <c r="D798" s="172" t="str">
        <f t="shared" si="51"/>
        <v>Шляпы</v>
      </c>
      <c r="E798" s="163" t="s">
        <v>1834</v>
      </c>
      <c r="F798" s="164" t="s">
        <v>1831</v>
      </c>
      <c r="G798" s="165" t="s">
        <v>550</v>
      </c>
      <c r="H798" s="166" t="s">
        <v>3547</v>
      </c>
      <c r="I798" s="167">
        <v>3</v>
      </c>
      <c r="J798" s="168" t="s">
        <v>3549</v>
      </c>
      <c r="L798" s="170">
        <v>3</v>
      </c>
    </row>
    <row r="799" spans="1:12" x14ac:dyDescent="0.25">
      <c r="A799" s="171">
        <f t="shared" si="48"/>
        <v>7001</v>
      </c>
      <c r="B799" s="171" t="str">
        <f t="shared" si="49"/>
        <v>O</v>
      </c>
      <c r="C799" s="171" t="str">
        <f t="shared" si="50"/>
        <v>Шляпа</v>
      </c>
      <c r="D799" s="172" t="str">
        <f t="shared" si="51"/>
        <v>Шляпы</v>
      </c>
      <c r="E799" s="163" t="s">
        <v>1835</v>
      </c>
      <c r="F799" s="164" t="s">
        <v>1831</v>
      </c>
      <c r="G799" s="165" t="s">
        <v>551</v>
      </c>
      <c r="H799" s="166" t="s">
        <v>3547</v>
      </c>
      <c r="I799" s="167">
        <v>1</v>
      </c>
      <c r="J799" s="168" t="s">
        <v>3547</v>
      </c>
      <c r="L799" s="170">
        <v>1</v>
      </c>
    </row>
    <row r="800" spans="1:12" x14ac:dyDescent="0.25">
      <c r="A800" s="171">
        <f t="shared" si="48"/>
        <v>7001</v>
      </c>
      <c r="B800" s="171" t="str">
        <f t="shared" si="49"/>
        <v>O</v>
      </c>
      <c r="C800" s="171" t="str">
        <f t="shared" si="50"/>
        <v>Шляпа</v>
      </c>
      <c r="D800" s="172" t="str">
        <f t="shared" si="51"/>
        <v>Шляпы</v>
      </c>
      <c r="E800" s="163" t="s">
        <v>3561</v>
      </c>
      <c r="F800" s="164" t="s">
        <v>3562</v>
      </c>
      <c r="G800" s="165" t="s">
        <v>552</v>
      </c>
      <c r="H800" s="166" t="s">
        <v>3563</v>
      </c>
      <c r="I800" s="167">
        <v>1</v>
      </c>
      <c r="J800" s="168" t="s">
        <v>3563</v>
      </c>
      <c r="L800" s="170">
        <v>1</v>
      </c>
    </row>
    <row r="801" spans="1:12" x14ac:dyDescent="0.25">
      <c r="A801" s="171">
        <f t="shared" si="48"/>
        <v>7001</v>
      </c>
      <c r="B801" s="171" t="str">
        <f t="shared" si="49"/>
        <v>O</v>
      </c>
      <c r="C801" s="171" t="str">
        <f t="shared" si="50"/>
        <v>Шляпа</v>
      </c>
      <c r="D801" s="172" t="str">
        <f t="shared" si="51"/>
        <v>Шляпы</v>
      </c>
      <c r="E801" s="163" t="s">
        <v>1032</v>
      </c>
      <c r="F801" s="164" t="s">
        <v>1031</v>
      </c>
      <c r="G801" s="165" t="s">
        <v>553</v>
      </c>
      <c r="H801" s="166" t="s">
        <v>3564</v>
      </c>
      <c r="I801" s="167">
        <v>1</v>
      </c>
      <c r="J801" s="168" t="s">
        <v>3564</v>
      </c>
      <c r="L801" s="170">
        <v>1</v>
      </c>
    </row>
    <row r="802" spans="1:12" x14ac:dyDescent="0.25">
      <c r="A802" s="171">
        <f t="shared" si="48"/>
        <v>7001</v>
      </c>
      <c r="B802" s="171" t="str">
        <f t="shared" si="49"/>
        <v>O</v>
      </c>
      <c r="C802" s="171" t="str">
        <f t="shared" si="50"/>
        <v>Шляпа</v>
      </c>
      <c r="D802" s="172" t="str">
        <f t="shared" si="51"/>
        <v>Шляпы</v>
      </c>
      <c r="E802" s="163" t="s">
        <v>3565</v>
      </c>
      <c r="F802" s="164" t="s">
        <v>3566</v>
      </c>
      <c r="G802" s="165" t="s">
        <v>555</v>
      </c>
      <c r="H802" s="166" t="s">
        <v>3537</v>
      </c>
      <c r="I802" s="167">
        <v>2</v>
      </c>
      <c r="J802" s="168" t="s">
        <v>3538</v>
      </c>
      <c r="L802" s="170">
        <v>2</v>
      </c>
    </row>
    <row r="803" spans="1:12" x14ac:dyDescent="0.25">
      <c r="A803" s="171">
        <f t="shared" si="48"/>
        <v>7001</v>
      </c>
      <c r="B803" s="171" t="str">
        <f t="shared" si="49"/>
        <v>O</v>
      </c>
      <c r="C803" s="171" t="str">
        <f t="shared" si="50"/>
        <v>Шляпа</v>
      </c>
      <c r="D803" s="172" t="str">
        <f t="shared" si="51"/>
        <v>Шляпы</v>
      </c>
      <c r="E803" s="163" t="s">
        <v>3567</v>
      </c>
      <c r="F803" s="164" t="s">
        <v>3566</v>
      </c>
      <c r="G803" s="165" t="s">
        <v>552</v>
      </c>
      <c r="H803" s="166" t="s">
        <v>3537</v>
      </c>
      <c r="I803" s="167">
        <v>3</v>
      </c>
      <c r="J803" s="168" t="s">
        <v>3556</v>
      </c>
      <c r="L803" s="170">
        <v>3</v>
      </c>
    </row>
    <row r="804" spans="1:12" x14ac:dyDescent="0.25">
      <c r="A804" s="171">
        <f t="shared" si="48"/>
        <v>7001</v>
      </c>
      <c r="B804" s="171" t="str">
        <f t="shared" si="49"/>
        <v>O</v>
      </c>
      <c r="C804" s="171" t="str">
        <f t="shared" si="50"/>
        <v>Шляпа</v>
      </c>
      <c r="D804" s="172" t="str">
        <f t="shared" si="51"/>
        <v>Шляпы</v>
      </c>
      <c r="E804" s="163" t="s">
        <v>3568</v>
      </c>
      <c r="F804" s="164" t="s">
        <v>3566</v>
      </c>
      <c r="G804" s="165" t="s">
        <v>553</v>
      </c>
      <c r="H804" s="166" t="s">
        <v>3537</v>
      </c>
      <c r="I804" s="167">
        <v>4</v>
      </c>
      <c r="J804" s="168" t="s">
        <v>3552</v>
      </c>
      <c r="L804" s="170">
        <v>4</v>
      </c>
    </row>
    <row r="805" spans="1:12" x14ac:dyDescent="0.25">
      <c r="A805" s="171">
        <f t="shared" si="48"/>
        <v>7001</v>
      </c>
      <c r="B805" s="171" t="str">
        <f t="shared" si="49"/>
        <v>O</v>
      </c>
      <c r="C805" s="171" t="str">
        <f t="shared" si="50"/>
        <v>Шляпа</v>
      </c>
      <c r="D805" s="172" t="str">
        <f t="shared" si="51"/>
        <v>Шляпы</v>
      </c>
      <c r="E805" s="163" t="s">
        <v>3569</v>
      </c>
      <c r="F805" s="164" t="s">
        <v>3566</v>
      </c>
      <c r="G805" s="165" t="s">
        <v>550</v>
      </c>
      <c r="H805" s="166" t="s">
        <v>3537</v>
      </c>
      <c r="I805" s="167">
        <v>2</v>
      </c>
      <c r="J805" s="168" t="s">
        <v>3538</v>
      </c>
      <c r="L805" s="170">
        <v>2</v>
      </c>
    </row>
    <row r="806" spans="1:12" x14ac:dyDescent="0.25">
      <c r="A806" s="171">
        <f t="shared" si="48"/>
        <v>7001</v>
      </c>
      <c r="B806" s="171" t="str">
        <f t="shared" si="49"/>
        <v>O</v>
      </c>
      <c r="C806" s="171" t="str">
        <f t="shared" si="50"/>
        <v>Шляпа</v>
      </c>
      <c r="D806" s="172" t="str">
        <f t="shared" si="51"/>
        <v>Шляпы</v>
      </c>
      <c r="E806" s="163" t="s">
        <v>1836</v>
      </c>
      <c r="F806" s="164" t="s">
        <v>959</v>
      </c>
      <c r="G806" s="165" t="s">
        <v>552</v>
      </c>
      <c r="H806" s="166" t="s">
        <v>3537</v>
      </c>
      <c r="I806" s="167">
        <v>2</v>
      </c>
      <c r="J806" s="168" t="s">
        <v>3538</v>
      </c>
      <c r="L806" s="170">
        <v>2</v>
      </c>
    </row>
    <row r="807" spans="1:12" x14ac:dyDescent="0.25">
      <c r="A807" s="171">
        <f t="shared" si="48"/>
        <v>7001</v>
      </c>
      <c r="B807" s="171" t="str">
        <f t="shared" si="49"/>
        <v>O</v>
      </c>
      <c r="C807" s="171" t="str">
        <f t="shared" si="50"/>
        <v>Шляпа</v>
      </c>
      <c r="D807" s="172" t="str">
        <f t="shared" si="51"/>
        <v>Шляпы</v>
      </c>
      <c r="E807" s="163" t="s">
        <v>1030</v>
      </c>
      <c r="F807" s="164" t="s">
        <v>959</v>
      </c>
      <c r="G807" s="165" t="s">
        <v>553</v>
      </c>
      <c r="H807" s="166" t="s">
        <v>3537</v>
      </c>
      <c r="I807" s="167">
        <v>2</v>
      </c>
      <c r="J807" s="168" t="s">
        <v>3538</v>
      </c>
      <c r="L807" s="170">
        <v>2</v>
      </c>
    </row>
    <row r="808" spans="1:12" x14ac:dyDescent="0.25">
      <c r="A808" s="171">
        <f t="shared" si="48"/>
        <v>7001</v>
      </c>
      <c r="B808" s="171" t="str">
        <f t="shared" si="49"/>
        <v>O</v>
      </c>
      <c r="C808" s="171" t="str">
        <f t="shared" si="50"/>
        <v>Шляпа</v>
      </c>
      <c r="D808" s="172" t="str">
        <f t="shared" si="51"/>
        <v>Шляпы</v>
      </c>
      <c r="E808" s="163" t="s">
        <v>1293</v>
      </c>
      <c r="F808" s="164" t="s">
        <v>959</v>
      </c>
      <c r="G808" s="165" t="s">
        <v>551</v>
      </c>
      <c r="H808" s="166" t="s">
        <v>3543</v>
      </c>
      <c r="I808" s="167">
        <v>1</v>
      </c>
      <c r="J808" s="168" t="s">
        <v>3543</v>
      </c>
      <c r="L808" s="170">
        <v>1</v>
      </c>
    </row>
    <row r="809" spans="1:12" x14ac:dyDescent="0.25">
      <c r="A809" s="171">
        <f t="shared" si="48"/>
        <v>7001</v>
      </c>
      <c r="B809" s="171" t="str">
        <f t="shared" si="49"/>
        <v>O</v>
      </c>
      <c r="C809" s="171" t="str">
        <f t="shared" si="50"/>
        <v>Шляпа</v>
      </c>
      <c r="D809" s="172" t="str">
        <f t="shared" si="51"/>
        <v>Шляпы</v>
      </c>
      <c r="E809" s="163" t="s">
        <v>1297</v>
      </c>
      <c r="F809" s="164" t="s">
        <v>573</v>
      </c>
      <c r="G809" s="165" t="s">
        <v>555</v>
      </c>
      <c r="H809" s="166" t="s">
        <v>3547</v>
      </c>
      <c r="I809" s="167">
        <v>2</v>
      </c>
      <c r="J809" s="168" t="s">
        <v>3548</v>
      </c>
      <c r="L809" s="170">
        <v>2</v>
      </c>
    </row>
    <row r="810" spans="1:12" x14ac:dyDescent="0.25">
      <c r="A810" s="171">
        <f t="shared" si="48"/>
        <v>7001</v>
      </c>
      <c r="B810" s="171" t="str">
        <f t="shared" si="49"/>
        <v>O</v>
      </c>
      <c r="C810" s="171" t="str">
        <f t="shared" si="50"/>
        <v>Шляпа</v>
      </c>
      <c r="D810" s="172" t="str">
        <f t="shared" si="51"/>
        <v>Шляпы</v>
      </c>
      <c r="E810" s="163" t="s">
        <v>572</v>
      </c>
      <c r="F810" s="164" t="s">
        <v>573</v>
      </c>
      <c r="G810" s="165" t="s">
        <v>552</v>
      </c>
      <c r="H810" s="166" t="s">
        <v>3547</v>
      </c>
      <c r="I810" s="167">
        <v>2</v>
      </c>
      <c r="J810" s="168" t="s">
        <v>3548</v>
      </c>
      <c r="L810" s="170">
        <v>2</v>
      </c>
    </row>
    <row r="811" spans="1:12" x14ac:dyDescent="0.25">
      <c r="A811" s="171">
        <f t="shared" si="48"/>
        <v>7001</v>
      </c>
      <c r="B811" s="171" t="str">
        <f t="shared" si="49"/>
        <v>O</v>
      </c>
      <c r="C811" s="171" t="str">
        <f t="shared" si="50"/>
        <v>Шляпа</v>
      </c>
      <c r="D811" s="172" t="str">
        <f t="shared" si="51"/>
        <v>Шляпы</v>
      </c>
      <c r="E811" s="163" t="s">
        <v>574</v>
      </c>
      <c r="F811" s="164" t="s">
        <v>573</v>
      </c>
      <c r="G811" s="165" t="s">
        <v>553</v>
      </c>
      <c r="H811" s="166" t="s">
        <v>3570</v>
      </c>
      <c r="I811" s="167">
        <v>5</v>
      </c>
      <c r="J811" s="168" t="s">
        <v>3571</v>
      </c>
      <c r="L811" s="170">
        <v>5</v>
      </c>
    </row>
    <row r="812" spans="1:12" x14ac:dyDescent="0.25">
      <c r="A812" s="171">
        <f t="shared" si="48"/>
        <v>7001</v>
      </c>
      <c r="B812" s="171" t="str">
        <f t="shared" si="49"/>
        <v>O</v>
      </c>
      <c r="C812" s="171" t="str">
        <f t="shared" si="50"/>
        <v>Шляпа</v>
      </c>
      <c r="D812" s="172" t="str">
        <f t="shared" si="51"/>
        <v>Шляпы</v>
      </c>
      <c r="E812" s="163" t="s">
        <v>575</v>
      </c>
      <c r="F812" s="164" t="s">
        <v>573</v>
      </c>
      <c r="G812" s="165" t="s">
        <v>550</v>
      </c>
      <c r="H812" s="166" t="s">
        <v>3543</v>
      </c>
      <c r="I812" s="167">
        <v>3</v>
      </c>
      <c r="J812" s="168" t="s">
        <v>3557</v>
      </c>
      <c r="L812" s="170">
        <v>3</v>
      </c>
    </row>
    <row r="813" spans="1:12" x14ac:dyDescent="0.25">
      <c r="A813" s="171">
        <f t="shared" si="48"/>
        <v>7001</v>
      </c>
      <c r="B813" s="171" t="str">
        <f t="shared" si="49"/>
        <v>O</v>
      </c>
      <c r="C813" s="171" t="str">
        <f t="shared" si="50"/>
        <v>Шляпа</v>
      </c>
      <c r="D813" s="172" t="str">
        <f t="shared" si="51"/>
        <v>Шляпы</v>
      </c>
      <c r="E813" s="163" t="s">
        <v>1298</v>
      </c>
      <c r="F813" s="164" t="s">
        <v>573</v>
      </c>
      <c r="G813" s="165" t="s">
        <v>551</v>
      </c>
      <c r="H813" s="166" t="s">
        <v>3547</v>
      </c>
      <c r="I813" s="167">
        <v>4</v>
      </c>
      <c r="J813" s="168" t="s">
        <v>3560</v>
      </c>
      <c r="L813" s="170">
        <v>4</v>
      </c>
    </row>
    <row r="814" spans="1:12" x14ac:dyDescent="0.25">
      <c r="A814" s="171">
        <f t="shared" si="48"/>
        <v>7001</v>
      </c>
      <c r="B814" s="171" t="str">
        <f t="shared" si="49"/>
        <v>O</v>
      </c>
      <c r="C814" s="171" t="str">
        <f t="shared" si="50"/>
        <v>Шляпа</v>
      </c>
      <c r="D814" s="172" t="str">
        <f t="shared" si="51"/>
        <v>Шляпы</v>
      </c>
      <c r="E814" s="163" t="s">
        <v>570</v>
      </c>
      <c r="F814" s="164" t="s">
        <v>571</v>
      </c>
      <c r="G814" s="165" t="s">
        <v>552</v>
      </c>
      <c r="H814" s="166" t="s">
        <v>3547</v>
      </c>
      <c r="I814" s="167">
        <v>3</v>
      </c>
      <c r="J814" s="168" t="s">
        <v>3549</v>
      </c>
      <c r="L814" s="170">
        <v>3</v>
      </c>
    </row>
    <row r="815" spans="1:12" x14ac:dyDescent="0.25">
      <c r="A815" s="171">
        <f t="shared" si="48"/>
        <v>7001</v>
      </c>
      <c r="B815" s="171" t="str">
        <f t="shared" si="49"/>
        <v>O</v>
      </c>
      <c r="C815" s="171" t="str">
        <f t="shared" si="50"/>
        <v>Шляпа</v>
      </c>
      <c r="D815" s="172" t="str">
        <f t="shared" si="51"/>
        <v>Шляпы</v>
      </c>
      <c r="E815" s="163" t="s">
        <v>274</v>
      </c>
      <c r="F815" s="164" t="s">
        <v>571</v>
      </c>
      <c r="G815" s="165" t="s">
        <v>553</v>
      </c>
      <c r="H815" s="166" t="s">
        <v>3570</v>
      </c>
      <c r="I815" s="167">
        <v>7</v>
      </c>
      <c r="J815" s="168" t="s">
        <v>3572</v>
      </c>
      <c r="L815" s="170">
        <v>7</v>
      </c>
    </row>
    <row r="816" spans="1:12" x14ac:dyDescent="0.25">
      <c r="A816" s="171">
        <f t="shared" si="48"/>
        <v>7001</v>
      </c>
      <c r="B816" s="171" t="str">
        <f t="shared" si="49"/>
        <v>O</v>
      </c>
      <c r="C816" s="171" t="str">
        <f t="shared" si="50"/>
        <v>Шляпа</v>
      </c>
      <c r="D816" s="172" t="str">
        <f t="shared" si="51"/>
        <v>Шляпы</v>
      </c>
      <c r="E816" s="163" t="s">
        <v>759</v>
      </c>
      <c r="F816" s="164" t="s">
        <v>571</v>
      </c>
      <c r="G816" s="165" t="s">
        <v>550</v>
      </c>
      <c r="H816" s="166" t="s">
        <v>3543</v>
      </c>
      <c r="I816" s="167">
        <v>3</v>
      </c>
      <c r="J816" s="168" t="s">
        <v>3557</v>
      </c>
      <c r="L816" s="170">
        <v>3</v>
      </c>
    </row>
    <row r="817" spans="1:12" x14ac:dyDescent="0.25">
      <c r="A817" s="171">
        <f t="shared" si="48"/>
        <v>7001</v>
      </c>
      <c r="B817" s="171" t="str">
        <f t="shared" si="49"/>
        <v>O</v>
      </c>
      <c r="C817" s="171" t="str">
        <f t="shared" si="50"/>
        <v>Шляпа</v>
      </c>
      <c r="D817" s="172" t="str">
        <f t="shared" si="51"/>
        <v>Шляпы</v>
      </c>
      <c r="E817" s="163" t="s">
        <v>760</v>
      </c>
      <c r="F817" s="164" t="s">
        <v>571</v>
      </c>
      <c r="G817" s="165" t="s">
        <v>551</v>
      </c>
      <c r="H817" s="166" t="s">
        <v>3547</v>
      </c>
      <c r="I817" s="167">
        <v>4</v>
      </c>
      <c r="J817" s="168" t="s">
        <v>3560</v>
      </c>
      <c r="L817" s="170">
        <v>4</v>
      </c>
    </row>
    <row r="818" spans="1:12" x14ac:dyDescent="0.25">
      <c r="A818" s="171">
        <f t="shared" si="48"/>
        <v>7002</v>
      </c>
      <c r="B818" s="171" t="str">
        <f t="shared" si="49"/>
        <v>ORA</v>
      </c>
      <c r="C818" s="171" t="str">
        <f t="shared" si="50"/>
        <v>Шляпа</v>
      </c>
      <c r="D818" s="172" t="str">
        <f t="shared" si="51"/>
        <v>Шляпы</v>
      </c>
      <c r="E818" s="163" t="s">
        <v>1342</v>
      </c>
      <c r="F818" s="164" t="s">
        <v>1343</v>
      </c>
      <c r="G818" s="165" t="s">
        <v>552</v>
      </c>
      <c r="H818" s="166" t="s">
        <v>3573</v>
      </c>
      <c r="I818" s="167">
        <v>2</v>
      </c>
      <c r="J818" s="168" t="s">
        <v>3574</v>
      </c>
      <c r="L818" s="170">
        <v>2</v>
      </c>
    </row>
    <row r="819" spans="1:12" x14ac:dyDescent="0.25">
      <c r="A819" s="171">
        <f t="shared" si="48"/>
        <v>7002</v>
      </c>
      <c r="B819" s="171" t="str">
        <f t="shared" si="49"/>
        <v>ORA</v>
      </c>
      <c r="C819" s="171" t="str">
        <f t="shared" si="50"/>
        <v>Шляпа</v>
      </c>
      <c r="D819" s="172" t="str">
        <f t="shared" si="51"/>
        <v>Шляпы</v>
      </c>
      <c r="E819" s="163" t="s">
        <v>1344</v>
      </c>
      <c r="F819" s="164" t="s">
        <v>1343</v>
      </c>
      <c r="G819" s="165" t="s">
        <v>553</v>
      </c>
      <c r="H819" s="166" t="s">
        <v>3575</v>
      </c>
      <c r="I819" s="167">
        <v>1</v>
      </c>
      <c r="J819" s="168" t="s">
        <v>3575</v>
      </c>
      <c r="L819" s="170">
        <v>1</v>
      </c>
    </row>
    <row r="820" spans="1:12" x14ac:dyDescent="0.25">
      <c r="A820" s="171">
        <f t="shared" si="48"/>
        <v>7002</v>
      </c>
      <c r="B820" s="171" t="str">
        <f t="shared" si="49"/>
        <v>ORA</v>
      </c>
      <c r="C820" s="171" t="str">
        <f t="shared" si="50"/>
        <v>Шляпа</v>
      </c>
      <c r="D820" s="172" t="str">
        <f t="shared" si="51"/>
        <v>Шляпы</v>
      </c>
      <c r="E820" s="163" t="s">
        <v>1338</v>
      </c>
      <c r="F820" s="164" t="s">
        <v>1339</v>
      </c>
      <c r="G820" s="165" t="s">
        <v>555</v>
      </c>
      <c r="H820" s="166" t="s">
        <v>3576</v>
      </c>
      <c r="I820" s="167">
        <v>2</v>
      </c>
      <c r="J820" s="168" t="s">
        <v>3577</v>
      </c>
      <c r="L820" s="170">
        <v>2</v>
      </c>
    </row>
    <row r="821" spans="1:12" x14ac:dyDescent="0.25">
      <c r="A821" s="171">
        <f t="shared" si="48"/>
        <v>7002</v>
      </c>
      <c r="B821" s="171" t="str">
        <f t="shared" si="49"/>
        <v>ORA</v>
      </c>
      <c r="C821" s="171" t="str">
        <f t="shared" si="50"/>
        <v>Шляпа</v>
      </c>
      <c r="D821" s="172" t="str">
        <f t="shared" si="51"/>
        <v>Шляпы</v>
      </c>
      <c r="E821" s="163" t="s">
        <v>1340</v>
      </c>
      <c r="F821" s="164" t="s">
        <v>1339</v>
      </c>
      <c r="G821" s="165" t="s">
        <v>552</v>
      </c>
      <c r="H821" s="166" t="s">
        <v>3578</v>
      </c>
      <c r="I821" s="167">
        <v>3</v>
      </c>
      <c r="J821" s="168" t="s">
        <v>3579</v>
      </c>
      <c r="L821" s="170">
        <v>3</v>
      </c>
    </row>
    <row r="822" spans="1:12" x14ac:dyDescent="0.25">
      <c r="A822" s="171">
        <f t="shared" si="48"/>
        <v>7002</v>
      </c>
      <c r="B822" s="171" t="str">
        <f t="shared" si="49"/>
        <v>ORA</v>
      </c>
      <c r="C822" s="171" t="str">
        <f t="shared" si="50"/>
        <v>Шляпа</v>
      </c>
      <c r="D822" s="172" t="str">
        <f t="shared" si="51"/>
        <v>Шляпы</v>
      </c>
      <c r="E822" s="163" t="s">
        <v>1868</v>
      </c>
      <c r="F822" s="164" t="s">
        <v>1339</v>
      </c>
      <c r="G822" s="165" t="s">
        <v>553</v>
      </c>
      <c r="H822" s="166" t="s">
        <v>3580</v>
      </c>
      <c r="I822" s="167">
        <v>2</v>
      </c>
      <c r="J822" s="168" t="s">
        <v>3581</v>
      </c>
      <c r="L822" s="170">
        <v>2</v>
      </c>
    </row>
    <row r="823" spans="1:12" x14ac:dyDescent="0.25">
      <c r="A823" s="171">
        <f t="shared" si="48"/>
        <v>7002</v>
      </c>
      <c r="B823" s="171" t="str">
        <f t="shared" si="49"/>
        <v>ORA</v>
      </c>
      <c r="C823" s="171" t="str">
        <f t="shared" si="50"/>
        <v>Шляпа</v>
      </c>
      <c r="D823" s="172" t="str">
        <f t="shared" si="51"/>
        <v>Шляпы</v>
      </c>
      <c r="E823" s="163" t="s">
        <v>1341</v>
      </c>
      <c r="F823" s="164" t="s">
        <v>1339</v>
      </c>
      <c r="G823" s="165" t="s">
        <v>550</v>
      </c>
      <c r="H823" s="166" t="s">
        <v>3578</v>
      </c>
      <c r="I823" s="167">
        <v>2</v>
      </c>
      <c r="J823" s="168" t="s">
        <v>3582</v>
      </c>
      <c r="L823" s="170">
        <v>2</v>
      </c>
    </row>
    <row r="824" spans="1:12" x14ac:dyDescent="0.25">
      <c r="A824" s="171">
        <f t="shared" si="48"/>
        <v>7002</v>
      </c>
      <c r="B824" s="171" t="str">
        <f t="shared" si="49"/>
        <v>ORA</v>
      </c>
      <c r="C824" s="171" t="str">
        <f t="shared" si="50"/>
        <v>Шляпа</v>
      </c>
      <c r="D824" s="172" t="str">
        <f t="shared" si="51"/>
        <v>Шляпы</v>
      </c>
      <c r="E824" s="163" t="s">
        <v>761</v>
      </c>
      <c r="F824" s="164" t="s">
        <v>762</v>
      </c>
      <c r="G824" s="165" t="s">
        <v>553</v>
      </c>
      <c r="H824" s="166" t="s">
        <v>3558</v>
      </c>
      <c r="I824" s="167">
        <v>2</v>
      </c>
      <c r="J824" s="168" t="s">
        <v>3583</v>
      </c>
      <c r="L824" s="170">
        <v>2</v>
      </c>
    </row>
    <row r="825" spans="1:12" x14ac:dyDescent="0.25">
      <c r="A825" s="171">
        <f t="shared" si="48"/>
        <v>7002</v>
      </c>
      <c r="B825" s="171" t="str">
        <f t="shared" si="49"/>
        <v>ORA</v>
      </c>
      <c r="C825" s="171" t="str">
        <f t="shared" si="50"/>
        <v>Шляпа</v>
      </c>
      <c r="D825" s="172" t="str">
        <f t="shared" si="51"/>
        <v>Шляпы</v>
      </c>
      <c r="E825" s="163" t="s">
        <v>1337</v>
      </c>
      <c r="F825" s="164" t="s">
        <v>275</v>
      </c>
      <c r="G825" s="165" t="s">
        <v>555</v>
      </c>
      <c r="H825" s="166" t="s">
        <v>3027</v>
      </c>
      <c r="I825" s="167">
        <v>2</v>
      </c>
      <c r="J825" s="168" t="s">
        <v>3028</v>
      </c>
      <c r="L825" s="170">
        <v>2</v>
      </c>
    </row>
    <row r="826" spans="1:12" x14ac:dyDescent="0.25">
      <c r="A826" s="171">
        <f t="shared" si="48"/>
        <v>7002</v>
      </c>
      <c r="B826" s="171" t="str">
        <f t="shared" si="49"/>
        <v>ORA</v>
      </c>
      <c r="C826" s="171" t="str">
        <f t="shared" si="50"/>
        <v>Шляпа</v>
      </c>
      <c r="D826" s="172" t="str">
        <f t="shared" si="51"/>
        <v>Шляпы</v>
      </c>
      <c r="E826" s="163" t="s">
        <v>595</v>
      </c>
      <c r="F826" s="164" t="s">
        <v>275</v>
      </c>
      <c r="G826" s="165" t="s">
        <v>552</v>
      </c>
      <c r="H826" s="166" t="s">
        <v>3027</v>
      </c>
      <c r="I826" s="167">
        <v>4</v>
      </c>
      <c r="J826" s="168" t="s">
        <v>3584</v>
      </c>
      <c r="L826" s="170">
        <v>4</v>
      </c>
    </row>
    <row r="827" spans="1:12" x14ac:dyDescent="0.25">
      <c r="A827" s="171">
        <f t="shared" si="48"/>
        <v>7002</v>
      </c>
      <c r="B827" s="171" t="str">
        <f t="shared" si="49"/>
        <v>ORA</v>
      </c>
      <c r="C827" s="171" t="str">
        <f t="shared" si="50"/>
        <v>Шляпа</v>
      </c>
      <c r="D827" s="172" t="str">
        <f t="shared" si="51"/>
        <v>Шляпы</v>
      </c>
      <c r="E827" s="163" t="s">
        <v>276</v>
      </c>
      <c r="F827" s="164" t="s">
        <v>275</v>
      </c>
      <c r="G827" s="165" t="s">
        <v>553</v>
      </c>
      <c r="H827" s="166" t="s">
        <v>3573</v>
      </c>
      <c r="I827" s="167">
        <v>2</v>
      </c>
      <c r="J827" s="168" t="s">
        <v>3574</v>
      </c>
      <c r="L827" s="170">
        <v>2</v>
      </c>
    </row>
    <row r="828" spans="1:12" x14ac:dyDescent="0.25">
      <c r="A828" s="171">
        <f t="shared" si="48"/>
        <v>7002</v>
      </c>
      <c r="B828" s="171" t="str">
        <f t="shared" si="49"/>
        <v>ORA</v>
      </c>
      <c r="C828" s="171" t="str">
        <f t="shared" si="50"/>
        <v>Шляпа</v>
      </c>
      <c r="D828" s="172" t="str">
        <f t="shared" si="51"/>
        <v>Шляпы</v>
      </c>
      <c r="E828" s="163" t="s">
        <v>3585</v>
      </c>
      <c r="F828" s="164" t="s">
        <v>275</v>
      </c>
      <c r="G828" s="165" t="s">
        <v>550</v>
      </c>
      <c r="H828" s="166" t="s">
        <v>3573</v>
      </c>
      <c r="I828" s="167">
        <v>1</v>
      </c>
      <c r="J828" s="168" t="s">
        <v>3573</v>
      </c>
      <c r="L828" s="170">
        <v>1</v>
      </c>
    </row>
    <row r="829" spans="1:12" x14ac:dyDescent="0.25">
      <c r="A829" s="171">
        <f t="shared" si="48"/>
        <v>7005</v>
      </c>
      <c r="B829" s="171" t="str">
        <f t="shared" si="49"/>
        <v>TIS</v>
      </c>
      <c r="C829" s="171" t="str">
        <f t="shared" si="50"/>
        <v>Шляпа</v>
      </c>
      <c r="D829" s="172" t="str">
        <f t="shared" si="51"/>
        <v>Шляпы</v>
      </c>
      <c r="E829" s="163" t="s">
        <v>3586</v>
      </c>
      <c r="F829" s="164" t="s">
        <v>3587</v>
      </c>
      <c r="G829" s="165" t="s">
        <v>552</v>
      </c>
      <c r="H829" s="166" t="s">
        <v>2899</v>
      </c>
      <c r="I829" s="167">
        <v>3</v>
      </c>
      <c r="J829" s="168" t="s">
        <v>3588</v>
      </c>
      <c r="L829" s="170">
        <v>3</v>
      </c>
    </row>
    <row r="830" spans="1:12" x14ac:dyDescent="0.25">
      <c r="A830" s="171">
        <f t="shared" si="48"/>
        <v>7005</v>
      </c>
      <c r="B830" s="171" t="str">
        <f t="shared" si="49"/>
        <v>TIS</v>
      </c>
      <c r="C830" s="171" t="str">
        <f t="shared" si="50"/>
        <v>Шляпа</v>
      </c>
      <c r="D830" s="172" t="str">
        <f t="shared" si="51"/>
        <v>Шляпы</v>
      </c>
      <c r="E830" s="163" t="s">
        <v>3589</v>
      </c>
      <c r="F830" s="164" t="s">
        <v>3587</v>
      </c>
      <c r="G830" s="165" t="s">
        <v>553</v>
      </c>
      <c r="H830" s="166" t="s">
        <v>3590</v>
      </c>
      <c r="I830" s="167">
        <v>4</v>
      </c>
      <c r="J830" s="168" t="s">
        <v>3591</v>
      </c>
      <c r="L830" s="170">
        <v>4</v>
      </c>
    </row>
    <row r="831" spans="1:12" x14ac:dyDescent="0.25">
      <c r="A831" s="171">
        <f t="shared" si="48"/>
        <v>7005</v>
      </c>
      <c r="B831" s="171" t="str">
        <f t="shared" si="49"/>
        <v>TIS</v>
      </c>
      <c r="C831" s="171" t="str">
        <f t="shared" si="50"/>
        <v>Шляпа</v>
      </c>
      <c r="D831" s="172" t="str">
        <f t="shared" si="51"/>
        <v>Шляпы</v>
      </c>
      <c r="E831" s="163" t="s">
        <v>3592</v>
      </c>
      <c r="F831" s="164" t="s">
        <v>3587</v>
      </c>
      <c r="G831" s="165" t="s">
        <v>550</v>
      </c>
      <c r="H831" s="166" t="s">
        <v>2899</v>
      </c>
      <c r="I831" s="167">
        <v>2</v>
      </c>
      <c r="J831" s="168" t="s">
        <v>3593</v>
      </c>
      <c r="L831" s="170">
        <v>2</v>
      </c>
    </row>
    <row r="832" spans="1:12" x14ac:dyDescent="0.25">
      <c r="A832" s="171">
        <f t="shared" si="48"/>
        <v>7005</v>
      </c>
      <c r="B832" s="171" t="str">
        <f t="shared" si="49"/>
        <v>TIS</v>
      </c>
      <c r="C832" s="171" t="str">
        <f t="shared" si="50"/>
        <v>Шляпа</v>
      </c>
      <c r="D832" s="172" t="str">
        <f t="shared" si="51"/>
        <v>Шляпы</v>
      </c>
      <c r="E832" s="163" t="s">
        <v>3594</v>
      </c>
      <c r="F832" s="164" t="s">
        <v>3595</v>
      </c>
      <c r="G832" s="165" t="s">
        <v>552</v>
      </c>
      <c r="H832" s="166" t="s">
        <v>2899</v>
      </c>
      <c r="I832" s="167">
        <v>1</v>
      </c>
      <c r="J832" s="168" t="s">
        <v>2899</v>
      </c>
      <c r="L832" s="170">
        <v>1</v>
      </c>
    </row>
    <row r="833" spans="1:12" x14ac:dyDescent="0.25">
      <c r="A833" s="171">
        <f t="shared" si="48"/>
        <v>7005</v>
      </c>
      <c r="B833" s="171" t="str">
        <f t="shared" si="49"/>
        <v>TIS</v>
      </c>
      <c r="C833" s="171" t="str">
        <f t="shared" si="50"/>
        <v>Шляпа</v>
      </c>
      <c r="D833" s="172" t="str">
        <f t="shared" si="51"/>
        <v>Шляпы</v>
      </c>
      <c r="E833" s="163" t="s">
        <v>3596</v>
      </c>
      <c r="F833" s="164" t="s">
        <v>3595</v>
      </c>
      <c r="G833" s="165" t="s">
        <v>553</v>
      </c>
      <c r="H833" s="166" t="s">
        <v>2899</v>
      </c>
      <c r="I833" s="167">
        <v>2</v>
      </c>
      <c r="J833" s="168" t="s">
        <v>3593</v>
      </c>
      <c r="L833" s="170">
        <v>2</v>
      </c>
    </row>
    <row r="834" spans="1:12" x14ac:dyDescent="0.25">
      <c r="A834" s="171">
        <f t="shared" si="48"/>
        <v>7005</v>
      </c>
      <c r="B834" s="171" t="str">
        <f t="shared" si="49"/>
        <v>TIS</v>
      </c>
      <c r="C834" s="171" t="str">
        <f t="shared" si="50"/>
        <v>Шляпа</v>
      </c>
      <c r="D834" s="172" t="str">
        <f t="shared" si="51"/>
        <v>Шляпы</v>
      </c>
      <c r="E834" s="163" t="s">
        <v>3597</v>
      </c>
      <c r="F834" s="164" t="s">
        <v>3595</v>
      </c>
      <c r="G834" s="165" t="s">
        <v>550</v>
      </c>
      <c r="H834" s="166" t="s">
        <v>2899</v>
      </c>
      <c r="I834" s="167">
        <v>1</v>
      </c>
      <c r="J834" s="168" t="s">
        <v>2899</v>
      </c>
      <c r="L834" s="170">
        <v>1</v>
      </c>
    </row>
    <row r="835" spans="1:12" x14ac:dyDescent="0.25">
      <c r="A835" s="171">
        <f t="shared" ref="A835:A898" si="52">_xlfn.LET(_xlpm.START,FIND("арт. ",F835)+5,_xlpm.END,FIND(" ",F835,_xlpm.START),_xlpm.Result,TRIM(MID(F835,_xlpm.START,_xlpm.END-_xlpm.START)),IFERROR(VALUE(_xlpm.Result),_xlpm.Result))</f>
        <v>7005</v>
      </c>
      <c r="B835" s="171" t="str">
        <f t="shared" ref="B835:B898" si="53">_xlfn.LET(_xlpm.START,FIND("арт. ",F835)+13,_xlpm.END,FIND("(",F835),TRIM(MID(F835,_xlpm.START,_xlpm.END-_xlpm.START)))</f>
        <v>TIS</v>
      </c>
      <c r="C835" s="171" t="str">
        <f t="shared" ref="C835:C898" si="54">_xlfn.LET(_xlpm.START,1,_xlpm.END,FIND(MID($Q$1,1,1),F835),TRIM(MID(F835,_xlpm.START,_xlpm.END-_xlpm.START)))</f>
        <v>Шляпа</v>
      </c>
      <c r="D835" s="172" t="str">
        <f t="shared" ref="D835:D898" si="55">VLOOKUP(C835,M:N,2,0)</f>
        <v>Шляпы</v>
      </c>
      <c r="E835" s="163" t="s">
        <v>1279</v>
      </c>
      <c r="F835" s="164" t="s">
        <v>1280</v>
      </c>
      <c r="G835" s="165" t="s">
        <v>555</v>
      </c>
      <c r="H835" s="166" t="s">
        <v>3598</v>
      </c>
      <c r="I835" s="167">
        <v>1</v>
      </c>
      <c r="J835" s="168" t="s">
        <v>3598</v>
      </c>
      <c r="L835" s="170">
        <v>1</v>
      </c>
    </row>
    <row r="836" spans="1:12" x14ac:dyDescent="0.25">
      <c r="A836" s="171">
        <f t="shared" si="52"/>
        <v>7005</v>
      </c>
      <c r="B836" s="171" t="str">
        <f t="shared" si="53"/>
        <v>TIS</v>
      </c>
      <c r="C836" s="171" t="str">
        <f t="shared" si="54"/>
        <v>Шляпа</v>
      </c>
      <c r="D836" s="172" t="str">
        <f t="shared" si="55"/>
        <v>Шляпы</v>
      </c>
      <c r="E836" s="163" t="s">
        <v>3599</v>
      </c>
      <c r="F836" s="164" t="s">
        <v>1280</v>
      </c>
      <c r="G836" s="165" t="s">
        <v>552</v>
      </c>
      <c r="H836" s="166" t="s">
        <v>3600</v>
      </c>
      <c r="I836" s="167">
        <v>1</v>
      </c>
      <c r="J836" s="168" t="s">
        <v>3600</v>
      </c>
      <c r="L836" s="170">
        <v>1</v>
      </c>
    </row>
    <row r="837" spans="1:12" x14ac:dyDescent="0.25">
      <c r="A837" s="171">
        <f t="shared" si="52"/>
        <v>7005</v>
      </c>
      <c r="B837" s="171" t="str">
        <f t="shared" si="53"/>
        <v>TIS</v>
      </c>
      <c r="C837" s="171" t="str">
        <f t="shared" si="54"/>
        <v>Шляпа</v>
      </c>
      <c r="D837" s="172" t="str">
        <f t="shared" si="55"/>
        <v>Шляпы</v>
      </c>
      <c r="E837" s="163" t="s">
        <v>1281</v>
      </c>
      <c r="F837" s="164" t="s">
        <v>1280</v>
      </c>
      <c r="G837" s="165" t="s">
        <v>553</v>
      </c>
      <c r="H837" s="166" t="s">
        <v>3601</v>
      </c>
      <c r="I837" s="167">
        <v>2</v>
      </c>
      <c r="J837" s="168" t="s">
        <v>3602</v>
      </c>
      <c r="L837" s="170">
        <v>2</v>
      </c>
    </row>
    <row r="838" spans="1:12" x14ac:dyDescent="0.25">
      <c r="A838" s="171">
        <f t="shared" si="52"/>
        <v>7005</v>
      </c>
      <c r="B838" s="171" t="str">
        <f t="shared" si="53"/>
        <v>TIS</v>
      </c>
      <c r="C838" s="171" t="str">
        <f t="shared" si="54"/>
        <v>Шляпа</v>
      </c>
      <c r="D838" s="172" t="str">
        <f t="shared" si="55"/>
        <v>Шляпы</v>
      </c>
      <c r="E838" s="163" t="s">
        <v>1282</v>
      </c>
      <c r="F838" s="164" t="s">
        <v>1280</v>
      </c>
      <c r="G838" s="165" t="s">
        <v>550</v>
      </c>
      <c r="H838" s="166" t="s">
        <v>3598</v>
      </c>
      <c r="I838" s="167">
        <v>1</v>
      </c>
      <c r="J838" s="168" t="s">
        <v>3598</v>
      </c>
      <c r="L838" s="170">
        <v>1</v>
      </c>
    </row>
    <row r="839" spans="1:12" x14ac:dyDescent="0.25">
      <c r="A839" s="171">
        <f t="shared" si="52"/>
        <v>7005</v>
      </c>
      <c r="B839" s="171" t="str">
        <f t="shared" si="53"/>
        <v>TIS</v>
      </c>
      <c r="C839" s="171" t="str">
        <f t="shared" si="54"/>
        <v>Шляпа</v>
      </c>
      <c r="D839" s="172" t="str">
        <f t="shared" si="55"/>
        <v>Шляпы</v>
      </c>
      <c r="E839" s="163" t="s">
        <v>763</v>
      </c>
      <c r="F839" s="164" t="s">
        <v>670</v>
      </c>
      <c r="G839" s="165" t="s">
        <v>555</v>
      </c>
      <c r="H839" s="166" t="s">
        <v>3558</v>
      </c>
      <c r="I839" s="167">
        <v>1</v>
      </c>
      <c r="J839" s="168" t="s">
        <v>3558</v>
      </c>
      <c r="L839" s="170">
        <v>1</v>
      </c>
    </row>
    <row r="840" spans="1:12" x14ac:dyDescent="0.25">
      <c r="A840" s="171">
        <f t="shared" si="52"/>
        <v>7005</v>
      </c>
      <c r="B840" s="171" t="str">
        <f t="shared" si="53"/>
        <v>TIS</v>
      </c>
      <c r="C840" s="171" t="str">
        <f t="shared" si="54"/>
        <v>Шляпа</v>
      </c>
      <c r="D840" s="172" t="str">
        <f t="shared" si="55"/>
        <v>Шляпы</v>
      </c>
      <c r="E840" s="163" t="s">
        <v>1804</v>
      </c>
      <c r="F840" s="164" t="s">
        <v>671</v>
      </c>
      <c r="G840" s="165" t="s">
        <v>552</v>
      </c>
      <c r="H840" s="166" t="s">
        <v>3603</v>
      </c>
      <c r="I840" s="167">
        <v>2</v>
      </c>
      <c r="J840" s="168" t="s">
        <v>3604</v>
      </c>
      <c r="L840" s="170">
        <v>2</v>
      </c>
    </row>
    <row r="841" spans="1:12" x14ac:dyDescent="0.25">
      <c r="A841" s="171">
        <f t="shared" si="52"/>
        <v>7005</v>
      </c>
      <c r="B841" s="171" t="str">
        <f t="shared" si="53"/>
        <v>TIS</v>
      </c>
      <c r="C841" s="171" t="str">
        <f t="shared" si="54"/>
        <v>Шляпа</v>
      </c>
      <c r="D841" s="172" t="str">
        <f t="shared" si="55"/>
        <v>Шляпы</v>
      </c>
      <c r="E841" s="163" t="s">
        <v>1275</v>
      </c>
      <c r="F841" s="164" t="s">
        <v>671</v>
      </c>
      <c r="G841" s="165" t="s">
        <v>553</v>
      </c>
      <c r="H841" s="166" t="s">
        <v>2899</v>
      </c>
      <c r="I841" s="167">
        <v>2</v>
      </c>
      <c r="J841" s="168" t="s">
        <v>3593</v>
      </c>
      <c r="L841" s="170">
        <v>2</v>
      </c>
    </row>
    <row r="842" spans="1:12" x14ac:dyDescent="0.25">
      <c r="A842" s="171">
        <f t="shared" si="52"/>
        <v>7005</v>
      </c>
      <c r="B842" s="171" t="str">
        <f t="shared" si="53"/>
        <v>TIS</v>
      </c>
      <c r="C842" s="171" t="str">
        <f t="shared" si="54"/>
        <v>Шляпа</v>
      </c>
      <c r="D842" s="172" t="str">
        <f t="shared" si="55"/>
        <v>Шляпы</v>
      </c>
      <c r="E842" s="163" t="s">
        <v>764</v>
      </c>
      <c r="F842" s="164" t="s">
        <v>671</v>
      </c>
      <c r="G842" s="165" t="s">
        <v>550</v>
      </c>
      <c r="H842" s="166" t="s">
        <v>3603</v>
      </c>
      <c r="I842" s="167">
        <v>3</v>
      </c>
      <c r="J842" s="168" t="s">
        <v>3605</v>
      </c>
      <c r="L842" s="170">
        <v>3</v>
      </c>
    </row>
    <row r="843" spans="1:12" x14ac:dyDescent="0.25">
      <c r="A843" s="171">
        <f t="shared" si="52"/>
        <v>7005</v>
      </c>
      <c r="B843" s="171" t="str">
        <f t="shared" si="53"/>
        <v>TIS</v>
      </c>
      <c r="C843" s="171" t="str">
        <f t="shared" si="54"/>
        <v>Шляпа</v>
      </c>
      <c r="D843" s="172" t="str">
        <f t="shared" si="55"/>
        <v>Шляпы</v>
      </c>
      <c r="E843" s="163" t="s">
        <v>1805</v>
      </c>
      <c r="F843" s="164" t="s">
        <v>671</v>
      </c>
      <c r="G843" s="165" t="s">
        <v>551</v>
      </c>
      <c r="H843" s="166" t="s">
        <v>3603</v>
      </c>
      <c r="I843" s="167">
        <v>2</v>
      </c>
      <c r="J843" s="168" t="s">
        <v>3604</v>
      </c>
      <c r="L843" s="170">
        <v>2</v>
      </c>
    </row>
    <row r="844" spans="1:12" x14ac:dyDescent="0.25">
      <c r="A844" s="171">
        <f t="shared" si="52"/>
        <v>7005</v>
      </c>
      <c r="B844" s="171" t="str">
        <f t="shared" si="53"/>
        <v>TIS</v>
      </c>
      <c r="C844" s="171" t="str">
        <f t="shared" si="54"/>
        <v>Шляпа</v>
      </c>
      <c r="D844" s="172" t="str">
        <f t="shared" si="55"/>
        <v>Шляпы</v>
      </c>
      <c r="E844" s="163" t="s">
        <v>3606</v>
      </c>
      <c r="F844" s="164" t="s">
        <v>1274</v>
      </c>
      <c r="G844" s="165" t="s">
        <v>552</v>
      </c>
      <c r="H844" s="166" t="s">
        <v>3607</v>
      </c>
      <c r="I844" s="167">
        <v>1</v>
      </c>
      <c r="J844" s="168" t="s">
        <v>3607</v>
      </c>
      <c r="L844" s="170">
        <v>1</v>
      </c>
    </row>
    <row r="845" spans="1:12" x14ac:dyDescent="0.25">
      <c r="A845" s="171">
        <f t="shared" si="52"/>
        <v>7005</v>
      </c>
      <c r="B845" s="171" t="str">
        <f t="shared" si="53"/>
        <v>TIS</v>
      </c>
      <c r="C845" s="171" t="str">
        <f t="shared" si="54"/>
        <v>Шляпа</v>
      </c>
      <c r="D845" s="172" t="str">
        <f t="shared" si="55"/>
        <v>Шляпы</v>
      </c>
      <c r="E845" s="163" t="s">
        <v>1276</v>
      </c>
      <c r="F845" s="164" t="s">
        <v>1277</v>
      </c>
      <c r="G845" s="165" t="s">
        <v>552</v>
      </c>
      <c r="H845" s="166" t="s">
        <v>3600</v>
      </c>
      <c r="I845" s="167">
        <v>2</v>
      </c>
      <c r="J845" s="168" t="s">
        <v>3608</v>
      </c>
      <c r="L845" s="170">
        <v>2</v>
      </c>
    </row>
    <row r="846" spans="1:12" x14ac:dyDescent="0.25">
      <c r="A846" s="171">
        <f t="shared" si="52"/>
        <v>7005</v>
      </c>
      <c r="B846" s="171" t="str">
        <f t="shared" si="53"/>
        <v>TIS</v>
      </c>
      <c r="C846" s="171" t="str">
        <f t="shared" si="54"/>
        <v>Шляпа</v>
      </c>
      <c r="D846" s="172" t="str">
        <f t="shared" si="55"/>
        <v>Шляпы</v>
      </c>
      <c r="E846" s="163" t="s">
        <v>1278</v>
      </c>
      <c r="F846" s="164" t="s">
        <v>1277</v>
      </c>
      <c r="G846" s="165" t="s">
        <v>553</v>
      </c>
      <c r="H846" s="166" t="s">
        <v>3600</v>
      </c>
      <c r="I846" s="167">
        <v>1</v>
      </c>
      <c r="J846" s="168" t="s">
        <v>3600</v>
      </c>
      <c r="L846" s="170">
        <v>1</v>
      </c>
    </row>
    <row r="847" spans="1:12" x14ac:dyDescent="0.25">
      <c r="A847" s="171">
        <f t="shared" si="52"/>
        <v>7005</v>
      </c>
      <c r="B847" s="171" t="str">
        <f t="shared" si="53"/>
        <v>TIS</v>
      </c>
      <c r="C847" s="171" t="str">
        <f t="shared" si="54"/>
        <v>Шляпа</v>
      </c>
      <c r="D847" s="172" t="str">
        <f t="shared" si="55"/>
        <v>Шляпы</v>
      </c>
      <c r="E847" s="163" t="s">
        <v>1806</v>
      </c>
      <c r="F847" s="164" t="s">
        <v>1807</v>
      </c>
      <c r="G847" s="165" t="s">
        <v>555</v>
      </c>
      <c r="H847" s="166" t="s">
        <v>3603</v>
      </c>
      <c r="I847" s="167">
        <v>2</v>
      </c>
      <c r="J847" s="168" t="s">
        <v>3604</v>
      </c>
      <c r="L847" s="170">
        <v>2</v>
      </c>
    </row>
    <row r="848" spans="1:12" x14ac:dyDescent="0.25">
      <c r="A848" s="171">
        <f t="shared" si="52"/>
        <v>7005</v>
      </c>
      <c r="B848" s="171" t="str">
        <f t="shared" si="53"/>
        <v>TIS</v>
      </c>
      <c r="C848" s="171" t="str">
        <f t="shared" si="54"/>
        <v>Шляпа</v>
      </c>
      <c r="D848" s="172" t="str">
        <f t="shared" si="55"/>
        <v>Шляпы</v>
      </c>
      <c r="E848" s="163" t="s">
        <v>1808</v>
      </c>
      <c r="F848" s="164" t="s">
        <v>1807</v>
      </c>
      <c r="G848" s="165" t="s">
        <v>552</v>
      </c>
      <c r="H848" s="166" t="s">
        <v>3603</v>
      </c>
      <c r="I848" s="167">
        <v>4</v>
      </c>
      <c r="J848" s="168" t="s">
        <v>3609</v>
      </c>
      <c r="L848" s="170">
        <v>4</v>
      </c>
    </row>
    <row r="849" spans="1:12" x14ac:dyDescent="0.25">
      <c r="A849" s="171">
        <f t="shared" si="52"/>
        <v>7005</v>
      </c>
      <c r="B849" s="171" t="str">
        <f t="shared" si="53"/>
        <v>TIS</v>
      </c>
      <c r="C849" s="171" t="str">
        <f t="shared" si="54"/>
        <v>Шляпа</v>
      </c>
      <c r="D849" s="172" t="str">
        <f t="shared" si="55"/>
        <v>Шляпы</v>
      </c>
      <c r="E849" s="163" t="s">
        <v>1809</v>
      </c>
      <c r="F849" s="164" t="s">
        <v>1807</v>
      </c>
      <c r="G849" s="165" t="s">
        <v>553</v>
      </c>
      <c r="H849" s="166" t="s">
        <v>3603</v>
      </c>
      <c r="I849" s="167">
        <v>2</v>
      </c>
      <c r="J849" s="168" t="s">
        <v>3604</v>
      </c>
      <c r="L849" s="170">
        <v>2</v>
      </c>
    </row>
    <row r="850" spans="1:12" x14ac:dyDescent="0.25">
      <c r="A850" s="171">
        <f t="shared" si="52"/>
        <v>7005</v>
      </c>
      <c r="B850" s="171" t="str">
        <f t="shared" si="53"/>
        <v>TIS</v>
      </c>
      <c r="C850" s="171" t="str">
        <f t="shared" si="54"/>
        <v>Шляпа</v>
      </c>
      <c r="D850" s="172" t="str">
        <f t="shared" si="55"/>
        <v>Шляпы</v>
      </c>
      <c r="E850" s="163" t="s">
        <v>1810</v>
      </c>
      <c r="F850" s="164" t="s">
        <v>1807</v>
      </c>
      <c r="G850" s="165" t="s">
        <v>550</v>
      </c>
      <c r="H850" s="166" t="s">
        <v>3603</v>
      </c>
      <c r="I850" s="167">
        <v>1</v>
      </c>
      <c r="J850" s="168" t="s">
        <v>3603</v>
      </c>
      <c r="L850" s="170">
        <v>1</v>
      </c>
    </row>
    <row r="851" spans="1:12" x14ac:dyDescent="0.25">
      <c r="A851" s="171">
        <f t="shared" si="52"/>
        <v>7005</v>
      </c>
      <c r="B851" s="171" t="str">
        <f t="shared" si="53"/>
        <v>TIS</v>
      </c>
      <c r="C851" s="171" t="str">
        <f t="shared" si="54"/>
        <v>Шляпа</v>
      </c>
      <c r="D851" s="172" t="str">
        <f t="shared" si="55"/>
        <v>Шляпы</v>
      </c>
      <c r="E851" s="163" t="s">
        <v>1811</v>
      </c>
      <c r="F851" s="164" t="s">
        <v>1812</v>
      </c>
      <c r="G851" s="165" t="s">
        <v>553</v>
      </c>
      <c r="H851" s="166" t="s">
        <v>3603</v>
      </c>
      <c r="I851" s="167">
        <v>1</v>
      </c>
      <c r="J851" s="168" t="s">
        <v>3603</v>
      </c>
      <c r="L851" s="170">
        <v>1</v>
      </c>
    </row>
    <row r="852" spans="1:12" x14ac:dyDescent="0.25">
      <c r="A852" s="171">
        <f t="shared" si="52"/>
        <v>7005</v>
      </c>
      <c r="B852" s="171" t="str">
        <f t="shared" si="53"/>
        <v>TIS</v>
      </c>
      <c r="C852" s="171" t="str">
        <f t="shared" si="54"/>
        <v>Шляпа</v>
      </c>
      <c r="D852" s="172" t="str">
        <f t="shared" si="55"/>
        <v>Шляпы</v>
      </c>
      <c r="E852" s="163" t="s">
        <v>1798</v>
      </c>
      <c r="F852" s="164" t="s">
        <v>1272</v>
      </c>
      <c r="G852" s="165" t="s">
        <v>552</v>
      </c>
      <c r="H852" s="166" t="s">
        <v>3603</v>
      </c>
      <c r="I852" s="167">
        <v>2</v>
      </c>
      <c r="J852" s="168" t="s">
        <v>3604</v>
      </c>
      <c r="L852" s="170">
        <v>2</v>
      </c>
    </row>
    <row r="853" spans="1:12" x14ac:dyDescent="0.25">
      <c r="A853" s="171">
        <f t="shared" si="52"/>
        <v>7005</v>
      </c>
      <c r="B853" s="171" t="str">
        <f t="shared" si="53"/>
        <v>TIS</v>
      </c>
      <c r="C853" s="171" t="str">
        <f t="shared" si="54"/>
        <v>Шляпа</v>
      </c>
      <c r="D853" s="172" t="str">
        <f t="shared" si="55"/>
        <v>Шляпы</v>
      </c>
      <c r="E853" s="163" t="s">
        <v>1273</v>
      </c>
      <c r="F853" s="164" t="s">
        <v>1272</v>
      </c>
      <c r="G853" s="165" t="s">
        <v>550</v>
      </c>
      <c r="H853" s="166" t="s">
        <v>3603</v>
      </c>
      <c r="I853" s="167">
        <v>1</v>
      </c>
      <c r="J853" s="168" t="s">
        <v>3603</v>
      </c>
      <c r="L853" s="170">
        <v>1</v>
      </c>
    </row>
    <row r="854" spans="1:12" x14ac:dyDescent="0.25">
      <c r="A854" s="171">
        <f t="shared" si="52"/>
        <v>7005</v>
      </c>
      <c r="B854" s="171" t="str">
        <f t="shared" si="53"/>
        <v>TIS</v>
      </c>
      <c r="C854" s="171" t="str">
        <f t="shared" si="54"/>
        <v>Шляпа</v>
      </c>
      <c r="D854" s="172" t="str">
        <f t="shared" si="55"/>
        <v>Шляпы</v>
      </c>
      <c r="E854" s="163" t="s">
        <v>1799</v>
      </c>
      <c r="F854" s="164" t="s">
        <v>1800</v>
      </c>
      <c r="G854" s="165" t="s">
        <v>555</v>
      </c>
      <c r="H854" s="166" t="s">
        <v>3603</v>
      </c>
      <c r="I854" s="167">
        <v>3</v>
      </c>
      <c r="J854" s="168" t="s">
        <v>3605</v>
      </c>
      <c r="L854" s="170">
        <v>3</v>
      </c>
    </row>
    <row r="855" spans="1:12" x14ac:dyDescent="0.25">
      <c r="A855" s="171">
        <f t="shared" si="52"/>
        <v>7005</v>
      </c>
      <c r="B855" s="171" t="str">
        <f t="shared" si="53"/>
        <v>TIS</v>
      </c>
      <c r="C855" s="171" t="str">
        <f t="shared" si="54"/>
        <v>Шляпа</v>
      </c>
      <c r="D855" s="172" t="str">
        <f t="shared" si="55"/>
        <v>Шляпы</v>
      </c>
      <c r="E855" s="163" t="s">
        <v>1801</v>
      </c>
      <c r="F855" s="164" t="s">
        <v>1800</v>
      </c>
      <c r="G855" s="165" t="s">
        <v>553</v>
      </c>
      <c r="H855" s="166" t="s">
        <v>3603</v>
      </c>
      <c r="I855" s="167">
        <v>4</v>
      </c>
      <c r="J855" s="168" t="s">
        <v>3609</v>
      </c>
      <c r="L855" s="170">
        <v>4</v>
      </c>
    </row>
    <row r="856" spans="1:12" x14ac:dyDescent="0.25">
      <c r="A856" s="171">
        <f t="shared" si="52"/>
        <v>7005</v>
      </c>
      <c r="B856" s="171" t="str">
        <f t="shared" si="53"/>
        <v>TIS</v>
      </c>
      <c r="C856" s="171" t="str">
        <f t="shared" si="54"/>
        <v>Шляпа</v>
      </c>
      <c r="D856" s="172" t="str">
        <f t="shared" si="55"/>
        <v>Шляпы</v>
      </c>
      <c r="E856" s="163" t="s">
        <v>1802</v>
      </c>
      <c r="F856" s="164" t="s">
        <v>1800</v>
      </c>
      <c r="G856" s="165" t="s">
        <v>550</v>
      </c>
      <c r="H856" s="166" t="s">
        <v>3603</v>
      </c>
      <c r="I856" s="167">
        <v>4</v>
      </c>
      <c r="J856" s="168" t="s">
        <v>3609</v>
      </c>
      <c r="L856" s="170">
        <v>4</v>
      </c>
    </row>
    <row r="857" spans="1:12" x14ac:dyDescent="0.25">
      <c r="A857" s="171">
        <f t="shared" si="52"/>
        <v>7005</v>
      </c>
      <c r="B857" s="171" t="str">
        <f t="shared" si="53"/>
        <v>TIS</v>
      </c>
      <c r="C857" s="171" t="str">
        <f t="shared" si="54"/>
        <v>Шляпа</v>
      </c>
      <c r="D857" s="172" t="str">
        <f t="shared" si="55"/>
        <v>Шляпы</v>
      </c>
      <c r="E857" s="163" t="s">
        <v>1803</v>
      </c>
      <c r="F857" s="164" t="s">
        <v>1800</v>
      </c>
      <c r="G857" s="165" t="s">
        <v>551</v>
      </c>
      <c r="H857" s="166" t="s">
        <v>3603</v>
      </c>
      <c r="I857" s="167">
        <v>3</v>
      </c>
      <c r="J857" s="168" t="s">
        <v>3605</v>
      </c>
      <c r="L857" s="170">
        <v>3</v>
      </c>
    </row>
    <row r="858" spans="1:12" x14ac:dyDescent="0.25">
      <c r="A858" s="171">
        <f t="shared" si="52"/>
        <v>7005</v>
      </c>
      <c r="B858" s="171" t="str">
        <f t="shared" si="53"/>
        <v>TIS</v>
      </c>
      <c r="C858" s="171" t="str">
        <f t="shared" si="54"/>
        <v>Шляпа</v>
      </c>
      <c r="D858" s="172" t="str">
        <f t="shared" si="55"/>
        <v>Шляпы</v>
      </c>
      <c r="E858" s="163" t="s">
        <v>563</v>
      </c>
      <c r="F858" s="164" t="s">
        <v>562</v>
      </c>
      <c r="G858" s="165" t="s">
        <v>552</v>
      </c>
      <c r="H858" s="166" t="s">
        <v>3610</v>
      </c>
      <c r="I858" s="167">
        <v>5</v>
      </c>
      <c r="J858" s="168" t="s">
        <v>3611</v>
      </c>
      <c r="L858" s="170">
        <v>5</v>
      </c>
    </row>
    <row r="859" spans="1:12" x14ac:dyDescent="0.25">
      <c r="A859" s="171">
        <f t="shared" si="52"/>
        <v>7005</v>
      </c>
      <c r="B859" s="171" t="str">
        <f t="shared" si="53"/>
        <v>TIS</v>
      </c>
      <c r="C859" s="171" t="str">
        <f t="shared" si="54"/>
        <v>Шляпа</v>
      </c>
      <c r="D859" s="172" t="str">
        <f t="shared" si="55"/>
        <v>Шляпы</v>
      </c>
      <c r="E859" s="163" t="s">
        <v>564</v>
      </c>
      <c r="F859" s="164" t="s">
        <v>562</v>
      </c>
      <c r="G859" s="165" t="s">
        <v>553</v>
      </c>
      <c r="H859" s="166" t="s">
        <v>3610</v>
      </c>
      <c r="I859" s="167">
        <v>4</v>
      </c>
      <c r="J859" s="168" t="s">
        <v>3612</v>
      </c>
      <c r="L859" s="170">
        <v>4</v>
      </c>
    </row>
    <row r="860" spans="1:12" x14ac:dyDescent="0.25">
      <c r="A860" s="171">
        <f t="shared" si="52"/>
        <v>7005</v>
      </c>
      <c r="B860" s="171" t="str">
        <f t="shared" si="53"/>
        <v>TIS</v>
      </c>
      <c r="C860" s="171" t="str">
        <f t="shared" si="54"/>
        <v>Шляпа</v>
      </c>
      <c r="D860" s="172" t="str">
        <f t="shared" si="55"/>
        <v>Шляпы</v>
      </c>
      <c r="E860" s="163" t="s">
        <v>565</v>
      </c>
      <c r="F860" s="164" t="s">
        <v>562</v>
      </c>
      <c r="G860" s="165" t="s">
        <v>550</v>
      </c>
      <c r="H860" s="166" t="s">
        <v>3600</v>
      </c>
      <c r="I860" s="167">
        <v>4</v>
      </c>
      <c r="J860" s="168" t="s">
        <v>3613</v>
      </c>
      <c r="L860" s="170">
        <v>4</v>
      </c>
    </row>
    <row r="861" spans="1:12" x14ac:dyDescent="0.25">
      <c r="A861" s="171">
        <f t="shared" si="52"/>
        <v>7005</v>
      </c>
      <c r="B861" s="171" t="str">
        <f t="shared" si="53"/>
        <v>TIS</v>
      </c>
      <c r="C861" s="171" t="str">
        <f t="shared" si="54"/>
        <v>Шляпа</v>
      </c>
      <c r="D861" s="172" t="str">
        <f t="shared" si="55"/>
        <v>Шляпы</v>
      </c>
      <c r="E861" s="163" t="s">
        <v>1019</v>
      </c>
      <c r="F861" s="164" t="s">
        <v>562</v>
      </c>
      <c r="G861" s="165" t="s">
        <v>551</v>
      </c>
      <c r="H861" s="166" t="s">
        <v>3598</v>
      </c>
      <c r="I861" s="167">
        <v>2</v>
      </c>
      <c r="J861" s="168" t="s">
        <v>3614</v>
      </c>
      <c r="L861" s="170">
        <v>2</v>
      </c>
    </row>
    <row r="862" spans="1:12" x14ac:dyDescent="0.25">
      <c r="A862" s="171">
        <f t="shared" si="52"/>
        <v>7006</v>
      </c>
      <c r="B862" s="171" t="str">
        <f t="shared" si="53"/>
        <v>AR</v>
      </c>
      <c r="C862" s="171" t="str">
        <f t="shared" si="54"/>
        <v>Шляпа</v>
      </c>
      <c r="D862" s="172" t="str">
        <f t="shared" si="55"/>
        <v>Шляпы</v>
      </c>
      <c r="E862" s="163" t="s">
        <v>1870</v>
      </c>
      <c r="F862" s="164" t="s">
        <v>1350</v>
      </c>
      <c r="G862" s="165" t="s">
        <v>555</v>
      </c>
      <c r="H862" s="166" t="s">
        <v>3615</v>
      </c>
      <c r="I862" s="167">
        <v>2</v>
      </c>
      <c r="J862" s="168" t="s">
        <v>3616</v>
      </c>
      <c r="L862" s="170">
        <v>2</v>
      </c>
    </row>
    <row r="863" spans="1:12" x14ac:dyDescent="0.25">
      <c r="A863" s="171">
        <f t="shared" si="52"/>
        <v>7006</v>
      </c>
      <c r="B863" s="171" t="str">
        <f t="shared" si="53"/>
        <v>AR</v>
      </c>
      <c r="C863" s="171" t="str">
        <f t="shared" si="54"/>
        <v>Шляпа</v>
      </c>
      <c r="D863" s="172" t="str">
        <f t="shared" si="55"/>
        <v>Шляпы</v>
      </c>
      <c r="E863" s="163" t="s">
        <v>1349</v>
      </c>
      <c r="F863" s="164" t="s">
        <v>1350</v>
      </c>
      <c r="G863" s="165" t="s">
        <v>552</v>
      </c>
      <c r="H863" s="166" t="s">
        <v>3617</v>
      </c>
      <c r="I863" s="167">
        <v>3</v>
      </c>
      <c r="J863" s="168" t="s">
        <v>2997</v>
      </c>
      <c r="L863" s="170">
        <v>3</v>
      </c>
    </row>
    <row r="864" spans="1:12" x14ac:dyDescent="0.25">
      <c r="A864" s="171">
        <f t="shared" si="52"/>
        <v>7006</v>
      </c>
      <c r="B864" s="171" t="str">
        <f t="shared" si="53"/>
        <v>AR</v>
      </c>
      <c r="C864" s="171" t="str">
        <f t="shared" si="54"/>
        <v>Шляпа</v>
      </c>
      <c r="D864" s="172" t="str">
        <f t="shared" si="55"/>
        <v>Шляпы</v>
      </c>
      <c r="E864" s="163" t="s">
        <v>1351</v>
      </c>
      <c r="F864" s="164" t="s">
        <v>1350</v>
      </c>
      <c r="G864" s="165" t="s">
        <v>553</v>
      </c>
      <c r="H864" s="166" t="s">
        <v>3617</v>
      </c>
      <c r="I864" s="167">
        <v>4</v>
      </c>
      <c r="J864" s="168" t="s">
        <v>3618</v>
      </c>
      <c r="L864" s="170">
        <v>4</v>
      </c>
    </row>
    <row r="865" spans="1:12" x14ac:dyDescent="0.25">
      <c r="A865" s="171">
        <f t="shared" si="52"/>
        <v>7006</v>
      </c>
      <c r="B865" s="171" t="str">
        <f t="shared" si="53"/>
        <v>AR</v>
      </c>
      <c r="C865" s="171" t="str">
        <f t="shared" si="54"/>
        <v>Шляпа</v>
      </c>
      <c r="D865" s="172" t="str">
        <f t="shared" si="55"/>
        <v>Шляпы</v>
      </c>
      <c r="E865" s="163" t="s">
        <v>1352</v>
      </c>
      <c r="F865" s="164" t="s">
        <v>1350</v>
      </c>
      <c r="G865" s="165" t="s">
        <v>550</v>
      </c>
      <c r="H865" s="166" t="s">
        <v>3617</v>
      </c>
      <c r="I865" s="167">
        <v>2</v>
      </c>
      <c r="J865" s="168" t="s">
        <v>3619</v>
      </c>
      <c r="L865" s="170">
        <v>2</v>
      </c>
    </row>
    <row r="866" spans="1:12" x14ac:dyDescent="0.25">
      <c r="A866" s="171">
        <f t="shared" si="52"/>
        <v>7006</v>
      </c>
      <c r="B866" s="171" t="str">
        <f t="shared" si="53"/>
        <v>AR</v>
      </c>
      <c r="C866" s="171" t="str">
        <f t="shared" si="54"/>
        <v>Шляпа</v>
      </c>
      <c r="D866" s="172" t="str">
        <f t="shared" si="55"/>
        <v>Шляпы</v>
      </c>
      <c r="E866" s="163" t="s">
        <v>1345</v>
      </c>
      <c r="F866" s="164" t="s">
        <v>1346</v>
      </c>
      <c r="G866" s="165" t="s">
        <v>552</v>
      </c>
      <c r="H866" s="166" t="s">
        <v>3620</v>
      </c>
      <c r="I866" s="167">
        <v>2</v>
      </c>
      <c r="J866" s="168" t="s">
        <v>3621</v>
      </c>
      <c r="L866" s="170">
        <v>2</v>
      </c>
    </row>
    <row r="867" spans="1:12" x14ac:dyDescent="0.25">
      <c r="A867" s="171">
        <f t="shared" si="52"/>
        <v>7006</v>
      </c>
      <c r="B867" s="171" t="str">
        <f t="shared" si="53"/>
        <v>AR</v>
      </c>
      <c r="C867" s="171" t="str">
        <f t="shared" si="54"/>
        <v>Шляпа</v>
      </c>
      <c r="D867" s="172" t="str">
        <f t="shared" si="55"/>
        <v>Шляпы</v>
      </c>
      <c r="E867" s="163" t="s">
        <v>1347</v>
      </c>
      <c r="F867" s="164" t="s">
        <v>1346</v>
      </c>
      <c r="G867" s="165" t="s">
        <v>553</v>
      </c>
      <c r="H867" s="166" t="s">
        <v>3617</v>
      </c>
      <c r="I867" s="167">
        <v>1</v>
      </c>
      <c r="J867" s="168" t="s">
        <v>3617</v>
      </c>
      <c r="L867" s="170">
        <v>1</v>
      </c>
    </row>
    <row r="868" spans="1:12" x14ac:dyDescent="0.25">
      <c r="A868" s="171">
        <f t="shared" si="52"/>
        <v>7006</v>
      </c>
      <c r="B868" s="171" t="str">
        <f t="shared" si="53"/>
        <v>AR</v>
      </c>
      <c r="C868" s="171" t="str">
        <f t="shared" si="54"/>
        <v>Шляпа</v>
      </c>
      <c r="D868" s="172" t="str">
        <f t="shared" si="55"/>
        <v>Шляпы</v>
      </c>
      <c r="E868" s="163" t="s">
        <v>1348</v>
      </c>
      <c r="F868" s="164" t="s">
        <v>1346</v>
      </c>
      <c r="G868" s="165" t="s">
        <v>550</v>
      </c>
      <c r="H868" s="166" t="s">
        <v>3617</v>
      </c>
      <c r="I868" s="167">
        <v>2</v>
      </c>
      <c r="J868" s="168" t="s">
        <v>3619</v>
      </c>
      <c r="L868" s="170">
        <v>2</v>
      </c>
    </row>
    <row r="869" spans="1:12" x14ac:dyDescent="0.25">
      <c r="A869" s="171">
        <f t="shared" si="52"/>
        <v>7006</v>
      </c>
      <c r="B869" s="171" t="str">
        <f t="shared" si="53"/>
        <v>AR</v>
      </c>
      <c r="C869" s="171" t="str">
        <f t="shared" si="54"/>
        <v>Шляпа</v>
      </c>
      <c r="D869" s="172" t="str">
        <f t="shared" si="55"/>
        <v>Шляпы</v>
      </c>
      <c r="E869" s="163" t="s">
        <v>1041</v>
      </c>
      <c r="F869" s="164" t="s">
        <v>1040</v>
      </c>
      <c r="G869" s="165" t="s">
        <v>553</v>
      </c>
      <c r="H869" s="166" t="s">
        <v>3617</v>
      </c>
      <c r="I869" s="167">
        <v>4</v>
      </c>
      <c r="J869" s="168" t="s">
        <v>3618</v>
      </c>
      <c r="L869" s="170">
        <v>4</v>
      </c>
    </row>
    <row r="870" spans="1:12" x14ac:dyDescent="0.25">
      <c r="A870" s="171">
        <f t="shared" si="52"/>
        <v>7006</v>
      </c>
      <c r="B870" s="171" t="str">
        <f t="shared" si="53"/>
        <v>AR</v>
      </c>
      <c r="C870" s="171" t="str">
        <f t="shared" si="54"/>
        <v>Шляпа</v>
      </c>
      <c r="D870" s="172" t="str">
        <f t="shared" si="55"/>
        <v>Шляпы</v>
      </c>
      <c r="E870" s="163" t="s">
        <v>1042</v>
      </c>
      <c r="F870" s="164" t="s">
        <v>1040</v>
      </c>
      <c r="G870" s="165" t="s">
        <v>550</v>
      </c>
      <c r="H870" s="166" t="s">
        <v>3617</v>
      </c>
      <c r="I870" s="167">
        <v>4</v>
      </c>
      <c r="J870" s="168" t="s">
        <v>3618</v>
      </c>
      <c r="L870" s="170">
        <v>4</v>
      </c>
    </row>
    <row r="871" spans="1:12" x14ac:dyDescent="0.25">
      <c r="A871" s="171">
        <f t="shared" si="52"/>
        <v>7006</v>
      </c>
      <c r="B871" s="171" t="str">
        <f t="shared" si="53"/>
        <v>AR</v>
      </c>
      <c r="C871" s="171" t="str">
        <f t="shared" si="54"/>
        <v>Шляпа</v>
      </c>
      <c r="D871" s="172" t="str">
        <f t="shared" si="55"/>
        <v>Шляпы</v>
      </c>
      <c r="E871" s="163" t="s">
        <v>3622</v>
      </c>
      <c r="F871" s="164" t="s">
        <v>3623</v>
      </c>
      <c r="G871" s="165" t="s">
        <v>555</v>
      </c>
      <c r="H871" s="166" t="s">
        <v>3624</v>
      </c>
      <c r="I871" s="167">
        <v>1</v>
      </c>
      <c r="J871" s="168" t="s">
        <v>3624</v>
      </c>
      <c r="L871" s="170">
        <v>1</v>
      </c>
    </row>
    <row r="872" spans="1:12" x14ac:dyDescent="0.25">
      <c r="A872" s="171">
        <f t="shared" si="52"/>
        <v>7006</v>
      </c>
      <c r="B872" s="171" t="str">
        <f t="shared" si="53"/>
        <v>AR</v>
      </c>
      <c r="C872" s="171" t="str">
        <f t="shared" si="54"/>
        <v>Шляпа</v>
      </c>
      <c r="D872" s="172" t="str">
        <f t="shared" si="55"/>
        <v>Шляпы</v>
      </c>
      <c r="E872" s="163" t="s">
        <v>1869</v>
      </c>
      <c r="F872" s="164" t="s">
        <v>596</v>
      </c>
      <c r="G872" s="165" t="s">
        <v>555</v>
      </c>
      <c r="H872" s="166" t="s">
        <v>3625</v>
      </c>
      <c r="I872" s="167">
        <v>2</v>
      </c>
      <c r="J872" s="168" t="s">
        <v>3626</v>
      </c>
      <c r="L872" s="170">
        <v>2</v>
      </c>
    </row>
    <row r="873" spans="1:12" x14ac:dyDescent="0.25">
      <c r="A873" s="171">
        <f t="shared" si="52"/>
        <v>7006</v>
      </c>
      <c r="B873" s="171" t="str">
        <f t="shared" si="53"/>
        <v>AR</v>
      </c>
      <c r="C873" s="171" t="str">
        <f t="shared" si="54"/>
        <v>Шляпа</v>
      </c>
      <c r="D873" s="172" t="str">
        <f t="shared" si="55"/>
        <v>Шляпы</v>
      </c>
      <c r="E873" s="163" t="s">
        <v>1043</v>
      </c>
      <c r="F873" s="164" t="s">
        <v>596</v>
      </c>
      <c r="G873" s="165" t="s">
        <v>552</v>
      </c>
      <c r="H873" s="166" t="s">
        <v>3625</v>
      </c>
      <c r="I873" s="167">
        <v>6</v>
      </c>
      <c r="J873" s="168" t="s">
        <v>3627</v>
      </c>
      <c r="L873" s="170">
        <v>6</v>
      </c>
    </row>
    <row r="874" spans="1:12" x14ac:dyDescent="0.25">
      <c r="A874" s="171">
        <f t="shared" si="52"/>
        <v>7006</v>
      </c>
      <c r="B874" s="171" t="str">
        <f t="shared" si="53"/>
        <v>AR</v>
      </c>
      <c r="C874" s="171" t="str">
        <f t="shared" si="54"/>
        <v>Шляпа</v>
      </c>
      <c r="D874" s="172" t="str">
        <f t="shared" si="55"/>
        <v>Шляпы</v>
      </c>
      <c r="E874" s="163" t="s">
        <v>765</v>
      </c>
      <c r="F874" s="164" t="s">
        <v>596</v>
      </c>
      <c r="G874" s="165" t="s">
        <v>553</v>
      </c>
      <c r="H874" s="166" t="s">
        <v>3625</v>
      </c>
      <c r="I874" s="167">
        <v>7</v>
      </c>
      <c r="J874" s="168" t="s">
        <v>3628</v>
      </c>
      <c r="L874" s="170">
        <v>7</v>
      </c>
    </row>
    <row r="875" spans="1:12" x14ac:dyDescent="0.25">
      <c r="A875" s="171">
        <f t="shared" si="52"/>
        <v>7006</v>
      </c>
      <c r="B875" s="171" t="str">
        <f t="shared" si="53"/>
        <v>AR</v>
      </c>
      <c r="C875" s="171" t="str">
        <f t="shared" si="54"/>
        <v>Шляпа</v>
      </c>
      <c r="D875" s="172" t="str">
        <f t="shared" si="55"/>
        <v>Шляпы</v>
      </c>
      <c r="E875" s="163" t="s">
        <v>1044</v>
      </c>
      <c r="F875" s="164" t="s">
        <v>596</v>
      </c>
      <c r="G875" s="165" t="s">
        <v>550</v>
      </c>
      <c r="H875" s="166" t="s">
        <v>3625</v>
      </c>
      <c r="I875" s="167">
        <v>7</v>
      </c>
      <c r="J875" s="168" t="s">
        <v>3628</v>
      </c>
      <c r="L875" s="170">
        <v>7</v>
      </c>
    </row>
    <row r="876" spans="1:12" x14ac:dyDescent="0.25">
      <c r="A876" s="171">
        <f t="shared" si="52"/>
        <v>7016</v>
      </c>
      <c r="B876" s="171" t="str">
        <f t="shared" si="53"/>
        <v>N</v>
      </c>
      <c r="C876" s="171" t="str">
        <f t="shared" si="54"/>
        <v>Шляпа</v>
      </c>
      <c r="D876" s="172" t="str">
        <f t="shared" si="55"/>
        <v>Шляпы</v>
      </c>
      <c r="E876" s="163" t="s">
        <v>1826</v>
      </c>
      <c r="F876" s="164" t="s">
        <v>1025</v>
      </c>
      <c r="G876" s="165" t="s">
        <v>555</v>
      </c>
      <c r="H876" s="166" t="s">
        <v>3629</v>
      </c>
      <c r="I876" s="167">
        <v>2</v>
      </c>
      <c r="J876" s="168" t="s">
        <v>3630</v>
      </c>
      <c r="L876" s="170">
        <v>2</v>
      </c>
    </row>
    <row r="877" spans="1:12" x14ac:dyDescent="0.25">
      <c r="A877" s="171">
        <f t="shared" si="52"/>
        <v>7016</v>
      </c>
      <c r="B877" s="171" t="str">
        <f t="shared" si="53"/>
        <v>N</v>
      </c>
      <c r="C877" s="171" t="str">
        <f t="shared" si="54"/>
        <v>Шляпа</v>
      </c>
      <c r="D877" s="172" t="str">
        <f t="shared" si="55"/>
        <v>Шляпы</v>
      </c>
      <c r="E877" s="163" t="s">
        <v>1026</v>
      </c>
      <c r="F877" s="164" t="s">
        <v>1025</v>
      </c>
      <c r="G877" s="165" t="s">
        <v>552</v>
      </c>
      <c r="H877" s="166" t="s">
        <v>3629</v>
      </c>
      <c r="I877" s="167">
        <v>2</v>
      </c>
      <c r="J877" s="168" t="s">
        <v>3630</v>
      </c>
      <c r="L877" s="170">
        <v>2</v>
      </c>
    </row>
    <row r="878" spans="1:12" x14ac:dyDescent="0.25">
      <c r="A878" s="171">
        <f t="shared" si="52"/>
        <v>7016</v>
      </c>
      <c r="B878" s="171" t="str">
        <f t="shared" si="53"/>
        <v>N</v>
      </c>
      <c r="C878" s="171" t="str">
        <f t="shared" si="54"/>
        <v>Шляпа</v>
      </c>
      <c r="D878" s="172" t="str">
        <f t="shared" si="55"/>
        <v>Шляпы</v>
      </c>
      <c r="E878" s="163" t="s">
        <v>1027</v>
      </c>
      <c r="F878" s="164" t="s">
        <v>1025</v>
      </c>
      <c r="G878" s="165" t="s">
        <v>553</v>
      </c>
      <c r="H878" s="166" t="s">
        <v>3027</v>
      </c>
      <c r="I878" s="167">
        <v>2</v>
      </c>
      <c r="J878" s="168" t="s">
        <v>3028</v>
      </c>
      <c r="L878" s="170">
        <v>2</v>
      </c>
    </row>
    <row r="879" spans="1:12" x14ac:dyDescent="0.25">
      <c r="A879" s="171">
        <f t="shared" si="52"/>
        <v>7016</v>
      </c>
      <c r="B879" s="171" t="str">
        <f t="shared" si="53"/>
        <v>N</v>
      </c>
      <c r="C879" s="171" t="str">
        <f t="shared" si="54"/>
        <v>Шляпа</v>
      </c>
      <c r="D879" s="172" t="str">
        <f t="shared" si="55"/>
        <v>Шляпы</v>
      </c>
      <c r="E879" s="163" t="s">
        <v>1029</v>
      </c>
      <c r="F879" s="164" t="s">
        <v>1028</v>
      </c>
      <c r="G879" s="165" t="s">
        <v>552</v>
      </c>
      <c r="H879" s="166" t="s">
        <v>3631</v>
      </c>
      <c r="I879" s="167">
        <v>3</v>
      </c>
      <c r="J879" s="168" t="s">
        <v>3632</v>
      </c>
      <c r="L879" s="170">
        <v>3</v>
      </c>
    </row>
    <row r="880" spans="1:12" x14ac:dyDescent="0.25">
      <c r="A880" s="171">
        <f t="shared" si="52"/>
        <v>7016</v>
      </c>
      <c r="B880" s="171" t="str">
        <f t="shared" si="53"/>
        <v>N</v>
      </c>
      <c r="C880" s="171" t="str">
        <f t="shared" si="54"/>
        <v>Шляпа</v>
      </c>
      <c r="D880" s="172" t="str">
        <f t="shared" si="55"/>
        <v>Шляпы</v>
      </c>
      <c r="E880" s="163" t="s">
        <v>1827</v>
      </c>
      <c r="F880" s="164" t="s">
        <v>1028</v>
      </c>
      <c r="G880" s="165" t="s">
        <v>553</v>
      </c>
      <c r="H880" s="166" t="s">
        <v>3631</v>
      </c>
      <c r="I880" s="167">
        <v>2</v>
      </c>
      <c r="J880" s="168" t="s">
        <v>3633</v>
      </c>
      <c r="L880" s="170">
        <v>2</v>
      </c>
    </row>
    <row r="881" spans="1:12" x14ac:dyDescent="0.25">
      <c r="A881" s="171">
        <f t="shared" si="52"/>
        <v>7016</v>
      </c>
      <c r="B881" s="171" t="str">
        <f t="shared" si="53"/>
        <v>N</v>
      </c>
      <c r="C881" s="171" t="str">
        <f t="shared" si="54"/>
        <v>Шляпа</v>
      </c>
      <c r="D881" s="172" t="str">
        <f t="shared" si="55"/>
        <v>Шляпы</v>
      </c>
      <c r="E881" s="163" t="s">
        <v>1821</v>
      </c>
      <c r="F881" s="164" t="s">
        <v>1820</v>
      </c>
      <c r="G881" s="165" t="s">
        <v>553</v>
      </c>
      <c r="H881" s="166" t="s">
        <v>3631</v>
      </c>
      <c r="I881" s="167">
        <v>1</v>
      </c>
      <c r="J881" s="168" t="s">
        <v>3631</v>
      </c>
      <c r="L881" s="170">
        <v>1</v>
      </c>
    </row>
    <row r="882" spans="1:12" x14ac:dyDescent="0.25">
      <c r="A882" s="171">
        <f t="shared" si="52"/>
        <v>7016</v>
      </c>
      <c r="B882" s="171" t="str">
        <f t="shared" si="53"/>
        <v>N</v>
      </c>
      <c r="C882" s="171" t="str">
        <f t="shared" si="54"/>
        <v>Шляпа</v>
      </c>
      <c r="D882" s="172" t="str">
        <f t="shared" si="55"/>
        <v>Шляпы</v>
      </c>
      <c r="E882" s="163" t="s">
        <v>1822</v>
      </c>
      <c r="F882" s="164" t="s">
        <v>1820</v>
      </c>
      <c r="G882" s="165" t="s">
        <v>550</v>
      </c>
      <c r="H882" s="166" t="s">
        <v>3631</v>
      </c>
      <c r="I882" s="167">
        <v>1</v>
      </c>
      <c r="J882" s="168" t="s">
        <v>3631</v>
      </c>
      <c r="L882" s="170">
        <v>1</v>
      </c>
    </row>
    <row r="883" spans="1:12" x14ac:dyDescent="0.25">
      <c r="A883" s="171">
        <f t="shared" si="52"/>
        <v>7016</v>
      </c>
      <c r="B883" s="171" t="str">
        <f t="shared" si="53"/>
        <v>N</v>
      </c>
      <c r="C883" s="171" t="str">
        <f t="shared" si="54"/>
        <v>Шляпа</v>
      </c>
      <c r="D883" s="172" t="str">
        <f t="shared" si="55"/>
        <v>Шляпы</v>
      </c>
      <c r="E883" s="163" t="s">
        <v>3634</v>
      </c>
      <c r="F883" s="164" t="s">
        <v>1829</v>
      </c>
      <c r="G883" s="165" t="s">
        <v>552</v>
      </c>
      <c r="H883" s="166" t="s">
        <v>3635</v>
      </c>
      <c r="I883" s="167">
        <v>2</v>
      </c>
      <c r="J883" s="168" t="s">
        <v>3636</v>
      </c>
      <c r="L883" s="170">
        <v>2</v>
      </c>
    </row>
    <row r="884" spans="1:12" x14ac:dyDescent="0.25">
      <c r="A884" s="171">
        <f t="shared" si="52"/>
        <v>7016</v>
      </c>
      <c r="B884" s="171" t="str">
        <f t="shared" si="53"/>
        <v>N</v>
      </c>
      <c r="C884" s="171" t="str">
        <f t="shared" si="54"/>
        <v>Шляпа</v>
      </c>
      <c r="D884" s="172" t="str">
        <f t="shared" si="55"/>
        <v>Шляпы</v>
      </c>
      <c r="E884" s="163" t="s">
        <v>1828</v>
      </c>
      <c r="F884" s="164" t="s">
        <v>1829</v>
      </c>
      <c r="G884" s="165" t="s">
        <v>553</v>
      </c>
      <c r="H884" s="166" t="s">
        <v>3635</v>
      </c>
      <c r="I884" s="167">
        <v>3</v>
      </c>
      <c r="J884" s="168" t="s">
        <v>3637</v>
      </c>
      <c r="L884" s="170">
        <v>3</v>
      </c>
    </row>
    <row r="885" spans="1:12" x14ac:dyDescent="0.25">
      <c r="A885" s="171">
        <f t="shared" si="52"/>
        <v>7016</v>
      </c>
      <c r="B885" s="171" t="str">
        <f t="shared" si="53"/>
        <v>N</v>
      </c>
      <c r="C885" s="171" t="str">
        <f t="shared" si="54"/>
        <v>Шляпа</v>
      </c>
      <c r="D885" s="172" t="str">
        <f t="shared" si="55"/>
        <v>Шляпы</v>
      </c>
      <c r="E885" s="163" t="s">
        <v>3638</v>
      </c>
      <c r="F885" s="164" t="s">
        <v>1829</v>
      </c>
      <c r="G885" s="165" t="s">
        <v>550</v>
      </c>
      <c r="H885" s="166" t="s">
        <v>3635</v>
      </c>
      <c r="I885" s="167">
        <v>2</v>
      </c>
      <c r="J885" s="168" t="s">
        <v>3636</v>
      </c>
      <c r="L885" s="170">
        <v>2</v>
      </c>
    </row>
    <row r="886" spans="1:12" x14ac:dyDescent="0.25">
      <c r="A886" s="171">
        <f t="shared" si="52"/>
        <v>7016</v>
      </c>
      <c r="B886" s="171" t="str">
        <f t="shared" si="53"/>
        <v>N</v>
      </c>
      <c r="C886" s="171" t="str">
        <f t="shared" si="54"/>
        <v>Шляпа</v>
      </c>
      <c r="D886" s="172" t="str">
        <f t="shared" si="55"/>
        <v>Шляпы</v>
      </c>
      <c r="E886" s="163" t="s">
        <v>1824</v>
      </c>
      <c r="F886" s="164" t="s">
        <v>1823</v>
      </c>
      <c r="G886" s="165" t="s">
        <v>550</v>
      </c>
      <c r="H886" s="166" t="s">
        <v>3629</v>
      </c>
      <c r="I886" s="167">
        <v>1</v>
      </c>
      <c r="J886" s="168" t="s">
        <v>3629</v>
      </c>
      <c r="L886" s="170">
        <v>1</v>
      </c>
    </row>
    <row r="887" spans="1:12" x14ac:dyDescent="0.25">
      <c r="A887" s="171">
        <f t="shared" si="52"/>
        <v>7016</v>
      </c>
      <c r="B887" s="171" t="str">
        <f t="shared" si="53"/>
        <v>N</v>
      </c>
      <c r="C887" s="171" t="str">
        <f t="shared" si="54"/>
        <v>Шляпа</v>
      </c>
      <c r="D887" s="172" t="str">
        <f t="shared" si="55"/>
        <v>Шляпы</v>
      </c>
      <c r="E887" s="163" t="s">
        <v>1292</v>
      </c>
      <c r="F887" s="164" t="s">
        <v>1291</v>
      </c>
      <c r="G887" s="165" t="s">
        <v>550</v>
      </c>
      <c r="H887" s="166" t="s">
        <v>3639</v>
      </c>
      <c r="I887" s="167">
        <v>1</v>
      </c>
      <c r="J887" s="168" t="s">
        <v>3639</v>
      </c>
      <c r="L887" s="170">
        <v>1</v>
      </c>
    </row>
    <row r="888" spans="1:12" x14ac:dyDescent="0.25">
      <c r="A888" s="171">
        <f t="shared" si="52"/>
        <v>7016</v>
      </c>
      <c r="B888" s="171" t="str">
        <f t="shared" si="53"/>
        <v>N</v>
      </c>
      <c r="C888" s="171" t="str">
        <f t="shared" si="54"/>
        <v>Шляпа</v>
      </c>
      <c r="D888" s="172" t="str">
        <f t="shared" si="55"/>
        <v>Шляпы</v>
      </c>
      <c r="E888" s="163" t="s">
        <v>1825</v>
      </c>
      <c r="F888" s="164" t="s">
        <v>766</v>
      </c>
      <c r="G888" s="165" t="s">
        <v>555</v>
      </c>
      <c r="H888" s="166" t="s">
        <v>3639</v>
      </c>
      <c r="I888" s="167">
        <v>1</v>
      </c>
      <c r="J888" s="168" t="s">
        <v>3639</v>
      </c>
      <c r="L888" s="170">
        <v>1</v>
      </c>
    </row>
    <row r="889" spans="1:12" x14ac:dyDescent="0.25">
      <c r="A889" s="171">
        <f t="shared" si="52"/>
        <v>7016</v>
      </c>
      <c r="B889" s="171" t="str">
        <f t="shared" si="53"/>
        <v>N</v>
      </c>
      <c r="C889" s="171" t="str">
        <f t="shared" si="54"/>
        <v>Шляпа</v>
      </c>
      <c r="D889" s="172" t="str">
        <f t="shared" si="55"/>
        <v>Шляпы</v>
      </c>
      <c r="E889" s="163" t="s">
        <v>1023</v>
      </c>
      <c r="F889" s="164" t="s">
        <v>766</v>
      </c>
      <c r="G889" s="165" t="s">
        <v>552</v>
      </c>
      <c r="H889" s="166" t="s">
        <v>3635</v>
      </c>
      <c r="I889" s="167">
        <v>3</v>
      </c>
      <c r="J889" s="168" t="s">
        <v>3637</v>
      </c>
      <c r="L889" s="170">
        <v>3</v>
      </c>
    </row>
    <row r="890" spans="1:12" x14ac:dyDescent="0.25">
      <c r="A890" s="171">
        <f t="shared" si="52"/>
        <v>7016</v>
      </c>
      <c r="B890" s="171" t="str">
        <f t="shared" si="53"/>
        <v>N</v>
      </c>
      <c r="C890" s="171" t="str">
        <f t="shared" si="54"/>
        <v>Шляпа</v>
      </c>
      <c r="D890" s="172" t="str">
        <f t="shared" si="55"/>
        <v>Шляпы</v>
      </c>
      <c r="E890" s="163" t="s">
        <v>767</v>
      </c>
      <c r="F890" s="164" t="s">
        <v>766</v>
      </c>
      <c r="G890" s="165" t="s">
        <v>553</v>
      </c>
      <c r="H890" s="166" t="s">
        <v>3635</v>
      </c>
      <c r="I890" s="167">
        <v>2</v>
      </c>
      <c r="J890" s="168" t="s">
        <v>3636</v>
      </c>
      <c r="L890" s="170">
        <v>2</v>
      </c>
    </row>
    <row r="891" spans="1:12" x14ac:dyDescent="0.25">
      <c r="A891" s="171">
        <f t="shared" si="52"/>
        <v>7016</v>
      </c>
      <c r="B891" s="171" t="str">
        <f t="shared" si="53"/>
        <v>N</v>
      </c>
      <c r="C891" s="171" t="str">
        <f t="shared" si="54"/>
        <v>Шляпа</v>
      </c>
      <c r="D891" s="172" t="str">
        <f t="shared" si="55"/>
        <v>Шляпы</v>
      </c>
      <c r="E891" s="163" t="s">
        <v>1024</v>
      </c>
      <c r="F891" s="164" t="s">
        <v>766</v>
      </c>
      <c r="G891" s="165" t="s">
        <v>550</v>
      </c>
      <c r="H891" s="166" t="s">
        <v>3635</v>
      </c>
      <c r="I891" s="167">
        <v>3</v>
      </c>
      <c r="J891" s="168" t="s">
        <v>3637</v>
      </c>
      <c r="L891" s="170">
        <v>3</v>
      </c>
    </row>
    <row r="892" spans="1:12" x14ac:dyDescent="0.25">
      <c r="A892" s="171">
        <f t="shared" si="52"/>
        <v>7021</v>
      </c>
      <c r="B892" s="171" t="str">
        <f t="shared" si="53"/>
        <v>RON</v>
      </c>
      <c r="C892" s="171" t="str">
        <f t="shared" si="54"/>
        <v>Шляпа</v>
      </c>
      <c r="D892" s="172" t="str">
        <f t="shared" si="55"/>
        <v>Шляпы</v>
      </c>
      <c r="E892" s="163" t="s">
        <v>3640</v>
      </c>
      <c r="F892" s="164" t="s">
        <v>3641</v>
      </c>
      <c r="G892" s="165" t="s">
        <v>555</v>
      </c>
      <c r="H892" s="166" t="s">
        <v>3642</v>
      </c>
      <c r="I892" s="167">
        <v>2</v>
      </c>
      <c r="J892" s="168" t="s">
        <v>3643</v>
      </c>
      <c r="L892" s="170">
        <v>2</v>
      </c>
    </row>
    <row r="893" spans="1:12" x14ac:dyDescent="0.25">
      <c r="A893" s="171">
        <f t="shared" si="52"/>
        <v>7021</v>
      </c>
      <c r="B893" s="171" t="str">
        <f t="shared" si="53"/>
        <v>RON</v>
      </c>
      <c r="C893" s="171" t="str">
        <f t="shared" si="54"/>
        <v>Шляпа</v>
      </c>
      <c r="D893" s="172" t="str">
        <f t="shared" si="55"/>
        <v>Шляпы</v>
      </c>
      <c r="E893" s="163" t="s">
        <v>3644</v>
      </c>
      <c r="F893" s="164" t="s">
        <v>3641</v>
      </c>
      <c r="G893" s="165" t="s">
        <v>552</v>
      </c>
      <c r="H893" s="166" t="s">
        <v>3642</v>
      </c>
      <c r="I893" s="167">
        <v>4</v>
      </c>
      <c r="J893" s="168" t="s">
        <v>3645</v>
      </c>
      <c r="L893" s="170">
        <v>4</v>
      </c>
    </row>
    <row r="894" spans="1:12" x14ac:dyDescent="0.25">
      <c r="A894" s="171">
        <f t="shared" si="52"/>
        <v>7021</v>
      </c>
      <c r="B894" s="171" t="str">
        <f t="shared" si="53"/>
        <v>RON</v>
      </c>
      <c r="C894" s="171" t="str">
        <f t="shared" si="54"/>
        <v>Шляпа</v>
      </c>
      <c r="D894" s="172" t="str">
        <f t="shared" si="55"/>
        <v>Шляпы</v>
      </c>
      <c r="E894" s="163" t="s">
        <v>3646</v>
      </c>
      <c r="F894" s="164" t="s">
        <v>3641</v>
      </c>
      <c r="G894" s="165" t="s">
        <v>553</v>
      </c>
      <c r="H894" s="166" t="s">
        <v>3642</v>
      </c>
      <c r="I894" s="167">
        <v>3</v>
      </c>
      <c r="J894" s="168" t="s">
        <v>3647</v>
      </c>
      <c r="L894" s="170">
        <v>3</v>
      </c>
    </row>
    <row r="895" spans="1:12" x14ac:dyDescent="0.25">
      <c r="A895" s="171">
        <f t="shared" si="52"/>
        <v>7021</v>
      </c>
      <c r="B895" s="171" t="str">
        <f t="shared" si="53"/>
        <v>RON</v>
      </c>
      <c r="C895" s="171" t="str">
        <f t="shared" si="54"/>
        <v>Шляпа</v>
      </c>
      <c r="D895" s="172" t="str">
        <f t="shared" si="55"/>
        <v>Шляпы</v>
      </c>
      <c r="E895" s="163" t="s">
        <v>3648</v>
      </c>
      <c r="F895" s="164" t="s">
        <v>3649</v>
      </c>
      <c r="G895" s="165" t="s">
        <v>552</v>
      </c>
      <c r="H895" s="166" t="s">
        <v>3642</v>
      </c>
      <c r="I895" s="167">
        <v>1</v>
      </c>
      <c r="J895" s="168" t="s">
        <v>3642</v>
      </c>
      <c r="L895" s="170">
        <v>1</v>
      </c>
    </row>
    <row r="896" spans="1:12" x14ac:dyDescent="0.25">
      <c r="A896" s="171">
        <f t="shared" si="52"/>
        <v>7021</v>
      </c>
      <c r="B896" s="171" t="str">
        <f t="shared" si="53"/>
        <v>RON</v>
      </c>
      <c r="C896" s="171" t="str">
        <f t="shared" si="54"/>
        <v>Шляпа</v>
      </c>
      <c r="D896" s="172" t="str">
        <f t="shared" si="55"/>
        <v>Шляпы</v>
      </c>
      <c r="E896" s="163" t="s">
        <v>3650</v>
      </c>
      <c r="F896" s="164" t="s">
        <v>3649</v>
      </c>
      <c r="G896" s="165" t="s">
        <v>553</v>
      </c>
      <c r="H896" s="166" t="s">
        <v>3651</v>
      </c>
      <c r="I896" s="167">
        <v>1</v>
      </c>
      <c r="J896" s="168" t="s">
        <v>3652</v>
      </c>
      <c r="L896" s="170">
        <v>1</v>
      </c>
    </row>
    <row r="897" spans="1:12" x14ac:dyDescent="0.25">
      <c r="A897" s="171">
        <f t="shared" si="52"/>
        <v>7021</v>
      </c>
      <c r="B897" s="171" t="str">
        <f t="shared" si="53"/>
        <v>RON</v>
      </c>
      <c r="C897" s="171" t="str">
        <f t="shared" si="54"/>
        <v>Шляпа</v>
      </c>
      <c r="D897" s="172" t="str">
        <f t="shared" si="55"/>
        <v>Шляпы</v>
      </c>
      <c r="E897" s="163" t="s">
        <v>3653</v>
      </c>
      <c r="F897" s="164" t="s">
        <v>3649</v>
      </c>
      <c r="G897" s="165" t="s">
        <v>550</v>
      </c>
      <c r="H897" s="166" t="s">
        <v>3642</v>
      </c>
      <c r="I897" s="167">
        <v>1</v>
      </c>
      <c r="J897" s="168" t="s">
        <v>3642</v>
      </c>
      <c r="L897" s="170">
        <v>1</v>
      </c>
    </row>
    <row r="898" spans="1:12" x14ac:dyDescent="0.25">
      <c r="A898" s="171">
        <f t="shared" si="52"/>
        <v>7021</v>
      </c>
      <c r="B898" s="171" t="str">
        <f t="shared" si="53"/>
        <v>RON</v>
      </c>
      <c r="C898" s="171" t="str">
        <f t="shared" si="54"/>
        <v>Шляпа</v>
      </c>
      <c r="D898" s="172" t="str">
        <f t="shared" si="55"/>
        <v>Шляпы</v>
      </c>
      <c r="E898" s="163" t="s">
        <v>3654</v>
      </c>
      <c r="F898" s="164" t="s">
        <v>1872</v>
      </c>
      <c r="G898" s="165" t="s">
        <v>555</v>
      </c>
      <c r="H898" s="166" t="s">
        <v>3642</v>
      </c>
      <c r="I898" s="167">
        <v>2</v>
      </c>
      <c r="J898" s="168" t="s">
        <v>3643</v>
      </c>
      <c r="L898" s="170">
        <v>2</v>
      </c>
    </row>
    <row r="899" spans="1:12" x14ac:dyDescent="0.25">
      <c r="A899" s="171">
        <f t="shared" ref="A899:A962" si="56">_xlfn.LET(_xlpm.START,FIND("арт. ",F899)+5,_xlpm.END,FIND(" ",F899,_xlpm.START),_xlpm.Result,TRIM(MID(F899,_xlpm.START,_xlpm.END-_xlpm.START)),IFERROR(VALUE(_xlpm.Result),_xlpm.Result))</f>
        <v>7021</v>
      </c>
      <c r="B899" s="171" t="str">
        <f t="shared" ref="B899:B962" si="57">_xlfn.LET(_xlpm.START,FIND("арт. ",F899)+13,_xlpm.END,FIND("(",F899),TRIM(MID(F899,_xlpm.START,_xlpm.END-_xlpm.START)))</f>
        <v>RON</v>
      </c>
      <c r="C899" s="171" t="str">
        <f t="shared" ref="C899:C962" si="58">_xlfn.LET(_xlpm.START,1,_xlpm.END,FIND(MID($Q$1,1,1),F899),TRIM(MID(F899,_xlpm.START,_xlpm.END-_xlpm.START)))</f>
        <v>Шляпа</v>
      </c>
      <c r="D899" s="172" t="str">
        <f t="shared" ref="D899:D962" si="59">VLOOKUP(C899,M:N,2,0)</f>
        <v>Шляпы</v>
      </c>
      <c r="E899" s="163" t="s">
        <v>3655</v>
      </c>
      <c r="F899" s="164" t="s">
        <v>1872</v>
      </c>
      <c r="G899" s="165" t="s">
        <v>552</v>
      </c>
      <c r="H899" s="166" t="s">
        <v>3642</v>
      </c>
      <c r="I899" s="167">
        <v>4</v>
      </c>
      <c r="J899" s="168" t="s">
        <v>3645</v>
      </c>
      <c r="L899" s="170">
        <v>4</v>
      </c>
    </row>
    <row r="900" spans="1:12" x14ac:dyDescent="0.25">
      <c r="A900" s="171">
        <f t="shared" si="56"/>
        <v>7021</v>
      </c>
      <c r="B900" s="171" t="str">
        <f t="shared" si="57"/>
        <v>RON</v>
      </c>
      <c r="C900" s="171" t="str">
        <f t="shared" si="58"/>
        <v>Шляпа</v>
      </c>
      <c r="D900" s="172" t="str">
        <f t="shared" si="59"/>
        <v>Шляпы</v>
      </c>
      <c r="E900" s="163" t="s">
        <v>1871</v>
      </c>
      <c r="F900" s="164" t="s">
        <v>1872</v>
      </c>
      <c r="G900" s="165" t="s">
        <v>553</v>
      </c>
      <c r="H900" s="166" t="s">
        <v>3642</v>
      </c>
      <c r="I900" s="167">
        <v>3</v>
      </c>
      <c r="J900" s="168" t="s">
        <v>3647</v>
      </c>
      <c r="L900" s="170">
        <v>3</v>
      </c>
    </row>
    <row r="901" spans="1:12" x14ac:dyDescent="0.25">
      <c r="A901" s="171">
        <f t="shared" si="56"/>
        <v>7021</v>
      </c>
      <c r="B901" s="171" t="str">
        <f t="shared" si="57"/>
        <v>RON</v>
      </c>
      <c r="C901" s="171" t="str">
        <f t="shared" si="58"/>
        <v>Шляпа</v>
      </c>
      <c r="D901" s="172" t="str">
        <f t="shared" si="59"/>
        <v>Шляпы</v>
      </c>
      <c r="E901" s="163" t="s">
        <v>3656</v>
      </c>
      <c r="F901" s="164" t="s">
        <v>597</v>
      </c>
      <c r="G901" s="165" t="s">
        <v>555</v>
      </c>
      <c r="H901" s="166" t="s">
        <v>3642</v>
      </c>
      <c r="I901" s="167">
        <v>2</v>
      </c>
      <c r="J901" s="168" t="s">
        <v>3643</v>
      </c>
      <c r="L901" s="170">
        <v>2</v>
      </c>
    </row>
    <row r="902" spans="1:12" x14ac:dyDescent="0.25">
      <c r="A902" s="171">
        <f t="shared" si="56"/>
        <v>7021</v>
      </c>
      <c r="B902" s="171" t="str">
        <f t="shared" si="57"/>
        <v>RON</v>
      </c>
      <c r="C902" s="171" t="str">
        <f t="shared" si="58"/>
        <v>Шляпа</v>
      </c>
      <c r="D902" s="172" t="str">
        <f t="shared" si="59"/>
        <v>Шляпы</v>
      </c>
      <c r="E902" s="163" t="s">
        <v>3657</v>
      </c>
      <c r="F902" s="164" t="s">
        <v>597</v>
      </c>
      <c r="G902" s="165" t="s">
        <v>552</v>
      </c>
      <c r="H902" s="166" t="s">
        <v>3642</v>
      </c>
      <c r="I902" s="167">
        <v>8</v>
      </c>
      <c r="J902" s="168" t="s">
        <v>3658</v>
      </c>
      <c r="L902" s="170">
        <v>8</v>
      </c>
    </row>
    <row r="903" spans="1:12" x14ac:dyDescent="0.25">
      <c r="A903" s="171">
        <f t="shared" si="56"/>
        <v>7021</v>
      </c>
      <c r="B903" s="171" t="str">
        <f t="shared" si="57"/>
        <v>RON</v>
      </c>
      <c r="C903" s="171" t="str">
        <f t="shared" si="58"/>
        <v>Шляпа</v>
      </c>
      <c r="D903" s="172" t="str">
        <f t="shared" si="59"/>
        <v>Шляпы</v>
      </c>
      <c r="E903" s="163" t="s">
        <v>598</v>
      </c>
      <c r="F903" s="164" t="s">
        <v>597</v>
      </c>
      <c r="G903" s="165" t="s">
        <v>553</v>
      </c>
      <c r="H903" s="166" t="s">
        <v>3642</v>
      </c>
      <c r="I903" s="167">
        <v>3</v>
      </c>
      <c r="J903" s="168" t="s">
        <v>3647</v>
      </c>
      <c r="L903" s="170">
        <v>3</v>
      </c>
    </row>
    <row r="904" spans="1:12" x14ac:dyDescent="0.25">
      <c r="A904" s="171">
        <f t="shared" si="56"/>
        <v>7021</v>
      </c>
      <c r="B904" s="171" t="str">
        <f t="shared" si="57"/>
        <v>RON</v>
      </c>
      <c r="C904" s="171" t="str">
        <f t="shared" si="58"/>
        <v>Шляпа</v>
      </c>
      <c r="D904" s="172" t="str">
        <f t="shared" si="59"/>
        <v>Шляпы</v>
      </c>
      <c r="E904" s="163" t="s">
        <v>1353</v>
      </c>
      <c r="F904" s="164" t="s">
        <v>597</v>
      </c>
      <c r="G904" s="165" t="s">
        <v>550</v>
      </c>
      <c r="H904" s="166" t="s">
        <v>3600</v>
      </c>
      <c r="I904" s="167">
        <v>2</v>
      </c>
      <c r="J904" s="168" t="s">
        <v>3608</v>
      </c>
      <c r="L904" s="170">
        <v>2</v>
      </c>
    </row>
    <row r="905" spans="1:12" x14ac:dyDescent="0.25">
      <c r="A905" s="171">
        <f t="shared" si="56"/>
        <v>7034</v>
      </c>
      <c r="B905" s="171" t="str">
        <f t="shared" si="57"/>
        <v>XEN</v>
      </c>
      <c r="C905" s="171" t="str">
        <f t="shared" si="58"/>
        <v>Шляпа</v>
      </c>
      <c r="D905" s="172" t="str">
        <f t="shared" si="59"/>
        <v>Шляпы</v>
      </c>
      <c r="E905" s="163" t="s">
        <v>3659</v>
      </c>
      <c r="F905" s="164" t="s">
        <v>1364</v>
      </c>
      <c r="G905" s="165" t="s">
        <v>552</v>
      </c>
      <c r="H905" s="166" t="s">
        <v>3660</v>
      </c>
      <c r="I905" s="167">
        <v>1</v>
      </c>
      <c r="J905" s="168" t="s">
        <v>3660</v>
      </c>
      <c r="L905" s="170">
        <v>1</v>
      </c>
    </row>
    <row r="906" spans="1:12" x14ac:dyDescent="0.25">
      <c r="A906" s="171">
        <f t="shared" si="56"/>
        <v>7034</v>
      </c>
      <c r="B906" s="171" t="str">
        <f t="shared" si="57"/>
        <v>XEN</v>
      </c>
      <c r="C906" s="171" t="str">
        <f t="shared" si="58"/>
        <v>Шляпа</v>
      </c>
      <c r="D906" s="172" t="str">
        <f t="shared" si="59"/>
        <v>Шляпы</v>
      </c>
      <c r="E906" s="163" t="s">
        <v>3661</v>
      </c>
      <c r="F906" s="164" t="s">
        <v>1364</v>
      </c>
      <c r="G906" s="165" t="s">
        <v>553</v>
      </c>
      <c r="H906" s="166" t="s">
        <v>3660</v>
      </c>
      <c r="I906" s="167">
        <v>2</v>
      </c>
      <c r="J906" s="168" t="s">
        <v>3662</v>
      </c>
      <c r="L906" s="170">
        <v>2</v>
      </c>
    </row>
    <row r="907" spans="1:12" x14ac:dyDescent="0.25">
      <c r="A907" s="171">
        <f t="shared" si="56"/>
        <v>7034</v>
      </c>
      <c r="B907" s="171" t="str">
        <f t="shared" si="57"/>
        <v>XEN</v>
      </c>
      <c r="C907" s="171" t="str">
        <f t="shared" si="58"/>
        <v>Шляпа</v>
      </c>
      <c r="D907" s="172" t="str">
        <f t="shared" si="59"/>
        <v>Шляпы</v>
      </c>
      <c r="E907" s="163" t="s">
        <v>1365</v>
      </c>
      <c r="F907" s="164" t="s">
        <v>1364</v>
      </c>
      <c r="G907" s="165" t="s">
        <v>550</v>
      </c>
      <c r="H907" s="166" t="s">
        <v>3663</v>
      </c>
      <c r="I907" s="167">
        <v>1</v>
      </c>
      <c r="J907" s="168" t="s">
        <v>3663</v>
      </c>
      <c r="L907" s="170">
        <v>1</v>
      </c>
    </row>
    <row r="908" spans="1:12" x14ac:dyDescent="0.25">
      <c r="A908" s="171">
        <f t="shared" si="56"/>
        <v>7034</v>
      </c>
      <c r="B908" s="171" t="str">
        <f t="shared" si="57"/>
        <v>XEN</v>
      </c>
      <c r="C908" s="171" t="str">
        <f t="shared" si="58"/>
        <v>Шляпа</v>
      </c>
      <c r="D908" s="172" t="str">
        <f t="shared" si="59"/>
        <v>Шляпы</v>
      </c>
      <c r="E908" s="163" t="s">
        <v>3664</v>
      </c>
      <c r="F908" s="164" t="s">
        <v>1361</v>
      </c>
      <c r="G908" s="165" t="s">
        <v>555</v>
      </c>
      <c r="H908" s="166" t="s">
        <v>3663</v>
      </c>
      <c r="I908" s="167">
        <v>1</v>
      </c>
      <c r="J908" s="168" t="s">
        <v>3663</v>
      </c>
      <c r="L908" s="170">
        <v>1</v>
      </c>
    </row>
    <row r="909" spans="1:12" x14ac:dyDescent="0.25">
      <c r="A909" s="171">
        <f t="shared" si="56"/>
        <v>7034</v>
      </c>
      <c r="B909" s="171" t="str">
        <f t="shared" si="57"/>
        <v>XEN</v>
      </c>
      <c r="C909" s="171" t="str">
        <f t="shared" si="58"/>
        <v>Шляпа</v>
      </c>
      <c r="D909" s="172" t="str">
        <f t="shared" si="59"/>
        <v>Шляпы</v>
      </c>
      <c r="E909" s="163" t="s">
        <v>1362</v>
      </c>
      <c r="F909" s="164" t="s">
        <v>1361</v>
      </c>
      <c r="G909" s="165" t="s">
        <v>552</v>
      </c>
      <c r="H909" s="166" t="s">
        <v>3665</v>
      </c>
      <c r="I909" s="167">
        <v>2</v>
      </c>
      <c r="J909" s="168" t="s">
        <v>3666</v>
      </c>
      <c r="L909" s="170">
        <v>2</v>
      </c>
    </row>
    <row r="910" spans="1:12" x14ac:dyDescent="0.25">
      <c r="A910" s="171">
        <f t="shared" si="56"/>
        <v>7034</v>
      </c>
      <c r="B910" s="171" t="str">
        <f t="shared" si="57"/>
        <v>XEN</v>
      </c>
      <c r="C910" s="171" t="str">
        <f t="shared" si="58"/>
        <v>Шляпа</v>
      </c>
      <c r="D910" s="172" t="str">
        <f t="shared" si="59"/>
        <v>Шляпы</v>
      </c>
      <c r="E910" s="163" t="s">
        <v>1363</v>
      </c>
      <c r="F910" s="164" t="s">
        <v>1361</v>
      </c>
      <c r="G910" s="165" t="s">
        <v>553</v>
      </c>
      <c r="H910" s="166" t="s">
        <v>3665</v>
      </c>
      <c r="I910" s="167">
        <v>2</v>
      </c>
      <c r="J910" s="168" t="s">
        <v>3666</v>
      </c>
      <c r="L910" s="170">
        <v>2</v>
      </c>
    </row>
    <row r="911" spans="1:12" x14ac:dyDescent="0.25">
      <c r="A911" s="171">
        <f t="shared" si="56"/>
        <v>7034</v>
      </c>
      <c r="B911" s="171" t="str">
        <f t="shared" si="57"/>
        <v>XEN</v>
      </c>
      <c r="C911" s="171" t="str">
        <f t="shared" si="58"/>
        <v>Шляпа</v>
      </c>
      <c r="D911" s="172" t="str">
        <f t="shared" si="59"/>
        <v>Шляпы</v>
      </c>
      <c r="E911" s="163" t="s">
        <v>3667</v>
      </c>
      <c r="F911" s="164" t="s">
        <v>3668</v>
      </c>
      <c r="G911" s="165" t="s">
        <v>552</v>
      </c>
      <c r="H911" s="166" t="s">
        <v>3669</v>
      </c>
      <c r="I911" s="167">
        <v>1</v>
      </c>
      <c r="J911" s="168" t="s">
        <v>3669</v>
      </c>
      <c r="L911" s="170">
        <v>1</v>
      </c>
    </row>
    <row r="912" spans="1:12" x14ac:dyDescent="0.25">
      <c r="A912" s="171">
        <f t="shared" si="56"/>
        <v>7034</v>
      </c>
      <c r="B912" s="171" t="str">
        <f t="shared" si="57"/>
        <v>XEN</v>
      </c>
      <c r="C912" s="171" t="str">
        <f t="shared" si="58"/>
        <v>Шляпа</v>
      </c>
      <c r="D912" s="172" t="str">
        <f t="shared" si="59"/>
        <v>Шляпы</v>
      </c>
      <c r="E912" s="163" t="s">
        <v>3670</v>
      </c>
      <c r="F912" s="164" t="s">
        <v>3668</v>
      </c>
      <c r="G912" s="165" t="s">
        <v>553</v>
      </c>
      <c r="H912" s="166" t="s">
        <v>3660</v>
      </c>
      <c r="I912" s="167">
        <v>2</v>
      </c>
      <c r="J912" s="168" t="s">
        <v>3662</v>
      </c>
      <c r="L912" s="170">
        <v>2</v>
      </c>
    </row>
    <row r="913" spans="1:12" x14ac:dyDescent="0.25">
      <c r="A913" s="171">
        <f t="shared" si="56"/>
        <v>7034</v>
      </c>
      <c r="B913" s="171" t="str">
        <f t="shared" si="57"/>
        <v>XEN</v>
      </c>
      <c r="C913" s="171" t="str">
        <f t="shared" si="58"/>
        <v>Шляпа</v>
      </c>
      <c r="D913" s="172" t="str">
        <f t="shared" si="59"/>
        <v>Шляпы</v>
      </c>
      <c r="E913" s="163" t="s">
        <v>3671</v>
      </c>
      <c r="F913" s="164" t="s">
        <v>3668</v>
      </c>
      <c r="G913" s="165" t="s">
        <v>550</v>
      </c>
      <c r="H913" s="166" t="s">
        <v>3660</v>
      </c>
      <c r="I913" s="167">
        <v>1</v>
      </c>
      <c r="J913" s="168" t="s">
        <v>3660</v>
      </c>
      <c r="L913" s="170">
        <v>1</v>
      </c>
    </row>
    <row r="914" spans="1:12" x14ac:dyDescent="0.25">
      <c r="A914" s="171">
        <f t="shared" si="56"/>
        <v>7034</v>
      </c>
      <c r="B914" s="171" t="str">
        <f t="shared" si="57"/>
        <v>XEN</v>
      </c>
      <c r="C914" s="171" t="str">
        <f t="shared" si="58"/>
        <v>Шляпа</v>
      </c>
      <c r="D914" s="172" t="str">
        <f t="shared" si="59"/>
        <v>Шляпы</v>
      </c>
      <c r="E914" s="163" t="s">
        <v>1354</v>
      </c>
      <c r="F914" s="164" t="s">
        <v>1355</v>
      </c>
      <c r="G914" s="165" t="s">
        <v>552</v>
      </c>
      <c r="H914" s="166" t="s">
        <v>3672</v>
      </c>
      <c r="I914" s="167">
        <v>1</v>
      </c>
      <c r="J914" s="168" t="s">
        <v>3672</v>
      </c>
      <c r="L914" s="170">
        <v>1</v>
      </c>
    </row>
    <row r="915" spans="1:12" x14ac:dyDescent="0.25">
      <c r="A915" s="171">
        <f t="shared" si="56"/>
        <v>7034</v>
      </c>
      <c r="B915" s="171" t="str">
        <f t="shared" si="57"/>
        <v>XEN</v>
      </c>
      <c r="C915" s="171" t="str">
        <f t="shared" si="58"/>
        <v>Шляпа</v>
      </c>
      <c r="D915" s="172" t="str">
        <f t="shared" si="59"/>
        <v>Шляпы</v>
      </c>
      <c r="E915" s="163" t="s">
        <v>1356</v>
      </c>
      <c r="F915" s="164" t="s">
        <v>1355</v>
      </c>
      <c r="G915" s="165" t="s">
        <v>553</v>
      </c>
      <c r="H915" s="166" t="s">
        <v>3663</v>
      </c>
      <c r="I915" s="167">
        <v>2</v>
      </c>
      <c r="J915" s="168" t="s">
        <v>3673</v>
      </c>
      <c r="L915" s="170">
        <v>2</v>
      </c>
    </row>
    <row r="916" spans="1:12" x14ac:dyDescent="0.25">
      <c r="A916" s="171">
        <f t="shared" si="56"/>
        <v>7034</v>
      </c>
      <c r="B916" s="171" t="str">
        <f t="shared" si="57"/>
        <v>XEN</v>
      </c>
      <c r="C916" s="171" t="str">
        <f t="shared" si="58"/>
        <v>Шляпа</v>
      </c>
      <c r="D916" s="172" t="str">
        <f t="shared" si="59"/>
        <v>Шляпы</v>
      </c>
      <c r="E916" s="163" t="s">
        <v>1357</v>
      </c>
      <c r="F916" s="164" t="s">
        <v>1355</v>
      </c>
      <c r="G916" s="165" t="s">
        <v>550</v>
      </c>
      <c r="H916" s="166" t="s">
        <v>3665</v>
      </c>
      <c r="I916" s="167">
        <v>2</v>
      </c>
      <c r="J916" s="168" t="s">
        <v>3666</v>
      </c>
      <c r="L916" s="170">
        <v>2</v>
      </c>
    </row>
    <row r="917" spans="1:12" x14ac:dyDescent="0.25">
      <c r="A917" s="171">
        <f t="shared" si="56"/>
        <v>7034</v>
      </c>
      <c r="B917" s="171" t="str">
        <f t="shared" si="57"/>
        <v>XEN</v>
      </c>
      <c r="C917" s="171" t="str">
        <f t="shared" si="58"/>
        <v>Шляпа</v>
      </c>
      <c r="D917" s="172" t="str">
        <f t="shared" si="59"/>
        <v>Шляпы</v>
      </c>
      <c r="E917" s="163" t="s">
        <v>1358</v>
      </c>
      <c r="F917" s="164" t="s">
        <v>1355</v>
      </c>
      <c r="G917" s="165" t="s">
        <v>551</v>
      </c>
      <c r="H917" s="166" t="s">
        <v>3665</v>
      </c>
      <c r="I917" s="167">
        <v>1</v>
      </c>
      <c r="J917" s="168" t="s">
        <v>3665</v>
      </c>
      <c r="L917" s="170">
        <v>1</v>
      </c>
    </row>
    <row r="918" spans="1:12" x14ac:dyDescent="0.25">
      <c r="A918" s="171">
        <f t="shared" si="56"/>
        <v>7034</v>
      </c>
      <c r="B918" s="171" t="str">
        <f t="shared" si="57"/>
        <v>XEN</v>
      </c>
      <c r="C918" s="171" t="str">
        <f t="shared" si="58"/>
        <v>Шляпа</v>
      </c>
      <c r="D918" s="172" t="str">
        <f t="shared" si="59"/>
        <v>Шляпы</v>
      </c>
      <c r="E918" s="163" t="s">
        <v>1360</v>
      </c>
      <c r="F918" s="164" t="s">
        <v>1359</v>
      </c>
      <c r="G918" s="165" t="s">
        <v>553</v>
      </c>
      <c r="H918" s="166" t="s">
        <v>3674</v>
      </c>
      <c r="I918" s="167">
        <v>3</v>
      </c>
      <c r="J918" s="168" t="s">
        <v>3675</v>
      </c>
      <c r="L918" s="170">
        <v>3</v>
      </c>
    </row>
    <row r="919" spans="1:12" x14ac:dyDescent="0.25">
      <c r="A919" s="171">
        <f t="shared" si="56"/>
        <v>7034</v>
      </c>
      <c r="B919" s="171" t="str">
        <f t="shared" si="57"/>
        <v>XEN</v>
      </c>
      <c r="C919" s="171" t="str">
        <f t="shared" si="58"/>
        <v>Шляпа</v>
      </c>
      <c r="D919" s="172" t="str">
        <f t="shared" si="59"/>
        <v>Шляпы</v>
      </c>
      <c r="E919" s="163" t="s">
        <v>1873</v>
      </c>
      <c r="F919" s="164" t="s">
        <v>1359</v>
      </c>
      <c r="G919" s="165" t="s">
        <v>550</v>
      </c>
      <c r="H919" s="166" t="s">
        <v>3674</v>
      </c>
      <c r="I919" s="167">
        <v>1</v>
      </c>
      <c r="J919" s="168" t="s">
        <v>3676</v>
      </c>
      <c r="L919" s="170">
        <v>1</v>
      </c>
    </row>
    <row r="920" spans="1:12" x14ac:dyDescent="0.25">
      <c r="A920" s="171">
        <f t="shared" si="56"/>
        <v>7034</v>
      </c>
      <c r="B920" s="171" t="str">
        <f t="shared" si="57"/>
        <v>XEN</v>
      </c>
      <c r="C920" s="171" t="str">
        <f t="shared" si="58"/>
        <v>Шляпа</v>
      </c>
      <c r="D920" s="172" t="str">
        <f t="shared" si="59"/>
        <v>Шляпы</v>
      </c>
      <c r="E920" s="163" t="s">
        <v>1874</v>
      </c>
      <c r="F920" s="164" t="s">
        <v>1359</v>
      </c>
      <c r="G920" s="165" t="s">
        <v>551</v>
      </c>
      <c r="H920" s="166" t="s">
        <v>3674</v>
      </c>
      <c r="I920" s="167">
        <v>1</v>
      </c>
      <c r="J920" s="168" t="s">
        <v>3676</v>
      </c>
      <c r="L920" s="170">
        <v>1</v>
      </c>
    </row>
    <row r="921" spans="1:12" x14ac:dyDescent="0.25">
      <c r="A921" s="171">
        <f t="shared" si="56"/>
        <v>7034</v>
      </c>
      <c r="B921" s="171" t="str">
        <f t="shared" si="57"/>
        <v>XEN</v>
      </c>
      <c r="C921" s="171" t="str">
        <f t="shared" si="58"/>
        <v>Шляпа</v>
      </c>
      <c r="D921" s="172" t="str">
        <f t="shared" si="59"/>
        <v>Шляпы</v>
      </c>
      <c r="E921" s="163" t="s">
        <v>3677</v>
      </c>
      <c r="F921" s="164" t="s">
        <v>3678</v>
      </c>
      <c r="G921" s="165" t="s">
        <v>552</v>
      </c>
      <c r="H921" s="166" t="s">
        <v>3660</v>
      </c>
      <c r="I921" s="167">
        <v>1</v>
      </c>
      <c r="J921" s="168" t="s">
        <v>3660</v>
      </c>
      <c r="L921" s="170">
        <v>1</v>
      </c>
    </row>
    <row r="922" spans="1:12" x14ac:dyDescent="0.25">
      <c r="A922" s="171">
        <f t="shared" si="56"/>
        <v>7034</v>
      </c>
      <c r="B922" s="171" t="str">
        <f t="shared" si="57"/>
        <v>XEN</v>
      </c>
      <c r="C922" s="171" t="str">
        <f t="shared" si="58"/>
        <v>Шляпа</v>
      </c>
      <c r="D922" s="172" t="str">
        <f t="shared" si="59"/>
        <v>Шляпы</v>
      </c>
      <c r="E922" s="163" t="s">
        <v>3679</v>
      </c>
      <c r="F922" s="164" t="s">
        <v>3678</v>
      </c>
      <c r="G922" s="165" t="s">
        <v>553</v>
      </c>
      <c r="H922" s="166" t="s">
        <v>3660</v>
      </c>
      <c r="I922" s="167">
        <v>1</v>
      </c>
      <c r="J922" s="168" t="s">
        <v>3660</v>
      </c>
      <c r="L922" s="170">
        <v>1</v>
      </c>
    </row>
    <row r="923" spans="1:12" x14ac:dyDescent="0.25">
      <c r="A923" s="171">
        <f t="shared" si="56"/>
        <v>7055</v>
      </c>
      <c r="B923" s="171" t="str">
        <f t="shared" si="57"/>
        <v>ORE</v>
      </c>
      <c r="C923" s="171" t="str">
        <f t="shared" si="58"/>
        <v>Шляпа</v>
      </c>
      <c r="D923" s="172" t="str">
        <f t="shared" si="59"/>
        <v>Шляпы</v>
      </c>
      <c r="E923" s="163" t="s">
        <v>1931</v>
      </c>
      <c r="F923" s="164" t="s">
        <v>1932</v>
      </c>
      <c r="G923" s="165" t="s">
        <v>555</v>
      </c>
      <c r="H923" s="166" t="s">
        <v>3680</v>
      </c>
      <c r="I923" s="167">
        <v>1</v>
      </c>
      <c r="J923" s="168" t="s">
        <v>3680</v>
      </c>
      <c r="L923" s="170">
        <v>1</v>
      </c>
    </row>
    <row r="924" spans="1:12" x14ac:dyDescent="0.25">
      <c r="A924" s="171">
        <f t="shared" si="56"/>
        <v>7055</v>
      </c>
      <c r="B924" s="171" t="str">
        <f t="shared" si="57"/>
        <v>ORE</v>
      </c>
      <c r="C924" s="171" t="str">
        <f t="shared" si="58"/>
        <v>Шляпа</v>
      </c>
      <c r="D924" s="172" t="str">
        <f t="shared" si="59"/>
        <v>Шляпы</v>
      </c>
      <c r="E924" s="163" t="s">
        <v>1933</v>
      </c>
      <c r="F924" s="164" t="s">
        <v>1932</v>
      </c>
      <c r="G924" s="165" t="s">
        <v>552</v>
      </c>
      <c r="H924" s="166" t="s">
        <v>3680</v>
      </c>
      <c r="I924" s="167">
        <v>1</v>
      </c>
      <c r="J924" s="168" t="s">
        <v>3680</v>
      </c>
      <c r="L924" s="170">
        <v>1</v>
      </c>
    </row>
    <row r="925" spans="1:12" x14ac:dyDescent="0.25">
      <c r="A925" s="171">
        <f t="shared" si="56"/>
        <v>7055</v>
      </c>
      <c r="B925" s="171" t="str">
        <f t="shared" si="57"/>
        <v>ORE</v>
      </c>
      <c r="C925" s="171" t="str">
        <f t="shared" si="58"/>
        <v>Шляпа</v>
      </c>
      <c r="D925" s="172" t="str">
        <f t="shared" si="59"/>
        <v>Шляпы</v>
      </c>
      <c r="E925" s="163" t="s">
        <v>1934</v>
      </c>
      <c r="F925" s="164" t="s">
        <v>1932</v>
      </c>
      <c r="G925" s="165" t="s">
        <v>553</v>
      </c>
      <c r="H925" s="166" t="s">
        <v>3680</v>
      </c>
      <c r="I925" s="167">
        <v>3</v>
      </c>
      <c r="J925" s="168" t="s">
        <v>3681</v>
      </c>
      <c r="L925" s="170">
        <v>3</v>
      </c>
    </row>
    <row r="926" spans="1:12" x14ac:dyDescent="0.25">
      <c r="A926" s="171" t="str">
        <f t="shared" si="56"/>
        <v>70580BH</v>
      </c>
      <c r="B926" s="171" t="str">
        <f t="shared" si="57"/>
        <v>CROWE</v>
      </c>
      <c r="C926" s="171" t="str">
        <f t="shared" si="58"/>
        <v>Шляпа</v>
      </c>
      <c r="D926" s="172" t="str">
        <f t="shared" si="59"/>
        <v>Шляпы</v>
      </c>
      <c r="E926" s="163" t="s">
        <v>3682</v>
      </c>
      <c r="F926" s="164" t="s">
        <v>3683</v>
      </c>
      <c r="G926" s="165" t="s">
        <v>552</v>
      </c>
      <c r="H926" s="166" t="s">
        <v>3684</v>
      </c>
      <c r="I926" s="167">
        <v>1</v>
      </c>
      <c r="J926" s="168" t="s">
        <v>3684</v>
      </c>
      <c r="L926" s="170">
        <v>1</v>
      </c>
    </row>
    <row r="927" spans="1:12" x14ac:dyDescent="0.25">
      <c r="A927" s="171" t="str">
        <f t="shared" si="56"/>
        <v>70580BH</v>
      </c>
      <c r="B927" s="171" t="str">
        <f t="shared" si="57"/>
        <v>CROWE</v>
      </c>
      <c r="C927" s="171" t="str">
        <f t="shared" si="58"/>
        <v>Шляпа</v>
      </c>
      <c r="D927" s="172" t="str">
        <f t="shared" si="59"/>
        <v>Шляпы</v>
      </c>
      <c r="E927" s="163" t="s">
        <v>277</v>
      </c>
      <c r="F927" s="164" t="s">
        <v>278</v>
      </c>
      <c r="G927" s="165" t="s">
        <v>553</v>
      </c>
      <c r="H927" s="166" t="s">
        <v>3685</v>
      </c>
      <c r="I927" s="167">
        <v>1</v>
      </c>
      <c r="J927" s="168" t="s">
        <v>3685</v>
      </c>
      <c r="L927" s="170">
        <v>1</v>
      </c>
    </row>
    <row r="928" spans="1:12" x14ac:dyDescent="0.25">
      <c r="A928" s="171" t="str">
        <f t="shared" si="56"/>
        <v>70580BH</v>
      </c>
      <c r="B928" s="171" t="str">
        <f t="shared" si="57"/>
        <v>CROWE</v>
      </c>
      <c r="C928" s="171" t="str">
        <f t="shared" si="58"/>
        <v>Шляпа</v>
      </c>
      <c r="D928" s="172" t="str">
        <f t="shared" si="59"/>
        <v>Шляпы</v>
      </c>
      <c r="E928" s="163" t="s">
        <v>768</v>
      </c>
      <c r="F928" s="164" t="s">
        <v>618</v>
      </c>
      <c r="G928" s="165" t="s">
        <v>553</v>
      </c>
      <c r="H928" s="166" t="s">
        <v>3685</v>
      </c>
      <c r="I928" s="167">
        <v>1</v>
      </c>
      <c r="J928" s="168" t="s">
        <v>3685</v>
      </c>
      <c r="L928" s="170">
        <v>1</v>
      </c>
    </row>
    <row r="929" spans="1:12" x14ac:dyDescent="0.25">
      <c r="A929" s="171" t="str">
        <f t="shared" si="56"/>
        <v>70600BH</v>
      </c>
      <c r="B929" s="171" t="str">
        <f t="shared" si="57"/>
        <v>INGLIS</v>
      </c>
      <c r="C929" s="171" t="str">
        <f t="shared" si="58"/>
        <v>Шляпа</v>
      </c>
      <c r="D929" s="172" t="str">
        <f t="shared" si="59"/>
        <v>Шляпы</v>
      </c>
      <c r="E929" s="163" t="s">
        <v>621</v>
      </c>
      <c r="F929" s="164" t="s">
        <v>620</v>
      </c>
      <c r="G929" s="165" t="s">
        <v>552</v>
      </c>
      <c r="H929" s="166" t="s">
        <v>3490</v>
      </c>
      <c r="I929" s="167">
        <v>3</v>
      </c>
      <c r="J929" s="168" t="s">
        <v>3686</v>
      </c>
      <c r="L929" s="170">
        <v>3</v>
      </c>
    </row>
    <row r="930" spans="1:12" x14ac:dyDescent="0.25">
      <c r="A930" s="171" t="str">
        <f t="shared" si="56"/>
        <v>70601BH</v>
      </c>
      <c r="B930" s="171" t="str">
        <f t="shared" si="57"/>
        <v>CHIPMAN</v>
      </c>
      <c r="C930" s="171" t="str">
        <f t="shared" si="58"/>
        <v>Шляпа</v>
      </c>
      <c r="D930" s="172" t="str">
        <f t="shared" si="59"/>
        <v>Шляпы</v>
      </c>
      <c r="E930" s="163" t="s">
        <v>769</v>
      </c>
      <c r="F930" s="164" t="s">
        <v>622</v>
      </c>
      <c r="G930" s="165" t="s">
        <v>555</v>
      </c>
      <c r="H930" s="166" t="s">
        <v>3490</v>
      </c>
      <c r="I930" s="167">
        <v>3</v>
      </c>
      <c r="J930" s="168" t="s">
        <v>3686</v>
      </c>
      <c r="L930" s="170">
        <v>3</v>
      </c>
    </row>
    <row r="931" spans="1:12" x14ac:dyDescent="0.25">
      <c r="A931" s="171" t="str">
        <f t="shared" si="56"/>
        <v>70601BH</v>
      </c>
      <c r="B931" s="171" t="str">
        <f t="shared" si="57"/>
        <v>CHIPMAN</v>
      </c>
      <c r="C931" s="171" t="str">
        <f t="shared" si="58"/>
        <v>Шляпа</v>
      </c>
      <c r="D931" s="172" t="str">
        <f t="shared" si="59"/>
        <v>Шляпы</v>
      </c>
      <c r="E931" s="163" t="s">
        <v>279</v>
      </c>
      <c r="F931" s="164" t="s">
        <v>622</v>
      </c>
      <c r="G931" s="165" t="s">
        <v>552</v>
      </c>
      <c r="H931" s="166" t="s">
        <v>3687</v>
      </c>
      <c r="I931" s="167">
        <v>3</v>
      </c>
      <c r="J931" s="168" t="s">
        <v>3688</v>
      </c>
      <c r="L931" s="170">
        <v>3</v>
      </c>
    </row>
    <row r="932" spans="1:12" x14ac:dyDescent="0.25">
      <c r="A932" s="171" t="str">
        <f t="shared" si="56"/>
        <v>70601BH</v>
      </c>
      <c r="B932" s="171" t="str">
        <f t="shared" si="57"/>
        <v>CHIPMAN</v>
      </c>
      <c r="C932" s="171" t="str">
        <f t="shared" si="58"/>
        <v>Шляпа</v>
      </c>
      <c r="D932" s="172" t="str">
        <f t="shared" si="59"/>
        <v>Шляпы</v>
      </c>
      <c r="E932" s="163" t="s">
        <v>1075</v>
      </c>
      <c r="F932" s="164" t="s">
        <v>622</v>
      </c>
      <c r="G932" s="165" t="s">
        <v>553</v>
      </c>
      <c r="H932" s="166" t="s">
        <v>3490</v>
      </c>
      <c r="I932" s="167">
        <v>2</v>
      </c>
      <c r="J932" s="168" t="s">
        <v>3689</v>
      </c>
      <c r="L932" s="170">
        <v>2</v>
      </c>
    </row>
    <row r="933" spans="1:12" x14ac:dyDescent="0.25">
      <c r="A933" s="171" t="str">
        <f t="shared" si="56"/>
        <v>70605BH</v>
      </c>
      <c r="B933" s="171" t="str">
        <f t="shared" si="57"/>
        <v>LAPKUS</v>
      </c>
      <c r="C933" s="171" t="str">
        <f t="shared" si="58"/>
        <v>Шляпа</v>
      </c>
      <c r="D933" s="172" t="str">
        <f t="shared" si="59"/>
        <v>Шляпы</v>
      </c>
      <c r="E933" s="163" t="s">
        <v>280</v>
      </c>
      <c r="F933" s="164" t="s">
        <v>630</v>
      </c>
      <c r="G933" s="165" t="s">
        <v>553</v>
      </c>
      <c r="H933" s="166" t="s">
        <v>3690</v>
      </c>
      <c r="I933" s="167">
        <v>4</v>
      </c>
      <c r="J933" s="168" t="s">
        <v>3691</v>
      </c>
      <c r="L933" s="170">
        <v>4</v>
      </c>
    </row>
    <row r="934" spans="1:12" x14ac:dyDescent="0.25">
      <c r="A934" s="171" t="str">
        <f t="shared" si="56"/>
        <v>70605BH</v>
      </c>
      <c r="B934" s="171" t="str">
        <f t="shared" si="57"/>
        <v>LAPKUS</v>
      </c>
      <c r="C934" s="171" t="str">
        <f t="shared" si="58"/>
        <v>Шляпа</v>
      </c>
      <c r="D934" s="172" t="str">
        <f t="shared" si="59"/>
        <v>Шляпы</v>
      </c>
      <c r="E934" s="163" t="s">
        <v>631</v>
      </c>
      <c r="F934" s="164" t="s">
        <v>630</v>
      </c>
      <c r="G934" s="165" t="s">
        <v>550</v>
      </c>
      <c r="H934" s="166" t="s">
        <v>3690</v>
      </c>
      <c r="I934" s="167">
        <v>1</v>
      </c>
      <c r="J934" s="168" t="s">
        <v>3690</v>
      </c>
      <c r="L934" s="170">
        <v>1</v>
      </c>
    </row>
    <row r="935" spans="1:12" x14ac:dyDescent="0.25">
      <c r="A935" s="171" t="str">
        <f t="shared" si="56"/>
        <v>70607BH</v>
      </c>
      <c r="B935" s="171" t="str">
        <f t="shared" si="57"/>
        <v>GOLDRING</v>
      </c>
      <c r="C935" s="171" t="str">
        <f t="shared" si="58"/>
        <v>Шляпа</v>
      </c>
      <c r="D935" s="172" t="str">
        <f t="shared" si="59"/>
        <v>Шляпы</v>
      </c>
      <c r="E935" s="163" t="s">
        <v>771</v>
      </c>
      <c r="F935" s="164" t="s">
        <v>770</v>
      </c>
      <c r="G935" s="165" t="s">
        <v>553</v>
      </c>
      <c r="H935" s="166" t="s">
        <v>3692</v>
      </c>
      <c r="I935" s="167">
        <v>1</v>
      </c>
      <c r="J935" s="168" t="s">
        <v>3692</v>
      </c>
      <c r="L935" s="170">
        <v>1</v>
      </c>
    </row>
    <row r="936" spans="1:12" x14ac:dyDescent="0.25">
      <c r="A936" s="171" t="str">
        <f t="shared" si="56"/>
        <v>70607BH</v>
      </c>
      <c r="B936" s="171" t="str">
        <f t="shared" si="57"/>
        <v>GOLDRING</v>
      </c>
      <c r="C936" s="171" t="str">
        <f t="shared" si="58"/>
        <v>Шляпа</v>
      </c>
      <c r="D936" s="172" t="str">
        <f t="shared" si="59"/>
        <v>Шляпы</v>
      </c>
      <c r="E936" s="163" t="s">
        <v>772</v>
      </c>
      <c r="F936" s="164" t="s">
        <v>770</v>
      </c>
      <c r="G936" s="165" t="s">
        <v>550</v>
      </c>
      <c r="H936" s="166" t="s">
        <v>3692</v>
      </c>
      <c r="I936" s="167">
        <v>2</v>
      </c>
      <c r="J936" s="168" t="s">
        <v>3693</v>
      </c>
      <c r="L936" s="170">
        <v>2</v>
      </c>
    </row>
    <row r="937" spans="1:12" x14ac:dyDescent="0.25">
      <c r="A937" s="171" t="str">
        <f t="shared" si="56"/>
        <v>70607BH</v>
      </c>
      <c r="B937" s="171" t="str">
        <f t="shared" si="57"/>
        <v>GOLDRING</v>
      </c>
      <c r="C937" s="171" t="str">
        <f t="shared" si="58"/>
        <v>Шляпа</v>
      </c>
      <c r="D937" s="172" t="str">
        <f t="shared" si="59"/>
        <v>Шляпы</v>
      </c>
      <c r="E937" s="163" t="s">
        <v>773</v>
      </c>
      <c r="F937" s="164" t="s">
        <v>774</v>
      </c>
      <c r="G937" s="165" t="s">
        <v>552</v>
      </c>
      <c r="H937" s="166" t="s">
        <v>3692</v>
      </c>
      <c r="I937" s="167">
        <v>1</v>
      </c>
      <c r="J937" s="168" t="s">
        <v>3692</v>
      </c>
      <c r="L937" s="170">
        <v>1</v>
      </c>
    </row>
    <row r="938" spans="1:12" x14ac:dyDescent="0.25">
      <c r="A938" s="171" t="str">
        <f t="shared" si="56"/>
        <v>70607BH</v>
      </c>
      <c r="B938" s="171" t="str">
        <f t="shared" si="57"/>
        <v>GOLDRING</v>
      </c>
      <c r="C938" s="171" t="str">
        <f t="shared" si="58"/>
        <v>Шляпа</v>
      </c>
      <c r="D938" s="172" t="str">
        <f t="shared" si="59"/>
        <v>Шляпы</v>
      </c>
      <c r="E938" s="163" t="s">
        <v>775</v>
      </c>
      <c r="F938" s="164" t="s">
        <v>774</v>
      </c>
      <c r="G938" s="165" t="s">
        <v>553</v>
      </c>
      <c r="H938" s="166" t="s">
        <v>3692</v>
      </c>
      <c r="I938" s="167">
        <v>2</v>
      </c>
      <c r="J938" s="168" t="s">
        <v>3693</v>
      </c>
      <c r="L938" s="170">
        <v>2</v>
      </c>
    </row>
    <row r="939" spans="1:12" x14ac:dyDescent="0.25">
      <c r="A939" s="171" t="str">
        <f t="shared" si="56"/>
        <v>70613BH</v>
      </c>
      <c r="B939" s="171" t="str">
        <f t="shared" si="57"/>
        <v>SPERLING</v>
      </c>
      <c r="C939" s="171" t="str">
        <f t="shared" si="58"/>
        <v>Шляпа</v>
      </c>
      <c r="D939" s="172" t="str">
        <f t="shared" si="59"/>
        <v>Шляпы</v>
      </c>
      <c r="E939" s="163" t="s">
        <v>1643</v>
      </c>
      <c r="F939" s="164" t="s">
        <v>3694</v>
      </c>
      <c r="G939" s="165" t="s">
        <v>553</v>
      </c>
      <c r="H939" s="166" t="s">
        <v>3695</v>
      </c>
      <c r="I939" s="167">
        <v>1</v>
      </c>
      <c r="J939" s="168" t="s">
        <v>3695</v>
      </c>
      <c r="L939" s="170">
        <v>1</v>
      </c>
    </row>
    <row r="940" spans="1:12" x14ac:dyDescent="0.25">
      <c r="A940" s="171" t="str">
        <f t="shared" si="56"/>
        <v>70613BH</v>
      </c>
      <c r="B940" s="171" t="str">
        <f t="shared" si="57"/>
        <v>SPERLING</v>
      </c>
      <c r="C940" s="171" t="str">
        <f t="shared" si="58"/>
        <v>Шляпа</v>
      </c>
      <c r="D940" s="172" t="str">
        <f t="shared" si="59"/>
        <v>Шляпы</v>
      </c>
      <c r="E940" s="163" t="s">
        <v>2076</v>
      </c>
      <c r="F940" s="164" t="s">
        <v>2077</v>
      </c>
      <c r="G940" s="165" t="s">
        <v>555</v>
      </c>
      <c r="H940" s="166" t="s">
        <v>3696</v>
      </c>
      <c r="I940" s="167">
        <v>1</v>
      </c>
      <c r="J940" s="168" t="s">
        <v>3697</v>
      </c>
      <c r="L940" s="170">
        <v>1</v>
      </c>
    </row>
    <row r="941" spans="1:12" x14ac:dyDescent="0.25">
      <c r="A941" s="171" t="str">
        <f t="shared" si="56"/>
        <v>70613BH</v>
      </c>
      <c r="B941" s="171" t="str">
        <f t="shared" si="57"/>
        <v>SPERLING</v>
      </c>
      <c r="C941" s="171" t="str">
        <f t="shared" si="58"/>
        <v>Шляпа</v>
      </c>
      <c r="D941" s="172" t="str">
        <f t="shared" si="59"/>
        <v>Шляпы</v>
      </c>
      <c r="E941" s="163" t="s">
        <v>2078</v>
      </c>
      <c r="F941" s="164" t="s">
        <v>2077</v>
      </c>
      <c r="G941" s="165" t="s">
        <v>553</v>
      </c>
      <c r="H941" s="166" t="s">
        <v>3696</v>
      </c>
      <c r="I941" s="167">
        <v>2</v>
      </c>
      <c r="J941" s="168" t="s">
        <v>3698</v>
      </c>
      <c r="L941" s="170">
        <v>2</v>
      </c>
    </row>
    <row r="942" spans="1:12" x14ac:dyDescent="0.25">
      <c r="A942" s="171" t="str">
        <f t="shared" si="56"/>
        <v>70613BH</v>
      </c>
      <c r="B942" s="171" t="str">
        <f t="shared" si="57"/>
        <v>SPERLING</v>
      </c>
      <c r="C942" s="171" t="str">
        <f t="shared" si="58"/>
        <v>Шляпа</v>
      </c>
      <c r="D942" s="172" t="str">
        <f t="shared" si="59"/>
        <v>Шляпы</v>
      </c>
      <c r="E942" s="163" t="s">
        <v>2079</v>
      </c>
      <c r="F942" s="164" t="s">
        <v>2077</v>
      </c>
      <c r="G942" s="165" t="s">
        <v>550</v>
      </c>
      <c r="H942" s="166" t="s">
        <v>3696</v>
      </c>
      <c r="I942" s="167">
        <v>4</v>
      </c>
      <c r="J942" s="168" t="s">
        <v>3699</v>
      </c>
      <c r="L942" s="170">
        <v>4</v>
      </c>
    </row>
    <row r="943" spans="1:12" x14ac:dyDescent="0.25">
      <c r="A943" s="171" t="str">
        <f t="shared" si="56"/>
        <v>70613BH</v>
      </c>
      <c r="B943" s="171" t="str">
        <f t="shared" si="57"/>
        <v>SPERLING</v>
      </c>
      <c r="C943" s="171" t="str">
        <f t="shared" si="58"/>
        <v>Шляпа</v>
      </c>
      <c r="D943" s="172" t="str">
        <f t="shared" si="59"/>
        <v>Шляпы</v>
      </c>
      <c r="E943" s="163" t="s">
        <v>2080</v>
      </c>
      <c r="F943" s="164" t="s">
        <v>2081</v>
      </c>
      <c r="G943" s="165" t="s">
        <v>552</v>
      </c>
      <c r="H943" s="166" t="s">
        <v>3696</v>
      </c>
      <c r="I943" s="167">
        <v>1</v>
      </c>
      <c r="J943" s="168" t="s">
        <v>3697</v>
      </c>
      <c r="L943" s="170">
        <v>1</v>
      </c>
    </row>
    <row r="944" spans="1:12" x14ac:dyDescent="0.25">
      <c r="A944" s="171" t="str">
        <f t="shared" si="56"/>
        <v>70613BH</v>
      </c>
      <c r="B944" s="171" t="str">
        <f t="shared" si="57"/>
        <v>SPERLING</v>
      </c>
      <c r="C944" s="171" t="str">
        <f t="shared" si="58"/>
        <v>Шляпа</v>
      </c>
      <c r="D944" s="172" t="str">
        <f t="shared" si="59"/>
        <v>Шляпы</v>
      </c>
      <c r="E944" s="163" t="s">
        <v>2082</v>
      </c>
      <c r="F944" s="164" t="s">
        <v>2081</v>
      </c>
      <c r="G944" s="165" t="s">
        <v>553</v>
      </c>
      <c r="H944" s="166" t="s">
        <v>3696</v>
      </c>
      <c r="I944" s="167">
        <v>3</v>
      </c>
      <c r="J944" s="168" t="s">
        <v>3700</v>
      </c>
      <c r="L944" s="170">
        <v>3</v>
      </c>
    </row>
    <row r="945" spans="1:12" x14ac:dyDescent="0.25">
      <c r="A945" s="171" t="str">
        <f t="shared" si="56"/>
        <v>70613BH</v>
      </c>
      <c r="B945" s="171" t="str">
        <f t="shared" si="57"/>
        <v>SPERLING</v>
      </c>
      <c r="C945" s="171" t="str">
        <f t="shared" si="58"/>
        <v>Шляпа</v>
      </c>
      <c r="D945" s="172" t="str">
        <f t="shared" si="59"/>
        <v>Шляпы</v>
      </c>
      <c r="E945" s="163" t="s">
        <v>2083</v>
      </c>
      <c r="F945" s="164" t="s">
        <v>2081</v>
      </c>
      <c r="G945" s="165" t="s">
        <v>550</v>
      </c>
      <c r="H945" s="166" t="s">
        <v>3696</v>
      </c>
      <c r="I945" s="167">
        <v>4</v>
      </c>
      <c r="J945" s="168" t="s">
        <v>3699</v>
      </c>
      <c r="L945" s="170">
        <v>4</v>
      </c>
    </row>
    <row r="946" spans="1:12" x14ac:dyDescent="0.25">
      <c r="A946" s="171" t="str">
        <f t="shared" si="56"/>
        <v>70618BH</v>
      </c>
      <c r="B946" s="171" t="str">
        <f t="shared" si="57"/>
        <v>HANCOCK</v>
      </c>
      <c r="C946" s="171" t="str">
        <f t="shared" si="58"/>
        <v>Шляпа</v>
      </c>
      <c r="D946" s="172" t="str">
        <f t="shared" si="59"/>
        <v>Шляпы</v>
      </c>
      <c r="E946" s="163" t="s">
        <v>672</v>
      </c>
      <c r="F946" s="164" t="s">
        <v>673</v>
      </c>
      <c r="G946" s="165" t="s">
        <v>553</v>
      </c>
      <c r="H946" s="166" t="s">
        <v>3701</v>
      </c>
      <c r="I946" s="167">
        <v>1</v>
      </c>
      <c r="J946" s="168" t="s">
        <v>3701</v>
      </c>
      <c r="L946" s="170">
        <v>1</v>
      </c>
    </row>
    <row r="947" spans="1:12" x14ac:dyDescent="0.25">
      <c r="A947" s="171" t="str">
        <f t="shared" si="56"/>
        <v>70627BH</v>
      </c>
      <c r="B947" s="171" t="str">
        <f t="shared" si="57"/>
        <v>BIDWELL</v>
      </c>
      <c r="C947" s="171" t="str">
        <f t="shared" si="58"/>
        <v>Шляпа</v>
      </c>
      <c r="D947" s="172" t="str">
        <f t="shared" si="59"/>
        <v>Шляпы</v>
      </c>
      <c r="E947" s="163" t="s">
        <v>1553</v>
      </c>
      <c r="F947" s="164" t="s">
        <v>1554</v>
      </c>
      <c r="G947" s="165" t="s">
        <v>553</v>
      </c>
      <c r="H947" s="166" t="s">
        <v>3702</v>
      </c>
      <c r="I947" s="167">
        <v>1</v>
      </c>
      <c r="J947" s="168" t="s">
        <v>3702</v>
      </c>
      <c r="L947" s="170">
        <v>1</v>
      </c>
    </row>
    <row r="948" spans="1:12" x14ac:dyDescent="0.25">
      <c r="A948" s="171" t="str">
        <f t="shared" si="56"/>
        <v>70627BH</v>
      </c>
      <c r="B948" s="171" t="str">
        <f t="shared" si="57"/>
        <v>BIDWELL</v>
      </c>
      <c r="C948" s="171" t="str">
        <f t="shared" si="58"/>
        <v>Шляпа</v>
      </c>
      <c r="D948" s="172" t="str">
        <f t="shared" si="59"/>
        <v>Шляпы</v>
      </c>
      <c r="E948" s="163" t="s">
        <v>1555</v>
      </c>
      <c r="F948" s="164" t="s">
        <v>1556</v>
      </c>
      <c r="G948" s="165" t="s">
        <v>553</v>
      </c>
      <c r="H948" s="166" t="s">
        <v>3703</v>
      </c>
      <c r="I948" s="167">
        <v>3</v>
      </c>
      <c r="J948" s="168" t="s">
        <v>3704</v>
      </c>
      <c r="L948" s="170">
        <v>3</v>
      </c>
    </row>
    <row r="949" spans="1:12" x14ac:dyDescent="0.25">
      <c r="A949" s="171" t="str">
        <f t="shared" si="56"/>
        <v>70627BH</v>
      </c>
      <c r="B949" s="171" t="str">
        <f t="shared" si="57"/>
        <v>BIDWELL</v>
      </c>
      <c r="C949" s="171" t="str">
        <f t="shared" si="58"/>
        <v>Шляпа</v>
      </c>
      <c r="D949" s="172" t="str">
        <f t="shared" si="59"/>
        <v>Шляпы</v>
      </c>
      <c r="E949" s="163" t="s">
        <v>1557</v>
      </c>
      <c r="F949" s="164" t="s">
        <v>1556</v>
      </c>
      <c r="G949" s="165" t="s">
        <v>550</v>
      </c>
      <c r="H949" s="166" t="s">
        <v>3703</v>
      </c>
      <c r="I949" s="167">
        <v>3</v>
      </c>
      <c r="J949" s="168" t="s">
        <v>3704</v>
      </c>
      <c r="L949" s="170">
        <v>3</v>
      </c>
    </row>
    <row r="950" spans="1:12" x14ac:dyDescent="0.25">
      <c r="A950" s="171" t="str">
        <f t="shared" si="56"/>
        <v>70627BH</v>
      </c>
      <c r="B950" s="171" t="str">
        <f t="shared" si="57"/>
        <v>BIDWELL</v>
      </c>
      <c r="C950" s="171" t="str">
        <f t="shared" si="58"/>
        <v>Шляпа</v>
      </c>
      <c r="D950" s="172" t="str">
        <f t="shared" si="59"/>
        <v>Шляпы</v>
      </c>
      <c r="E950" s="163" t="s">
        <v>1163</v>
      </c>
      <c r="F950" s="164" t="s">
        <v>1164</v>
      </c>
      <c r="G950" s="165" t="s">
        <v>552</v>
      </c>
      <c r="H950" s="166" t="s">
        <v>3705</v>
      </c>
      <c r="I950" s="167">
        <v>1</v>
      </c>
      <c r="J950" s="168" t="s">
        <v>3705</v>
      </c>
      <c r="L950" s="170">
        <v>1</v>
      </c>
    </row>
    <row r="951" spans="1:12" x14ac:dyDescent="0.25">
      <c r="A951" s="171" t="str">
        <f t="shared" si="56"/>
        <v>70629BH</v>
      </c>
      <c r="B951" s="171" t="str">
        <f t="shared" si="57"/>
        <v>HEADEY</v>
      </c>
      <c r="C951" s="171" t="str">
        <f t="shared" si="58"/>
        <v>Шляпа</v>
      </c>
      <c r="D951" s="172" t="str">
        <f t="shared" si="59"/>
        <v>Шляпы</v>
      </c>
      <c r="E951" s="163" t="s">
        <v>1165</v>
      </c>
      <c r="F951" s="164" t="s">
        <v>1166</v>
      </c>
      <c r="G951" s="165" t="s">
        <v>552</v>
      </c>
      <c r="H951" s="166" t="s">
        <v>3706</v>
      </c>
      <c r="I951" s="167">
        <v>1</v>
      </c>
      <c r="J951" s="168" t="s">
        <v>3706</v>
      </c>
      <c r="L951" s="170">
        <v>1</v>
      </c>
    </row>
    <row r="952" spans="1:12" x14ac:dyDescent="0.25">
      <c r="A952" s="171" t="str">
        <f t="shared" si="56"/>
        <v>70629BH</v>
      </c>
      <c r="B952" s="171" t="str">
        <f t="shared" si="57"/>
        <v>HEADEY</v>
      </c>
      <c r="C952" s="171" t="str">
        <f t="shared" si="58"/>
        <v>Шляпа</v>
      </c>
      <c r="D952" s="172" t="str">
        <f t="shared" si="59"/>
        <v>Шляпы</v>
      </c>
      <c r="E952" s="163" t="s">
        <v>1563</v>
      </c>
      <c r="F952" s="164" t="s">
        <v>1562</v>
      </c>
      <c r="G952" s="165" t="s">
        <v>553</v>
      </c>
      <c r="H952" s="166" t="s">
        <v>3543</v>
      </c>
      <c r="I952" s="167">
        <v>2</v>
      </c>
      <c r="J952" s="168" t="s">
        <v>3546</v>
      </c>
      <c r="L952" s="170">
        <v>2</v>
      </c>
    </row>
    <row r="953" spans="1:12" x14ac:dyDescent="0.25">
      <c r="A953" s="171" t="str">
        <f t="shared" si="56"/>
        <v>70629BH</v>
      </c>
      <c r="B953" s="171" t="str">
        <f t="shared" si="57"/>
        <v>HEADEY</v>
      </c>
      <c r="C953" s="171" t="str">
        <f t="shared" si="58"/>
        <v>Шляпа</v>
      </c>
      <c r="D953" s="172" t="str">
        <f t="shared" si="59"/>
        <v>Шляпы</v>
      </c>
      <c r="E953" s="163" t="s">
        <v>1564</v>
      </c>
      <c r="F953" s="164" t="s">
        <v>1562</v>
      </c>
      <c r="G953" s="165" t="s">
        <v>550</v>
      </c>
      <c r="H953" s="166" t="s">
        <v>3543</v>
      </c>
      <c r="I953" s="167">
        <v>2</v>
      </c>
      <c r="J953" s="168" t="s">
        <v>3546</v>
      </c>
      <c r="L953" s="170">
        <v>2</v>
      </c>
    </row>
    <row r="954" spans="1:12" x14ac:dyDescent="0.25">
      <c r="A954" s="171" t="str">
        <f t="shared" si="56"/>
        <v>70629BH</v>
      </c>
      <c r="B954" s="171" t="str">
        <f t="shared" si="57"/>
        <v>HEADEY</v>
      </c>
      <c r="C954" s="171" t="str">
        <f t="shared" si="58"/>
        <v>Шляпа</v>
      </c>
      <c r="D954" s="172" t="str">
        <f t="shared" si="59"/>
        <v>Шляпы</v>
      </c>
      <c r="E954" s="163" t="s">
        <v>1559</v>
      </c>
      <c r="F954" s="164" t="s">
        <v>1558</v>
      </c>
      <c r="G954" s="165" t="s">
        <v>552</v>
      </c>
      <c r="H954" s="166" t="s">
        <v>3543</v>
      </c>
      <c r="I954" s="167">
        <v>2</v>
      </c>
      <c r="J954" s="168" t="s">
        <v>3546</v>
      </c>
      <c r="L954" s="170">
        <v>2</v>
      </c>
    </row>
    <row r="955" spans="1:12" x14ac:dyDescent="0.25">
      <c r="A955" s="171" t="str">
        <f t="shared" si="56"/>
        <v>70629BH</v>
      </c>
      <c r="B955" s="171" t="str">
        <f t="shared" si="57"/>
        <v>HEADEY</v>
      </c>
      <c r="C955" s="171" t="str">
        <f t="shared" si="58"/>
        <v>Шляпа</v>
      </c>
      <c r="D955" s="172" t="str">
        <f t="shared" si="59"/>
        <v>Шляпы</v>
      </c>
      <c r="E955" s="163" t="s">
        <v>1560</v>
      </c>
      <c r="F955" s="164" t="s">
        <v>1558</v>
      </c>
      <c r="G955" s="165" t="s">
        <v>553</v>
      </c>
      <c r="H955" s="166" t="s">
        <v>3543</v>
      </c>
      <c r="I955" s="167">
        <v>5</v>
      </c>
      <c r="J955" s="168" t="s">
        <v>3707</v>
      </c>
      <c r="L955" s="170">
        <v>5</v>
      </c>
    </row>
    <row r="956" spans="1:12" x14ac:dyDescent="0.25">
      <c r="A956" s="171" t="str">
        <f t="shared" si="56"/>
        <v>70629BH</v>
      </c>
      <c r="B956" s="171" t="str">
        <f t="shared" si="57"/>
        <v>HEADEY</v>
      </c>
      <c r="C956" s="171" t="str">
        <f t="shared" si="58"/>
        <v>Шляпа</v>
      </c>
      <c r="D956" s="172" t="str">
        <f t="shared" si="59"/>
        <v>Шляпы</v>
      </c>
      <c r="E956" s="163" t="s">
        <v>1561</v>
      </c>
      <c r="F956" s="164" t="s">
        <v>1558</v>
      </c>
      <c r="G956" s="165" t="s">
        <v>550</v>
      </c>
      <c r="H956" s="166" t="s">
        <v>3543</v>
      </c>
      <c r="I956" s="167">
        <v>4</v>
      </c>
      <c r="J956" s="168" t="s">
        <v>3708</v>
      </c>
      <c r="L956" s="170">
        <v>4</v>
      </c>
    </row>
    <row r="957" spans="1:12" x14ac:dyDescent="0.25">
      <c r="A957" s="171" t="str">
        <f t="shared" si="56"/>
        <v>70631BH</v>
      </c>
      <c r="B957" s="171" t="str">
        <f t="shared" si="57"/>
        <v>DERZEN</v>
      </c>
      <c r="C957" s="171" t="str">
        <f t="shared" si="58"/>
        <v>Шляпа</v>
      </c>
      <c r="D957" s="172" t="str">
        <f t="shared" si="59"/>
        <v>Шляпы</v>
      </c>
      <c r="E957" s="163" t="s">
        <v>3709</v>
      </c>
      <c r="F957" s="164" t="s">
        <v>1190</v>
      </c>
      <c r="G957" s="165" t="s">
        <v>552</v>
      </c>
      <c r="H957" s="166" t="s">
        <v>3710</v>
      </c>
      <c r="I957" s="167">
        <v>1</v>
      </c>
      <c r="J957" s="168" t="s">
        <v>3710</v>
      </c>
      <c r="L957" s="170">
        <v>1</v>
      </c>
    </row>
    <row r="958" spans="1:12" x14ac:dyDescent="0.25">
      <c r="A958" s="171" t="str">
        <f t="shared" si="56"/>
        <v>70631BH</v>
      </c>
      <c r="B958" s="171" t="str">
        <f t="shared" si="57"/>
        <v>DERZEN</v>
      </c>
      <c r="C958" s="171" t="str">
        <f t="shared" si="58"/>
        <v>Шляпа</v>
      </c>
      <c r="D958" s="172" t="str">
        <f t="shared" si="59"/>
        <v>Шляпы</v>
      </c>
      <c r="E958" s="163" t="s">
        <v>1191</v>
      </c>
      <c r="F958" s="164" t="s">
        <v>1190</v>
      </c>
      <c r="G958" s="165" t="s">
        <v>553</v>
      </c>
      <c r="H958" s="166" t="s">
        <v>3710</v>
      </c>
      <c r="I958" s="167">
        <v>1</v>
      </c>
      <c r="J958" s="168" t="s">
        <v>3710</v>
      </c>
      <c r="L958" s="170">
        <v>1</v>
      </c>
    </row>
    <row r="959" spans="1:12" x14ac:dyDescent="0.25">
      <c r="A959" s="171" t="str">
        <f t="shared" si="56"/>
        <v>70631BH</v>
      </c>
      <c r="B959" s="171" t="str">
        <f t="shared" si="57"/>
        <v>DERZEN</v>
      </c>
      <c r="C959" s="171" t="str">
        <f t="shared" si="58"/>
        <v>Шляпа</v>
      </c>
      <c r="D959" s="172" t="str">
        <f t="shared" si="59"/>
        <v>Шляпы</v>
      </c>
      <c r="E959" s="163" t="s">
        <v>3711</v>
      </c>
      <c r="F959" s="164" t="s">
        <v>1192</v>
      </c>
      <c r="G959" s="165" t="s">
        <v>555</v>
      </c>
      <c r="H959" s="166" t="s">
        <v>3710</v>
      </c>
      <c r="I959" s="167">
        <v>1</v>
      </c>
      <c r="J959" s="168" t="s">
        <v>3710</v>
      </c>
      <c r="L959" s="170">
        <v>1</v>
      </c>
    </row>
    <row r="960" spans="1:12" x14ac:dyDescent="0.25">
      <c r="A960" s="171" t="str">
        <f t="shared" si="56"/>
        <v>70631BH</v>
      </c>
      <c r="B960" s="171" t="str">
        <f t="shared" si="57"/>
        <v>DERZEN</v>
      </c>
      <c r="C960" s="171" t="str">
        <f t="shared" si="58"/>
        <v>Шляпа</v>
      </c>
      <c r="D960" s="172" t="str">
        <f t="shared" si="59"/>
        <v>Шляпы</v>
      </c>
      <c r="E960" s="163" t="s">
        <v>1193</v>
      </c>
      <c r="F960" s="164" t="s">
        <v>1192</v>
      </c>
      <c r="G960" s="165" t="s">
        <v>552</v>
      </c>
      <c r="H960" s="166" t="s">
        <v>3710</v>
      </c>
      <c r="I960" s="167">
        <v>1</v>
      </c>
      <c r="J960" s="168" t="s">
        <v>3710</v>
      </c>
      <c r="L960" s="170">
        <v>1</v>
      </c>
    </row>
    <row r="961" spans="1:12" x14ac:dyDescent="0.25">
      <c r="A961" s="171" t="str">
        <f t="shared" si="56"/>
        <v>70631BH</v>
      </c>
      <c r="B961" s="171" t="str">
        <f t="shared" si="57"/>
        <v>DERZEN</v>
      </c>
      <c r="C961" s="171" t="str">
        <f t="shared" si="58"/>
        <v>Шляпа</v>
      </c>
      <c r="D961" s="172" t="str">
        <f t="shared" si="59"/>
        <v>Шляпы</v>
      </c>
      <c r="E961" s="163" t="s">
        <v>1194</v>
      </c>
      <c r="F961" s="164" t="s">
        <v>1192</v>
      </c>
      <c r="G961" s="165" t="s">
        <v>553</v>
      </c>
      <c r="H961" s="166" t="s">
        <v>3710</v>
      </c>
      <c r="I961" s="167">
        <v>5</v>
      </c>
      <c r="J961" s="168" t="s">
        <v>3712</v>
      </c>
      <c r="L961" s="170">
        <v>5</v>
      </c>
    </row>
    <row r="962" spans="1:12" x14ac:dyDescent="0.25">
      <c r="A962" s="171" t="str">
        <f t="shared" si="56"/>
        <v>70631BH</v>
      </c>
      <c r="B962" s="171" t="str">
        <f t="shared" si="57"/>
        <v>DERZEN</v>
      </c>
      <c r="C962" s="171" t="str">
        <f t="shared" si="58"/>
        <v>Шляпа</v>
      </c>
      <c r="D962" s="172" t="str">
        <f t="shared" si="59"/>
        <v>Шляпы</v>
      </c>
      <c r="E962" s="163" t="s">
        <v>1195</v>
      </c>
      <c r="F962" s="164" t="s">
        <v>1192</v>
      </c>
      <c r="G962" s="165" t="s">
        <v>550</v>
      </c>
      <c r="H962" s="166" t="s">
        <v>3710</v>
      </c>
      <c r="I962" s="167">
        <v>1</v>
      </c>
      <c r="J962" s="168" t="s">
        <v>3710</v>
      </c>
      <c r="L962" s="170">
        <v>1</v>
      </c>
    </row>
    <row r="963" spans="1:12" x14ac:dyDescent="0.25">
      <c r="A963" s="171" t="str">
        <f t="shared" ref="A963:A1026" si="60">_xlfn.LET(_xlpm.START,FIND("арт. ",F963)+5,_xlpm.END,FIND(" ",F963,_xlpm.START),_xlpm.Result,TRIM(MID(F963,_xlpm.START,_xlpm.END-_xlpm.START)),IFERROR(VALUE(_xlpm.Result),_xlpm.Result))</f>
        <v>70632BH</v>
      </c>
      <c r="B963" s="171" t="str">
        <f t="shared" ref="B963:B1026" si="61">_xlfn.LET(_xlpm.START,FIND("арт. ",F963)+13,_xlpm.END,FIND("(",F963),TRIM(MID(F963,_xlpm.START,_xlpm.END-_xlpm.START)))</f>
        <v>STEERS</v>
      </c>
      <c r="C963" s="171" t="str">
        <f t="shared" ref="C963:C1026" si="62">_xlfn.LET(_xlpm.START,1,_xlpm.END,FIND(MID($Q$1,1,1),F963),TRIM(MID(F963,_xlpm.START,_xlpm.END-_xlpm.START)))</f>
        <v>Шляпа</v>
      </c>
      <c r="D963" s="172" t="str">
        <f t="shared" ref="D963:D1026" si="63">VLOOKUP(C963,M:N,2,0)</f>
        <v>Шляпы</v>
      </c>
      <c r="E963" s="163" t="s">
        <v>2037</v>
      </c>
      <c r="F963" s="164" t="s">
        <v>1566</v>
      </c>
      <c r="G963" s="165" t="s">
        <v>555</v>
      </c>
      <c r="H963" s="166" t="s">
        <v>3713</v>
      </c>
      <c r="I963" s="167">
        <v>2</v>
      </c>
      <c r="J963" s="168" t="s">
        <v>3714</v>
      </c>
      <c r="L963" s="170">
        <v>2</v>
      </c>
    </row>
    <row r="964" spans="1:12" x14ac:dyDescent="0.25">
      <c r="A964" s="171" t="str">
        <f t="shared" si="60"/>
        <v>70632BH</v>
      </c>
      <c r="B964" s="171" t="str">
        <f t="shared" si="61"/>
        <v>STEERS</v>
      </c>
      <c r="C964" s="171" t="str">
        <f t="shared" si="62"/>
        <v>Шляпа</v>
      </c>
      <c r="D964" s="172" t="str">
        <f t="shared" si="63"/>
        <v>Шляпы</v>
      </c>
      <c r="E964" s="163" t="s">
        <v>2038</v>
      </c>
      <c r="F964" s="164" t="s">
        <v>1566</v>
      </c>
      <c r="G964" s="165" t="s">
        <v>552</v>
      </c>
      <c r="H964" s="166" t="s">
        <v>3713</v>
      </c>
      <c r="I964" s="167">
        <v>3</v>
      </c>
      <c r="J964" s="168" t="s">
        <v>3715</v>
      </c>
      <c r="L964" s="170">
        <v>3</v>
      </c>
    </row>
    <row r="965" spans="1:12" x14ac:dyDescent="0.25">
      <c r="A965" s="171" t="str">
        <f t="shared" si="60"/>
        <v>70632BH</v>
      </c>
      <c r="B965" s="171" t="str">
        <f t="shared" si="61"/>
        <v>STEERS</v>
      </c>
      <c r="C965" s="171" t="str">
        <f t="shared" si="62"/>
        <v>Шляпа</v>
      </c>
      <c r="D965" s="172" t="str">
        <f t="shared" si="63"/>
        <v>Шляпы</v>
      </c>
      <c r="E965" s="163" t="s">
        <v>1565</v>
      </c>
      <c r="F965" s="164" t="s">
        <v>1566</v>
      </c>
      <c r="G965" s="165" t="s">
        <v>553</v>
      </c>
      <c r="H965" s="166" t="s">
        <v>3716</v>
      </c>
      <c r="I965" s="167">
        <v>3</v>
      </c>
      <c r="J965" s="168" t="s">
        <v>3717</v>
      </c>
      <c r="L965" s="170">
        <v>3</v>
      </c>
    </row>
    <row r="966" spans="1:12" x14ac:dyDescent="0.25">
      <c r="A966" s="171" t="str">
        <f t="shared" si="60"/>
        <v>70632BH</v>
      </c>
      <c r="B966" s="171" t="str">
        <f t="shared" si="61"/>
        <v>STEERS</v>
      </c>
      <c r="C966" s="171" t="str">
        <f t="shared" si="62"/>
        <v>Шляпа</v>
      </c>
      <c r="D966" s="172" t="str">
        <f t="shared" si="63"/>
        <v>Шляпы</v>
      </c>
      <c r="E966" s="163" t="s">
        <v>2033</v>
      </c>
      <c r="F966" s="164" t="s">
        <v>2034</v>
      </c>
      <c r="G966" s="165" t="s">
        <v>552</v>
      </c>
      <c r="H966" s="166" t="s">
        <v>3713</v>
      </c>
      <c r="I966" s="167">
        <v>1</v>
      </c>
      <c r="J966" s="168" t="s">
        <v>3713</v>
      </c>
      <c r="L966" s="170">
        <v>1</v>
      </c>
    </row>
    <row r="967" spans="1:12" x14ac:dyDescent="0.25">
      <c r="A967" s="171" t="str">
        <f t="shared" si="60"/>
        <v>70632BH</v>
      </c>
      <c r="B967" s="171" t="str">
        <f t="shared" si="61"/>
        <v>STEERS</v>
      </c>
      <c r="C967" s="171" t="str">
        <f t="shared" si="62"/>
        <v>Шляпа</v>
      </c>
      <c r="D967" s="172" t="str">
        <f t="shared" si="63"/>
        <v>Шляпы</v>
      </c>
      <c r="E967" s="163" t="s">
        <v>2035</v>
      </c>
      <c r="F967" s="164" t="s">
        <v>2034</v>
      </c>
      <c r="G967" s="165" t="s">
        <v>553</v>
      </c>
      <c r="H967" s="166" t="s">
        <v>3713</v>
      </c>
      <c r="I967" s="167">
        <v>1</v>
      </c>
      <c r="J967" s="168" t="s">
        <v>3713</v>
      </c>
      <c r="L967" s="170">
        <v>1</v>
      </c>
    </row>
    <row r="968" spans="1:12" x14ac:dyDescent="0.25">
      <c r="A968" s="171" t="str">
        <f t="shared" si="60"/>
        <v>70632BH</v>
      </c>
      <c r="B968" s="171" t="str">
        <f t="shared" si="61"/>
        <v>STEERS</v>
      </c>
      <c r="C968" s="171" t="str">
        <f t="shared" si="62"/>
        <v>Шляпа</v>
      </c>
      <c r="D968" s="172" t="str">
        <f t="shared" si="63"/>
        <v>Шляпы</v>
      </c>
      <c r="E968" s="163" t="s">
        <v>2036</v>
      </c>
      <c r="F968" s="164" t="s">
        <v>2034</v>
      </c>
      <c r="G968" s="165" t="s">
        <v>550</v>
      </c>
      <c r="H968" s="166" t="s">
        <v>3713</v>
      </c>
      <c r="I968" s="167">
        <v>1</v>
      </c>
      <c r="J968" s="168" t="s">
        <v>3713</v>
      </c>
      <c r="L968" s="170">
        <v>1</v>
      </c>
    </row>
    <row r="969" spans="1:12" x14ac:dyDescent="0.25">
      <c r="A969" s="171" t="str">
        <f t="shared" si="60"/>
        <v>70632BH</v>
      </c>
      <c r="B969" s="171" t="str">
        <f t="shared" si="61"/>
        <v>STEERS</v>
      </c>
      <c r="C969" s="171" t="str">
        <f t="shared" si="62"/>
        <v>Шляпа</v>
      </c>
      <c r="D969" s="172" t="str">
        <f t="shared" si="63"/>
        <v>Шляпы</v>
      </c>
      <c r="E969" s="163" t="s">
        <v>2040</v>
      </c>
      <c r="F969" s="164" t="s">
        <v>2039</v>
      </c>
      <c r="G969" s="165" t="s">
        <v>553</v>
      </c>
      <c r="H969" s="166" t="s">
        <v>3713</v>
      </c>
      <c r="I969" s="167">
        <v>2</v>
      </c>
      <c r="J969" s="168" t="s">
        <v>3714</v>
      </c>
      <c r="L969" s="170">
        <v>2</v>
      </c>
    </row>
    <row r="970" spans="1:12" x14ac:dyDescent="0.25">
      <c r="A970" s="171" t="str">
        <f t="shared" si="60"/>
        <v>70632BH</v>
      </c>
      <c r="B970" s="171" t="str">
        <f t="shared" si="61"/>
        <v>STEERS</v>
      </c>
      <c r="C970" s="171" t="str">
        <f t="shared" si="62"/>
        <v>Шляпа</v>
      </c>
      <c r="D970" s="172" t="str">
        <f t="shared" si="63"/>
        <v>Шляпы</v>
      </c>
      <c r="E970" s="163" t="s">
        <v>2041</v>
      </c>
      <c r="F970" s="164" t="s">
        <v>2039</v>
      </c>
      <c r="G970" s="165" t="s">
        <v>550</v>
      </c>
      <c r="H970" s="166" t="s">
        <v>3713</v>
      </c>
      <c r="I970" s="167">
        <v>1</v>
      </c>
      <c r="J970" s="168" t="s">
        <v>3713</v>
      </c>
      <c r="L970" s="170">
        <v>1</v>
      </c>
    </row>
    <row r="971" spans="1:12" x14ac:dyDescent="0.25">
      <c r="A971" s="171" t="str">
        <f t="shared" si="60"/>
        <v>70633BH</v>
      </c>
      <c r="B971" s="171" t="str">
        <f t="shared" si="61"/>
        <v>CAMDEN</v>
      </c>
      <c r="C971" s="171" t="str">
        <f t="shared" si="62"/>
        <v>Шляпа</v>
      </c>
      <c r="D971" s="172" t="str">
        <f t="shared" si="63"/>
        <v>Шляпы</v>
      </c>
      <c r="E971" s="163" t="s">
        <v>3718</v>
      </c>
      <c r="F971" s="164" t="s">
        <v>1170</v>
      </c>
      <c r="G971" s="165" t="s">
        <v>555</v>
      </c>
      <c r="H971" s="166" t="s">
        <v>3719</v>
      </c>
      <c r="I971" s="167">
        <v>1</v>
      </c>
      <c r="J971" s="168" t="s">
        <v>3719</v>
      </c>
      <c r="L971" s="170">
        <v>1</v>
      </c>
    </row>
    <row r="972" spans="1:12" x14ac:dyDescent="0.25">
      <c r="A972" s="171" t="str">
        <f t="shared" si="60"/>
        <v>70633BH</v>
      </c>
      <c r="B972" s="171" t="str">
        <f t="shared" si="61"/>
        <v>CAMDEN</v>
      </c>
      <c r="C972" s="171" t="str">
        <f t="shared" si="62"/>
        <v>Шляпа</v>
      </c>
      <c r="D972" s="172" t="str">
        <f t="shared" si="63"/>
        <v>Шляпы</v>
      </c>
      <c r="E972" s="163" t="s">
        <v>3720</v>
      </c>
      <c r="F972" s="164" t="s">
        <v>1170</v>
      </c>
      <c r="G972" s="165" t="s">
        <v>552</v>
      </c>
      <c r="H972" s="166" t="s">
        <v>3719</v>
      </c>
      <c r="I972" s="167">
        <v>1</v>
      </c>
      <c r="J972" s="168" t="s">
        <v>3719</v>
      </c>
      <c r="L972" s="170">
        <v>1</v>
      </c>
    </row>
    <row r="973" spans="1:12" x14ac:dyDescent="0.25">
      <c r="A973" s="171" t="str">
        <f t="shared" si="60"/>
        <v>70633BH</v>
      </c>
      <c r="B973" s="171" t="str">
        <f t="shared" si="61"/>
        <v>CAMDEN</v>
      </c>
      <c r="C973" s="171" t="str">
        <f t="shared" si="62"/>
        <v>Шляпа</v>
      </c>
      <c r="D973" s="172" t="str">
        <f t="shared" si="63"/>
        <v>Шляпы</v>
      </c>
      <c r="E973" s="163" t="s">
        <v>1171</v>
      </c>
      <c r="F973" s="164" t="s">
        <v>1170</v>
      </c>
      <c r="G973" s="165" t="s">
        <v>553</v>
      </c>
      <c r="H973" s="166" t="s">
        <v>3719</v>
      </c>
      <c r="I973" s="167">
        <v>3</v>
      </c>
      <c r="J973" s="168" t="s">
        <v>3721</v>
      </c>
      <c r="L973" s="170">
        <v>3</v>
      </c>
    </row>
    <row r="974" spans="1:12" x14ac:dyDescent="0.25">
      <c r="A974" s="171" t="str">
        <f t="shared" si="60"/>
        <v>70633BH</v>
      </c>
      <c r="B974" s="171" t="str">
        <f t="shared" si="61"/>
        <v>CAMDEN</v>
      </c>
      <c r="C974" s="171" t="str">
        <f t="shared" si="62"/>
        <v>Шляпа</v>
      </c>
      <c r="D974" s="172" t="str">
        <f t="shared" si="63"/>
        <v>Шляпы</v>
      </c>
      <c r="E974" s="163" t="s">
        <v>1172</v>
      </c>
      <c r="F974" s="164" t="s">
        <v>1170</v>
      </c>
      <c r="G974" s="165" t="s">
        <v>550</v>
      </c>
      <c r="H974" s="166" t="s">
        <v>3719</v>
      </c>
      <c r="I974" s="167">
        <v>2</v>
      </c>
      <c r="J974" s="168" t="s">
        <v>3722</v>
      </c>
      <c r="L974" s="170">
        <v>2</v>
      </c>
    </row>
    <row r="975" spans="1:12" x14ac:dyDescent="0.25">
      <c r="A975" s="171" t="str">
        <f t="shared" si="60"/>
        <v>70633BH</v>
      </c>
      <c r="B975" s="171" t="str">
        <f t="shared" si="61"/>
        <v>CAMDEN</v>
      </c>
      <c r="C975" s="171" t="str">
        <f t="shared" si="62"/>
        <v>Шляпа</v>
      </c>
      <c r="D975" s="172" t="str">
        <f t="shared" si="63"/>
        <v>Шляпы</v>
      </c>
      <c r="E975" s="163" t="s">
        <v>1568</v>
      </c>
      <c r="F975" s="164" t="s">
        <v>1567</v>
      </c>
      <c r="G975" s="165" t="s">
        <v>553</v>
      </c>
      <c r="H975" s="166" t="s">
        <v>3723</v>
      </c>
      <c r="I975" s="167">
        <v>2</v>
      </c>
      <c r="J975" s="168" t="s">
        <v>3724</v>
      </c>
      <c r="L975" s="170">
        <v>2</v>
      </c>
    </row>
    <row r="976" spans="1:12" x14ac:dyDescent="0.25">
      <c r="A976" s="171" t="str">
        <f t="shared" si="60"/>
        <v>70633BH</v>
      </c>
      <c r="B976" s="171" t="str">
        <f t="shared" si="61"/>
        <v>CAMDEN</v>
      </c>
      <c r="C976" s="171" t="str">
        <f t="shared" si="62"/>
        <v>Шляпа</v>
      </c>
      <c r="D976" s="172" t="str">
        <f t="shared" si="63"/>
        <v>Шляпы</v>
      </c>
      <c r="E976" s="163" t="s">
        <v>1569</v>
      </c>
      <c r="F976" s="164" t="s">
        <v>1567</v>
      </c>
      <c r="G976" s="165" t="s">
        <v>550</v>
      </c>
      <c r="H976" s="166" t="s">
        <v>3723</v>
      </c>
      <c r="I976" s="167">
        <v>2</v>
      </c>
      <c r="J976" s="168" t="s">
        <v>3724</v>
      </c>
      <c r="L976" s="170">
        <v>2</v>
      </c>
    </row>
    <row r="977" spans="1:12" x14ac:dyDescent="0.25">
      <c r="A977" s="171" t="str">
        <f t="shared" si="60"/>
        <v>70633BH</v>
      </c>
      <c r="B977" s="171" t="str">
        <f t="shared" si="61"/>
        <v>CAMDEN</v>
      </c>
      <c r="C977" s="171" t="str">
        <f t="shared" si="62"/>
        <v>Шляпа</v>
      </c>
      <c r="D977" s="172" t="str">
        <f t="shared" si="63"/>
        <v>Шляпы</v>
      </c>
      <c r="E977" s="163" t="s">
        <v>1167</v>
      </c>
      <c r="F977" s="164" t="s">
        <v>1168</v>
      </c>
      <c r="G977" s="165" t="s">
        <v>553</v>
      </c>
      <c r="H977" s="166" t="s">
        <v>3719</v>
      </c>
      <c r="I977" s="167">
        <v>1</v>
      </c>
      <c r="J977" s="168" t="s">
        <v>3719</v>
      </c>
      <c r="L977" s="170">
        <v>1</v>
      </c>
    </row>
    <row r="978" spans="1:12" x14ac:dyDescent="0.25">
      <c r="A978" s="171" t="str">
        <f t="shared" si="60"/>
        <v>70633BH</v>
      </c>
      <c r="B978" s="171" t="str">
        <f t="shared" si="61"/>
        <v>CAMDEN</v>
      </c>
      <c r="C978" s="171" t="str">
        <f t="shared" si="62"/>
        <v>Шляпа</v>
      </c>
      <c r="D978" s="172" t="str">
        <f t="shared" si="63"/>
        <v>Шляпы</v>
      </c>
      <c r="E978" s="163" t="s">
        <v>1169</v>
      </c>
      <c r="F978" s="164" t="s">
        <v>1168</v>
      </c>
      <c r="G978" s="165" t="s">
        <v>550</v>
      </c>
      <c r="H978" s="166" t="s">
        <v>3719</v>
      </c>
      <c r="I978" s="167">
        <v>1</v>
      </c>
      <c r="J978" s="168" t="s">
        <v>3719</v>
      </c>
      <c r="L978" s="170">
        <v>1</v>
      </c>
    </row>
    <row r="979" spans="1:12" x14ac:dyDescent="0.25">
      <c r="A979" s="171" t="str">
        <f t="shared" si="60"/>
        <v>70635BH</v>
      </c>
      <c r="B979" s="171" t="str">
        <f t="shared" si="61"/>
        <v>CHIPIE</v>
      </c>
      <c r="C979" s="171" t="str">
        <f t="shared" si="62"/>
        <v>Шляпа</v>
      </c>
      <c r="D979" s="172" t="str">
        <f t="shared" si="63"/>
        <v>Шляпы</v>
      </c>
      <c r="E979" s="163" t="s">
        <v>2042</v>
      </c>
      <c r="F979" s="164" t="s">
        <v>2043</v>
      </c>
      <c r="G979" s="165" t="s">
        <v>555</v>
      </c>
      <c r="H979" s="166" t="s">
        <v>3725</v>
      </c>
      <c r="I979" s="167">
        <v>2</v>
      </c>
      <c r="J979" s="168" t="s">
        <v>3726</v>
      </c>
      <c r="L979" s="170">
        <v>2</v>
      </c>
    </row>
    <row r="980" spans="1:12" x14ac:dyDescent="0.25">
      <c r="A980" s="171" t="str">
        <f t="shared" si="60"/>
        <v>70635BH</v>
      </c>
      <c r="B980" s="171" t="str">
        <f t="shared" si="61"/>
        <v>CHIPIE</v>
      </c>
      <c r="C980" s="171" t="str">
        <f t="shared" si="62"/>
        <v>Шляпа</v>
      </c>
      <c r="D980" s="172" t="str">
        <f t="shared" si="63"/>
        <v>Шляпы</v>
      </c>
      <c r="E980" s="163" t="s">
        <v>2044</v>
      </c>
      <c r="F980" s="164" t="s">
        <v>2043</v>
      </c>
      <c r="G980" s="165" t="s">
        <v>552</v>
      </c>
      <c r="H980" s="166" t="s">
        <v>3725</v>
      </c>
      <c r="I980" s="167">
        <v>3</v>
      </c>
      <c r="J980" s="168" t="s">
        <v>3727</v>
      </c>
      <c r="L980" s="170">
        <v>3</v>
      </c>
    </row>
    <row r="981" spans="1:12" x14ac:dyDescent="0.25">
      <c r="A981" s="171" t="str">
        <f t="shared" si="60"/>
        <v>70635BH</v>
      </c>
      <c r="B981" s="171" t="str">
        <f t="shared" si="61"/>
        <v>CHIPIE</v>
      </c>
      <c r="C981" s="171" t="str">
        <f t="shared" si="62"/>
        <v>Шляпа</v>
      </c>
      <c r="D981" s="172" t="str">
        <f t="shared" si="63"/>
        <v>Шляпы</v>
      </c>
      <c r="E981" s="163" t="s">
        <v>2045</v>
      </c>
      <c r="F981" s="164" t="s">
        <v>2043</v>
      </c>
      <c r="G981" s="165" t="s">
        <v>553</v>
      </c>
      <c r="H981" s="166" t="s">
        <v>3725</v>
      </c>
      <c r="I981" s="167">
        <v>3</v>
      </c>
      <c r="J981" s="168" t="s">
        <v>3727</v>
      </c>
      <c r="L981" s="170">
        <v>3</v>
      </c>
    </row>
    <row r="982" spans="1:12" x14ac:dyDescent="0.25">
      <c r="A982" s="171" t="str">
        <f t="shared" si="60"/>
        <v>70635BH</v>
      </c>
      <c r="B982" s="171" t="str">
        <f t="shared" si="61"/>
        <v>CHIPIE</v>
      </c>
      <c r="C982" s="171" t="str">
        <f t="shared" si="62"/>
        <v>Шляпа</v>
      </c>
      <c r="D982" s="172" t="str">
        <f t="shared" si="63"/>
        <v>Шляпы</v>
      </c>
      <c r="E982" s="163" t="s">
        <v>2046</v>
      </c>
      <c r="F982" s="164" t="s">
        <v>2043</v>
      </c>
      <c r="G982" s="165" t="s">
        <v>550</v>
      </c>
      <c r="H982" s="166" t="s">
        <v>3725</v>
      </c>
      <c r="I982" s="167">
        <v>2</v>
      </c>
      <c r="J982" s="168" t="s">
        <v>3726</v>
      </c>
      <c r="L982" s="170">
        <v>2</v>
      </c>
    </row>
    <row r="983" spans="1:12" x14ac:dyDescent="0.25">
      <c r="A983" s="171" t="str">
        <f t="shared" si="60"/>
        <v>70635BH</v>
      </c>
      <c r="B983" s="171" t="str">
        <f t="shared" si="61"/>
        <v>CHIPIE</v>
      </c>
      <c r="C983" s="171" t="str">
        <f t="shared" si="62"/>
        <v>Шляпа</v>
      </c>
      <c r="D983" s="172" t="str">
        <f t="shared" si="63"/>
        <v>Шляпы</v>
      </c>
      <c r="E983" s="163" t="s">
        <v>2047</v>
      </c>
      <c r="F983" s="164" t="s">
        <v>1174</v>
      </c>
      <c r="G983" s="165" t="s">
        <v>555</v>
      </c>
      <c r="H983" s="166" t="s">
        <v>3725</v>
      </c>
      <c r="I983" s="167">
        <v>2</v>
      </c>
      <c r="J983" s="168" t="s">
        <v>3726</v>
      </c>
      <c r="L983" s="170">
        <v>2</v>
      </c>
    </row>
    <row r="984" spans="1:12" x14ac:dyDescent="0.25">
      <c r="A984" s="171" t="str">
        <f t="shared" si="60"/>
        <v>70635BH</v>
      </c>
      <c r="B984" s="171" t="str">
        <f t="shared" si="61"/>
        <v>CHIPIE</v>
      </c>
      <c r="C984" s="171" t="str">
        <f t="shared" si="62"/>
        <v>Шляпа</v>
      </c>
      <c r="D984" s="172" t="str">
        <f t="shared" si="63"/>
        <v>Шляпы</v>
      </c>
      <c r="E984" s="163" t="s">
        <v>2048</v>
      </c>
      <c r="F984" s="164" t="s">
        <v>1174</v>
      </c>
      <c r="G984" s="165" t="s">
        <v>552</v>
      </c>
      <c r="H984" s="166" t="s">
        <v>3725</v>
      </c>
      <c r="I984" s="167">
        <v>4</v>
      </c>
      <c r="J984" s="168" t="s">
        <v>3728</v>
      </c>
      <c r="L984" s="170">
        <v>4</v>
      </c>
    </row>
    <row r="985" spans="1:12" x14ac:dyDescent="0.25">
      <c r="A985" s="171" t="str">
        <f t="shared" si="60"/>
        <v>70635BH</v>
      </c>
      <c r="B985" s="171" t="str">
        <f t="shared" si="61"/>
        <v>CHIPIE</v>
      </c>
      <c r="C985" s="171" t="str">
        <f t="shared" si="62"/>
        <v>Шляпа</v>
      </c>
      <c r="D985" s="172" t="str">
        <f t="shared" si="63"/>
        <v>Шляпы</v>
      </c>
      <c r="E985" s="163" t="s">
        <v>1173</v>
      </c>
      <c r="F985" s="164" t="s">
        <v>1174</v>
      </c>
      <c r="G985" s="165" t="s">
        <v>553</v>
      </c>
      <c r="H985" s="166" t="s">
        <v>3725</v>
      </c>
      <c r="I985" s="167">
        <v>1</v>
      </c>
      <c r="J985" s="168" t="s">
        <v>3725</v>
      </c>
      <c r="L985" s="170">
        <v>1</v>
      </c>
    </row>
    <row r="986" spans="1:12" x14ac:dyDescent="0.25">
      <c r="A986" s="171" t="str">
        <f t="shared" si="60"/>
        <v>70635BH</v>
      </c>
      <c r="B986" s="171" t="str">
        <f t="shared" si="61"/>
        <v>CHIPIE</v>
      </c>
      <c r="C986" s="171" t="str">
        <f t="shared" si="62"/>
        <v>Шляпа</v>
      </c>
      <c r="D986" s="172" t="str">
        <f t="shared" si="63"/>
        <v>Шляпы</v>
      </c>
      <c r="E986" s="163" t="s">
        <v>2049</v>
      </c>
      <c r="F986" s="164" t="s">
        <v>1174</v>
      </c>
      <c r="G986" s="165" t="s">
        <v>550</v>
      </c>
      <c r="H986" s="166" t="s">
        <v>3725</v>
      </c>
      <c r="I986" s="167">
        <v>2</v>
      </c>
      <c r="J986" s="168" t="s">
        <v>3726</v>
      </c>
      <c r="L986" s="170">
        <v>2</v>
      </c>
    </row>
    <row r="987" spans="1:12" x14ac:dyDescent="0.25">
      <c r="A987" s="171" t="str">
        <f t="shared" si="60"/>
        <v>70642BH</v>
      </c>
      <c r="B987" s="171" t="str">
        <f t="shared" si="61"/>
        <v>WERLE</v>
      </c>
      <c r="C987" s="171" t="str">
        <f t="shared" si="62"/>
        <v>Шляпа</v>
      </c>
      <c r="D987" s="172" t="str">
        <f t="shared" si="63"/>
        <v>Шляпы</v>
      </c>
      <c r="E987" s="163" t="s">
        <v>2050</v>
      </c>
      <c r="F987" s="164" t="s">
        <v>2051</v>
      </c>
      <c r="G987" s="165" t="s">
        <v>555</v>
      </c>
      <c r="H987" s="166" t="s">
        <v>3729</v>
      </c>
      <c r="I987" s="167">
        <v>2</v>
      </c>
      <c r="J987" s="168" t="s">
        <v>3730</v>
      </c>
      <c r="L987" s="170">
        <v>2</v>
      </c>
    </row>
    <row r="988" spans="1:12" x14ac:dyDescent="0.25">
      <c r="A988" s="171" t="str">
        <f t="shared" si="60"/>
        <v>70642BH</v>
      </c>
      <c r="B988" s="171" t="str">
        <f t="shared" si="61"/>
        <v>WERLE</v>
      </c>
      <c r="C988" s="171" t="str">
        <f t="shared" si="62"/>
        <v>Шляпа</v>
      </c>
      <c r="D988" s="172" t="str">
        <f t="shared" si="63"/>
        <v>Шляпы</v>
      </c>
      <c r="E988" s="163" t="s">
        <v>2052</v>
      </c>
      <c r="F988" s="164" t="s">
        <v>2051</v>
      </c>
      <c r="G988" s="165" t="s">
        <v>552</v>
      </c>
      <c r="H988" s="166" t="s">
        <v>3729</v>
      </c>
      <c r="I988" s="167">
        <v>4</v>
      </c>
      <c r="J988" s="168" t="s">
        <v>3731</v>
      </c>
      <c r="L988" s="170">
        <v>4</v>
      </c>
    </row>
    <row r="989" spans="1:12" x14ac:dyDescent="0.25">
      <c r="A989" s="171" t="str">
        <f t="shared" si="60"/>
        <v>70642BH</v>
      </c>
      <c r="B989" s="171" t="str">
        <f t="shared" si="61"/>
        <v>WERLE</v>
      </c>
      <c r="C989" s="171" t="str">
        <f t="shared" si="62"/>
        <v>Шляпа</v>
      </c>
      <c r="D989" s="172" t="str">
        <f t="shared" si="63"/>
        <v>Шляпы</v>
      </c>
      <c r="E989" s="163" t="s">
        <v>2053</v>
      </c>
      <c r="F989" s="164" t="s">
        <v>2051</v>
      </c>
      <c r="G989" s="165" t="s">
        <v>553</v>
      </c>
      <c r="H989" s="166" t="s">
        <v>3729</v>
      </c>
      <c r="I989" s="167">
        <v>3</v>
      </c>
      <c r="J989" s="168" t="s">
        <v>3732</v>
      </c>
      <c r="L989" s="170">
        <v>3</v>
      </c>
    </row>
    <row r="990" spans="1:12" x14ac:dyDescent="0.25">
      <c r="A990" s="171" t="str">
        <f t="shared" si="60"/>
        <v>70643BH</v>
      </c>
      <c r="B990" s="171" t="str">
        <f t="shared" si="61"/>
        <v>CUNDEY</v>
      </c>
      <c r="C990" s="171" t="str">
        <f t="shared" si="62"/>
        <v>Шляпа</v>
      </c>
      <c r="D990" s="172" t="str">
        <f t="shared" si="63"/>
        <v>Шляпы</v>
      </c>
      <c r="E990" s="163" t="s">
        <v>1644</v>
      </c>
      <c r="F990" s="164" t="s">
        <v>1645</v>
      </c>
      <c r="G990" s="165" t="s">
        <v>552</v>
      </c>
      <c r="H990" s="166" t="s">
        <v>3733</v>
      </c>
      <c r="I990" s="167">
        <v>1</v>
      </c>
      <c r="J990" s="168" t="s">
        <v>3733</v>
      </c>
      <c r="L990" s="170">
        <v>1</v>
      </c>
    </row>
    <row r="991" spans="1:12" x14ac:dyDescent="0.25">
      <c r="A991" s="171" t="str">
        <f t="shared" si="60"/>
        <v>70644BH</v>
      </c>
      <c r="B991" s="171" t="str">
        <f t="shared" si="61"/>
        <v>METRICK</v>
      </c>
      <c r="C991" s="171" t="str">
        <f t="shared" si="62"/>
        <v>Шляпа</v>
      </c>
      <c r="D991" s="172" t="str">
        <f t="shared" si="63"/>
        <v>Шляпы</v>
      </c>
      <c r="E991" s="163" t="s">
        <v>1646</v>
      </c>
      <c r="F991" s="164" t="s">
        <v>1647</v>
      </c>
      <c r="G991" s="165" t="s">
        <v>552</v>
      </c>
      <c r="H991" s="166" t="s">
        <v>3734</v>
      </c>
      <c r="I991" s="167">
        <v>1</v>
      </c>
      <c r="J991" s="168" t="s">
        <v>3735</v>
      </c>
      <c r="L991" s="170">
        <v>1</v>
      </c>
    </row>
    <row r="992" spans="1:12" x14ac:dyDescent="0.25">
      <c r="A992" s="171" t="str">
        <f t="shared" si="60"/>
        <v>70644BH</v>
      </c>
      <c r="B992" s="171" t="str">
        <f t="shared" si="61"/>
        <v>METRICK</v>
      </c>
      <c r="C992" s="171" t="str">
        <f t="shared" si="62"/>
        <v>Шляпа</v>
      </c>
      <c r="D992" s="172" t="str">
        <f t="shared" si="63"/>
        <v>Шляпы</v>
      </c>
      <c r="E992" s="163" t="s">
        <v>1648</v>
      </c>
      <c r="F992" s="164" t="s">
        <v>1647</v>
      </c>
      <c r="G992" s="165" t="s">
        <v>553</v>
      </c>
      <c r="H992" s="166" t="s">
        <v>3736</v>
      </c>
      <c r="I992" s="167">
        <v>2</v>
      </c>
      <c r="J992" s="168" t="s">
        <v>3737</v>
      </c>
      <c r="L992" s="170">
        <v>2</v>
      </c>
    </row>
    <row r="993" spans="1:12" x14ac:dyDescent="0.25">
      <c r="A993" s="171" t="str">
        <f t="shared" si="60"/>
        <v>70644BH</v>
      </c>
      <c r="B993" s="171" t="str">
        <f t="shared" si="61"/>
        <v>METRICK</v>
      </c>
      <c r="C993" s="171" t="str">
        <f t="shared" si="62"/>
        <v>Шляпа</v>
      </c>
      <c r="D993" s="172" t="str">
        <f t="shared" si="63"/>
        <v>Шляпы</v>
      </c>
      <c r="E993" s="163" t="s">
        <v>1649</v>
      </c>
      <c r="F993" s="164" t="s">
        <v>1647</v>
      </c>
      <c r="G993" s="165" t="s">
        <v>550</v>
      </c>
      <c r="H993" s="166" t="s">
        <v>3734</v>
      </c>
      <c r="I993" s="167">
        <v>1</v>
      </c>
      <c r="J993" s="168" t="s">
        <v>3735</v>
      </c>
      <c r="L993" s="170">
        <v>1</v>
      </c>
    </row>
    <row r="994" spans="1:12" x14ac:dyDescent="0.25">
      <c r="A994" s="171" t="str">
        <f t="shared" si="60"/>
        <v>70644BH</v>
      </c>
      <c r="B994" s="171" t="str">
        <f t="shared" si="61"/>
        <v>METRICK</v>
      </c>
      <c r="C994" s="171" t="str">
        <f t="shared" si="62"/>
        <v>Шляпа</v>
      </c>
      <c r="D994" s="172" t="str">
        <f t="shared" si="63"/>
        <v>Шляпы</v>
      </c>
      <c r="E994" s="163" t="s">
        <v>1651</v>
      </c>
      <c r="F994" s="164" t="s">
        <v>1650</v>
      </c>
      <c r="G994" s="165" t="s">
        <v>550</v>
      </c>
      <c r="H994" s="166" t="s">
        <v>3734</v>
      </c>
      <c r="I994" s="167">
        <v>1</v>
      </c>
      <c r="J994" s="168" t="s">
        <v>3735</v>
      </c>
      <c r="L994" s="170">
        <v>1</v>
      </c>
    </row>
    <row r="995" spans="1:12" x14ac:dyDescent="0.25">
      <c r="A995" s="171" t="str">
        <f t="shared" si="60"/>
        <v>70645BH</v>
      </c>
      <c r="B995" s="171" t="str">
        <f t="shared" si="61"/>
        <v>POWLEY</v>
      </c>
      <c r="C995" s="171" t="str">
        <f t="shared" si="62"/>
        <v>Шляпа</v>
      </c>
      <c r="D995" s="172" t="str">
        <f t="shared" si="63"/>
        <v>Шляпы</v>
      </c>
      <c r="E995" s="163" t="s">
        <v>3738</v>
      </c>
      <c r="F995" s="164" t="s">
        <v>1652</v>
      </c>
      <c r="G995" s="165" t="s">
        <v>552</v>
      </c>
      <c r="H995" s="166" t="s">
        <v>3739</v>
      </c>
      <c r="I995" s="167">
        <v>2</v>
      </c>
      <c r="J995" s="168" t="s">
        <v>3740</v>
      </c>
      <c r="L995" s="170">
        <v>2</v>
      </c>
    </row>
    <row r="996" spans="1:12" x14ac:dyDescent="0.25">
      <c r="A996" s="171" t="str">
        <f t="shared" si="60"/>
        <v>70645BH</v>
      </c>
      <c r="B996" s="171" t="str">
        <f t="shared" si="61"/>
        <v>POWLEY</v>
      </c>
      <c r="C996" s="171" t="str">
        <f t="shared" si="62"/>
        <v>Шляпа</v>
      </c>
      <c r="D996" s="172" t="str">
        <f t="shared" si="63"/>
        <v>Шляпы</v>
      </c>
      <c r="E996" s="163" t="s">
        <v>1653</v>
      </c>
      <c r="F996" s="164" t="s">
        <v>1652</v>
      </c>
      <c r="G996" s="165" t="s">
        <v>553</v>
      </c>
      <c r="H996" s="166" t="s">
        <v>3739</v>
      </c>
      <c r="I996" s="167">
        <v>5</v>
      </c>
      <c r="J996" s="168" t="s">
        <v>3741</v>
      </c>
      <c r="L996" s="170">
        <v>5</v>
      </c>
    </row>
    <row r="997" spans="1:12" x14ac:dyDescent="0.25">
      <c r="A997" s="171" t="str">
        <f t="shared" si="60"/>
        <v>70645BH</v>
      </c>
      <c r="B997" s="171" t="str">
        <f t="shared" si="61"/>
        <v>POWLEY</v>
      </c>
      <c r="C997" s="171" t="str">
        <f t="shared" si="62"/>
        <v>Шляпа</v>
      </c>
      <c r="D997" s="172" t="str">
        <f t="shared" si="63"/>
        <v>Шляпы</v>
      </c>
      <c r="E997" s="163" t="s">
        <v>1654</v>
      </c>
      <c r="F997" s="164" t="s">
        <v>1652</v>
      </c>
      <c r="G997" s="165" t="s">
        <v>550</v>
      </c>
      <c r="H997" s="166" t="s">
        <v>3739</v>
      </c>
      <c r="I997" s="167">
        <v>2</v>
      </c>
      <c r="J997" s="168" t="s">
        <v>3740</v>
      </c>
      <c r="L997" s="170">
        <v>2</v>
      </c>
    </row>
    <row r="998" spans="1:12" x14ac:dyDescent="0.25">
      <c r="A998" s="171" t="str">
        <f t="shared" si="60"/>
        <v>70645BH</v>
      </c>
      <c r="B998" s="171" t="str">
        <f t="shared" si="61"/>
        <v>POWLEY</v>
      </c>
      <c r="C998" s="171" t="str">
        <f t="shared" si="62"/>
        <v>Шляпа</v>
      </c>
      <c r="D998" s="172" t="str">
        <f t="shared" si="63"/>
        <v>Шляпы</v>
      </c>
      <c r="E998" s="163" t="s">
        <v>1655</v>
      </c>
      <c r="F998" s="164" t="s">
        <v>1656</v>
      </c>
      <c r="G998" s="165" t="s">
        <v>552</v>
      </c>
      <c r="H998" s="166" t="s">
        <v>3742</v>
      </c>
      <c r="I998" s="167">
        <v>1</v>
      </c>
      <c r="J998" s="168" t="s">
        <v>3743</v>
      </c>
      <c r="L998" s="170">
        <v>1</v>
      </c>
    </row>
    <row r="999" spans="1:12" x14ac:dyDescent="0.25">
      <c r="A999" s="171" t="str">
        <f t="shared" si="60"/>
        <v>70646BH</v>
      </c>
      <c r="B999" s="171" t="str">
        <f t="shared" si="61"/>
        <v>NELLES</v>
      </c>
      <c r="C999" s="171" t="str">
        <f t="shared" si="62"/>
        <v>Шляпа</v>
      </c>
      <c r="D999" s="172" t="str">
        <f t="shared" si="63"/>
        <v>Шляпы</v>
      </c>
      <c r="E999" s="163" t="s">
        <v>1657</v>
      </c>
      <c r="F999" s="164" t="s">
        <v>1658</v>
      </c>
      <c r="G999" s="165" t="s">
        <v>555</v>
      </c>
      <c r="H999" s="166" t="s">
        <v>3744</v>
      </c>
      <c r="I999" s="167">
        <v>2</v>
      </c>
      <c r="J999" s="168" t="s">
        <v>3745</v>
      </c>
      <c r="L999" s="170">
        <v>2</v>
      </c>
    </row>
    <row r="1000" spans="1:12" x14ac:dyDescent="0.25">
      <c r="A1000" s="171" t="str">
        <f t="shared" si="60"/>
        <v>70646BH</v>
      </c>
      <c r="B1000" s="171" t="str">
        <f t="shared" si="61"/>
        <v>NELLES</v>
      </c>
      <c r="C1000" s="171" t="str">
        <f t="shared" si="62"/>
        <v>Шляпа</v>
      </c>
      <c r="D1000" s="172" t="str">
        <f t="shared" si="63"/>
        <v>Шляпы</v>
      </c>
      <c r="E1000" s="163" t="s">
        <v>2089</v>
      </c>
      <c r="F1000" s="164" t="s">
        <v>1658</v>
      </c>
      <c r="G1000" s="165" t="s">
        <v>552</v>
      </c>
      <c r="H1000" s="166" t="s">
        <v>3744</v>
      </c>
      <c r="I1000" s="167">
        <v>2</v>
      </c>
      <c r="J1000" s="168" t="s">
        <v>3745</v>
      </c>
      <c r="L1000" s="170">
        <v>2</v>
      </c>
    </row>
    <row r="1001" spans="1:12" x14ac:dyDescent="0.25">
      <c r="A1001" s="171" t="str">
        <f t="shared" si="60"/>
        <v>70646BH</v>
      </c>
      <c r="B1001" s="171" t="str">
        <f t="shared" si="61"/>
        <v>NELLES</v>
      </c>
      <c r="C1001" s="171" t="str">
        <f t="shared" si="62"/>
        <v>Шляпа</v>
      </c>
      <c r="D1001" s="172" t="str">
        <f t="shared" si="63"/>
        <v>Шляпы</v>
      </c>
      <c r="E1001" s="163" t="s">
        <v>1659</v>
      </c>
      <c r="F1001" s="164" t="s">
        <v>1658</v>
      </c>
      <c r="G1001" s="165" t="s">
        <v>553</v>
      </c>
      <c r="H1001" s="166" t="s">
        <v>3746</v>
      </c>
      <c r="I1001" s="167">
        <v>5</v>
      </c>
      <c r="J1001" s="168" t="s">
        <v>3747</v>
      </c>
      <c r="L1001" s="170">
        <v>5</v>
      </c>
    </row>
    <row r="1002" spans="1:12" x14ac:dyDescent="0.25">
      <c r="A1002" s="171" t="str">
        <f t="shared" si="60"/>
        <v>70646BH</v>
      </c>
      <c r="B1002" s="171" t="str">
        <f t="shared" si="61"/>
        <v>NELLES</v>
      </c>
      <c r="C1002" s="171" t="str">
        <f t="shared" si="62"/>
        <v>Шляпа</v>
      </c>
      <c r="D1002" s="172" t="str">
        <f t="shared" si="63"/>
        <v>Шляпы</v>
      </c>
      <c r="E1002" s="163" t="s">
        <v>1660</v>
      </c>
      <c r="F1002" s="164" t="s">
        <v>1658</v>
      </c>
      <c r="G1002" s="165" t="s">
        <v>550</v>
      </c>
      <c r="H1002" s="166" t="s">
        <v>3748</v>
      </c>
      <c r="I1002" s="167">
        <v>2</v>
      </c>
      <c r="J1002" s="168" t="s">
        <v>3749</v>
      </c>
      <c r="L1002" s="170">
        <v>2</v>
      </c>
    </row>
    <row r="1003" spans="1:12" x14ac:dyDescent="0.25">
      <c r="A1003" s="171" t="str">
        <f t="shared" si="60"/>
        <v>70646BH</v>
      </c>
      <c r="B1003" s="171" t="str">
        <f t="shared" si="61"/>
        <v>NELLES</v>
      </c>
      <c r="C1003" s="171" t="str">
        <f t="shared" si="62"/>
        <v>Шляпа</v>
      </c>
      <c r="D1003" s="172" t="str">
        <f t="shared" si="63"/>
        <v>Шляпы</v>
      </c>
      <c r="E1003" s="163" t="s">
        <v>2084</v>
      </c>
      <c r="F1003" s="164" t="s">
        <v>2085</v>
      </c>
      <c r="G1003" s="165" t="s">
        <v>555</v>
      </c>
      <c r="H1003" s="166" t="s">
        <v>3744</v>
      </c>
      <c r="I1003" s="167">
        <v>1</v>
      </c>
      <c r="J1003" s="168" t="s">
        <v>3744</v>
      </c>
      <c r="L1003" s="170">
        <v>1</v>
      </c>
    </row>
    <row r="1004" spans="1:12" x14ac:dyDescent="0.25">
      <c r="A1004" s="171" t="str">
        <f t="shared" si="60"/>
        <v>70646BH</v>
      </c>
      <c r="B1004" s="171" t="str">
        <f t="shared" si="61"/>
        <v>NELLES</v>
      </c>
      <c r="C1004" s="171" t="str">
        <f t="shared" si="62"/>
        <v>Шляпа</v>
      </c>
      <c r="D1004" s="172" t="str">
        <f t="shared" si="63"/>
        <v>Шляпы</v>
      </c>
      <c r="E1004" s="163" t="s">
        <v>2086</v>
      </c>
      <c r="F1004" s="164" t="s">
        <v>2085</v>
      </c>
      <c r="G1004" s="165" t="s">
        <v>552</v>
      </c>
      <c r="H1004" s="166" t="s">
        <v>3750</v>
      </c>
      <c r="I1004" s="167">
        <v>1</v>
      </c>
      <c r="J1004" s="168" t="s">
        <v>3750</v>
      </c>
      <c r="L1004" s="170">
        <v>1</v>
      </c>
    </row>
    <row r="1005" spans="1:12" x14ac:dyDescent="0.25">
      <c r="A1005" s="171" t="str">
        <f t="shared" si="60"/>
        <v>70646BH</v>
      </c>
      <c r="B1005" s="171" t="str">
        <f t="shared" si="61"/>
        <v>NELLES</v>
      </c>
      <c r="C1005" s="171" t="str">
        <f t="shared" si="62"/>
        <v>Шляпа</v>
      </c>
      <c r="D1005" s="172" t="str">
        <f t="shared" si="63"/>
        <v>Шляпы</v>
      </c>
      <c r="E1005" s="163" t="s">
        <v>2087</v>
      </c>
      <c r="F1005" s="164" t="s">
        <v>2085</v>
      </c>
      <c r="G1005" s="165" t="s">
        <v>553</v>
      </c>
      <c r="H1005" s="166" t="s">
        <v>3750</v>
      </c>
      <c r="I1005" s="167">
        <v>2</v>
      </c>
      <c r="J1005" s="168" t="s">
        <v>3751</v>
      </c>
      <c r="L1005" s="170">
        <v>2</v>
      </c>
    </row>
    <row r="1006" spans="1:12" x14ac:dyDescent="0.25">
      <c r="A1006" s="171" t="str">
        <f t="shared" si="60"/>
        <v>70646BH</v>
      </c>
      <c r="B1006" s="171" t="str">
        <f t="shared" si="61"/>
        <v>NELLES</v>
      </c>
      <c r="C1006" s="171" t="str">
        <f t="shared" si="62"/>
        <v>Шляпа</v>
      </c>
      <c r="D1006" s="172" t="str">
        <f t="shared" si="63"/>
        <v>Шляпы</v>
      </c>
      <c r="E1006" s="163" t="s">
        <v>2088</v>
      </c>
      <c r="F1006" s="164" t="s">
        <v>2085</v>
      </c>
      <c r="G1006" s="165" t="s">
        <v>550</v>
      </c>
      <c r="H1006" s="166" t="s">
        <v>3744</v>
      </c>
      <c r="I1006" s="167">
        <v>1</v>
      </c>
      <c r="J1006" s="168" t="s">
        <v>3744</v>
      </c>
      <c r="L1006" s="170">
        <v>1</v>
      </c>
    </row>
    <row r="1007" spans="1:12" x14ac:dyDescent="0.25">
      <c r="A1007" s="171" t="str">
        <f t="shared" si="60"/>
        <v>70646BH</v>
      </c>
      <c r="B1007" s="171" t="str">
        <f t="shared" si="61"/>
        <v>NELLES</v>
      </c>
      <c r="C1007" s="171" t="str">
        <f t="shared" si="62"/>
        <v>Шляпа</v>
      </c>
      <c r="D1007" s="172" t="str">
        <f t="shared" si="63"/>
        <v>Шляпы</v>
      </c>
      <c r="E1007" s="163" t="s">
        <v>2090</v>
      </c>
      <c r="F1007" s="164" t="s">
        <v>1662</v>
      </c>
      <c r="G1007" s="165" t="s">
        <v>555</v>
      </c>
      <c r="H1007" s="166" t="s">
        <v>3750</v>
      </c>
      <c r="I1007" s="167">
        <v>2</v>
      </c>
      <c r="J1007" s="168" t="s">
        <v>3751</v>
      </c>
      <c r="L1007" s="170">
        <v>2</v>
      </c>
    </row>
    <row r="1008" spans="1:12" x14ac:dyDescent="0.25">
      <c r="A1008" s="171" t="str">
        <f t="shared" si="60"/>
        <v>70646BH</v>
      </c>
      <c r="B1008" s="171" t="str">
        <f t="shared" si="61"/>
        <v>NELLES</v>
      </c>
      <c r="C1008" s="171" t="str">
        <f t="shared" si="62"/>
        <v>Шляпа</v>
      </c>
      <c r="D1008" s="172" t="str">
        <f t="shared" si="63"/>
        <v>Шляпы</v>
      </c>
      <c r="E1008" s="163" t="s">
        <v>1661</v>
      </c>
      <c r="F1008" s="164" t="s">
        <v>1662</v>
      </c>
      <c r="G1008" s="165" t="s">
        <v>552</v>
      </c>
      <c r="H1008" s="166" t="s">
        <v>3746</v>
      </c>
      <c r="I1008" s="167">
        <v>3</v>
      </c>
      <c r="J1008" s="168" t="s">
        <v>3752</v>
      </c>
      <c r="L1008" s="170">
        <v>3</v>
      </c>
    </row>
    <row r="1009" spans="1:12" x14ac:dyDescent="0.25">
      <c r="A1009" s="171" t="str">
        <f t="shared" si="60"/>
        <v>70646BH</v>
      </c>
      <c r="B1009" s="171" t="str">
        <f t="shared" si="61"/>
        <v>NELLES</v>
      </c>
      <c r="C1009" s="171" t="str">
        <f t="shared" si="62"/>
        <v>Шляпа</v>
      </c>
      <c r="D1009" s="172" t="str">
        <f t="shared" si="63"/>
        <v>Шляпы</v>
      </c>
      <c r="E1009" s="163" t="s">
        <v>1663</v>
      </c>
      <c r="F1009" s="164" t="s">
        <v>1662</v>
      </c>
      <c r="G1009" s="165" t="s">
        <v>553</v>
      </c>
      <c r="H1009" s="166" t="s">
        <v>3746</v>
      </c>
      <c r="I1009" s="167">
        <v>4</v>
      </c>
      <c r="J1009" s="168" t="s">
        <v>3753</v>
      </c>
      <c r="L1009" s="170">
        <v>4</v>
      </c>
    </row>
    <row r="1010" spans="1:12" x14ac:dyDescent="0.25">
      <c r="A1010" s="171" t="str">
        <f t="shared" si="60"/>
        <v>70646BH</v>
      </c>
      <c r="B1010" s="171" t="str">
        <f t="shared" si="61"/>
        <v>NELLES</v>
      </c>
      <c r="C1010" s="171" t="str">
        <f t="shared" si="62"/>
        <v>Шляпа</v>
      </c>
      <c r="D1010" s="172" t="str">
        <f t="shared" si="63"/>
        <v>Шляпы</v>
      </c>
      <c r="E1010" s="163" t="s">
        <v>1664</v>
      </c>
      <c r="F1010" s="164" t="s">
        <v>1662</v>
      </c>
      <c r="G1010" s="165" t="s">
        <v>550</v>
      </c>
      <c r="H1010" s="166" t="s">
        <v>3748</v>
      </c>
      <c r="I1010" s="167">
        <v>2</v>
      </c>
      <c r="J1010" s="168" t="s">
        <v>3749</v>
      </c>
      <c r="L1010" s="170">
        <v>2</v>
      </c>
    </row>
    <row r="1011" spans="1:12" x14ac:dyDescent="0.25">
      <c r="A1011" s="171" t="str">
        <f t="shared" si="60"/>
        <v>70647BH</v>
      </c>
      <c r="B1011" s="171" t="str">
        <f t="shared" si="61"/>
        <v>BAKER</v>
      </c>
      <c r="C1011" s="171" t="str">
        <f t="shared" si="62"/>
        <v>Шляпа</v>
      </c>
      <c r="D1011" s="172" t="str">
        <f t="shared" si="63"/>
        <v>Шляпы</v>
      </c>
      <c r="E1011" s="163" t="s">
        <v>1669</v>
      </c>
      <c r="F1011" s="164" t="s">
        <v>1670</v>
      </c>
      <c r="G1011" s="165" t="s">
        <v>555</v>
      </c>
      <c r="H1011" s="166" t="s">
        <v>3754</v>
      </c>
      <c r="I1011" s="167">
        <v>1</v>
      </c>
      <c r="J1011" s="168" t="s">
        <v>3754</v>
      </c>
      <c r="L1011" s="170">
        <v>1</v>
      </c>
    </row>
    <row r="1012" spans="1:12" x14ac:dyDescent="0.25">
      <c r="A1012" s="171" t="str">
        <f t="shared" si="60"/>
        <v>70647BH</v>
      </c>
      <c r="B1012" s="171" t="str">
        <f t="shared" si="61"/>
        <v>BAKER</v>
      </c>
      <c r="C1012" s="171" t="str">
        <f t="shared" si="62"/>
        <v>Шляпа</v>
      </c>
      <c r="D1012" s="172" t="str">
        <f t="shared" si="63"/>
        <v>Шляпы</v>
      </c>
      <c r="E1012" s="163" t="s">
        <v>1671</v>
      </c>
      <c r="F1012" s="164" t="s">
        <v>1670</v>
      </c>
      <c r="G1012" s="165" t="s">
        <v>553</v>
      </c>
      <c r="H1012" s="166" t="s">
        <v>3754</v>
      </c>
      <c r="I1012" s="167">
        <v>4</v>
      </c>
      <c r="J1012" s="168" t="s">
        <v>3755</v>
      </c>
      <c r="L1012" s="170">
        <v>4</v>
      </c>
    </row>
    <row r="1013" spans="1:12" x14ac:dyDescent="0.25">
      <c r="A1013" s="171" t="str">
        <f t="shared" si="60"/>
        <v>70647BH</v>
      </c>
      <c r="B1013" s="171" t="str">
        <f t="shared" si="61"/>
        <v>BAKER</v>
      </c>
      <c r="C1013" s="171" t="str">
        <f t="shared" si="62"/>
        <v>Шляпа</v>
      </c>
      <c r="D1013" s="172" t="str">
        <f t="shared" si="63"/>
        <v>Шляпы</v>
      </c>
      <c r="E1013" s="163" t="s">
        <v>1672</v>
      </c>
      <c r="F1013" s="164" t="s">
        <v>1670</v>
      </c>
      <c r="G1013" s="165" t="s">
        <v>550</v>
      </c>
      <c r="H1013" s="166" t="s">
        <v>3754</v>
      </c>
      <c r="I1013" s="167">
        <v>3</v>
      </c>
      <c r="J1013" s="168" t="s">
        <v>3756</v>
      </c>
      <c r="L1013" s="170">
        <v>3</v>
      </c>
    </row>
    <row r="1014" spans="1:12" x14ac:dyDescent="0.25">
      <c r="A1014" s="171" t="str">
        <f t="shared" si="60"/>
        <v>70647BH</v>
      </c>
      <c r="B1014" s="171" t="str">
        <f t="shared" si="61"/>
        <v>BAKER</v>
      </c>
      <c r="C1014" s="171" t="str">
        <f t="shared" si="62"/>
        <v>Шляпа</v>
      </c>
      <c r="D1014" s="172" t="str">
        <f t="shared" si="63"/>
        <v>Шляпы</v>
      </c>
      <c r="E1014" s="163" t="s">
        <v>1665</v>
      </c>
      <c r="F1014" s="164" t="s">
        <v>1666</v>
      </c>
      <c r="G1014" s="165" t="s">
        <v>552</v>
      </c>
      <c r="H1014" s="166" t="s">
        <v>3757</v>
      </c>
      <c r="I1014" s="167">
        <v>3</v>
      </c>
      <c r="J1014" s="168" t="s">
        <v>3758</v>
      </c>
      <c r="L1014" s="170">
        <v>3</v>
      </c>
    </row>
    <row r="1015" spans="1:12" x14ac:dyDescent="0.25">
      <c r="A1015" s="171" t="str">
        <f t="shared" si="60"/>
        <v>70647BH</v>
      </c>
      <c r="B1015" s="171" t="str">
        <f t="shared" si="61"/>
        <v>BAKER</v>
      </c>
      <c r="C1015" s="171" t="str">
        <f t="shared" si="62"/>
        <v>Шляпа</v>
      </c>
      <c r="D1015" s="172" t="str">
        <f t="shared" si="63"/>
        <v>Шляпы</v>
      </c>
      <c r="E1015" s="163" t="s">
        <v>1667</v>
      </c>
      <c r="F1015" s="164" t="s">
        <v>1666</v>
      </c>
      <c r="G1015" s="165" t="s">
        <v>553</v>
      </c>
      <c r="H1015" s="166" t="s">
        <v>3754</v>
      </c>
      <c r="I1015" s="167">
        <v>1</v>
      </c>
      <c r="J1015" s="168" t="s">
        <v>3754</v>
      </c>
      <c r="L1015" s="170">
        <v>1</v>
      </c>
    </row>
    <row r="1016" spans="1:12" x14ac:dyDescent="0.25">
      <c r="A1016" s="171" t="str">
        <f t="shared" si="60"/>
        <v>70647BH</v>
      </c>
      <c r="B1016" s="171" t="str">
        <f t="shared" si="61"/>
        <v>BAKER</v>
      </c>
      <c r="C1016" s="171" t="str">
        <f t="shared" si="62"/>
        <v>Шляпа</v>
      </c>
      <c r="D1016" s="172" t="str">
        <f t="shared" si="63"/>
        <v>Шляпы</v>
      </c>
      <c r="E1016" s="163" t="s">
        <v>1668</v>
      </c>
      <c r="F1016" s="164" t="s">
        <v>1666</v>
      </c>
      <c r="G1016" s="165" t="s">
        <v>550</v>
      </c>
      <c r="H1016" s="166" t="s">
        <v>3754</v>
      </c>
      <c r="I1016" s="167">
        <v>1</v>
      </c>
      <c r="J1016" s="168" t="s">
        <v>3754</v>
      </c>
      <c r="L1016" s="170">
        <v>1</v>
      </c>
    </row>
    <row r="1017" spans="1:12" x14ac:dyDescent="0.25">
      <c r="A1017" s="171" t="str">
        <f t="shared" si="60"/>
        <v>70648BH</v>
      </c>
      <c r="B1017" s="171" t="str">
        <f t="shared" si="61"/>
        <v>LANCEY</v>
      </c>
      <c r="C1017" s="171" t="str">
        <f t="shared" si="62"/>
        <v>Шляпа</v>
      </c>
      <c r="D1017" s="172" t="str">
        <f t="shared" si="63"/>
        <v>Шляпы</v>
      </c>
      <c r="E1017" s="163" t="s">
        <v>1673</v>
      </c>
      <c r="F1017" s="164" t="s">
        <v>1674</v>
      </c>
      <c r="G1017" s="165" t="s">
        <v>552</v>
      </c>
      <c r="H1017" s="166" t="s">
        <v>3759</v>
      </c>
      <c r="I1017" s="167">
        <v>2</v>
      </c>
      <c r="J1017" s="168" t="s">
        <v>3760</v>
      </c>
      <c r="L1017" s="170">
        <v>2</v>
      </c>
    </row>
    <row r="1018" spans="1:12" x14ac:dyDescent="0.25">
      <c r="A1018" s="171" t="str">
        <f t="shared" si="60"/>
        <v>70651BH</v>
      </c>
      <c r="B1018" s="171" t="str">
        <f t="shared" si="61"/>
        <v>ROVNER</v>
      </c>
      <c r="C1018" s="171" t="str">
        <f t="shared" si="62"/>
        <v>Шляпа</v>
      </c>
      <c r="D1018" s="172" t="str">
        <f t="shared" si="63"/>
        <v>Шляпы</v>
      </c>
      <c r="E1018" s="163" t="s">
        <v>2134</v>
      </c>
      <c r="F1018" s="164" t="s">
        <v>2135</v>
      </c>
      <c r="G1018" s="165" t="s">
        <v>552</v>
      </c>
      <c r="H1018" s="166" t="s">
        <v>3761</v>
      </c>
      <c r="I1018" s="167">
        <v>1</v>
      </c>
      <c r="J1018" s="168" t="s">
        <v>3761</v>
      </c>
      <c r="L1018" s="170">
        <v>1</v>
      </c>
    </row>
    <row r="1019" spans="1:12" x14ac:dyDescent="0.25">
      <c r="A1019" s="171" t="str">
        <f t="shared" si="60"/>
        <v>70652BH</v>
      </c>
      <c r="B1019" s="171" t="str">
        <f t="shared" si="61"/>
        <v>MARACK</v>
      </c>
      <c r="C1019" s="171" t="str">
        <f t="shared" si="62"/>
        <v>Шляпа</v>
      </c>
      <c r="D1019" s="172" t="str">
        <f t="shared" si="63"/>
        <v>Шляпы</v>
      </c>
      <c r="E1019" s="163" t="s">
        <v>3762</v>
      </c>
      <c r="F1019" s="164" t="s">
        <v>2137</v>
      </c>
      <c r="G1019" s="165" t="s">
        <v>555</v>
      </c>
      <c r="H1019" s="166" t="s">
        <v>3660</v>
      </c>
      <c r="I1019" s="167">
        <v>1</v>
      </c>
      <c r="J1019" s="168" t="s">
        <v>3660</v>
      </c>
      <c r="L1019" s="170">
        <v>1</v>
      </c>
    </row>
    <row r="1020" spans="1:12" x14ac:dyDescent="0.25">
      <c r="A1020" s="171" t="str">
        <f t="shared" si="60"/>
        <v>70652BH</v>
      </c>
      <c r="B1020" s="171" t="str">
        <f t="shared" si="61"/>
        <v>MARACK</v>
      </c>
      <c r="C1020" s="171" t="str">
        <f t="shared" si="62"/>
        <v>Шляпа</v>
      </c>
      <c r="D1020" s="172" t="str">
        <f t="shared" si="63"/>
        <v>Шляпы</v>
      </c>
      <c r="E1020" s="163" t="s">
        <v>2136</v>
      </c>
      <c r="F1020" s="164" t="s">
        <v>2137</v>
      </c>
      <c r="G1020" s="165" t="s">
        <v>552</v>
      </c>
      <c r="H1020" s="166" t="s">
        <v>3660</v>
      </c>
      <c r="I1020" s="167">
        <v>3</v>
      </c>
      <c r="J1020" s="168" t="s">
        <v>3763</v>
      </c>
      <c r="L1020" s="170">
        <v>3</v>
      </c>
    </row>
    <row r="1021" spans="1:12" x14ac:dyDescent="0.25">
      <c r="A1021" s="171" t="str">
        <f t="shared" si="60"/>
        <v>70652BH</v>
      </c>
      <c r="B1021" s="171" t="str">
        <f t="shared" si="61"/>
        <v>MARACK</v>
      </c>
      <c r="C1021" s="171" t="str">
        <f t="shared" si="62"/>
        <v>Шляпа</v>
      </c>
      <c r="D1021" s="172" t="str">
        <f t="shared" si="63"/>
        <v>Шляпы</v>
      </c>
      <c r="E1021" s="163" t="s">
        <v>3764</v>
      </c>
      <c r="F1021" s="164" t="s">
        <v>2137</v>
      </c>
      <c r="G1021" s="165" t="s">
        <v>553</v>
      </c>
      <c r="H1021" s="166" t="s">
        <v>3660</v>
      </c>
      <c r="I1021" s="167">
        <v>6</v>
      </c>
      <c r="J1021" s="168" t="s">
        <v>3765</v>
      </c>
      <c r="L1021" s="170">
        <v>6</v>
      </c>
    </row>
    <row r="1022" spans="1:12" x14ac:dyDescent="0.25">
      <c r="A1022" s="171" t="str">
        <f t="shared" si="60"/>
        <v>70652BH</v>
      </c>
      <c r="B1022" s="171" t="str">
        <f t="shared" si="61"/>
        <v>MARACK</v>
      </c>
      <c r="C1022" s="171" t="str">
        <f t="shared" si="62"/>
        <v>Шляпа</v>
      </c>
      <c r="D1022" s="172" t="str">
        <f t="shared" si="63"/>
        <v>Шляпы</v>
      </c>
      <c r="E1022" s="163" t="s">
        <v>3766</v>
      </c>
      <c r="F1022" s="164" t="s">
        <v>2137</v>
      </c>
      <c r="G1022" s="165" t="s">
        <v>550</v>
      </c>
      <c r="H1022" s="166" t="s">
        <v>3660</v>
      </c>
      <c r="I1022" s="167">
        <v>4</v>
      </c>
      <c r="J1022" s="168" t="s">
        <v>3767</v>
      </c>
      <c r="L1022" s="170">
        <v>4</v>
      </c>
    </row>
    <row r="1023" spans="1:12" x14ac:dyDescent="0.25">
      <c r="A1023" s="171" t="str">
        <f t="shared" si="60"/>
        <v>70653BH</v>
      </c>
      <c r="B1023" s="171" t="str">
        <f t="shared" si="61"/>
        <v>BURNELL</v>
      </c>
      <c r="C1023" s="171" t="str">
        <f t="shared" si="62"/>
        <v>Шляпа</v>
      </c>
      <c r="D1023" s="172" t="str">
        <f t="shared" si="63"/>
        <v>Шляпы</v>
      </c>
      <c r="E1023" s="163" t="s">
        <v>2138</v>
      </c>
      <c r="F1023" s="164" t="s">
        <v>2139</v>
      </c>
      <c r="G1023" s="165" t="s">
        <v>552</v>
      </c>
      <c r="H1023" s="166" t="s">
        <v>3768</v>
      </c>
      <c r="I1023" s="167">
        <v>1</v>
      </c>
      <c r="J1023" s="168" t="s">
        <v>3768</v>
      </c>
      <c r="L1023" s="170">
        <v>1</v>
      </c>
    </row>
    <row r="1024" spans="1:12" x14ac:dyDescent="0.25">
      <c r="A1024" s="171" t="str">
        <f t="shared" si="60"/>
        <v>70653BH</v>
      </c>
      <c r="B1024" s="171" t="str">
        <f t="shared" si="61"/>
        <v>BURNELL</v>
      </c>
      <c r="C1024" s="171" t="str">
        <f t="shared" si="62"/>
        <v>Шляпа</v>
      </c>
      <c r="D1024" s="172" t="str">
        <f t="shared" si="63"/>
        <v>Шляпы</v>
      </c>
      <c r="E1024" s="163" t="s">
        <v>3769</v>
      </c>
      <c r="F1024" s="164" t="s">
        <v>2139</v>
      </c>
      <c r="G1024" s="165" t="s">
        <v>553</v>
      </c>
      <c r="H1024" s="166" t="s">
        <v>3770</v>
      </c>
      <c r="I1024" s="167">
        <v>1</v>
      </c>
      <c r="J1024" s="168" t="s">
        <v>3771</v>
      </c>
      <c r="L1024" s="170">
        <v>1</v>
      </c>
    </row>
    <row r="1025" spans="1:12" x14ac:dyDescent="0.25">
      <c r="A1025" s="171" t="str">
        <f t="shared" si="60"/>
        <v>70653BH</v>
      </c>
      <c r="B1025" s="171" t="str">
        <f t="shared" si="61"/>
        <v>BURNELL</v>
      </c>
      <c r="C1025" s="171" t="str">
        <f t="shared" si="62"/>
        <v>Шляпа</v>
      </c>
      <c r="D1025" s="172" t="str">
        <f t="shared" si="63"/>
        <v>Шляпы</v>
      </c>
      <c r="E1025" s="163" t="s">
        <v>3772</v>
      </c>
      <c r="F1025" s="164" t="s">
        <v>3773</v>
      </c>
      <c r="G1025" s="165" t="s">
        <v>552</v>
      </c>
      <c r="H1025" s="166" t="s">
        <v>3774</v>
      </c>
      <c r="I1025" s="167">
        <v>1</v>
      </c>
      <c r="J1025" s="168" t="s">
        <v>3774</v>
      </c>
      <c r="L1025" s="170">
        <v>1</v>
      </c>
    </row>
    <row r="1026" spans="1:12" x14ac:dyDescent="0.25">
      <c r="A1026" s="171" t="str">
        <f t="shared" si="60"/>
        <v>70653BH</v>
      </c>
      <c r="B1026" s="171" t="str">
        <f t="shared" si="61"/>
        <v>BURNELL</v>
      </c>
      <c r="C1026" s="171" t="str">
        <f t="shared" si="62"/>
        <v>Шляпа</v>
      </c>
      <c r="D1026" s="172" t="str">
        <f t="shared" si="63"/>
        <v>Шляпы</v>
      </c>
      <c r="E1026" s="163" t="s">
        <v>3775</v>
      </c>
      <c r="F1026" s="164" t="s">
        <v>3773</v>
      </c>
      <c r="G1026" s="165" t="s">
        <v>553</v>
      </c>
      <c r="H1026" s="166" t="s">
        <v>3770</v>
      </c>
      <c r="I1026" s="167">
        <v>1</v>
      </c>
      <c r="J1026" s="168" t="s">
        <v>3771</v>
      </c>
      <c r="L1026" s="170">
        <v>1</v>
      </c>
    </row>
    <row r="1027" spans="1:12" x14ac:dyDescent="0.25">
      <c r="A1027" s="171" t="str">
        <f t="shared" ref="A1027:A1090" si="64">_xlfn.LET(_xlpm.START,FIND("арт. ",F1027)+5,_xlpm.END,FIND(" ",F1027,_xlpm.START),_xlpm.Result,TRIM(MID(F1027,_xlpm.START,_xlpm.END-_xlpm.START)),IFERROR(VALUE(_xlpm.Result),_xlpm.Result))</f>
        <v>70654BH</v>
      </c>
      <c r="B1027" s="171" t="str">
        <f t="shared" ref="B1027:B1090" si="65">_xlfn.LET(_xlpm.START,FIND("арт. ",F1027)+13,_xlpm.END,FIND("(",F1027),TRIM(MID(F1027,_xlpm.START,_xlpm.END-_xlpm.START)))</f>
        <v>TREPORT</v>
      </c>
      <c r="C1027" s="171" t="str">
        <f t="shared" ref="C1027:C1090" si="66">_xlfn.LET(_xlpm.START,1,_xlpm.END,FIND(MID($Q$1,1,1),F1027),TRIM(MID(F1027,_xlpm.START,_xlpm.END-_xlpm.START)))</f>
        <v>Шляпа</v>
      </c>
      <c r="D1027" s="172" t="str">
        <f t="shared" ref="D1027:D1090" si="67">VLOOKUP(C1027,M:N,2,0)</f>
        <v>Шляпы</v>
      </c>
      <c r="E1027" s="163" t="s">
        <v>2140</v>
      </c>
      <c r="F1027" s="164" t="s">
        <v>2141</v>
      </c>
      <c r="G1027" s="165" t="s">
        <v>552</v>
      </c>
      <c r="H1027" s="166" t="s">
        <v>3776</v>
      </c>
      <c r="I1027" s="167">
        <v>1</v>
      </c>
      <c r="J1027" s="168" t="s">
        <v>3776</v>
      </c>
      <c r="L1027" s="170">
        <v>1</v>
      </c>
    </row>
    <row r="1028" spans="1:12" x14ac:dyDescent="0.25">
      <c r="A1028" s="171" t="str">
        <f t="shared" si="64"/>
        <v>70654BH</v>
      </c>
      <c r="B1028" s="171" t="str">
        <f t="shared" si="65"/>
        <v>TREPORT</v>
      </c>
      <c r="C1028" s="171" t="str">
        <f t="shared" si="66"/>
        <v>Шляпа</v>
      </c>
      <c r="D1028" s="172" t="str">
        <f t="shared" si="67"/>
        <v>Шляпы</v>
      </c>
      <c r="E1028" s="163" t="s">
        <v>2142</v>
      </c>
      <c r="F1028" s="164" t="s">
        <v>2141</v>
      </c>
      <c r="G1028" s="165" t="s">
        <v>553</v>
      </c>
      <c r="H1028" s="166" t="s">
        <v>3777</v>
      </c>
      <c r="I1028" s="167">
        <v>3</v>
      </c>
      <c r="J1028" s="168" t="s">
        <v>3778</v>
      </c>
      <c r="L1028" s="170">
        <v>3</v>
      </c>
    </row>
    <row r="1029" spans="1:12" x14ac:dyDescent="0.25">
      <c r="A1029" s="171" t="str">
        <f t="shared" si="64"/>
        <v>70654BH</v>
      </c>
      <c r="B1029" s="171" t="str">
        <f t="shared" si="65"/>
        <v>TREPORT</v>
      </c>
      <c r="C1029" s="171" t="str">
        <f t="shared" si="66"/>
        <v>Шляпа</v>
      </c>
      <c r="D1029" s="172" t="str">
        <f t="shared" si="67"/>
        <v>Шляпы</v>
      </c>
      <c r="E1029" s="163" t="s">
        <v>3779</v>
      </c>
      <c r="F1029" s="164" t="s">
        <v>2141</v>
      </c>
      <c r="G1029" s="165" t="s">
        <v>550</v>
      </c>
      <c r="H1029" s="166" t="s">
        <v>3777</v>
      </c>
      <c r="I1029" s="167">
        <v>1</v>
      </c>
      <c r="J1029" s="168" t="s">
        <v>3777</v>
      </c>
      <c r="L1029" s="170">
        <v>1</v>
      </c>
    </row>
    <row r="1030" spans="1:12" x14ac:dyDescent="0.25">
      <c r="A1030" s="171" t="str">
        <f t="shared" si="64"/>
        <v>70655BH</v>
      </c>
      <c r="B1030" s="171" t="str">
        <f t="shared" si="65"/>
        <v>LUND</v>
      </c>
      <c r="C1030" s="171" t="str">
        <f t="shared" si="66"/>
        <v>Шляпа</v>
      </c>
      <c r="D1030" s="172" t="str">
        <f t="shared" si="67"/>
        <v>Шляпы</v>
      </c>
      <c r="E1030" s="163" t="s">
        <v>3780</v>
      </c>
      <c r="F1030" s="164" t="s">
        <v>3781</v>
      </c>
      <c r="G1030" s="165" t="s">
        <v>552</v>
      </c>
      <c r="H1030" s="166" t="s">
        <v>3782</v>
      </c>
      <c r="I1030" s="167">
        <v>3</v>
      </c>
      <c r="J1030" s="168" t="s">
        <v>3783</v>
      </c>
      <c r="L1030" s="170">
        <v>3</v>
      </c>
    </row>
    <row r="1031" spans="1:12" x14ac:dyDescent="0.25">
      <c r="A1031" s="171" t="str">
        <f t="shared" si="64"/>
        <v>70655BH</v>
      </c>
      <c r="B1031" s="171" t="str">
        <f t="shared" si="65"/>
        <v>LUND</v>
      </c>
      <c r="C1031" s="171" t="str">
        <f t="shared" si="66"/>
        <v>Шляпа</v>
      </c>
      <c r="D1031" s="172" t="str">
        <f t="shared" si="67"/>
        <v>Шляпы</v>
      </c>
      <c r="E1031" s="163" t="s">
        <v>3784</v>
      </c>
      <c r="F1031" s="164" t="s">
        <v>3781</v>
      </c>
      <c r="G1031" s="165" t="s">
        <v>553</v>
      </c>
      <c r="H1031" s="166" t="s">
        <v>3785</v>
      </c>
      <c r="I1031" s="167">
        <v>3</v>
      </c>
      <c r="J1031" s="168" t="s">
        <v>3786</v>
      </c>
      <c r="L1031" s="170">
        <v>3</v>
      </c>
    </row>
    <row r="1032" spans="1:12" x14ac:dyDescent="0.25">
      <c r="A1032" s="171" t="str">
        <f t="shared" si="64"/>
        <v>70655BH</v>
      </c>
      <c r="B1032" s="171" t="str">
        <f t="shared" si="65"/>
        <v>LUND</v>
      </c>
      <c r="C1032" s="171" t="str">
        <f t="shared" si="66"/>
        <v>Шляпа</v>
      </c>
      <c r="D1032" s="172" t="str">
        <f t="shared" si="67"/>
        <v>Шляпы</v>
      </c>
      <c r="E1032" s="163" t="s">
        <v>3787</v>
      </c>
      <c r="F1032" s="164" t="s">
        <v>3781</v>
      </c>
      <c r="G1032" s="165" t="s">
        <v>550</v>
      </c>
      <c r="H1032" s="166" t="s">
        <v>3788</v>
      </c>
      <c r="I1032" s="167">
        <v>2</v>
      </c>
      <c r="J1032" s="168" t="s">
        <v>3789</v>
      </c>
      <c r="L1032" s="170">
        <v>2</v>
      </c>
    </row>
    <row r="1033" spans="1:12" x14ac:dyDescent="0.25">
      <c r="A1033" s="171" t="str">
        <f t="shared" si="64"/>
        <v>70655BH</v>
      </c>
      <c r="B1033" s="171" t="str">
        <f t="shared" si="65"/>
        <v>LUND</v>
      </c>
      <c r="C1033" s="171" t="str">
        <f t="shared" si="66"/>
        <v>Шляпа</v>
      </c>
      <c r="D1033" s="172" t="str">
        <f t="shared" si="67"/>
        <v>Шляпы</v>
      </c>
      <c r="E1033" s="163" t="s">
        <v>3790</v>
      </c>
      <c r="F1033" s="164" t="s">
        <v>3791</v>
      </c>
      <c r="G1033" s="165" t="s">
        <v>555</v>
      </c>
      <c r="H1033" s="166" t="s">
        <v>3788</v>
      </c>
      <c r="I1033" s="167">
        <v>2</v>
      </c>
      <c r="J1033" s="168" t="s">
        <v>3789</v>
      </c>
      <c r="L1033" s="170">
        <v>2</v>
      </c>
    </row>
    <row r="1034" spans="1:12" x14ac:dyDescent="0.25">
      <c r="A1034" s="171" t="str">
        <f t="shared" si="64"/>
        <v>70655BH</v>
      </c>
      <c r="B1034" s="171" t="str">
        <f t="shared" si="65"/>
        <v>LUND</v>
      </c>
      <c r="C1034" s="171" t="str">
        <f t="shared" si="66"/>
        <v>Шляпа</v>
      </c>
      <c r="D1034" s="172" t="str">
        <f t="shared" si="67"/>
        <v>Шляпы</v>
      </c>
      <c r="E1034" s="163" t="s">
        <v>3792</v>
      </c>
      <c r="F1034" s="164" t="s">
        <v>3791</v>
      </c>
      <c r="G1034" s="165" t="s">
        <v>552</v>
      </c>
      <c r="H1034" s="166" t="s">
        <v>3782</v>
      </c>
      <c r="I1034" s="167">
        <v>5</v>
      </c>
      <c r="J1034" s="168" t="s">
        <v>3793</v>
      </c>
      <c r="L1034" s="170">
        <v>5</v>
      </c>
    </row>
    <row r="1035" spans="1:12" x14ac:dyDescent="0.25">
      <c r="A1035" s="171" t="str">
        <f t="shared" si="64"/>
        <v>70655BH</v>
      </c>
      <c r="B1035" s="171" t="str">
        <f t="shared" si="65"/>
        <v>LUND</v>
      </c>
      <c r="C1035" s="171" t="str">
        <f t="shared" si="66"/>
        <v>Шляпа</v>
      </c>
      <c r="D1035" s="172" t="str">
        <f t="shared" si="67"/>
        <v>Шляпы</v>
      </c>
      <c r="E1035" s="163" t="s">
        <v>3794</v>
      </c>
      <c r="F1035" s="164" t="s">
        <v>3791</v>
      </c>
      <c r="G1035" s="165" t="s">
        <v>553</v>
      </c>
      <c r="H1035" s="166" t="s">
        <v>3788</v>
      </c>
      <c r="I1035" s="167">
        <v>6</v>
      </c>
      <c r="J1035" s="168" t="s">
        <v>3795</v>
      </c>
      <c r="L1035" s="170">
        <v>6</v>
      </c>
    </row>
    <row r="1036" spans="1:12" x14ac:dyDescent="0.25">
      <c r="A1036" s="171" t="str">
        <f t="shared" si="64"/>
        <v>70655BH</v>
      </c>
      <c r="B1036" s="171" t="str">
        <f t="shared" si="65"/>
        <v>LUND</v>
      </c>
      <c r="C1036" s="171" t="str">
        <f t="shared" si="66"/>
        <v>Шляпа</v>
      </c>
      <c r="D1036" s="172" t="str">
        <f t="shared" si="67"/>
        <v>Шляпы</v>
      </c>
      <c r="E1036" s="163" t="s">
        <v>3796</v>
      </c>
      <c r="F1036" s="164" t="s">
        <v>3791</v>
      </c>
      <c r="G1036" s="165" t="s">
        <v>550</v>
      </c>
      <c r="H1036" s="166" t="s">
        <v>3782</v>
      </c>
      <c r="I1036" s="167">
        <v>3</v>
      </c>
      <c r="J1036" s="168" t="s">
        <v>3783</v>
      </c>
      <c r="L1036" s="170">
        <v>3</v>
      </c>
    </row>
    <row r="1037" spans="1:12" x14ac:dyDescent="0.25">
      <c r="A1037" s="171" t="str">
        <f t="shared" si="64"/>
        <v>70656BH</v>
      </c>
      <c r="B1037" s="171" t="str">
        <f t="shared" si="65"/>
        <v>ACKER</v>
      </c>
      <c r="C1037" s="171" t="str">
        <f t="shared" si="66"/>
        <v>Шляпа</v>
      </c>
      <c r="D1037" s="172" t="str">
        <f t="shared" si="67"/>
        <v>Шляпы</v>
      </c>
      <c r="E1037" s="163" t="s">
        <v>3797</v>
      </c>
      <c r="F1037" s="164" t="s">
        <v>3798</v>
      </c>
      <c r="G1037" s="165" t="s">
        <v>552</v>
      </c>
      <c r="H1037" s="166" t="s">
        <v>3799</v>
      </c>
      <c r="I1037" s="167">
        <v>1</v>
      </c>
      <c r="J1037" s="168" t="s">
        <v>3800</v>
      </c>
      <c r="L1037" s="170">
        <v>1</v>
      </c>
    </row>
    <row r="1038" spans="1:12" x14ac:dyDescent="0.25">
      <c r="A1038" s="171">
        <f t="shared" si="64"/>
        <v>7100</v>
      </c>
      <c r="B1038" s="171" t="str">
        <f t="shared" si="65"/>
        <v>F</v>
      </c>
      <c r="C1038" s="171" t="str">
        <f t="shared" si="66"/>
        <v>Шляпа</v>
      </c>
      <c r="D1038" s="172" t="str">
        <f t="shared" si="67"/>
        <v>Шляпы</v>
      </c>
      <c r="E1038" s="163" t="s">
        <v>1367</v>
      </c>
      <c r="F1038" s="164" t="s">
        <v>1366</v>
      </c>
      <c r="G1038" s="165" t="s">
        <v>552</v>
      </c>
      <c r="H1038" s="166" t="s">
        <v>3801</v>
      </c>
      <c r="I1038" s="167">
        <v>3</v>
      </c>
      <c r="J1038" s="168" t="s">
        <v>3802</v>
      </c>
      <c r="L1038" s="170">
        <v>3</v>
      </c>
    </row>
    <row r="1039" spans="1:12" x14ac:dyDescent="0.25">
      <c r="A1039" s="171">
        <f t="shared" si="64"/>
        <v>7100</v>
      </c>
      <c r="B1039" s="171" t="str">
        <f t="shared" si="65"/>
        <v>F</v>
      </c>
      <c r="C1039" s="171" t="str">
        <f t="shared" si="66"/>
        <v>Шляпа</v>
      </c>
      <c r="D1039" s="172" t="str">
        <f t="shared" si="67"/>
        <v>Шляпы</v>
      </c>
      <c r="E1039" s="163" t="s">
        <v>1368</v>
      </c>
      <c r="F1039" s="164" t="s">
        <v>1366</v>
      </c>
      <c r="G1039" s="165" t="s">
        <v>553</v>
      </c>
      <c r="H1039" s="166" t="s">
        <v>3801</v>
      </c>
      <c r="I1039" s="167">
        <v>3</v>
      </c>
      <c r="J1039" s="168" t="s">
        <v>3802</v>
      </c>
      <c r="L1039" s="170">
        <v>3</v>
      </c>
    </row>
    <row r="1040" spans="1:12" x14ac:dyDescent="0.25">
      <c r="A1040" s="171">
        <f t="shared" si="64"/>
        <v>7100</v>
      </c>
      <c r="B1040" s="171" t="str">
        <f t="shared" si="65"/>
        <v>F</v>
      </c>
      <c r="C1040" s="171" t="str">
        <f t="shared" si="66"/>
        <v>Шляпа</v>
      </c>
      <c r="D1040" s="172" t="str">
        <f t="shared" si="67"/>
        <v>Шляпы</v>
      </c>
      <c r="E1040" s="163" t="s">
        <v>1875</v>
      </c>
      <c r="F1040" s="164" t="s">
        <v>1876</v>
      </c>
      <c r="G1040" s="165" t="s">
        <v>555</v>
      </c>
      <c r="H1040" s="166" t="s">
        <v>3803</v>
      </c>
      <c r="I1040" s="167">
        <v>2</v>
      </c>
      <c r="J1040" s="168" t="s">
        <v>3804</v>
      </c>
      <c r="L1040" s="170">
        <v>2</v>
      </c>
    </row>
    <row r="1041" spans="1:12" x14ac:dyDescent="0.25">
      <c r="A1041" s="171">
        <f t="shared" si="64"/>
        <v>7100</v>
      </c>
      <c r="B1041" s="171" t="str">
        <f t="shared" si="65"/>
        <v>F</v>
      </c>
      <c r="C1041" s="171" t="str">
        <f t="shared" si="66"/>
        <v>Шляпа</v>
      </c>
      <c r="D1041" s="172" t="str">
        <f t="shared" si="67"/>
        <v>Шляпы</v>
      </c>
      <c r="E1041" s="163" t="s">
        <v>1877</v>
      </c>
      <c r="F1041" s="164" t="s">
        <v>1876</v>
      </c>
      <c r="G1041" s="165" t="s">
        <v>552</v>
      </c>
      <c r="H1041" s="166" t="s">
        <v>3803</v>
      </c>
      <c r="I1041" s="167">
        <v>3</v>
      </c>
      <c r="J1041" s="168" t="s">
        <v>3805</v>
      </c>
      <c r="L1041" s="170">
        <v>3</v>
      </c>
    </row>
    <row r="1042" spans="1:12" x14ac:dyDescent="0.25">
      <c r="A1042" s="171">
        <f t="shared" si="64"/>
        <v>7100</v>
      </c>
      <c r="B1042" s="171" t="str">
        <f t="shared" si="65"/>
        <v>F</v>
      </c>
      <c r="C1042" s="171" t="str">
        <f t="shared" si="66"/>
        <v>Шляпа</v>
      </c>
      <c r="D1042" s="172" t="str">
        <f t="shared" si="67"/>
        <v>Шляпы</v>
      </c>
      <c r="E1042" s="163" t="s">
        <v>1878</v>
      </c>
      <c r="F1042" s="164" t="s">
        <v>1876</v>
      </c>
      <c r="G1042" s="165" t="s">
        <v>553</v>
      </c>
      <c r="H1042" s="166" t="s">
        <v>3803</v>
      </c>
      <c r="I1042" s="167">
        <v>2</v>
      </c>
      <c r="J1042" s="168" t="s">
        <v>3804</v>
      </c>
      <c r="L1042" s="170">
        <v>2</v>
      </c>
    </row>
    <row r="1043" spans="1:12" x14ac:dyDescent="0.25">
      <c r="A1043" s="171" t="str">
        <f t="shared" si="64"/>
        <v>71001BH</v>
      </c>
      <c r="B1043" s="171" t="str">
        <f t="shared" si="65"/>
        <v>CRISS</v>
      </c>
      <c r="C1043" s="171" t="str">
        <f t="shared" si="66"/>
        <v>Шляпа</v>
      </c>
      <c r="D1043" s="172" t="str">
        <f t="shared" si="67"/>
        <v>Шляпы</v>
      </c>
      <c r="E1043" s="163" t="s">
        <v>776</v>
      </c>
      <c r="F1043" s="164" t="s">
        <v>1079</v>
      </c>
      <c r="G1043" s="165" t="s">
        <v>552</v>
      </c>
      <c r="H1043" s="166" t="s">
        <v>3806</v>
      </c>
      <c r="I1043" s="167">
        <v>1</v>
      </c>
      <c r="J1043" s="168" t="s">
        <v>3806</v>
      </c>
      <c r="L1043" s="170">
        <v>1</v>
      </c>
    </row>
    <row r="1044" spans="1:12" x14ac:dyDescent="0.25">
      <c r="A1044" s="171" t="str">
        <f t="shared" si="64"/>
        <v>71001BH</v>
      </c>
      <c r="B1044" s="171" t="str">
        <f t="shared" si="65"/>
        <v>CRISS</v>
      </c>
      <c r="C1044" s="171" t="str">
        <f t="shared" si="66"/>
        <v>Шляпа</v>
      </c>
      <c r="D1044" s="172" t="str">
        <f t="shared" si="67"/>
        <v>Шляпы</v>
      </c>
      <c r="E1044" s="163" t="s">
        <v>1941</v>
      </c>
      <c r="F1044" s="164" t="s">
        <v>1942</v>
      </c>
      <c r="G1044" s="165" t="s">
        <v>552</v>
      </c>
      <c r="H1044" s="166" t="s">
        <v>3807</v>
      </c>
      <c r="I1044" s="167">
        <v>1</v>
      </c>
      <c r="J1044" s="168" t="s">
        <v>3807</v>
      </c>
      <c r="L1044" s="170">
        <v>1</v>
      </c>
    </row>
    <row r="1045" spans="1:12" x14ac:dyDescent="0.25">
      <c r="A1045" s="171" t="str">
        <f t="shared" si="64"/>
        <v>71001BH</v>
      </c>
      <c r="B1045" s="171" t="str">
        <f t="shared" si="65"/>
        <v>CRISS</v>
      </c>
      <c r="C1045" s="171" t="str">
        <f t="shared" si="66"/>
        <v>Шляпа</v>
      </c>
      <c r="D1045" s="172" t="str">
        <f t="shared" si="67"/>
        <v>Шляпы</v>
      </c>
      <c r="E1045" s="163" t="s">
        <v>1473</v>
      </c>
      <c r="F1045" s="164" t="s">
        <v>1474</v>
      </c>
      <c r="G1045" s="165" t="s">
        <v>555</v>
      </c>
      <c r="H1045" s="166" t="s">
        <v>3808</v>
      </c>
      <c r="I1045" s="167">
        <v>2</v>
      </c>
      <c r="J1045" s="168" t="s">
        <v>3809</v>
      </c>
      <c r="L1045" s="170">
        <v>2</v>
      </c>
    </row>
    <row r="1046" spans="1:12" x14ac:dyDescent="0.25">
      <c r="A1046" s="171" t="str">
        <f t="shared" si="64"/>
        <v>71001BH</v>
      </c>
      <c r="B1046" s="171" t="str">
        <f t="shared" si="65"/>
        <v>CRISS</v>
      </c>
      <c r="C1046" s="171" t="str">
        <f t="shared" si="66"/>
        <v>Шляпа</v>
      </c>
      <c r="D1046" s="172" t="str">
        <f t="shared" si="67"/>
        <v>Шляпы</v>
      </c>
      <c r="E1046" s="163" t="s">
        <v>1475</v>
      </c>
      <c r="F1046" s="164" t="s">
        <v>1474</v>
      </c>
      <c r="G1046" s="165" t="s">
        <v>552</v>
      </c>
      <c r="H1046" s="166" t="s">
        <v>3808</v>
      </c>
      <c r="I1046" s="167">
        <v>2</v>
      </c>
      <c r="J1046" s="168" t="s">
        <v>3809</v>
      </c>
      <c r="L1046" s="170">
        <v>2</v>
      </c>
    </row>
    <row r="1047" spans="1:12" x14ac:dyDescent="0.25">
      <c r="A1047" s="171" t="str">
        <f t="shared" si="64"/>
        <v>71001BH</v>
      </c>
      <c r="B1047" s="171" t="str">
        <f t="shared" si="65"/>
        <v>CRISS</v>
      </c>
      <c r="C1047" s="171" t="str">
        <f t="shared" si="66"/>
        <v>Шляпа</v>
      </c>
      <c r="D1047" s="172" t="str">
        <f t="shared" si="67"/>
        <v>Шляпы</v>
      </c>
      <c r="E1047" s="163" t="s">
        <v>1476</v>
      </c>
      <c r="F1047" s="164" t="s">
        <v>1474</v>
      </c>
      <c r="G1047" s="165" t="s">
        <v>550</v>
      </c>
      <c r="H1047" s="166" t="s">
        <v>3808</v>
      </c>
      <c r="I1047" s="167">
        <v>1</v>
      </c>
      <c r="J1047" s="168" t="s">
        <v>3808</v>
      </c>
      <c r="L1047" s="170">
        <v>1</v>
      </c>
    </row>
    <row r="1048" spans="1:12" x14ac:dyDescent="0.25">
      <c r="A1048" s="171" t="str">
        <f t="shared" si="64"/>
        <v>71001BH</v>
      </c>
      <c r="B1048" s="171" t="str">
        <f t="shared" si="65"/>
        <v>CRISS</v>
      </c>
      <c r="C1048" s="171" t="str">
        <f t="shared" si="66"/>
        <v>Шляпа</v>
      </c>
      <c r="D1048" s="172" t="str">
        <f t="shared" si="67"/>
        <v>Шляпы</v>
      </c>
      <c r="E1048" s="163" t="s">
        <v>777</v>
      </c>
      <c r="F1048" s="164" t="s">
        <v>674</v>
      </c>
      <c r="G1048" s="165" t="s">
        <v>552</v>
      </c>
      <c r="H1048" s="166" t="s">
        <v>3810</v>
      </c>
      <c r="I1048" s="167">
        <v>1</v>
      </c>
      <c r="J1048" s="168" t="s">
        <v>3810</v>
      </c>
      <c r="L1048" s="170">
        <v>1</v>
      </c>
    </row>
    <row r="1049" spans="1:12" x14ac:dyDescent="0.25">
      <c r="A1049" s="171" t="str">
        <f t="shared" si="64"/>
        <v>71001BH</v>
      </c>
      <c r="B1049" s="171" t="str">
        <f t="shared" si="65"/>
        <v>CRISS</v>
      </c>
      <c r="C1049" s="171" t="str">
        <f t="shared" si="66"/>
        <v>Шляпа</v>
      </c>
      <c r="D1049" s="172" t="str">
        <f t="shared" si="67"/>
        <v>Шляпы</v>
      </c>
      <c r="E1049" s="163" t="s">
        <v>1478</v>
      </c>
      <c r="F1049" s="164" t="s">
        <v>1479</v>
      </c>
      <c r="G1049" s="165" t="s">
        <v>552</v>
      </c>
      <c r="H1049" s="166" t="s">
        <v>3808</v>
      </c>
      <c r="I1049" s="167">
        <v>1</v>
      </c>
      <c r="J1049" s="168" t="s">
        <v>3808</v>
      </c>
      <c r="L1049" s="170">
        <v>1</v>
      </c>
    </row>
    <row r="1050" spans="1:12" x14ac:dyDescent="0.25">
      <c r="A1050" s="171" t="str">
        <f t="shared" si="64"/>
        <v>71001BH</v>
      </c>
      <c r="B1050" s="171" t="str">
        <f t="shared" si="65"/>
        <v>CRISS</v>
      </c>
      <c r="C1050" s="171" t="str">
        <f t="shared" si="66"/>
        <v>Шляпа</v>
      </c>
      <c r="D1050" s="172" t="str">
        <f t="shared" si="67"/>
        <v>Шляпы</v>
      </c>
      <c r="E1050" s="163" t="s">
        <v>1480</v>
      </c>
      <c r="F1050" s="164" t="s">
        <v>1479</v>
      </c>
      <c r="G1050" s="165" t="s">
        <v>553</v>
      </c>
      <c r="H1050" s="166" t="s">
        <v>3808</v>
      </c>
      <c r="I1050" s="167">
        <v>1</v>
      </c>
      <c r="J1050" s="168" t="s">
        <v>3808</v>
      </c>
      <c r="L1050" s="170">
        <v>1</v>
      </c>
    </row>
    <row r="1051" spans="1:12" x14ac:dyDescent="0.25">
      <c r="A1051" s="171" t="str">
        <f t="shared" si="64"/>
        <v>71001BH</v>
      </c>
      <c r="B1051" s="171" t="str">
        <f t="shared" si="65"/>
        <v>CRISS</v>
      </c>
      <c r="C1051" s="171" t="str">
        <f t="shared" si="66"/>
        <v>Шляпа</v>
      </c>
      <c r="D1051" s="172" t="str">
        <f t="shared" si="67"/>
        <v>Шляпы</v>
      </c>
      <c r="E1051" s="163" t="s">
        <v>1481</v>
      </c>
      <c r="F1051" s="164" t="s">
        <v>1479</v>
      </c>
      <c r="G1051" s="165" t="s">
        <v>550</v>
      </c>
      <c r="H1051" s="166" t="s">
        <v>3808</v>
      </c>
      <c r="I1051" s="167">
        <v>1</v>
      </c>
      <c r="J1051" s="168" t="s">
        <v>3808</v>
      </c>
      <c r="L1051" s="170">
        <v>1</v>
      </c>
    </row>
    <row r="1052" spans="1:12" x14ac:dyDescent="0.25">
      <c r="A1052" s="171" t="str">
        <f t="shared" si="64"/>
        <v>71001BH</v>
      </c>
      <c r="B1052" s="171" t="str">
        <f t="shared" si="65"/>
        <v>CRISS</v>
      </c>
      <c r="C1052" s="171" t="str">
        <f t="shared" si="66"/>
        <v>Шляпа</v>
      </c>
      <c r="D1052" s="172" t="str">
        <f t="shared" si="67"/>
        <v>Шляпы</v>
      </c>
      <c r="E1052" s="163" t="s">
        <v>632</v>
      </c>
      <c r="F1052" s="164" t="s">
        <v>1081</v>
      </c>
      <c r="G1052" s="165" t="s">
        <v>552</v>
      </c>
      <c r="H1052" s="166" t="s">
        <v>3810</v>
      </c>
      <c r="I1052" s="167">
        <v>3</v>
      </c>
      <c r="J1052" s="168" t="s">
        <v>3811</v>
      </c>
      <c r="L1052" s="170">
        <v>3</v>
      </c>
    </row>
    <row r="1053" spans="1:12" x14ac:dyDescent="0.25">
      <c r="A1053" s="171" t="str">
        <f t="shared" si="64"/>
        <v>71001BH</v>
      </c>
      <c r="B1053" s="171" t="str">
        <f t="shared" si="65"/>
        <v>CRISS</v>
      </c>
      <c r="C1053" s="171" t="str">
        <f t="shared" si="66"/>
        <v>Шляпа</v>
      </c>
      <c r="D1053" s="172" t="str">
        <f t="shared" si="67"/>
        <v>Шляпы</v>
      </c>
      <c r="E1053" s="163" t="s">
        <v>1477</v>
      </c>
      <c r="F1053" s="164" t="s">
        <v>1081</v>
      </c>
      <c r="G1053" s="165" t="s">
        <v>550</v>
      </c>
      <c r="H1053" s="166" t="s">
        <v>3808</v>
      </c>
      <c r="I1053" s="167">
        <v>3</v>
      </c>
      <c r="J1053" s="168" t="s">
        <v>3812</v>
      </c>
      <c r="L1053" s="170">
        <v>3</v>
      </c>
    </row>
    <row r="1054" spans="1:12" x14ac:dyDescent="0.25">
      <c r="A1054" s="171" t="str">
        <f t="shared" si="64"/>
        <v>71001BH</v>
      </c>
      <c r="B1054" s="171" t="str">
        <f t="shared" si="65"/>
        <v>CRISS</v>
      </c>
      <c r="C1054" s="171" t="str">
        <f t="shared" si="66"/>
        <v>Шляпа</v>
      </c>
      <c r="D1054" s="172" t="str">
        <f t="shared" si="67"/>
        <v>Шляпы</v>
      </c>
      <c r="E1054" s="163" t="s">
        <v>778</v>
      </c>
      <c r="F1054" s="164" t="s">
        <v>1080</v>
      </c>
      <c r="G1054" s="165" t="s">
        <v>552</v>
      </c>
      <c r="H1054" s="166" t="s">
        <v>3813</v>
      </c>
      <c r="I1054" s="167">
        <v>2</v>
      </c>
      <c r="J1054" s="168" t="s">
        <v>3814</v>
      </c>
      <c r="L1054" s="170">
        <v>2</v>
      </c>
    </row>
    <row r="1055" spans="1:12" x14ac:dyDescent="0.25">
      <c r="A1055" s="171" t="str">
        <f t="shared" si="64"/>
        <v>71001BH</v>
      </c>
      <c r="B1055" s="171" t="str">
        <f t="shared" si="65"/>
        <v>CRISS</v>
      </c>
      <c r="C1055" s="171" t="str">
        <f t="shared" si="66"/>
        <v>Шляпа</v>
      </c>
      <c r="D1055" s="172" t="str">
        <f t="shared" si="67"/>
        <v>Шляпы</v>
      </c>
      <c r="E1055" s="163" t="s">
        <v>675</v>
      </c>
      <c r="F1055" s="164" t="s">
        <v>1080</v>
      </c>
      <c r="G1055" s="165" t="s">
        <v>553</v>
      </c>
      <c r="H1055" s="166" t="s">
        <v>3813</v>
      </c>
      <c r="I1055" s="167">
        <v>4</v>
      </c>
      <c r="J1055" s="168" t="s">
        <v>3815</v>
      </c>
      <c r="L1055" s="170">
        <v>4</v>
      </c>
    </row>
    <row r="1056" spans="1:12" x14ac:dyDescent="0.25">
      <c r="A1056" s="171" t="str">
        <f t="shared" si="64"/>
        <v>71001BH</v>
      </c>
      <c r="B1056" s="171" t="str">
        <f t="shared" si="65"/>
        <v>CRISS</v>
      </c>
      <c r="C1056" s="171" t="str">
        <f t="shared" si="66"/>
        <v>Шляпа</v>
      </c>
      <c r="D1056" s="172" t="str">
        <f t="shared" si="67"/>
        <v>Шляпы</v>
      </c>
      <c r="E1056" s="163" t="s">
        <v>3816</v>
      </c>
      <c r="F1056" s="164" t="s">
        <v>1080</v>
      </c>
      <c r="G1056" s="165" t="s">
        <v>550</v>
      </c>
      <c r="H1056" s="166" t="s">
        <v>3813</v>
      </c>
      <c r="I1056" s="167">
        <v>2</v>
      </c>
      <c r="J1056" s="168" t="s">
        <v>3814</v>
      </c>
      <c r="L1056" s="170">
        <v>2</v>
      </c>
    </row>
    <row r="1057" spans="1:12" x14ac:dyDescent="0.25">
      <c r="A1057" s="171" t="str">
        <f t="shared" si="64"/>
        <v>71002BH</v>
      </c>
      <c r="B1057" s="171" t="str">
        <f t="shared" si="65"/>
        <v>BARKLEY</v>
      </c>
      <c r="C1057" s="171" t="str">
        <f t="shared" si="66"/>
        <v>Шляпа</v>
      </c>
      <c r="D1057" s="172" t="str">
        <f t="shared" si="67"/>
        <v>Шляпы</v>
      </c>
      <c r="E1057" s="163" t="s">
        <v>1498</v>
      </c>
      <c r="F1057" s="164" t="s">
        <v>1497</v>
      </c>
      <c r="G1057" s="165" t="s">
        <v>550</v>
      </c>
      <c r="H1057" s="166" t="s">
        <v>3817</v>
      </c>
      <c r="I1057" s="167">
        <v>1</v>
      </c>
      <c r="J1057" s="168" t="s">
        <v>3817</v>
      </c>
      <c r="L1057" s="170">
        <v>1</v>
      </c>
    </row>
    <row r="1058" spans="1:12" x14ac:dyDescent="0.25">
      <c r="A1058" s="171" t="str">
        <f t="shared" si="64"/>
        <v>71002BH</v>
      </c>
      <c r="B1058" s="171" t="str">
        <f t="shared" si="65"/>
        <v>BARKLEY</v>
      </c>
      <c r="C1058" s="171" t="str">
        <f t="shared" si="66"/>
        <v>Шляпа</v>
      </c>
      <c r="D1058" s="172" t="str">
        <f t="shared" si="67"/>
        <v>Шляпы</v>
      </c>
      <c r="E1058" s="163" t="s">
        <v>1962</v>
      </c>
      <c r="F1058" s="164" t="s">
        <v>1495</v>
      </c>
      <c r="G1058" s="165" t="s">
        <v>555</v>
      </c>
      <c r="H1058" s="166" t="s">
        <v>3818</v>
      </c>
      <c r="I1058" s="167">
        <v>1</v>
      </c>
      <c r="J1058" s="168" t="s">
        <v>3818</v>
      </c>
      <c r="L1058" s="170">
        <v>1</v>
      </c>
    </row>
    <row r="1059" spans="1:12" x14ac:dyDescent="0.25">
      <c r="A1059" s="171" t="str">
        <f t="shared" si="64"/>
        <v>71002BH</v>
      </c>
      <c r="B1059" s="171" t="str">
        <f t="shared" si="65"/>
        <v>BARKLEY</v>
      </c>
      <c r="C1059" s="171" t="str">
        <f t="shared" si="66"/>
        <v>Шляпа</v>
      </c>
      <c r="D1059" s="172" t="str">
        <f t="shared" si="67"/>
        <v>Шляпы</v>
      </c>
      <c r="E1059" s="163" t="s">
        <v>1494</v>
      </c>
      <c r="F1059" s="164" t="s">
        <v>1495</v>
      </c>
      <c r="G1059" s="165" t="s">
        <v>552</v>
      </c>
      <c r="H1059" s="166" t="s">
        <v>3819</v>
      </c>
      <c r="I1059" s="167">
        <v>1</v>
      </c>
      <c r="J1059" s="168" t="s">
        <v>3820</v>
      </c>
      <c r="L1059" s="170">
        <v>1</v>
      </c>
    </row>
    <row r="1060" spans="1:12" x14ac:dyDescent="0.25">
      <c r="A1060" s="171" t="str">
        <f t="shared" si="64"/>
        <v>71002BH</v>
      </c>
      <c r="B1060" s="171" t="str">
        <f t="shared" si="65"/>
        <v>BARKLEY</v>
      </c>
      <c r="C1060" s="171" t="str">
        <f t="shared" si="66"/>
        <v>Шляпа</v>
      </c>
      <c r="D1060" s="172" t="str">
        <f t="shared" si="67"/>
        <v>Шляпы</v>
      </c>
      <c r="E1060" s="163" t="s">
        <v>676</v>
      </c>
      <c r="F1060" s="164" t="s">
        <v>1495</v>
      </c>
      <c r="G1060" s="165" t="s">
        <v>553</v>
      </c>
      <c r="H1060" s="166" t="s">
        <v>3819</v>
      </c>
      <c r="I1060" s="167">
        <v>4</v>
      </c>
      <c r="J1060" s="168" t="s">
        <v>3821</v>
      </c>
      <c r="L1060" s="170">
        <v>4</v>
      </c>
    </row>
    <row r="1061" spans="1:12" x14ac:dyDescent="0.25">
      <c r="A1061" s="171" t="str">
        <f t="shared" si="64"/>
        <v>71002BH</v>
      </c>
      <c r="B1061" s="171" t="str">
        <f t="shared" si="65"/>
        <v>BARKLEY</v>
      </c>
      <c r="C1061" s="171" t="str">
        <f t="shared" si="66"/>
        <v>Шляпа</v>
      </c>
      <c r="D1061" s="172" t="str">
        <f t="shared" si="67"/>
        <v>Шляпы</v>
      </c>
      <c r="E1061" s="163" t="s">
        <v>1496</v>
      </c>
      <c r="F1061" s="164" t="s">
        <v>1495</v>
      </c>
      <c r="G1061" s="165" t="s">
        <v>550</v>
      </c>
      <c r="H1061" s="166" t="s">
        <v>3817</v>
      </c>
      <c r="I1061" s="167">
        <v>3</v>
      </c>
      <c r="J1061" s="168" t="s">
        <v>3822</v>
      </c>
      <c r="L1061" s="170">
        <v>3</v>
      </c>
    </row>
    <row r="1062" spans="1:12" x14ac:dyDescent="0.25">
      <c r="A1062" s="171" t="str">
        <f t="shared" si="64"/>
        <v>71002BH</v>
      </c>
      <c r="B1062" s="171" t="str">
        <f t="shared" si="65"/>
        <v>BARKLEY</v>
      </c>
      <c r="C1062" s="171" t="str">
        <f t="shared" si="66"/>
        <v>Шляпа</v>
      </c>
      <c r="D1062" s="172" t="str">
        <f t="shared" si="67"/>
        <v>Шляпы</v>
      </c>
      <c r="E1062" s="163" t="s">
        <v>677</v>
      </c>
      <c r="F1062" s="164" t="s">
        <v>678</v>
      </c>
      <c r="G1062" s="165" t="s">
        <v>553</v>
      </c>
      <c r="H1062" s="166" t="s">
        <v>3810</v>
      </c>
      <c r="I1062" s="167">
        <v>1</v>
      </c>
      <c r="J1062" s="168" t="s">
        <v>3810</v>
      </c>
      <c r="L1062" s="170">
        <v>1</v>
      </c>
    </row>
    <row r="1063" spans="1:12" x14ac:dyDescent="0.25">
      <c r="A1063" s="171" t="str">
        <f t="shared" si="64"/>
        <v>71002BH</v>
      </c>
      <c r="B1063" s="171" t="str">
        <f t="shared" si="65"/>
        <v>BARKLEY</v>
      </c>
      <c r="C1063" s="171" t="str">
        <f t="shared" si="66"/>
        <v>Шляпа</v>
      </c>
      <c r="D1063" s="172" t="str">
        <f t="shared" si="67"/>
        <v>Шляпы</v>
      </c>
      <c r="E1063" s="163" t="s">
        <v>1963</v>
      </c>
      <c r="F1063" s="164" t="s">
        <v>680</v>
      </c>
      <c r="G1063" s="165" t="s">
        <v>555</v>
      </c>
      <c r="H1063" s="166" t="s">
        <v>3823</v>
      </c>
      <c r="I1063" s="167">
        <v>3</v>
      </c>
      <c r="J1063" s="168" t="s">
        <v>3824</v>
      </c>
      <c r="L1063" s="170">
        <v>3</v>
      </c>
    </row>
    <row r="1064" spans="1:12" x14ac:dyDescent="0.25">
      <c r="A1064" s="171" t="str">
        <f t="shared" si="64"/>
        <v>71002BH</v>
      </c>
      <c r="B1064" s="171" t="str">
        <f t="shared" si="65"/>
        <v>BARKLEY</v>
      </c>
      <c r="C1064" s="171" t="str">
        <f t="shared" si="66"/>
        <v>Шляпа</v>
      </c>
      <c r="D1064" s="172" t="str">
        <f t="shared" si="67"/>
        <v>Шляпы</v>
      </c>
      <c r="E1064" s="163" t="s">
        <v>1499</v>
      </c>
      <c r="F1064" s="164" t="s">
        <v>680</v>
      </c>
      <c r="G1064" s="165" t="s">
        <v>552</v>
      </c>
      <c r="H1064" s="166" t="s">
        <v>3825</v>
      </c>
      <c r="I1064" s="167">
        <v>2</v>
      </c>
      <c r="J1064" s="168" t="s">
        <v>3826</v>
      </c>
      <c r="L1064" s="170">
        <v>2</v>
      </c>
    </row>
    <row r="1065" spans="1:12" x14ac:dyDescent="0.25">
      <c r="A1065" s="171" t="str">
        <f t="shared" si="64"/>
        <v>71002BH</v>
      </c>
      <c r="B1065" s="171" t="str">
        <f t="shared" si="65"/>
        <v>BARKLEY</v>
      </c>
      <c r="C1065" s="171" t="str">
        <f t="shared" si="66"/>
        <v>Шляпа</v>
      </c>
      <c r="D1065" s="172" t="str">
        <f t="shared" si="67"/>
        <v>Шляпы</v>
      </c>
      <c r="E1065" s="163" t="s">
        <v>679</v>
      </c>
      <c r="F1065" s="164" t="s">
        <v>680</v>
      </c>
      <c r="G1065" s="165" t="s">
        <v>553</v>
      </c>
      <c r="H1065" s="166" t="s">
        <v>3817</v>
      </c>
      <c r="I1065" s="167">
        <v>4</v>
      </c>
      <c r="J1065" s="168" t="s">
        <v>3827</v>
      </c>
      <c r="L1065" s="170">
        <v>4</v>
      </c>
    </row>
    <row r="1066" spans="1:12" x14ac:dyDescent="0.25">
      <c r="A1066" s="171" t="str">
        <f t="shared" si="64"/>
        <v>71002BH</v>
      </c>
      <c r="B1066" s="171" t="str">
        <f t="shared" si="65"/>
        <v>BARKLEY</v>
      </c>
      <c r="C1066" s="171" t="str">
        <f t="shared" si="66"/>
        <v>Шляпа</v>
      </c>
      <c r="D1066" s="172" t="str">
        <f t="shared" si="67"/>
        <v>Шляпы</v>
      </c>
      <c r="E1066" s="163" t="s">
        <v>779</v>
      </c>
      <c r="F1066" s="164" t="s">
        <v>680</v>
      </c>
      <c r="G1066" s="165" t="s">
        <v>550</v>
      </c>
      <c r="H1066" s="166" t="s">
        <v>3817</v>
      </c>
      <c r="I1066" s="167">
        <v>2</v>
      </c>
      <c r="J1066" s="168" t="s">
        <v>3828</v>
      </c>
      <c r="L1066" s="170">
        <v>2</v>
      </c>
    </row>
    <row r="1067" spans="1:12" x14ac:dyDescent="0.25">
      <c r="A1067" s="171" t="str">
        <f t="shared" si="64"/>
        <v>71614BH</v>
      </c>
      <c r="B1067" s="171" t="str">
        <f t="shared" si="65"/>
        <v>LANTH</v>
      </c>
      <c r="C1067" s="171" t="str">
        <f t="shared" si="66"/>
        <v>Шляпа</v>
      </c>
      <c r="D1067" s="172" t="str">
        <f t="shared" si="67"/>
        <v>Шляпы</v>
      </c>
      <c r="E1067" s="163" t="s">
        <v>1967</v>
      </c>
      <c r="F1067" s="164" t="s">
        <v>1968</v>
      </c>
      <c r="G1067" s="165" t="s">
        <v>555</v>
      </c>
      <c r="H1067" s="166" t="s">
        <v>3829</v>
      </c>
      <c r="I1067" s="167">
        <v>1</v>
      </c>
      <c r="J1067" s="168" t="s">
        <v>3830</v>
      </c>
      <c r="L1067" s="170">
        <v>1</v>
      </c>
    </row>
    <row r="1068" spans="1:12" x14ac:dyDescent="0.25">
      <c r="A1068" s="171" t="str">
        <f t="shared" si="64"/>
        <v>71614BH</v>
      </c>
      <c r="B1068" s="171" t="str">
        <f t="shared" si="65"/>
        <v>LANTH</v>
      </c>
      <c r="C1068" s="171" t="str">
        <f t="shared" si="66"/>
        <v>Шляпа</v>
      </c>
      <c r="D1068" s="172" t="str">
        <f t="shared" si="67"/>
        <v>Шляпы</v>
      </c>
      <c r="E1068" s="163" t="s">
        <v>1969</v>
      </c>
      <c r="F1068" s="164" t="s">
        <v>1968</v>
      </c>
      <c r="G1068" s="165" t="s">
        <v>552</v>
      </c>
      <c r="H1068" s="166" t="s">
        <v>3829</v>
      </c>
      <c r="I1068" s="167">
        <v>2</v>
      </c>
      <c r="J1068" s="168" t="s">
        <v>3831</v>
      </c>
      <c r="L1068" s="170">
        <v>2</v>
      </c>
    </row>
    <row r="1069" spans="1:12" x14ac:dyDescent="0.25">
      <c r="A1069" s="171" t="str">
        <f t="shared" si="64"/>
        <v>71614BH</v>
      </c>
      <c r="B1069" s="171" t="str">
        <f t="shared" si="65"/>
        <v>LANTH</v>
      </c>
      <c r="C1069" s="171" t="str">
        <f t="shared" si="66"/>
        <v>Шляпа</v>
      </c>
      <c r="D1069" s="172" t="str">
        <f t="shared" si="67"/>
        <v>Шляпы</v>
      </c>
      <c r="E1069" s="163" t="s">
        <v>1970</v>
      </c>
      <c r="F1069" s="164" t="s">
        <v>1968</v>
      </c>
      <c r="G1069" s="165" t="s">
        <v>553</v>
      </c>
      <c r="H1069" s="166" t="s">
        <v>3829</v>
      </c>
      <c r="I1069" s="167">
        <v>3</v>
      </c>
      <c r="J1069" s="168" t="s">
        <v>3832</v>
      </c>
      <c r="L1069" s="170">
        <v>3</v>
      </c>
    </row>
    <row r="1070" spans="1:12" x14ac:dyDescent="0.25">
      <c r="A1070" s="171" t="str">
        <f t="shared" si="64"/>
        <v>71614BH</v>
      </c>
      <c r="B1070" s="171" t="str">
        <f t="shared" si="65"/>
        <v>LANTH</v>
      </c>
      <c r="C1070" s="171" t="str">
        <f t="shared" si="66"/>
        <v>Шляпа</v>
      </c>
      <c r="D1070" s="172" t="str">
        <f t="shared" si="67"/>
        <v>Шляпы</v>
      </c>
      <c r="E1070" s="163" t="s">
        <v>3833</v>
      </c>
      <c r="F1070" s="164" t="s">
        <v>3834</v>
      </c>
      <c r="G1070" s="165" t="s">
        <v>550</v>
      </c>
      <c r="H1070" s="166" t="s">
        <v>3835</v>
      </c>
      <c r="I1070" s="167">
        <v>1</v>
      </c>
      <c r="J1070" s="168" t="s">
        <v>3835</v>
      </c>
      <c r="L1070" s="170">
        <v>1</v>
      </c>
    </row>
    <row r="1071" spans="1:12" x14ac:dyDescent="0.25">
      <c r="A1071" s="171" t="str">
        <f t="shared" si="64"/>
        <v>71614BH</v>
      </c>
      <c r="B1071" s="171" t="str">
        <f t="shared" si="65"/>
        <v>LANTH</v>
      </c>
      <c r="C1071" s="171" t="str">
        <f t="shared" si="66"/>
        <v>Шляпа</v>
      </c>
      <c r="D1071" s="172" t="str">
        <f t="shared" si="67"/>
        <v>Шляпы</v>
      </c>
      <c r="E1071" s="163" t="s">
        <v>1964</v>
      </c>
      <c r="F1071" s="164" t="s">
        <v>1501</v>
      </c>
      <c r="G1071" s="165" t="s">
        <v>552</v>
      </c>
      <c r="H1071" s="166" t="s">
        <v>3829</v>
      </c>
      <c r="I1071" s="167">
        <v>1</v>
      </c>
      <c r="J1071" s="168" t="s">
        <v>3830</v>
      </c>
      <c r="L1071" s="170">
        <v>1</v>
      </c>
    </row>
    <row r="1072" spans="1:12" x14ac:dyDescent="0.25">
      <c r="A1072" s="171" t="str">
        <f t="shared" si="64"/>
        <v>71614BH</v>
      </c>
      <c r="B1072" s="171" t="str">
        <f t="shared" si="65"/>
        <v>LANTH</v>
      </c>
      <c r="C1072" s="171" t="str">
        <f t="shared" si="66"/>
        <v>Шляпа</v>
      </c>
      <c r="D1072" s="172" t="str">
        <f t="shared" si="67"/>
        <v>Шляпы</v>
      </c>
      <c r="E1072" s="163" t="s">
        <v>1500</v>
      </c>
      <c r="F1072" s="164" t="s">
        <v>1501</v>
      </c>
      <c r="G1072" s="165" t="s">
        <v>553</v>
      </c>
      <c r="H1072" s="166" t="s">
        <v>3829</v>
      </c>
      <c r="I1072" s="167">
        <v>2</v>
      </c>
      <c r="J1072" s="168" t="s">
        <v>3831</v>
      </c>
      <c r="L1072" s="170">
        <v>2</v>
      </c>
    </row>
    <row r="1073" spans="1:12" x14ac:dyDescent="0.25">
      <c r="A1073" s="171" t="str">
        <f t="shared" si="64"/>
        <v>71614BH</v>
      </c>
      <c r="B1073" s="171" t="str">
        <f t="shared" si="65"/>
        <v>LANTH</v>
      </c>
      <c r="C1073" s="171" t="str">
        <f t="shared" si="66"/>
        <v>Шляпа</v>
      </c>
      <c r="D1073" s="172" t="str">
        <f t="shared" si="67"/>
        <v>Шляпы</v>
      </c>
      <c r="E1073" s="163" t="s">
        <v>1965</v>
      </c>
      <c r="F1073" s="164" t="s">
        <v>682</v>
      </c>
      <c r="G1073" s="165" t="s">
        <v>555</v>
      </c>
      <c r="H1073" s="166" t="s">
        <v>3829</v>
      </c>
      <c r="I1073" s="167">
        <v>2</v>
      </c>
      <c r="J1073" s="168" t="s">
        <v>3831</v>
      </c>
      <c r="L1073" s="170">
        <v>2</v>
      </c>
    </row>
    <row r="1074" spans="1:12" x14ac:dyDescent="0.25">
      <c r="A1074" s="171" t="str">
        <f t="shared" si="64"/>
        <v>71614BH</v>
      </c>
      <c r="B1074" s="171" t="str">
        <f t="shared" si="65"/>
        <v>LANTH</v>
      </c>
      <c r="C1074" s="171" t="str">
        <f t="shared" si="66"/>
        <v>Шляпа</v>
      </c>
      <c r="D1074" s="172" t="str">
        <f t="shared" si="67"/>
        <v>Шляпы</v>
      </c>
      <c r="E1074" s="163" t="s">
        <v>1966</v>
      </c>
      <c r="F1074" s="164" t="s">
        <v>682</v>
      </c>
      <c r="G1074" s="165" t="s">
        <v>552</v>
      </c>
      <c r="H1074" s="166" t="s">
        <v>3829</v>
      </c>
      <c r="I1074" s="167">
        <v>3</v>
      </c>
      <c r="J1074" s="168" t="s">
        <v>3832</v>
      </c>
      <c r="L1074" s="170">
        <v>3</v>
      </c>
    </row>
    <row r="1075" spans="1:12" x14ac:dyDescent="0.25">
      <c r="A1075" s="171" t="str">
        <f t="shared" si="64"/>
        <v>71614BH</v>
      </c>
      <c r="B1075" s="171" t="str">
        <f t="shared" si="65"/>
        <v>LANTH</v>
      </c>
      <c r="C1075" s="171" t="str">
        <f t="shared" si="66"/>
        <v>Шляпа</v>
      </c>
      <c r="D1075" s="172" t="str">
        <f t="shared" si="67"/>
        <v>Шляпы</v>
      </c>
      <c r="E1075" s="163" t="s">
        <v>681</v>
      </c>
      <c r="F1075" s="164" t="s">
        <v>682</v>
      </c>
      <c r="G1075" s="165" t="s">
        <v>553</v>
      </c>
      <c r="H1075" s="166" t="s">
        <v>3829</v>
      </c>
      <c r="I1075" s="167">
        <v>3</v>
      </c>
      <c r="J1075" s="168" t="s">
        <v>3832</v>
      </c>
      <c r="L1075" s="170">
        <v>3</v>
      </c>
    </row>
    <row r="1076" spans="1:12" x14ac:dyDescent="0.25">
      <c r="A1076" s="171" t="str">
        <f t="shared" si="64"/>
        <v>71614BH</v>
      </c>
      <c r="B1076" s="171" t="str">
        <f t="shared" si="65"/>
        <v>LANTH</v>
      </c>
      <c r="C1076" s="171" t="str">
        <f t="shared" si="66"/>
        <v>Шляпа</v>
      </c>
      <c r="D1076" s="172" t="str">
        <f t="shared" si="67"/>
        <v>Шляпы</v>
      </c>
      <c r="E1076" s="163" t="s">
        <v>780</v>
      </c>
      <c r="F1076" s="164" t="s">
        <v>682</v>
      </c>
      <c r="G1076" s="165" t="s">
        <v>550</v>
      </c>
      <c r="H1076" s="166" t="s">
        <v>3227</v>
      </c>
      <c r="I1076" s="167">
        <v>2</v>
      </c>
      <c r="J1076" s="168" t="s">
        <v>3836</v>
      </c>
      <c r="L1076" s="170">
        <v>2</v>
      </c>
    </row>
    <row r="1077" spans="1:12" x14ac:dyDescent="0.25">
      <c r="A1077" s="171" t="str">
        <f t="shared" si="64"/>
        <v>71615BH</v>
      </c>
      <c r="B1077" s="171" t="str">
        <f t="shared" si="65"/>
        <v>BUSKEN</v>
      </c>
      <c r="C1077" s="171" t="str">
        <f t="shared" si="66"/>
        <v>Шляпа</v>
      </c>
      <c r="D1077" s="172" t="str">
        <f t="shared" si="67"/>
        <v>Шляпы</v>
      </c>
      <c r="E1077" s="163" t="s">
        <v>1675</v>
      </c>
      <c r="F1077" s="164" t="s">
        <v>1676</v>
      </c>
      <c r="G1077" s="165" t="s">
        <v>555</v>
      </c>
      <c r="H1077" s="166" t="s">
        <v>3837</v>
      </c>
      <c r="I1077" s="167">
        <v>1</v>
      </c>
      <c r="J1077" s="168" t="s">
        <v>3837</v>
      </c>
      <c r="L1077" s="170">
        <v>1</v>
      </c>
    </row>
    <row r="1078" spans="1:12" x14ac:dyDescent="0.25">
      <c r="A1078" s="171" t="str">
        <f t="shared" si="64"/>
        <v>71615BH</v>
      </c>
      <c r="B1078" s="171" t="str">
        <f t="shared" si="65"/>
        <v>BUSKEN</v>
      </c>
      <c r="C1078" s="171" t="str">
        <f t="shared" si="66"/>
        <v>Шляпа</v>
      </c>
      <c r="D1078" s="172" t="str">
        <f t="shared" si="67"/>
        <v>Шляпы</v>
      </c>
      <c r="E1078" s="163" t="s">
        <v>1677</v>
      </c>
      <c r="F1078" s="164" t="s">
        <v>1676</v>
      </c>
      <c r="G1078" s="165" t="s">
        <v>552</v>
      </c>
      <c r="H1078" s="166" t="s">
        <v>3837</v>
      </c>
      <c r="I1078" s="167">
        <v>1</v>
      </c>
      <c r="J1078" s="168" t="s">
        <v>3837</v>
      </c>
      <c r="L1078" s="170">
        <v>1</v>
      </c>
    </row>
    <row r="1079" spans="1:12" x14ac:dyDescent="0.25">
      <c r="A1079" s="171" t="str">
        <f t="shared" si="64"/>
        <v>71615BH</v>
      </c>
      <c r="B1079" s="171" t="str">
        <f t="shared" si="65"/>
        <v>BUSKEN</v>
      </c>
      <c r="C1079" s="171" t="str">
        <f t="shared" si="66"/>
        <v>Шляпа</v>
      </c>
      <c r="D1079" s="172" t="str">
        <f t="shared" si="67"/>
        <v>Шляпы</v>
      </c>
      <c r="E1079" s="163" t="s">
        <v>1678</v>
      </c>
      <c r="F1079" s="164" t="s">
        <v>1676</v>
      </c>
      <c r="G1079" s="165" t="s">
        <v>553</v>
      </c>
      <c r="H1079" s="166" t="s">
        <v>3838</v>
      </c>
      <c r="I1079" s="167">
        <v>3</v>
      </c>
      <c r="J1079" s="168" t="s">
        <v>3839</v>
      </c>
      <c r="L1079" s="170">
        <v>3</v>
      </c>
    </row>
    <row r="1080" spans="1:12" x14ac:dyDescent="0.25">
      <c r="A1080" s="171" t="str">
        <f t="shared" si="64"/>
        <v>71615BH</v>
      </c>
      <c r="B1080" s="171" t="str">
        <f t="shared" si="65"/>
        <v>BUSKEN</v>
      </c>
      <c r="C1080" s="171" t="str">
        <f t="shared" si="66"/>
        <v>Шляпа</v>
      </c>
      <c r="D1080" s="172" t="str">
        <f t="shared" si="67"/>
        <v>Шляпы</v>
      </c>
      <c r="E1080" s="163" t="s">
        <v>1679</v>
      </c>
      <c r="F1080" s="164" t="s">
        <v>1676</v>
      </c>
      <c r="G1080" s="165" t="s">
        <v>550</v>
      </c>
      <c r="H1080" s="166" t="s">
        <v>3837</v>
      </c>
      <c r="I1080" s="167">
        <v>2</v>
      </c>
      <c r="J1080" s="168" t="s">
        <v>3840</v>
      </c>
      <c r="L1080" s="170">
        <v>2</v>
      </c>
    </row>
    <row r="1081" spans="1:12" x14ac:dyDescent="0.25">
      <c r="A1081" s="171">
        <f t="shared" si="64"/>
        <v>81650</v>
      </c>
      <c r="B1081" s="171" t="str">
        <f t="shared" si="65"/>
        <v>LEM</v>
      </c>
      <c r="C1081" s="171" t="str">
        <f t="shared" si="66"/>
        <v>Шляпа</v>
      </c>
      <c r="D1081" s="172" t="str">
        <f t="shared" si="67"/>
        <v>Шляпы</v>
      </c>
      <c r="E1081" s="163" t="s">
        <v>1881</v>
      </c>
      <c r="F1081" s="164" t="s">
        <v>1882</v>
      </c>
      <c r="G1081" s="165" t="s">
        <v>552</v>
      </c>
      <c r="H1081" s="166" t="s">
        <v>3841</v>
      </c>
      <c r="I1081" s="167">
        <v>1</v>
      </c>
      <c r="J1081" s="168" t="s">
        <v>3841</v>
      </c>
      <c r="L1081" s="170">
        <v>1</v>
      </c>
    </row>
    <row r="1082" spans="1:12" x14ac:dyDescent="0.25">
      <c r="A1082" s="171">
        <f t="shared" si="64"/>
        <v>81650</v>
      </c>
      <c r="B1082" s="171" t="str">
        <f t="shared" si="65"/>
        <v>LEM</v>
      </c>
      <c r="C1082" s="171" t="str">
        <f t="shared" si="66"/>
        <v>Шляпа</v>
      </c>
      <c r="D1082" s="172" t="str">
        <f t="shared" si="67"/>
        <v>Шляпы</v>
      </c>
      <c r="E1082" s="163" t="s">
        <v>3842</v>
      </c>
      <c r="F1082" s="164" t="s">
        <v>1882</v>
      </c>
      <c r="G1082" s="165" t="s">
        <v>553</v>
      </c>
      <c r="H1082" s="166" t="s">
        <v>3841</v>
      </c>
      <c r="I1082" s="167">
        <v>1</v>
      </c>
      <c r="J1082" s="168" t="s">
        <v>3841</v>
      </c>
      <c r="L1082" s="170">
        <v>1</v>
      </c>
    </row>
    <row r="1083" spans="1:12" x14ac:dyDescent="0.25">
      <c r="A1083" s="171">
        <f t="shared" si="64"/>
        <v>81650</v>
      </c>
      <c r="B1083" s="171" t="str">
        <f t="shared" si="65"/>
        <v>LEM</v>
      </c>
      <c r="C1083" s="171" t="str">
        <f t="shared" si="66"/>
        <v>Шляпа</v>
      </c>
      <c r="D1083" s="172" t="str">
        <f t="shared" si="67"/>
        <v>Шляпы</v>
      </c>
      <c r="E1083" s="163" t="s">
        <v>1883</v>
      </c>
      <c r="F1083" s="164" t="s">
        <v>1882</v>
      </c>
      <c r="G1083" s="165" t="s">
        <v>550</v>
      </c>
      <c r="H1083" s="166" t="s">
        <v>3841</v>
      </c>
      <c r="I1083" s="167">
        <v>2</v>
      </c>
      <c r="J1083" s="168" t="s">
        <v>3843</v>
      </c>
      <c r="L1083" s="170">
        <v>2</v>
      </c>
    </row>
    <row r="1084" spans="1:12" x14ac:dyDescent="0.25">
      <c r="A1084" s="171">
        <f t="shared" si="64"/>
        <v>81650</v>
      </c>
      <c r="B1084" s="171" t="str">
        <f t="shared" si="65"/>
        <v>LEM</v>
      </c>
      <c r="C1084" s="171" t="str">
        <f t="shared" si="66"/>
        <v>Шляпа</v>
      </c>
      <c r="D1084" s="172" t="str">
        <f t="shared" si="67"/>
        <v>Шляпы</v>
      </c>
      <c r="E1084" s="163" t="s">
        <v>1373</v>
      </c>
      <c r="F1084" s="164" t="s">
        <v>1374</v>
      </c>
      <c r="G1084" s="165" t="s">
        <v>553</v>
      </c>
      <c r="H1084" s="166" t="s">
        <v>3844</v>
      </c>
      <c r="I1084" s="167">
        <v>1</v>
      </c>
      <c r="J1084" s="168" t="s">
        <v>3844</v>
      </c>
      <c r="L1084" s="170">
        <v>1</v>
      </c>
    </row>
    <row r="1085" spans="1:12" x14ac:dyDescent="0.25">
      <c r="A1085" s="171">
        <f t="shared" si="64"/>
        <v>81650</v>
      </c>
      <c r="B1085" s="171" t="str">
        <f t="shared" si="65"/>
        <v>LEM</v>
      </c>
      <c r="C1085" s="171" t="str">
        <f t="shared" si="66"/>
        <v>Шляпа</v>
      </c>
      <c r="D1085" s="172" t="str">
        <f t="shared" si="67"/>
        <v>Шляпы</v>
      </c>
      <c r="E1085" s="163" t="s">
        <v>1884</v>
      </c>
      <c r="F1085" s="164" t="s">
        <v>781</v>
      </c>
      <c r="G1085" s="165" t="s">
        <v>553</v>
      </c>
      <c r="H1085" s="166" t="s">
        <v>3841</v>
      </c>
      <c r="I1085" s="167">
        <v>2</v>
      </c>
      <c r="J1085" s="168" t="s">
        <v>3843</v>
      </c>
      <c r="L1085" s="170">
        <v>2</v>
      </c>
    </row>
    <row r="1086" spans="1:12" x14ac:dyDescent="0.25">
      <c r="A1086" s="171">
        <f t="shared" si="64"/>
        <v>81650</v>
      </c>
      <c r="B1086" s="171" t="str">
        <f t="shared" si="65"/>
        <v>LEM</v>
      </c>
      <c r="C1086" s="171" t="str">
        <f t="shared" si="66"/>
        <v>Шляпа</v>
      </c>
      <c r="D1086" s="172" t="str">
        <f t="shared" si="67"/>
        <v>Шляпы</v>
      </c>
      <c r="E1086" s="163" t="s">
        <v>1885</v>
      </c>
      <c r="F1086" s="164" t="s">
        <v>781</v>
      </c>
      <c r="G1086" s="165" t="s">
        <v>550</v>
      </c>
      <c r="H1086" s="166" t="s">
        <v>3845</v>
      </c>
      <c r="I1086" s="167">
        <v>2</v>
      </c>
      <c r="J1086" s="168" t="s">
        <v>3846</v>
      </c>
      <c r="L1086" s="170">
        <v>2</v>
      </c>
    </row>
    <row r="1087" spans="1:12" x14ac:dyDescent="0.25">
      <c r="A1087" s="171">
        <f t="shared" si="64"/>
        <v>81650</v>
      </c>
      <c r="B1087" s="171" t="str">
        <f t="shared" si="65"/>
        <v>LEM</v>
      </c>
      <c r="C1087" s="171" t="str">
        <f t="shared" si="66"/>
        <v>Шляпа</v>
      </c>
      <c r="D1087" s="172" t="str">
        <f t="shared" si="67"/>
        <v>Шляпы</v>
      </c>
      <c r="E1087" s="163" t="s">
        <v>1880</v>
      </c>
      <c r="F1087" s="164" t="s">
        <v>1879</v>
      </c>
      <c r="G1087" s="165" t="s">
        <v>553</v>
      </c>
      <c r="H1087" s="166" t="s">
        <v>3845</v>
      </c>
      <c r="I1087" s="167">
        <v>1</v>
      </c>
      <c r="J1087" s="168" t="s">
        <v>3845</v>
      </c>
      <c r="L1087" s="170">
        <v>1</v>
      </c>
    </row>
    <row r="1088" spans="1:12" x14ac:dyDescent="0.25">
      <c r="A1088" s="171">
        <f t="shared" si="64"/>
        <v>81652</v>
      </c>
      <c r="B1088" s="171" t="str">
        <f t="shared" si="65"/>
        <v>LIOTT</v>
      </c>
      <c r="C1088" s="171" t="str">
        <f t="shared" si="66"/>
        <v>Шляпа</v>
      </c>
      <c r="D1088" s="172" t="str">
        <f t="shared" si="67"/>
        <v>Шляпы</v>
      </c>
      <c r="E1088" s="163" t="s">
        <v>1909</v>
      </c>
      <c r="F1088" s="164" t="s">
        <v>1413</v>
      </c>
      <c r="G1088" s="165" t="s">
        <v>555</v>
      </c>
      <c r="H1088" s="166" t="s">
        <v>3847</v>
      </c>
      <c r="I1088" s="167">
        <v>1</v>
      </c>
      <c r="J1088" s="168" t="s">
        <v>3847</v>
      </c>
      <c r="L1088" s="170">
        <v>1</v>
      </c>
    </row>
    <row r="1089" spans="1:12" x14ac:dyDescent="0.25">
      <c r="A1089" s="171">
        <f t="shared" si="64"/>
        <v>81652</v>
      </c>
      <c r="B1089" s="171" t="str">
        <f t="shared" si="65"/>
        <v>LIOTT</v>
      </c>
      <c r="C1089" s="171" t="str">
        <f t="shared" si="66"/>
        <v>Шляпа</v>
      </c>
      <c r="D1089" s="172" t="str">
        <f t="shared" si="67"/>
        <v>Шляпы</v>
      </c>
      <c r="E1089" s="163" t="s">
        <v>1910</v>
      </c>
      <c r="F1089" s="164" t="s">
        <v>1413</v>
      </c>
      <c r="G1089" s="165" t="s">
        <v>552</v>
      </c>
      <c r="H1089" s="166" t="s">
        <v>3848</v>
      </c>
      <c r="I1089" s="167">
        <v>4</v>
      </c>
      <c r="J1089" s="168" t="s">
        <v>3849</v>
      </c>
      <c r="L1089" s="170">
        <v>4</v>
      </c>
    </row>
    <row r="1090" spans="1:12" x14ac:dyDescent="0.25">
      <c r="A1090" s="171">
        <f t="shared" si="64"/>
        <v>81652</v>
      </c>
      <c r="B1090" s="171" t="str">
        <f t="shared" si="65"/>
        <v>LIOTT</v>
      </c>
      <c r="C1090" s="171" t="str">
        <f t="shared" si="66"/>
        <v>Шляпа</v>
      </c>
      <c r="D1090" s="172" t="str">
        <f t="shared" si="67"/>
        <v>Шляпы</v>
      </c>
      <c r="E1090" s="163" t="s">
        <v>1412</v>
      </c>
      <c r="F1090" s="164" t="s">
        <v>1413</v>
      </c>
      <c r="G1090" s="165" t="s">
        <v>553</v>
      </c>
      <c r="H1090" s="166" t="s">
        <v>3848</v>
      </c>
      <c r="I1090" s="167">
        <v>5</v>
      </c>
      <c r="J1090" s="168" t="s">
        <v>3850</v>
      </c>
      <c r="L1090" s="170">
        <v>5</v>
      </c>
    </row>
    <row r="1091" spans="1:12" x14ac:dyDescent="0.25">
      <c r="A1091" s="171">
        <f t="shared" ref="A1091:A1154" si="68">_xlfn.LET(_xlpm.START,FIND("арт. ",F1091)+5,_xlpm.END,FIND(" ",F1091,_xlpm.START),_xlpm.Result,TRIM(MID(F1091,_xlpm.START,_xlpm.END-_xlpm.START)),IFERROR(VALUE(_xlpm.Result),_xlpm.Result))</f>
        <v>81652</v>
      </c>
      <c r="B1091" s="171" t="str">
        <f t="shared" ref="B1091:B1154" si="69">_xlfn.LET(_xlpm.START,FIND("арт. ",F1091)+13,_xlpm.END,FIND("(",F1091),TRIM(MID(F1091,_xlpm.START,_xlpm.END-_xlpm.START)))</f>
        <v>LIOTT</v>
      </c>
      <c r="C1091" s="171" t="str">
        <f t="shared" ref="C1091:C1154" si="70">_xlfn.LET(_xlpm.START,1,_xlpm.END,FIND(MID($Q$1,1,1),F1091),TRIM(MID(F1091,_xlpm.START,_xlpm.END-_xlpm.START)))</f>
        <v>Шляпа</v>
      </c>
      <c r="D1091" s="172" t="str">
        <f t="shared" ref="D1091:D1154" si="71">VLOOKUP(C1091,M:N,2,0)</f>
        <v>Шляпы</v>
      </c>
      <c r="E1091" s="163" t="s">
        <v>1911</v>
      </c>
      <c r="F1091" s="164" t="s">
        <v>1413</v>
      </c>
      <c r="G1091" s="165" t="s">
        <v>550</v>
      </c>
      <c r="H1091" s="166" t="s">
        <v>3848</v>
      </c>
      <c r="I1091" s="167">
        <v>3</v>
      </c>
      <c r="J1091" s="168" t="s">
        <v>3851</v>
      </c>
      <c r="L1091" s="170">
        <v>3</v>
      </c>
    </row>
    <row r="1092" spans="1:12" x14ac:dyDescent="0.25">
      <c r="A1092" s="171">
        <f t="shared" si="68"/>
        <v>81670</v>
      </c>
      <c r="B1092" s="171" t="str">
        <f t="shared" si="69"/>
        <v>LLY</v>
      </c>
      <c r="C1092" s="171" t="str">
        <f t="shared" si="70"/>
        <v>Шляпа</v>
      </c>
      <c r="D1092" s="172" t="str">
        <f t="shared" si="71"/>
        <v>Шляпы</v>
      </c>
      <c r="E1092" s="163" t="s">
        <v>1890</v>
      </c>
      <c r="F1092" s="164" t="s">
        <v>1051</v>
      </c>
      <c r="G1092" s="165" t="s">
        <v>555</v>
      </c>
      <c r="H1092" s="166" t="s">
        <v>3852</v>
      </c>
      <c r="I1092" s="167">
        <v>3</v>
      </c>
      <c r="J1092" s="168" t="s">
        <v>3853</v>
      </c>
      <c r="L1092" s="170">
        <v>3</v>
      </c>
    </row>
    <row r="1093" spans="1:12" x14ac:dyDescent="0.25">
      <c r="A1093" s="171">
        <f t="shared" si="68"/>
        <v>81670</v>
      </c>
      <c r="B1093" s="171" t="str">
        <f t="shared" si="69"/>
        <v>LLY</v>
      </c>
      <c r="C1093" s="171" t="str">
        <f t="shared" si="70"/>
        <v>Шляпа</v>
      </c>
      <c r="D1093" s="172" t="str">
        <f t="shared" si="71"/>
        <v>Шляпы</v>
      </c>
      <c r="E1093" s="163" t="s">
        <v>1405</v>
      </c>
      <c r="F1093" s="164" t="s">
        <v>1051</v>
      </c>
      <c r="G1093" s="165" t="s">
        <v>552</v>
      </c>
      <c r="H1093" s="166" t="s">
        <v>3852</v>
      </c>
      <c r="I1093" s="167">
        <v>4</v>
      </c>
      <c r="J1093" s="168" t="s">
        <v>3854</v>
      </c>
      <c r="L1093" s="170">
        <v>4</v>
      </c>
    </row>
    <row r="1094" spans="1:12" x14ac:dyDescent="0.25">
      <c r="A1094" s="171">
        <f t="shared" si="68"/>
        <v>81670</v>
      </c>
      <c r="B1094" s="171" t="str">
        <f t="shared" si="69"/>
        <v>LLY</v>
      </c>
      <c r="C1094" s="171" t="str">
        <f t="shared" si="70"/>
        <v>Шляпа</v>
      </c>
      <c r="D1094" s="172" t="str">
        <f t="shared" si="71"/>
        <v>Шляпы</v>
      </c>
      <c r="E1094" s="163" t="s">
        <v>1050</v>
      </c>
      <c r="F1094" s="164" t="s">
        <v>1051</v>
      </c>
      <c r="G1094" s="165" t="s">
        <v>553</v>
      </c>
      <c r="H1094" s="166" t="s">
        <v>3855</v>
      </c>
      <c r="I1094" s="167">
        <v>4</v>
      </c>
      <c r="J1094" s="168" t="s">
        <v>3856</v>
      </c>
      <c r="L1094" s="170">
        <v>4</v>
      </c>
    </row>
    <row r="1095" spans="1:12" x14ac:dyDescent="0.25">
      <c r="A1095" s="171">
        <f t="shared" si="68"/>
        <v>81670</v>
      </c>
      <c r="B1095" s="171" t="str">
        <f t="shared" si="69"/>
        <v>LLY</v>
      </c>
      <c r="C1095" s="171" t="str">
        <f t="shared" si="70"/>
        <v>Шляпа</v>
      </c>
      <c r="D1095" s="172" t="str">
        <f t="shared" si="71"/>
        <v>Шляпы</v>
      </c>
      <c r="E1095" s="163" t="s">
        <v>1891</v>
      </c>
      <c r="F1095" s="164" t="s">
        <v>1051</v>
      </c>
      <c r="G1095" s="165" t="s">
        <v>550</v>
      </c>
      <c r="H1095" s="166" t="s">
        <v>3852</v>
      </c>
      <c r="I1095" s="167">
        <v>1</v>
      </c>
      <c r="J1095" s="168" t="s">
        <v>3852</v>
      </c>
      <c r="L1095" s="170">
        <v>1</v>
      </c>
    </row>
    <row r="1096" spans="1:12" x14ac:dyDescent="0.25">
      <c r="A1096" s="171">
        <f t="shared" si="68"/>
        <v>81670</v>
      </c>
      <c r="B1096" s="171" t="str">
        <f t="shared" si="69"/>
        <v>LLY</v>
      </c>
      <c r="C1096" s="171" t="str">
        <f t="shared" si="70"/>
        <v>Шляпа</v>
      </c>
      <c r="D1096" s="172" t="str">
        <f t="shared" si="71"/>
        <v>Шляпы</v>
      </c>
      <c r="E1096" s="163" t="s">
        <v>1048</v>
      </c>
      <c r="F1096" s="164" t="s">
        <v>1049</v>
      </c>
      <c r="G1096" s="165" t="s">
        <v>550</v>
      </c>
      <c r="H1096" s="166" t="s">
        <v>3857</v>
      </c>
      <c r="I1096" s="167">
        <v>1</v>
      </c>
      <c r="J1096" s="168" t="s">
        <v>3857</v>
      </c>
      <c r="L1096" s="170">
        <v>1</v>
      </c>
    </row>
    <row r="1097" spans="1:12" x14ac:dyDescent="0.25">
      <c r="A1097" s="171">
        <f t="shared" si="68"/>
        <v>81670</v>
      </c>
      <c r="B1097" s="171" t="str">
        <f t="shared" si="69"/>
        <v>LLY</v>
      </c>
      <c r="C1097" s="171" t="str">
        <f t="shared" si="70"/>
        <v>Шляпа</v>
      </c>
      <c r="D1097" s="172" t="str">
        <f t="shared" si="71"/>
        <v>Шляпы</v>
      </c>
      <c r="E1097" s="163" t="s">
        <v>1888</v>
      </c>
      <c r="F1097" s="164" t="s">
        <v>1889</v>
      </c>
      <c r="G1097" s="165" t="s">
        <v>553</v>
      </c>
      <c r="H1097" s="166" t="s">
        <v>3858</v>
      </c>
      <c r="I1097" s="167">
        <v>1</v>
      </c>
      <c r="J1097" s="168" t="s">
        <v>3858</v>
      </c>
      <c r="L1097" s="170">
        <v>1</v>
      </c>
    </row>
    <row r="1098" spans="1:12" x14ac:dyDescent="0.25">
      <c r="A1098" s="171">
        <f t="shared" si="68"/>
        <v>81670</v>
      </c>
      <c r="B1098" s="171" t="str">
        <f t="shared" si="69"/>
        <v>LLY</v>
      </c>
      <c r="C1098" s="171" t="str">
        <f t="shared" si="70"/>
        <v>Шляпа</v>
      </c>
      <c r="D1098" s="172" t="str">
        <f t="shared" si="71"/>
        <v>Шляпы</v>
      </c>
      <c r="E1098" s="163" t="s">
        <v>3859</v>
      </c>
      <c r="F1098" s="164" t="s">
        <v>3860</v>
      </c>
      <c r="G1098" s="165" t="s">
        <v>553</v>
      </c>
      <c r="H1098" s="166" t="s">
        <v>3861</v>
      </c>
      <c r="I1098" s="167">
        <v>1</v>
      </c>
      <c r="J1098" s="168" t="s">
        <v>3861</v>
      </c>
      <c r="L1098" s="170">
        <v>1</v>
      </c>
    </row>
    <row r="1099" spans="1:12" x14ac:dyDescent="0.25">
      <c r="A1099" s="171">
        <f t="shared" si="68"/>
        <v>81670</v>
      </c>
      <c r="B1099" s="171" t="str">
        <f t="shared" si="69"/>
        <v>LLY</v>
      </c>
      <c r="C1099" s="171" t="str">
        <f t="shared" si="70"/>
        <v>Шляпа</v>
      </c>
      <c r="D1099" s="172" t="str">
        <f t="shared" si="71"/>
        <v>Шляпы</v>
      </c>
      <c r="E1099" s="163" t="s">
        <v>1892</v>
      </c>
      <c r="F1099" s="164" t="s">
        <v>1893</v>
      </c>
      <c r="G1099" s="165" t="s">
        <v>555</v>
      </c>
      <c r="H1099" s="166" t="s">
        <v>3845</v>
      </c>
      <c r="I1099" s="167">
        <v>1</v>
      </c>
      <c r="J1099" s="168" t="s">
        <v>3845</v>
      </c>
      <c r="L1099" s="170">
        <v>1</v>
      </c>
    </row>
    <row r="1100" spans="1:12" x14ac:dyDescent="0.25">
      <c r="A1100" s="171">
        <f t="shared" si="68"/>
        <v>81670</v>
      </c>
      <c r="B1100" s="171" t="str">
        <f t="shared" si="69"/>
        <v>LLY</v>
      </c>
      <c r="C1100" s="171" t="str">
        <f t="shared" si="70"/>
        <v>Шляпа</v>
      </c>
      <c r="D1100" s="172" t="str">
        <f t="shared" si="71"/>
        <v>Шляпы</v>
      </c>
      <c r="E1100" s="163" t="s">
        <v>1894</v>
      </c>
      <c r="F1100" s="164" t="s">
        <v>1893</v>
      </c>
      <c r="G1100" s="165" t="s">
        <v>552</v>
      </c>
      <c r="H1100" s="166" t="s">
        <v>3845</v>
      </c>
      <c r="I1100" s="167">
        <v>2</v>
      </c>
      <c r="J1100" s="168" t="s">
        <v>3846</v>
      </c>
      <c r="L1100" s="170">
        <v>2</v>
      </c>
    </row>
    <row r="1101" spans="1:12" x14ac:dyDescent="0.25">
      <c r="A1101" s="171">
        <f t="shared" si="68"/>
        <v>81670</v>
      </c>
      <c r="B1101" s="171" t="str">
        <f t="shared" si="69"/>
        <v>LLY</v>
      </c>
      <c r="C1101" s="171" t="str">
        <f t="shared" si="70"/>
        <v>Шляпа</v>
      </c>
      <c r="D1101" s="172" t="str">
        <f t="shared" si="71"/>
        <v>Шляпы</v>
      </c>
      <c r="E1101" s="163" t="s">
        <v>1895</v>
      </c>
      <c r="F1101" s="164" t="s">
        <v>1893</v>
      </c>
      <c r="G1101" s="165" t="s">
        <v>553</v>
      </c>
      <c r="H1101" s="166" t="s">
        <v>3845</v>
      </c>
      <c r="I1101" s="167">
        <v>2</v>
      </c>
      <c r="J1101" s="168" t="s">
        <v>3846</v>
      </c>
      <c r="L1101" s="170">
        <v>2</v>
      </c>
    </row>
    <row r="1102" spans="1:12" x14ac:dyDescent="0.25">
      <c r="A1102" s="171">
        <f t="shared" si="68"/>
        <v>81670</v>
      </c>
      <c r="B1102" s="171" t="str">
        <f t="shared" si="69"/>
        <v>LLY</v>
      </c>
      <c r="C1102" s="171" t="str">
        <f t="shared" si="70"/>
        <v>Шляпа</v>
      </c>
      <c r="D1102" s="172" t="str">
        <f t="shared" si="71"/>
        <v>Шляпы</v>
      </c>
      <c r="E1102" s="163" t="s">
        <v>1402</v>
      </c>
      <c r="F1102" s="164" t="s">
        <v>1401</v>
      </c>
      <c r="G1102" s="165" t="s">
        <v>553</v>
      </c>
      <c r="H1102" s="166" t="s">
        <v>3852</v>
      </c>
      <c r="I1102" s="167">
        <v>1</v>
      </c>
      <c r="J1102" s="168" t="s">
        <v>3852</v>
      </c>
      <c r="L1102" s="170">
        <v>1</v>
      </c>
    </row>
    <row r="1103" spans="1:12" x14ac:dyDescent="0.25">
      <c r="A1103" s="171">
        <f t="shared" si="68"/>
        <v>81670</v>
      </c>
      <c r="B1103" s="171" t="str">
        <f t="shared" si="69"/>
        <v>LLY</v>
      </c>
      <c r="C1103" s="171" t="str">
        <f t="shared" si="70"/>
        <v>Шляпа</v>
      </c>
      <c r="D1103" s="172" t="str">
        <f t="shared" si="71"/>
        <v>Шляпы</v>
      </c>
      <c r="E1103" s="163" t="s">
        <v>1375</v>
      </c>
      <c r="F1103" s="164" t="s">
        <v>1376</v>
      </c>
      <c r="G1103" s="165" t="s">
        <v>555</v>
      </c>
      <c r="H1103" s="166" t="s">
        <v>3852</v>
      </c>
      <c r="I1103" s="167">
        <v>1</v>
      </c>
      <c r="J1103" s="168" t="s">
        <v>3852</v>
      </c>
      <c r="L1103" s="170">
        <v>1</v>
      </c>
    </row>
    <row r="1104" spans="1:12" x14ac:dyDescent="0.25">
      <c r="A1104" s="171">
        <f t="shared" si="68"/>
        <v>81670</v>
      </c>
      <c r="B1104" s="171" t="str">
        <f t="shared" si="69"/>
        <v>LLY</v>
      </c>
      <c r="C1104" s="171" t="str">
        <f t="shared" si="70"/>
        <v>Шляпа</v>
      </c>
      <c r="D1104" s="172" t="str">
        <f t="shared" si="71"/>
        <v>Шляпы</v>
      </c>
      <c r="E1104" s="163" t="s">
        <v>1377</v>
      </c>
      <c r="F1104" s="164" t="s">
        <v>1376</v>
      </c>
      <c r="G1104" s="165" t="s">
        <v>552</v>
      </c>
      <c r="H1104" s="166" t="s">
        <v>3852</v>
      </c>
      <c r="I1104" s="167">
        <v>1</v>
      </c>
      <c r="J1104" s="168" t="s">
        <v>3852</v>
      </c>
      <c r="L1104" s="170">
        <v>1</v>
      </c>
    </row>
    <row r="1105" spans="1:12" x14ac:dyDescent="0.25">
      <c r="A1105" s="171">
        <f t="shared" si="68"/>
        <v>81670</v>
      </c>
      <c r="B1105" s="171" t="str">
        <f t="shared" si="69"/>
        <v>LLY</v>
      </c>
      <c r="C1105" s="171" t="str">
        <f t="shared" si="70"/>
        <v>Шляпа</v>
      </c>
      <c r="D1105" s="172" t="str">
        <f t="shared" si="71"/>
        <v>Шляпы</v>
      </c>
      <c r="E1105" s="163" t="s">
        <v>1378</v>
      </c>
      <c r="F1105" s="164" t="s">
        <v>1376</v>
      </c>
      <c r="G1105" s="165" t="s">
        <v>553</v>
      </c>
      <c r="H1105" s="166" t="s">
        <v>3852</v>
      </c>
      <c r="I1105" s="167">
        <v>1</v>
      </c>
      <c r="J1105" s="168" t="s">
        <v>3852</v>
      </c>
      <c r="L1105" s="170">
        <v>1</v>
      </c>
    </row>
    <row r="1106" spans="1:12" x14ac:dyDescent="0.25">
      <c r="A1106" s="171">
        <f t="shared" si="68"/>
        <v>81670</v>
      </c>
      <c r="B1106" s="171" t="str">
        <f t="shared" si="69"/>
        <v>LLY</v>
      </c>
      <c r="C1106" s="171" t="str">
        <f t="shared" si="70"/>
        <v>Шляпа</v>
      </c>
      <c r="D1106" s="172" t="str">
        <f t="shared" si="71"/>
        <v>Шляпы</v>
      </c>
      <c r="E1106" s="163" t="s">
        <v>1379</v>
      </c>
      <c r="F1106" s="164" t="s">
        <v>1376</v>
      </c>
      <c r="G1106" s="165" t="s">
        <v>550</v>
      </c>
      <c r="H1106" s="166" t="s">
        <v>3852</v>
      </c>
      <c r="I1106" s="167">
        <v>1</v>
      </c>
      <c r="J1106" s="168" t="s">
        <v>3852</v>
      </c>
      <c r="L1106" s="170">
        <v>1</v>
      </c>
    </row>
    <row r="1107" spans="1:12" x14ac:dyDescent="0.25">
      <c r="A1107" s="171">
        <f t="shared" si="68"/>
        <v>81670</v>
      </c>
      <c r="B1107" s="171" t="str">
        <f t="shared" si="69"/>
        <v>LLY</v>
      </c>
      <c r="C1107" s="171" t="str">
        <f t="shared" si="70"/>
        <v>Шляпа</v>
      </c>
      <c r="D1107" s="172" t="str">
        <f t="shared" si="71"/>
        <v>Шляпы</v>
      </c>
      <c r="E1107" s="163" t="s">
        <v>281</v>
      </c>
      <c r="F1107" s="164" t="s">
        <v>1047</v>
      </c>
      <c r="G1107" s="165" t="s">
        <v>552</v>
      </c>
      <c r="H1107" s="166" t="s">
        <v>3862</v>
      </c>
      <c r="I1107" s="167">
        <v>1</v>
      </c>
      <c r="J1107" s="168" t="s">
        <v>3862</v>
      </c>
      <c r="L1107" s="170">
        <v>1</v>
      </c>
    </row>
    <row r="1108" spans="1:12" x14ac:dyDescent="0.25">
      <c r="A1108" s="171">
        <f t="shared" si="68"/>
        <v>81670</v>
      </c>
      <c r="B1108" s="171" t="str">
        <f t="shared" si="69"/>
        <v>LLY</v>
      </c>
      <c r="C1108" s="171" t="str">
        <f t="shared" si="70"/>
        <v>Шляпа</v>
      </c>
      <c r="D1108" s="172" t="str">
        <f t="shared" si="71"/>
        <v>Шляпы</v>
      </c>
      <c r="E1108" s="163" t="s">
        <v>1396</v>
      </c>
      <c r="F1108" s="164" t="s">
        <v>1397</v>
      </c>
      <c r="G1108" s="165" t="s">
        <v>555</v>
      </c>
      <c r="H1108" s="166" t="s">
        <v>3852</v>
      </c>
      <c r="I1108" s="167">
        <v>1</v>
      </c>
      <c r="J1108" s="168" t="s">
        <v>3852</v>
      </c>
      <c r="L1108" s="170">
        <v>1</v>
      </c>
    </row>
    <row r="1109" spans="1:12" x14ac:dyDescent="0.25">
      <c r="A1109" s="171">
        <f t="shared" si="68"/>
        <v>81670</v>
      </c>
      <c r="B1109" s="171" t="str">
        <f t="shared" si="69"/>
        <v>LLY</v>
      </c>
      <c r="C1109" s="171" t="str">
        <f t="shared" si="70"/>
        <v>Шляпа</v>
      </c>
      <c r="D1109" s="172" t="str">
        <f t="shared" si="71"/>
        <v>Шляпы</v>
      </c>
      <c r="E1109" s="163" t="s">
        <v>1398</v>
      </c>
      <c r="F1109" s="164" t="s">
        <v>1397</v>
      </c>
      <c r="G1109" s="165" t="s">
        <v>552</v>
      </c>
      <c r="H1109" s="166" t="s">
        <v>3852</v>
      </c>
      <c r="I1109" s="167">
        <v>2</v>
      </c>
      <c r="J1109" s="168" t="s">
        <v>3863</v>
      </c>
      <c r="L1109" s="170">
        <v>2</v>
      </c>
    </row>
    <row r="1110" spans="1:12" x14ac:dyDescent="0.25">
      <c r="A1110" s="171">
        <f t="shared" si="68"/>
        <v>81670</v>
      </c>
      <c r="B1110" s="171" t="str">
        <f t="shared" si="69"/>
        <v>LLY</v>
      </c>
      <c r="C1110" s="171" t="str">
        <f t="shared" si="70"/>
        <v>Шляпа</v>
      </c>
      <c r="D1110" s="172" t="str">
        <f t="shared" si="71"/>
        <v>Шляпы</v>
      </c>
      <c r="E1110" s="163" t="s">
        <v>1399</v>
      </c>
      <c r="F1110" s="164" t="s">
        <v>1397</v>
      </c>
      <c r="G1110" s="165" t="s">
        <v>553</v>
      </c>
      <c r="H1110" s="166" t="s">
        <v>3864</v>
      </c>
      <c r="I1110" s="167">
        <v>1</v>
      </c>
      <c r="J1110" s="168" t="s">
        <v>3864</v>
      </c>
      <c r="L1110" s="170">
        <v>1</v>
      </c>
    </row>
    <row r="1111" spans="1:12" x14ac:dyDescent="0.25">
      <c r="A1111" s="171">
        <f t="shared" si="68"/>
        <v>81670</v>
      </c>
      <c r="B1111" s="171" t="str">
        <f t="shared" si="69"/>
        <v>LLY</v>
      </c>
      <c r="C1111" s="171" t="str">
        <f t="shared" si="70"/>
        <v>Шляпа</v>
      </c>
      <c r="D1111" s="172" t="str">
        <f t="shared" si="71"/>
        <v>Шляпы</v>
      </c>
      <c r="E1111" s="163" t="s">
        <v>1400</v>
      </c>
      <c r="F1111" s="164" t="s">
        <v>1397</v>
      </c>
      <c r="G1111" s="165" t="s">
        <v>550</v>
      </c>
      <c r="H1111" s="166" t="s">
        <v>3852</v>
      </c>
      <c r="I1111" s="167">
        <v>1</v>
      </c>
      <c r="J1111" s="168" t="s">
        <v>3852</v>
      </c>
      <c r="L1111" s="170">
        <v>1</v>
      </c>
    </row>
    <row r="1112" spans="1:12" x14ac:dyDescent="0.25">
      <c r="A1112" s="171">
        <f t="shared" si="68"/>
        <v>81670</v>
      </c>
      <c r="B1112" s="171" t="str">
        <f t="shared" si="69"/>
        <v>LLY</v>
      </c>
      <c r="C1112" s="171" t="str">
        <f t="shared" si="70"/>
        <v>Шляпа</v>
      </c>
      <c r="D1112" s="172" t="str">
        <f t="shared" si="71"/>
        <v>Шляпы</v>
      </c>
      <c r="E1112" s="163" t="s">
        <v>1389</v>
      </c>
      <c r="F1112" s="164" t="s">
        <v>1390</v>
      </c>
      <c r="G1112" s="165" t="s">
        <v>555</v>
      </c>
      <c r="H1112" s="166" t="s">
        <v>3852</v>
      </c>
      <c r="I1112" s="167">
        <v>2</v>
      </c>
      <c r="J1112" s="168" t="s">
        <v>3863</v>
      </c>
      <c r="L1112" s="170">
        <v>2</v>
      </c>
    </row>
    <row r="1113" spans="1:12" x14ac:dyDescent="0.25">
      <c r="A1113" s="171">
        <f t="shared" si="68"/>
        <v>81670</v>
      </c>
      <c r="B1113" s="171" t="str">
        <f t="shared" si="69"/>
        <v>LLY</v>
      </c>
      <c r="C1113" s="171" t="str">
        <f t="shared" si="70"/>
        <v>Шляпа</v>
      </c>
      <c r="D1113" s="172" t="str">
        <f t="shared" si="71"/>
        <v>Шляпы</v>
      </c>
      <c r="E1113" s="163" t="s">
        <v>1391</v>
      </c>
      <c r="F1113" s="164" t="s">
        <v>1390</v>
      </c>
      <c r="G1113" s="165" t="s">
        <v>552</v>
      </c>
      <c r="H1113" s="166" t="s">
        <v>3852</v>
      </c>
      <c r="I1113" s="167">
        <v>1</v>
      </c>
      <c r="J1113" s="168" t="s">
        <v>3852</v>
      </c>
      <c r="L1113" s="170">
        <v>1</v>
      </c>
    </row>
    <row r="1114" spans="1:12" x14ac:dyDescent="0.25">
      <c r="A1114" s="171">
        <f t="shared" si="68"/>
        <v>81670</v>
      </c>
      <c r="B1114" s="171" t="str">
        <f t="shared" si="69"/>
        <v>LLY</v>
      </c>
      <c r="C1114" s="171" t="str">
        <f t="shared" si="70"/>
        <v>Шляпа</v>
      </c>
      <c r="D1114" s="172" t="str">
        <f t="shared" si="71"/>
        <v>Шляпы</v>
      </c>
      <c r="E1114" s="163" t="s">
        <v>1392</v>
      </c>
      <c r="F1114" s="164" t="s">
        <v>1390</v>
      </c>
      <c r="G1114" s="165" t="s">
        <v>553</v>
      </c>
      <c r="H1114" s="166" t="s">
        <v>3852</v>
      </c>
      <c r="I1114" s="167">
        <v>4</v>
      </c>
      <c r="J1114" s="168" t="s">
        <v>3854</v>
      </c>
      <c r="L1114" s="170">
        <v>4</v>
      </c>
    </row>
    <row r="1115" spans="1:12" x14ac:dyDescent="0.25">
      <c r="A1115" s="171">
        <f t="shared" si="68"/>
        <v>81670</v>
      </c>
      <c r="B1115" s="171" t="str">
        <f t="shared" si="69"/>
        <v>LLY</v>
      </c>
      <c r="C1115" s="171" t="str">
        <f t="shared" si="70"/>
        <v>Шляпа</v>
      </c>
      <c r="D1115" s="172" t="str">
        <f t="shared" si="71"/>
        <v>Шляпы</v>
      </c>
      <c r="E1115" s="163" t="s">
        <v>1393</v>
      </c>
      <c r="F1115" s="164" t="s">
        <v>1390</v>
      </c>
      <c r="G1115" s="165" t="s">
        <v>550</v>
      </c>
      <c r="H1115" s="166" t="s">
        <v>3852</v>
      </c>
      <c r="I1115" s="167">
        <v>1</v>
      </c>
      <c r="J1115" s="168" t="s">
        <v>3852</v>
      </c>
      <c r="L1115" s="170">
        <v>1</v>
      </c>
    </row>
    <row r="1116" spans="1:12" x14ac:dyDescent="0.25">
      <c r="A1116" s="171">
        <f t="shared" si="68"/>
        <v>81670</v>
      </c>
      <c r="B1116" s="171" t="str">
        <f t="shared" si="69"/>
        <v>LLY</v>
      </c>
      <c r="C1116" s="171" t="str">
        <f t="shared" si="70"/>
        <v>Шляпа</v>
      </c>
      <c r="D1116" s="172" t="str">
        <f t="shared" si="71"/>
        <v>Шляпы</v>
      </c>
      <c r="E1116" s="163" t="s">
        <v>1887</v>
      </c>
      <c r="F1116" s="164" t="s">
        <v>1390</v>
      </c>
      <c r="G1116" s="165" t="s">
        <v>551</v>
      </c>
      <c r="H1116" s="166" t="s">
        <v>3852</v>
      </c>
      <c r="I1116" s="167">
        <v>1</v>
      </c>
      <c r="J1116" s="168" t="s">
        <v>3852</v>
      </c>
      <c r="L1116" s="170">
        <v>1</v>
      </c>
    </row>
    <row r="1117" spans="1:12" x14ac:dyDescent="0.25">
      <c r="A1117" s="171">
        <f t="shared" si="68"/>
        <v>81670</v>
      </c>
      <c r="B1117" s="171" t="str">
        <f t="shared" si="69"/>
        <v>LLY</v>
      </c>
      <c r="C1117" s="171" t="str">
        <f t="shared" si="70"/>
        <v>Шляпа</v>
      </c>
      <c r="D1117" s="172" t="str">
        <f t="shared" si="71"/>
        <v>Шляпы</v>
      </c>
      <c r="E1117" s="163" t="s">
        <v>3865</v>
      </c>
      <c r="F1117" s="164" t="s">
        <v>1385</v>
      </c>
      <c r="G1117" s="165" t="s">
        <v>555</v>
      </c>
      <c r="H1117" s="166" t="s">
        <v>3852</v>
      </c>
      <c r="I1117" s="167">
        <v>1</v>
      </c>
      <c r="J1117" s="168" t="s">
        <v>3852</v>
      </c>
      <c r="L1117" s="170">
        <v>1</v>
      </c>
    </row>
    <row r="1118" spans="1:12" x14ac:dyDescent="0.25">
      <c r="A1118" s="171">
        <f t="shared" si="68"/>
        <v>81670</v>
      </c>
      <c r="B1118" s="171" t="str">
        <f t="shared" si="69"/>
        <v>LLY</v>
      </c>
      <c r="C1118" s="171" t="str">
        <f t="shared" si="70"/>
        <v>Шляпа</v>
      </c>
      <c r="D1118" s="172" t="str">
        <f t="shared" si="71"/>
        <v>Шляпы</v>
      </c>
      <c r="E1118" s="163" t="s">
        <v>1386</v>
      </c>
      <c r="F1118" s="164" t="s">
        <v>1385</v>
      </c>
      <c r="G1118" s="165" t="s">
        <v>552</v>
      </c>
      <c r="H1118" s="166" t="s">
        <v>3852</v>
      </c>
      <c r="I1118" s="167">
        <v>1</v>
      </c>
      <c r="J1118" s="168" t="s">
        <v>3852</v>
      </c>
      <c r="L1118" s="170">
        <v>1</v>
      </c>
    </row>
    <row r="1119" spans="1:12" x14ac:dyDescent="0.25">
      <c r="A1119" s="171">
        <f t="shared" si="68"/>
        <v>81670</v>
      </c>
      <c r="B1119" s="171" t="str">
        <f t="shared" si="69"/>
        <v>LLY</v>
      </c>
      <c r="C1119" s="171" t="str">
        <f t="shared" si="70"/>
        <v>Шляпа</v>
      </c>
      <c r="D1119" s="172" t="str">
        <f t="shared" si="71"/>
        <v>Шляпы</v>
      </c>
      <c r="E1119" s="163" t="s">
        <v>1387</v>
      </c>
      <c r="F1119" s="164" t="s">
        <v>1385</v>
      </c>
      <c r="G1119" s="165" t="s">
        <v>553</v>
      </c>
      <c r="H1119" s="166" t="s">
        <v>3852</v>
      </c>
      <c r="I1119" s="167">
        <v>1</v>
      </c>
      <c r="J1119" s="168" t="s">
        <v>3852</v>
      </c>
      <c r="L1119" s="170">
        <v>1</v>
      </c>
    </row>
    <row r="1120" spans="1:12" x14ac:dyDescent="0.25">
      <c r="A1120" s="171">
        <f t="shared" si="68"/>
        <v>81670</v>
      </c>
      <c r="B1120" s="171" t="str">
        <f t="shared" si="69"/>
        <v>LLY</v>
      </c>
      <c r="C1120" s="171" t="str">
        <f t="shared" si="70"/>
        <v>Шляпа</v>
      </c>
      <c r="D1120" s="172" t="str">
        <f t="shared" si="71"/>
        <v>Шляпы</v>
      </c>
      <c r="E1120" s="163" t="s">
        <v>1388</v>
      </c>
      <c r="F1120" s="164" t="s">
        <v>1385</v>
      </c>
      <c r="G1120" s="165" t="s">
        <v>550</v>
      </c>
      <c r="H1120" s="166" t="s">
        <v>3852</v>
      </c>
      <c r="I1120" s="167">
        <v>2</v>
      </c>
      <c r="J1120" s="168" t="s">
        <v>3863</v>
      </c>
      <c r="L1120" s="170">
        <v>2</v>
      </c>
    </row>
    <row r="1121" spans="1:12" x14ac:dyDescent="0.25">
      <c r="A1121" s="171">
        <f t="shared" si="68"/>
        <v>81670</v>
      </c>
      <c r="B1121" s="171" t="str">
        <f t="shared" si="69"/>
        <v>LLY</v>
      </c>
      <c r="C1121" s="171" t="str">
        <f t="shared" si="70"/>
        <v>Шляпа</v>
      </c>
      <c r="D1121" s="172" t="str">
        <f t="shared" si="71"/>
        <v>Шляпы</v>
      </c>
      <c r="E1121" s="163" t="s">
        <v>1886</v>
      </c>
      <c r="F1121" s="164" t="s">
        <v>1385</v>
      </c>
      <c r="G1121" s="165" t="s">
        <v>551</v>
      </c>
      <c r="H1121" s="166" t="s">
        <v>3845</v>
      </c>
      <c r="I1121" s="167">
        <v>1</v>
      </c>
      <c r="J1121" s="168" t="s">
        <v>3845</v>
      </c>
      <c r="L1121" s="170">
        <v>1</v>
      </c>
    </row>
    <row r="1122" spans="1:12" x14ac:dyDescent="0.25">
      <c r="A1122" s="171">
        <f t="shared" si="68"/>
        <v>81670</v>
      </c>
      <c r="B1122" s="171" t="str">
        <f t="shared" si="69"/>
        <v>LLY</v>
      </c>
      <c r="C1122" s="171" t="str">
        <f t="shared" si="70"/>
        <v>Шляпа</v>
      </c>
      <c r="D1122" s="172" t="str">
        <f t="shared" si="71"/>
        <v>Шляпы</v>
      </c>
      <c r="E1122" s="163" t="s">
        <v>1407</v>
      </c>
      <c r="F1122" s="164" t="s">
        <v>1406</v>
      </c>
      <c r="G1122" s="165" t="s">
        <v>553</v>
      </c>
      <c r="H1122" s="166" t="s">
        <v>3852</v>
      </c>
      <c r="I1122" s="167">
        <v>1</v>
      </c>
      <c r="J1122" s="168" t="s">
        <v>3852</v>
      </c>
      <c r="L1122" s="170">
        <v>1</v>
      </c>
    </row>
    <row r="1123" spans="1:12" x14ac:dyDescent="0.25">
      <c r="A1123" s="171">
        <f t="shared" si="68"/>
        <v>81670</v>
      </c>
      <c r="B1123" s="171" t="str">
        <f t="shared" si="69"/>
        <v>LLY</v>
      </c>
      <c r="C1123" s="171" t="str">
        <f t="shared" si="70"/>
        <v>Шляпа</v>
      </c>
      <c r="D1123" s="172" t="str">
        <f t="shared" si="71"/>
        <v>Шляпы</v>
      </c>
      <c r="E1123" s="163" t="s">
        <v>1380</v>
      </c>
      <c r="F1123" s="164" t="s">
        <v>1381</v>
      </c>
      <c r="G1123" s="165" t="s">
        <v>555</v>
      </c>
      <c r="H1123" s="166" t="s">
        <v>3852</v>
      </c>
      <c r="I1123" s="167">
        <v>1</v>
      </c>
      <c r="J1123" s="168" t="s">
        <v>3852</v>
      </c>
      <c r="L1123" s="170">
        <v>1</v>
      </c>
    </row>
    <row r="1124" spans="1:12" x14ac:dyDescent="0.25">
      <c r="A1124" s="171">
        <f t="shared" si="68"/>
        <v>81670</v>
      </c>
      <c r="B1124" s="171" t="str">
        <f t="shared" si="69"/>
        <v>LLY</v>
      </c>
      <c r="C1124" s="171" t="str">
        <f t="shared" si="70"/>
        <v>Шляпа</v>
      </c>
      <c r="D1124" s="172" t="str">
        <f t="shared" si="71"/>
        <v>Шляпы</v>
      </c>
      <c r="E1124" s="163" t="s">
        <v>1382</v>
      </c>
      <c r="F1124" s="164" t="s">
        <v>1381</v>
      </c>
      <c r="G1124" s="165" t="s">
        <v>552</v>
      </c>
      <c r="H1124" s="166" t="s">
        <v>3852</v>
      </c>
      <c r="I1124" s="167">
        <v>1</v>
      </c>
      <c r="J1124" s="168" t="s">
        <v>3852</v>
      </c>
      <c r="L1124" s="170">
        <v>1</v>
      </c>
    </row>
    <row r="1125" spans="1:12" x14ac:dyDescent="0.25">
      <c r="A1125" s="171">
        <f t="shared" si="68"/>
        <v>81670</v>
      </c>
      <c r="B1125" s="171" t="str">
        <f t="shared" si="69"/>
        <v>LLY</v>
      </c>
      <c r="C1125" s="171" t="str">
        <f t="shared" si="70"/>
        <v>Шляпа</v>
      </c>
      <c r="D1125" s="172" t="str">
        <f t="shared" si="71"/>
        <v>Шляпы</v>
      </c>
      <c r="E1125" s="163" t="s">
        <v>1383</v>
      </c>
      <c r="F1125" s="164" t="s">
        <v>1381</v>
      </c>
      <c r="G1125" s="165" t="s">
        <v>553</v>
      </c>
      <c r="H1125" s="166" t="s">
        <v>3852</v>
      </c>
      <c r="I1125" s="167">
        <v>2</v>
      </c>
      <c r="J1125" s="168" t="s">
        <v>3863</v>
      </c>
      <c r="L1125" s="170">
        <v>2</v>
      </c>
    </row>
    <row r="1126" spans="1:12" x14ac:dyDescent="0.25">
      <c r="A1126" s="171">
        <f t="shared" si="68"/>
        <v>81670</v>
      </c>
      <c r="B1126" s="171" t="str">
        <f t="shared" si="69"/>
        <v>LLY</v>
      </c>
      <c r="C1126" s="171" t="str">
        <f t="shared" si="70"/>
        <v>Шляпа</v>
      </c>
      <c r="D1126" s="172" t="str">
        <f t="shared" si="71"/>
        <v>Шляпы</v>
      </c>
      <c r="E1126" s="163" t="s">
        <v>1384</v>
      </c>
      <c r="F1126" s="164" t="s">
        <v>1381</v>
      </c>
      <c r="G1126" s="165" t="s">
        <v>550</v>
      </c>
      <c r="H1126" s="166" t="s">
        <v>3852</v>
      </c>
      <c r="I1126" s="167">
        <v>1</v>
      </c>
      <c r="J1126" s="168" t="s">
        <v>3852</v>
      </c>
      <c r="L1126" s="170">
        <v>1</v>
      </c>
    </row>
    <row r="1127" spans="1:12" x14ac:dyDescent="0.25">
      <c r="A1127" s="171">
        <f t="shared" si="68"/>
        <v>81670</v>
      </c>
      <c r="B1127" s="171" t="str">
        <f t="shared" si="69"/>
        <v>LLY</v>
      </c>
      <c r="C1127" s="171" t="str">
        <f t="shared" si="70"/>
        <v>Шляпа</v>
      </c>
      <c r="D1127" s="172" t="str">
        <f t="shared" si="71"/>
        <v>Шляпы</v>
      </c>
      <c r="E1127" s="163" t="s">
        <v>1403</v>
      </c>
      <c r="F1127" s="164" t="s">
        <v>1404</v>
      </c>
      <c r="G1127" s="165" t="s">
        <v>553</v>
      </c>
      <c r="H1127" s="166" t="s">
        <v>3844</v>
      </c>
      <c r="I1127" s="167">
        <v>1</v>
      </c>
      <c r="J1127" s="168" t="s">
        <v>3844</v>
      </c>
      <c r="L1127" s="170">
        <v>1</v>
      </c>
    </row>
    <row r="1128" spans="1:12" x14ac:dyDescent="0.25">
      <c r="A1128" s="171">
        <f t="shared" si="68"/>
        <v>81670</v>
      </c>
      <c r="B1128" s="171" t="str">
        <f t="shared" si="69"/>
        <v>LLY</v>
      </c>
      <c r="C1128" s="171" t="str">
        <f t="shared" si="70"/>
        <v>Шляпа</v>
      </c>
      <c r="D1128" s="172" t="str">
        <f t="shared" si="71"/>
        <v>Шляпы</v>
      </c>
      <c r="E1128" s="163" t="s">
        <v>1395</v>
      </c>
      <c r="F1128" s="164" t="s">
        <v>1394</v>
      </c>
      <c r="G1128" s="165" t="s">
        <v>550</v>
      </c>
      <c r="H1128" s="166" t="s">
        <v>3852</v>
      </c>
      <c r="I1128" s="167">
        <v>1</v>
      </c>
      <c r="J1128" s="168" t="s">
        <v>3852</v>
      </c>
      <c r="L1128" s="170">
        <v>1</v>
      </c>
    </row>
    <row r="1129" spans="1:12" x14ac:dyDescent="0.25">
      <c r="A1129" s="171">
        <f t="shared" si="68"/>
        <v>81690</v>
      </c>
      <c r="B1129" s="171" t="str">
        <f t="shared" si="69"/>
        <v>NNES</v>
      </c>
      <c r="C1129" s="171" t="str">
        <f t="shared" si="70"/>
        <v>Шляпа</v>
      </c>
      <c r="D1129" s="172" t="str">
        <f t="shared" si="71"/>
        <v>Шляпы</v>
      </c>
      <c r="E1129" s="163" t="s">
        <v>1904</v>
      </c>
      <c r="F1129" s="164" t="s">
        <v>1408</v>
      </c>
      <c r="G1129" s="165" t="s">
        <v>555</v>
      </c>
      <c r="H1129" s="166" t="s">
        <v>3866</v>
      </c>
      <c r="I1129" s="167">
        <v>1</v>
      </c>
      <c r="J1129" s="168" t="s">
        <v>3866</v>
      </c>
      <c r="L1129" s="170">
        <v>1</v>
      </c>
    </row>
    <row r="1130" spans="1:12" x14ac:dyDescent="0.25">
      <c r="A1130" s="171">
        <f t="shared" si="68"/>
        <v>81690</v>
      </c>
      <c r="B1130" s="171" t="str">
        <f t="shared" si="69"/>
        <v>NNES</v>
      </c>
      <c r="C1130" s="171" t="str">
        <f t="shared" si="70"/>
        <v>Шляпа</v>
      </c>
      <c r="D1130" s="172" t="str">
        <f t="shared" si="71"/>
        <v>Шляпы</v>
      </c>
      <c r="E1130" s="163" t="s">
        <v>1409</v>
      </c>
      <c r="F1130" s="164" t="s">
        <v>1408</v>
      </c>
      <c r="G1130" s="165" t="s">
        <v>553</v>
      </c>
      <c r="H1130" s="166" t="s">
        <v>3867</v>
      </c>
      <c r="I1130" s="167">
        <v>3</v>
      </c>
      <c r="J1130" s="168" t="s">
        <v>3868</v>
      </c>
      <c r="L1130" s="170">
        <v>3</v>
      </c>
    </row>
    <row r="1131" spans="1:12" x14ac:dyDescent="0.25">
      <c r="A1131" s="171">
        <f t="shared" si="68"/>
        <v>81690</v>
      </c>
      <c r="B1131" s="171" t="str">
        <f t="shared" si="69"/>
        <v>NNES</v>
      </c>
      <c r="C1131" s="171" t="str">
        <f t="shared" si="70"/>
        <v>Шляпа</v>
      </c>
      <c r="D1131" s="172" t="str">
        <f t="shared" si="71"/>
        <v>Шляпы</v>
      </c>
      <c r="E1131" s="163" t="s">
        <v>1905</v>
      </c>
      <c r="F1131" s="164" t="s">
        <v>1408</v>
      </c>
      <c r="G1131" s="165" t="s">
        <v>550</v>
      </c>
      <c r="H1131" s="166" t="s">
        <v>3867</v>
      </c>
      <c r="I1131" s="167">
        <v>1</v>
      </c>
      <c r="J1131" s="168" t="s">
        <v>3867</v>
      </c>
      <c r="L1131" s="170">
        <v>1</v>
      </c>
    </row>
    <row r="1132" spans="1:12" x14ac:dyDescent="0.25">
      <c r="A1132" s="171">
        <f t="shared" si="68"/>
        <v>81690</v>
      </c>
      <c r="B1132" s="171" t="str">
        <f t="shared" si="69"/>
        <v>NNES</v>
      </c>
      <c r="C1132" s="171" t="str">
        <f t="shared" si="70"/>
        <v>Шляпа</v>
      </c>
      <c r="D1132" s="172" t="str">
        <f t="shared" si="71"/>
        <v>Шляпы</v>
      </c>
      <c r="E1132" s="163" t="s">
        <v>1903</v>
      </c>
      <c r="F1132" s="164" t="s">
        <v>1902</v>
      </c>
      <c r="G1132" s="165" t="s">
        <v>550</v>
      </c>
      <c r="H1132" s="166" t="s">
        <v>3869</v>
      </c>
      <c r="I1132" s="167">
        <v>2</v>
      </c>
      <c r="J1132" s="168" t="s">
        <v>3870</v>
      </c>
      <c r="L1132" s="170">
        <v>2</v>
      </c>
    </row>
    <row r="1133" spans="1:12" x14ac:dyDescent="0.25">
      <c r="A1133" s="171">
        <f t="shared" si="68"/>
        <v>81690</v>
      </c>
      <c r="B1133" s="171" t="str">
        <f t="shared" si="69"/>
        <v>NNES</v>
      </c>
      <c r="C1133" s="171" t="str">
        <f t="shared" si="70"/>
        <v>Шляпа</v>
      </c>
      <c r="D1133" s="172" t="str">
        <f t="shared" si="71"/>
        <v>Шляпы</v>
      </c>
      <c r="E1133" s="163" t="s">
        <v>3871</v>
      </c>
      <c r="F1133" s="164" t="s">
        <v>3872</v>
      </c>
      <c r="G1133" s="165" t="s">
        <v>553</v>
      </c>
      <c r="H1133" s="166" t="s">
        <v>3861</v>
      </c>
      <c r="I1133" s="167">
        <v>1</v>
      </c>
      <c r="J1133" s="168" t="s">
        <v>3861</v>
      </c>
      <c r="L1133" s="170">
        <v>1</v>
      </c>
    </row>
    <row r="1134" spans="1:12" x14ac:dyDescent="0.25">
      <c r="A1134" s="171">
        <f t="shared" si="68"/>
        <v>81690</v>
      </c>
      <c r="B1134" s="171" t="str">
        <f t="shared" si="69"/>
        <v>NNES</v>
      </c>
      <c r="C1134" s="171" t="str">
        <f t="shared" si="70"/>
        <v>Шляпа</v>
      </c>
      <c r="D1134" s="172" t="str">
        <f t="shared" si="71"/>
        <v>Шляпы</v>
      </c>
      <c r="E1134" s="163" t="s">
        <v>3873</v>
      </c>
      <c r="F1134" s="164" t="s">
        <v>3874</v>
      </c>
      <c r="G1134" s="165" t="s">
        <v>555</v>
      </c>
      <c r="H1134" s="166" t="s">
        <v>3867</v>
      </c>
      <c r="I1134" s="167">
        <v>1</v>
      </c>
      <c r="J1134" s="168" t="s">
        <v>3867</v>
      </c>
      <c r="L1134" s="170">
        <v>1</v>
      </c>
    </row>
    <row r="1135" spans="1:12" x14ac:dyDescent="0.25">
      <c r="A1135" s="171">
        <f t="shared" si="68"/>
        <v>81690</v>
      </c>
      <c r="B1135" s="171" t="str">
        <f t="shared" si="69"/>
        <v>NNES</v>
      </c>
      <c r="C1135" s="171" t="str">
        <f t="shared" si="70"/>
        <v>Шляпа</v>
      </c>
      <c r="D1135" s="172" t="str">
        <f t="shared" si="71"/>
        <v>Шляпы</v>
      </c>
      <c r="E1135" s="163" t="s">
        <v>3875</v>
      </c>
      <c r="F1135" s="164" t="s">
        <v>3874</v>
      </c>
      <c r="G1135" s="165" t="s">
        <v>552</v>
      </c>
      <c r="H1135" s="166" t="s">
        <v>3867</v>
      </c>
      <c r="I1135" s="167">
        <v>3</v>
      </c>
      <c r="J1135" s="168" t="s">
        <v>3868</v>
      </c>
      <c r="L1135" s="170">
        <v>3</v>
      </c>
    </row>
    <row r="1136" spans="1:12" x14ac:dyDescent="0.25">
      <c r="A1136" s="171">
        <f t="shared" si="68"/>
        <v>81690</v>
      </c>
      <c r="B1136" s="171" t="str">
        <f t="shared" si="69"/>
        <v>NNES</v>
      </c>
      <c r="C1136" s="171" t="str">
        <f t="shared" si="70"/>
        <v>Шляпа</v>
      </c>
      <c r="D1136" s="172" t="str">
        <f t="shared" si="71"/>
        <v>Шляпы</v>
      </c>
      <c r="E1136" s="163" t="s">
        <v>3876</v>
      </c>
      <c r="F1136" s="164" t="s">
        <v>3874</v>
      </c>
      <c r="G1136" s="165" t="s">
        <v>553</v>
      </c>
      <c r="H1136" s="166" t="s">
        <v>3867</v>
      </c>
      <c r="I1136" s="167">
        <v>3</v>
      </c>
      <c r="J1136" s="168" t="s">
        <v>3868</v>
      </c>
      <c r="L1136" s="170">
        <v>3</v>
      </c>
    </row>
    <row r="1137" spans="1:12" x14ac:dyDescent="0.25">
      <c r="A1137" s="171">
        <f t="shared" si="68"/>
        <v>81690</v>
      </c>
      <c r="B1137" s="171" t="str">
        <f t="shared" si="69"/>
        <v>NNES</v>
      </c>
      <c r="C1137" s="171" t="str">
        <f t="shared" si="70"/>
        <v>Шляпа</v>
      </c>
      <c r="D1137" s="172" t="str">
        <f t="shared" si="71"/>
        <v>Шляпы</v>
      </c>
      <c r="E1137" s="163" t="s">
        <v>3877</v>
      </c>
      <c r="F1137" s="164" t="s">
        <v>3874</v>
      </c>
      <c r="G1137" s="165" t="s">
        <v>550</v>
      </c>
      <c r="H1137" s="166" t="s">
        <v>3867</v>
      </c>
      <c r="I1137" s="167">
        <v>3</v>
      </c>
      <c r="J1137" s="168" t="s">
        <v>3868</v>
      </c>
      <c r="L1137" s="170">
        <v>3</v>
      </c>
    </row>
    <row r="1138" spans="1:12" x14ac:dyDescent="0.25">
      <c r="A1138" s="171">
        <f t="shared" si="68"/>
        <v>81690</v>
      </c>
      <c r="B1138" s="171" t="str">
        <f t="shared" si="69"/>
        <v>NNES</v>
      </c>
      <c r="C1138" s="171" t="str">
        <f t="shared" si="70"/>
        <v>Шляпа</v>
      </c>
      <c r="D1138" s="172" t="str">
        <f t="shared" si="71"/>
        <v>Шляпы</v>
      </c>
      <c r="E1138" s="163" t="s">
        <v>1896</v>
      </c>
      <c r="F1138" s="164" t="s">
        <v>1897</v>
      </c>
      <c r="G1138" s="165" t="s">
        <v>553</v>
      </c>
      <c r="H1138" s="166" t="s">
        <v>3858</v>
      </c>
      <c r="I1138" s="167">
        <v>1</v>
      </c>
      <c r="J1138" s="168" t="s">
        <v>3858</v>
      </c>
      <c r="L1138" s="170">
        <v>1</v>
      </c>
    </row>
    <row r="1139" spans="1:12" x14ac:dyDescent="0.25">
      <c r="A1139" s="171">
        <f t="shared" si="68"/>
        <v>81690</v>
      </c>
      <c r="B1139" s="171" t="str">
        <f t="shared" si="69"/>
        <v>NNES</v>
      </c>
      <c r="C1139" s="171" t="str">
        <f t="shared" si="70"/>
        <v>Шляпа</v>
      </c>
      <c r="D1139" s="172" t="str">
        <f t="shared" si="71"/>
        <v>Шляпы</v>
      </c>
      <c r="E1139" s="163" t="s">
        <v>1898</v>
      </c>
      <c r="F1139" s="164" t="s">
        <v>1899</v>
      </c>
      <c r="G1139" s="165" t="s">
        <v>552</v>
      </c>
      <c r="H1139" s="166" t="s">
        <v>3869</v>
      </c>
      <c r="I1139" s="167">
        <v>1</v>
      </c>
      <c r="J1139" s="168" t="s">
        <v>3869</v>
      </c>
      <c r="L1139" s="170">
        <v>1</v>
      </c>
    </row>
    <row r="1140" spans="1:12" x14ac:dyDescent="0.25">
      <c r="A1140" s="171">
        <f t="shared" si="68"/>
        <v>81690</v>
      </c>
      <c r="B1140" s="171" t="str">
        <f t="shared" si="69"/>
        <v>NNES</v>
      </c>
      <c r="C1140" s="171" t="str">
        <f t="shared" si="70"/>
        <v>Шляпа</v>
      </c>
      <c r="D1140" s="172" t="str">
        <f t="shared" si="71"/>
        <v>Шляпы</v>
      </c>
      <c r="E1140" s="163" t="s">
        <v>1900</v>
      </c>
      <c r="F1140" s="164" t="s">
        <v>1899</v>
      </c>
      <c r="G1140" s="165" t="s">
        <v>553</v>
      </c>
      <c r="H1140" s="166" t="s">
        <v>3869</v>
      </c>
      <c r="I1140" s="167">
        <v>3</v>
      </c>
      <c r="J1140" s="168" t="s">
        <v>3878</v>
      </c>
      <c r="L1140" s="170">
        <v>3</v>
      </c>
    </row>
    <row r="1141" spans="1:12" x14ac:dyDescent="0.25">
      <c r="A1141" s="171">
        <f t="shared" si="68"/>
        <v>81690</v>
      </c>
      <c r="B1141" s="171" t="str">
        <f t="shared" si="69"/>
        <v>NNES</v>
      </c>
      <c r="C1141" s="171" t="str">
        <f t="shared" si="70"/>
        <v>Шляпа</v>
      </c>
      <c r="D1141" s="172" t="str">
        <f t="shared" si="71"/>
        <v>Шляпы</v>
      </c>
      <c r="E1141" s="163" t="s">
        <v>1901</v>
      </c>
      <c r="F1141" s="164" t="s">
        <v>1899</v>
      </c>
      <c r="G1141" s="165" t="s">
        <v>550</v>
      </c>
      <c r="H1141" s="166" t="s">
        <v>3869</v>
      </c>
      <c r="I1141" s="167">
        <v>2</v>
      </c>
      <c r="J1141" s="168" t="s">
        <v>3870</v>
      </c>
      <c r="L1141" s="170">
        <v>2</v>
      </c>
    </row>
    <row r="1142" spans="1:12" x14ac:dyDescent="0.25">
      <c r="A1142" s="171">
        <f t="shared" si="68"/>
        <v>81695</v>
      </c>
      <c r="B1142" s="171" t="str">
        <f t="shared" si="69"/>
        <v>NNESROE</v>
      </c>
      <c r="C1142" s="171" t="str">
        <f t="shared" si="70"/>
        <v>Шляпа</v>
      </c>
      <c r="D1142" s="172" t="str">
        <f t="shared" si="71"/>
        <v>Шляпы</v>
      </c>
      <c r="E1142" s="163" t="s">
        <v>782</v>
      </c>
      <c r="F1142" s="164" t="s">
        <v>604</v>
      </c>
      <c r="G1142" s="165" t="s">
        <v>552</v>
      </c>
      <c r="H1142" s="166" t="s">
        <v>3879</v>
      </c>
      <c r="I1142" s="167">
        <v>2</v>
      </c>
      <c r="J1142" s="168" t="s">
        <v>3880</v>
      </c>
      <c r="L1142" s="170">
        <v>2</v>
      </c>
    </row>
    <row r="1143" spans="1:12" x14ac:dyDescent="0.25">
      <c r="A1143" s="171">
        <f t="shared" si="68"/>
        <v>81695</v>
      </c>
      <c r="B1143" s="171" t="str">
        <f t="shared" si="69"/>
        <v>NNESROE</v>
      </c>
      <c r="C1143" s="171" t="str">
        <f t="shared" si="70"/>
        <v>Шляпа</v>
      </c>
      <c r="D1143" s="172" t="str">
        <f t="shared" si="71"/>
        <v>Шляпы</v>
      </c>
      <c r="E1143" s="163" t="s">
        <v>1057</v>
      </c>
      <c r="F1143" s="164" t="s">
        <v>604</v>
      </c>
      <c r="G1143" s="165" t="s">
        <v>553</v>
      </c>
      <c r="H1143" s="166" t="s">
        <v>3879</v>
      </c>
      <c r="I1143" s="167">
        <v>1</v>
      </c>
      <c r="J1143" s="168" t="s">
        <v>3879</v>
      </c>
      <c r="L1143" s="170">
        <v>1</v>
      </c>
    </row>
    <row r="1144" spans="1:12" x14ac:dyDescent="0.25">
      <c r="A1144" s="171">
        <f t="shared" si="68"/>
        <v>81695</v>
      </c>
      <c r="B1144" s="171" t="str">
        <f t="shared" si="69"/>
        <v>NNESROE</v>
      </c>
      <c r="C1144" s="171" t="str">
        <f t="shared" si="70"/>
        <v>Шляпа</v>
      </c>
      <c r="D1144" s="172" t="str">
        <f t="shared" si="71"/>
        <v>Шляпы</v>
      </c>
      <c r="E1144" s="163" t="s">
        <v>1414</v>
      </c>
      <c r="F1144" s="164" t="s">
        <v>784</v>
      </c>
      <c r="G1144" s="165" t="s">
        <v>555</v>
      </c>
      <c r="H1144" s="166" t="s">
        <v>3864</v>
      </c>
      <c r="I1144" s="167">
        <v>1</v>
      </c>
      <c r="J1144" s="168" t="s">
        <v>3864</v>
      </c>
      <c r="L1144" s="170">
        <v>1</v>
      </c>
    </row>
    <row r="1145" spans="1:12" x14ac:dyDescent="0.25">
      <c r="A1145" s="171">
        <f t="shared" si="68"/>
        <v>81695</v>
      </c>
      <c r="B1145" s="171" t="str">
        <f t="shared" si="69"/>
        <v>NNESROE</v>
      </c>
      <c r="C1145" s="171" t="str">
        <f t="shared" si="70"/>
        <v>Шляпа</v>
      </c>
      <c r="D1145" s="172" t="str">
        <f t="shared" si="71"/>
        <v>Шляпы</v>
      </c>
      <c r="E1145" s="163" t="s">
        <v>1056</v>
      </c>
      <c r="F1145" s="164" t="s">
        <v>784</v>
      </c>
      <c r="G1145" s="165" t="s">
        <v>552</v>
      </c>
      <c r="H1145" s="166" t="s">
        <v>3864</v>
      </c>
      <c r="I1145" s="167">
        <v>6</v>
      </c>
      <c r="J1145" s="168" t="s">
        <v>3881</v>
      </c>
      <c r="L1145" s="170">
        <v>6</v>
      </c>
    </row>
    <row r="1146" spans="1:12" x14ac:dyDescent="0.25">
      <c r="A1146" s="171">
        <f t="shared" si="68"/>
        <v>81695</v>
      </c>
      <c r="B1146" s="171" t="str">
        <f t="shared" si="69"/>
        <v>NNESROE</v>
      </c>
      <c r="C1146" s="171" t="str">
        <f t="shared" si="70"/>
        <v>Шляпа</v>
      </c>
      <c r="D1146" s="172" t="str">
        <f t="shared" si="71"/>
        <v>Шляпы</v>
      </c>
      <c r="E1146" s="163" t="s">
        <v>783</v>
      </c>
      <c r="F1146" s="164" t="s">
        <v>784</v>
      </c>
      <c r="G1146" s="165" t="s">
        <v>553</v>
      </c>
      <c r="H1146" s="166" t="s">
        <v>3864</v>
      </c>
      <c r="I1146" s="167">
        <v>7</v>
      </c>
      <c r="J1146" s="168" t="s">
        <v>3882</v>
      </c>
      <c r="L1146" s="170">
        <v>7</v>
      </c>
    </row>
    <row r="1147" spans="1:12" x14ac:dyDescent="0.25">
      <c r="A1147" s="171">
        <f t="shared" si="68"/>
        <v>81695</v>
      </c>
      <c r="B1147" s="171" t="str">
        <f t="shared" si="69"/>
        <v>NNESROE</v>
      </c>
      <c r="C1147" s="171" t="str">
        <f t="shared" si="70"/>
        <v>Шляпа</v>
      </c>
      <c r="D1147" s="172" t="str">
        <f t="shared" si="71"/>
        <v>Шляпы</v>
      </c>
      <c r="E1147" s="163" t="s">
        <v>1912</v>
      </c>
      <c r="F1147" s="164" t="s">
        <v>784</v>
      </c>
      <c r="G1147" s="165" t="s">
        <v>550</v>
      </c>
      <c r="H1147" s="166" t="s">
        <v>3864</v>
      </c>
      <c r="I1147" s="167">
        <v>2</v>
      </c>
      <c r="J1147" s="168" t="s">
        <v>3883</v>
      </c>
      <c r="L1147" s="170">
        <v>2</v>
      </c>
    </row>
    <row r="1148" spans="1:12" x14ac:dyDescent="0.25">
      <c r="A1148" s="171">
        <f t="shared" si="68"/>
        <v>81695</v>
      </c>
      <c r="B1148" s="171" t="str">
        <f t="shared" si="69"/>
        <v>NNESROE</v>
      </c>
      <c r="C1148" s="171" t="str">
        <f t="shared" si="70"/>
        <v>Шляпа</v>
      </c>
      <c r="D1148" s="172" t="str">
        <f t="shared" si="71"/>
        <v>Шляпы</v>
      </c>
      <c r="E1148" s="163" t="s">
        <v>1913</v>
      </c>
      <c r="F1148" s="164" t="s">
        <v>784</v>
      </c>
      <c r="G1148" s="165" t="s">
        <v>551</v>
      </c>
      <c r="H1148" s="166" t="s">
        <v>3864</v>
      </c>
      <c r="I1148" s="167">
        <v>1</v>
      </c>
      <c r="J1148" s="168" t="s">
        <v>3864</v>
      </c>
      <c r="L1148" s="170">
        <v>1</v>
      </c>
    </row>
    <row r="1149" spans="1:12" x14ac:dyDescent="0.25">
      <c r="A1149" s="171" t="str">
        <f t="shared" si="68"/>
        <v>81696BH</v>
      </c>
      <c r="B1149" s="171" t="str">
        <f t="shared" si="69"/>
        <v>VARDILL</v>
      </c>
      <c r="C1149" s="171" t="str">
        <f t="shared" si="70"/>
        <v>Шляпа</v>
      </c>
      <c r="D1149" s="172" t="str">
        <f t="shared" si="71"/>
        <v>Шляпы</v>
      </c>
      <c r="E1149" s="163" t="s">
        <v>785</v>
      </c>
      <c r="F1149" s="164" t="s">
        <v>786</v>
      </c>
      <c r="G1149" s="165" t="s">
        <v>553</v>
      </c>
      <c r="H1149" s="166" t="s">
        <v>3884</v>
      </c>
      <c r="I1149" s="167">
        <v>1</v>
      </c>
      <c r="J1149" s="168" t="s">
        <v>3884</v>
      </c>
      <c r="L1149" s="170">
        <v>1</v>
      </c>
    </row>
    <row r="1150" spans="1:12" x14ac:dyDescent="0.25">
      <c r="A1150" s="171" t="str">
        <f t="shared" si="68"/>
        <v>81699BH</v>
      </c>
      <c r="B1150" s="171" t="str">
        <f t="shared" si="69"/>
        <v>TELEMANNES</v>
      </c>
      <c r="C1150" s="171" t="str">
        <f t="shared" si="70"/>
        <v>Шляпа</v>
      </c>
      <c r="D1150" s="172" t="str">
        <f t="shared" si="71"/>
        <v>Шляпы</v>
      </c>
      <c r="E1150" s="163" t="s">
        <v>787</v>
      </c>
      <c r="F1150" s="164" t="s">
        <v>788</v>
      </c>
      <c r="G1150" s="165" t="s">
        <v>553</v>
      </c>
      <c r="H1150" s="166" t="s">
        <v>3885</v>
      </c>
      <c r="I1150" s="167">
        <v>1</v>
      </c>
      <c r="J1150" s="168" t="s">
        <v>3885</v>
      </c>
      <c r="L1150" s="170">
        <v>1</v>
      </c>
    </row>
    <row r="1151" spans="1:12" x14ac:dyDescent="0.25">
      <c r="A1151" s="171" t="str">
        <f t="shared" si="68"/>
        <v>81699BH</v>
      </c>
      <c r="B1151" s="171" t="str">
        <f t="shared" si="69"/>
        <v>TELEMANNES</v>
      </c>
      <c r="C1151" s="171" t="str">
        <f t="shared" si="70"/>
        <v>Шляпа</v>
      </c>
      <c r="D1151" s="172" t="str">
        <f t="shared" si="71"/>
        <v>Шляпы</v>
      </c>
      <c r="E1151" s="163" t="s">
        <v>1487</v>
      </c>
      <c r="F1151" s="164" t="s">
        <v>1488</v>
      </c>
      <c r="G1151" s="165" t="s">
        <v>555</v>
      </c>
      <c r="H1151" s="166" t="s">
        <v>3866</v>
      </c>
      <c r="I1151" s="167">
        <v>1</v>
      </c>
      <c r="J1151" s="168" t="s">
        <v>3866</v>
      </c>
      <c r="L1151" s="170">
        <v>1</v>
      </c>
    </row>
    <row r="1152" spans="1:12" x14ac:dyDescent="0.25">
      <c r="A1152" s="171" t="str">
        <f t="shared" si="68"/>
        <v>81702BH</v>
      </c>
      <c r="B1152" s="171" t="str">
        <f t="shared" si="69"/>
        <v>BERLE</v>
      </c>
      <c r="C1152" s="171" t="str">
        <f t="shared" si="70"/>
        <v>Шляпа</v>
      </c>
      <c r="D1152" s="172" t="str">
        <f t="shared" si="71"/>
        <v>Шляпы</v>
      </c>
      <c r="E1152" s="163" t="s">
        <v>1990</v>
      </c>
      <c r="F1152" s="164" t="s">
        <v>1991</v>
      </c>
      <c r="G1152" s="165" t="s">
        <v>553</v>
      </c>
      <c r="H1152" s="166" t="s">
        <v>3886</v>
      </c>
      <c r="I1152" s="167">
        <v>1</v>
      </c>
      <c r="J1152" s="168" t="s">
        <v>3886</v>
      </c>
      <c r="L1152" s="170">
        <v>1</v>
      </c>
    </row>
    <row r="1153" spans="1:12" x14ac:dyDescent="0.25">
      <c r="A1153" s="171" t="str">
        <f t="shared" si="68"/>
        <v>81702BH</v>
      </c>
      <c r="B1153" s="171" t="str">
        <f t="shared" si="69"/>
        <v>BERLE</v>
      </c>
      <c r="C1153" s="171" t="str">
        <f t="shared" si="70"/>
        <v>Шляпа</v>
      </c>
      <c r="D1153" s="172" t="str">
        <f t="shared" si="71"/>
        <v>Шляпы</v>
      </c>
      <c r="E1153" s="163" t="s">
        <v>1992</v>
      </c>
      <c r="F1153" s="164" t="s">
        <v>1135</v>
      </c>
      <c r="G1153" s="165" t="s">
        <v>555</v>
      </c>
      <c r="H1153" s="166" t="s">
        <v>3887</v>
      </c>
      <c r="I1153" s="167">
        <v>1</v>
      </c>
      <c r="J1153" s="168" t="s">
        <v>3888</v>
      </c>
      <c r="L1153" s="170">
        <v>1</v>
      </c>
    </row>
    <row r="1154" spans="1:12" x14ac:dyDescent="0.25">
      <c r="A1154" s="171" t="str">
        <f t="shared" si="68"/>
        <v>81702BH</v>
      </c>
      <c r="B1154" s="171" t="str">
        <f t="shared" si="69"/>
        <v>BERLE</v>
      </c>
      <c r="C1154" s="171" t="str">
        <f t="shared" si="70"/>
        <v>Шляпа</v>
      </c>
      <c r="D1154" s="172" t="str">
        <f t="shared" si="71"/>
        <v>Шляпы</v>
      </c>
      <c r="E1154" s="163" t="s">
        <v>1993</v>
      </c>
      <c r="F1154" s="164" t="s">
        <v>1135</v>
      </c>
      <c r="G1154" s="165" t="s">
        <v>552</v>
      </c>
      <c r="H1154" s="166" t="s">
        <v>3887</v>
      </c>
      <c r="I1154" s="167">
        <v>1</v>
      </c>
      <c r="J1154" s="168" t="s">
        <v>3888</v>
      </c>
      <c r="L1154" s="170">
        <v>1</v>
      </c>
    </row>
    <row r="1155" spans="1:12" x14ac:dyDescent="0.25">
      <c r="A1155" s="171" t="str">
        <f t="shared" ref="A1155:A1218" si="72">_xlfn.LET(_xlpm.START,FIND("арт. ",F1155)+5,_xlpm.END,FIND(" ",F1155,_xlpm.START),_xlpm.Result,TRIM(MID(F1155,_xlpm.START,_xlpm.END-_xlpm.START)),IFERROR(VALUE(_xlpm.Result),_xlpm.Result))</f>
        <v>81702BH</v>
      </c>
      <c r="B1155" s="171" t="str">
        <f t="shared" ref="B1155:B1218" si="73">_xlfn.LET(_xlpm.START,FIND("арт. ",F1155)+13,_xlpm.END,FIND("(",F1155),TRIM(MID(F1155,_xlpm.START,_xlpm.END-_xlpm.START)))</f>
        <v>BERLE</v>
      </c>
      <c r="C1155" s="171" t="str">
        <f t="shared" ref="C1155:C1218" si="74">_xlfn.LET(_xlpm.START,1,_xlpm.END,FIND(MID($Q$1,1,1),F1155),TRIM(MID(F1155,_xlpm.START,_xlpm.END-_xlpm.START)))</f>
        <v>Шляпа</v>
      </c>
      <c r="D1155" s="172" t="str">
        <f t="shared" ref="D1155:D1218" si="75">VLOOKUP(C1155,M:N,2,0)</f>
        <v>Шляпы</v>
      </c>
      <c r="E1155" s="163" t="s">
        <v>1994</v>
      </c>
      <c r="F1155" s="164" t="s">
        <v>1135</v>
      </c>
      <c r="G1155" s="165" t="s">
        <v>550</v>
      </c>
      <c r="H1155" s="166" t="s">
        <v>3887</v>
      </c>
      <c r="I1155" s="167">
        <v>1</v>
      </c>
      <c r="J1155" s="168" t="s">
        <v>3888</v>
      </c>
      <c r="L1155" s="170">
        <v>1</v>
      </c>
    </row>
    <row r="1156" spans="1:12" x14ac:dyDescent="0.25">
      <c r="A1156" s="171" t="str">
        <f t="shared" si="72"/>
        <v>81702BH</v>
      </c>
      <c r="B1156" s="171" t="str">
        <f t="shared" si="73"/>
        <v>BERLE</v>
      </c>
      <c r="C1156" s="171" t="str">
        <f t="shared" si="74"/>
        <v>Шляпа</v>
      </c>
      <c r="D1156" s="172" t="str">
        <f t="shared" si="75"/>
        <v>Шляпы</v>
      </c>
      <c r="E1156" s="163" t="s">
        <v>1506</v>
      </c>
      <c r="F1156" s="164" t="s">
        <v>1507</v>
      </c>
      <c r="G1156" s="165" t="s">
        <v>553</v>
      </c>
      <c r="H1156" s="166" t="s">
        <v>3889</v>
      </c>
      <c r="I1156" s="167">
        <v>1</v>
      </c>
      <c r="J1156" s="168" t="s">
        <v>3890</v>
      </c>
      <c r="L1156" s="170">
        <v>1</v>
      </c>
    </row>
    <row r="1157" spans="1:12" x14ac:dyDescent="0.25">
      <c r="A1157" s="171" t="str">
        <f t="shared" si="72"/>
        <v>81702BH</v>
      </c>
      <c r="B1157" s="171" t="str">
        <f t="shared" si="73"/>
        <v>BERLE</v>
      </c>
      <c r="C1157" s="171" t="str">
        <f t="shared" si="74"/>
        <v>Шляпа</v>
      </c>
      <c r="D1157" s="172" t="str">
        <f t="shared" si="75"/>
        <v>Шляпы</v>
      </c>
      <c r="E1157" s="163" t="s">
        <v>3891</v>
      </c>
      <c r="F1157" s="164" t="s">
        <v>1134</v>
      </c>
      <c r="G1157" s="165" t="s">
        <v>553</v>
      </c>
      <c r="H1157" s="166" t="s">
        <v>3892</v>
      </c>
      <c r="I1157" s="167">
        <v>2</v>
      </c>
      <c r="J1157" s="168" t="s">
        <v>3893</v>
      </c>
      <c r="L1157" s="170">
        <v>2</v>
      </c>
    </row>
    <row r="1158" spans="1:12" x14ac:dyDescent="0.25">
      <c r="A1158" s="171" t="str">
        <f t="shared" si="72"/>
        <v>81703BH</v>
      </c>
      <c r="B1158" s="171" t="str">
        <f t="shared" si="73"/>
        <v>FOLEY</v>
      </c>
      <c r="C1158" s="171" t="str">
        <f t="shared" si="74"/>
        <v>Шляпа</v>
      </c>
      <c r="D1158" s="172" t="str">
        <f t="shared" si="75"/>
        <v>Шляпы</v>
      </c>
      <c r="E1158" s="163" t="s">
        <v>3894</v>
      </c>
      <c r="F1158" s="164" t="s">
        <v>2070</v>
      </c>
      <c r="G1158" s="165" t="s">
        <v>552</v>
      </c>
      <c r="H1158" s="166" t="s">
        <v>3895</v>
      </c>
      <c r="I1158" s="167">
        <v>1</v>
      </c>
      <c r="J1158" s="168" t="s">
        <v>3895</v>
      </c>
      <c r="L1158" s="170">
        <v>1</v>
      </c>
    </row>
    <row r="1159" spans="1:12" x14ac:dyDescent="0.25">
      <c r="A1159" s="171" t="str">
        <f t="shared" si="72"/>
        <v>81703BH</v>
      </c>
      <c r="B1159" s="171" t="str">
        <f t="shared" si="73"/>
        <v>FOLEY</v>
      </c>
      <c r="C1159" s="171" t="str">
        <f t="shared" si="74"/>
        <v>Шляпа</v>
      </c>
      <c r="D1159" s="172" t="str">
        <f t="shared" si="75"/>
        <v>Шляпы</v>
      </c>
      <c r="E1159" s="163" t="s">
        <v>2069</v>
      </c>
      <c r="F1159" s="164" t="s">
        <v>2070</v>
      </c>
      <c r="G1159" s="165" t="s">
        <v>553</v>
      </c>
      <c r="H1159" s="166" t="s">
        <v>3895</v>
      </c>
      <c r="I1159" s="167">
        <v>4</v>
      </c>
      <c r="J1159" s="168" t="s">
        <v>3896</v>
      </c>
      <c r="L1159" s="170">
        <v>4</v>
      </c>
    </row>
    <row r="1160" spans="1:12" x14ac:dyDescent="0.25">
      <c r="A1160" s="171" t="str">
        <f t="shared" si="72"/>
        <v>81703BH</v>
      </c>
      <c r="B1160" s="171" t="str">
        <f t="shared" si="73"/>
        <v>FOLEY</v>
      </c>
      <c r="C1160" s="171" t="str">
        <f t="shared" si="74"/>
        <v>Шляпа</v>
      </c>
      <c r="D1160" s="172" t="str">
        <f t="shared" si="75"/>
        <v>Шляпы</v>
      </c>
      <c r="E1160" s="163" t="s">
        <v>3897</v>
      </c>
      <c r="F1160" s="164" t="s">
        <v>2070</v>
      </c>
      <c r="G1160" s="165" t="s">
        <v>550</v>
      </c>
      <c r="H1160" s="166" t="s">
        <v>3895</v>
      </c>
      <c r="I1160" s="167">
        <v>2</v>
      </c>
      <c r="J1160" s="168" t="s">
        <v>3898</v>
      </c>
      <c r="L1160" s="170">
        <v>2</v>
      </c>
    </row>
    <row r="1161" spans="1:12" x14ac:dyDescent="0.25">
      <c r="A1161" s="171" t="str">
        <f t="shared" si="72"/>
        <v>81704BH</v>
      </c>
      <c r="B1161" s="171" t="str">
        <f t="shared" si="73"/>
        <v>ROMEO</v>
      </c>
      <c r="C1161" s="171" t="str">
        <f t="shared" si="74"/>
        <v>Шляпа</v>
      </c>
      <c r="D1161" s="172" t="str">
        <f t="shared" si="75"/>
        <v>Шляпы</v>
      </c>
      <c r="E1161" s="163" t="s">
        <v>3899</v>
      </c>
      <c r="F1161" s="164" t="s">
        <v>3900</v>
      </c>
      <c r="G1161" s="165" t="s">
        <v>553</v>
      </c>
      <c r="H1161" s="166" t="s">
        <v>3901</v>
      </c>
      <c r="I1161" s="167">
        <v>1</v>
      </c>
      <c r="J1161" s="168" t="s">
        <v>3902</v>
      </c>
      <c r="L1161" s="170">
        <v>1</v>
      </c>
    </row>
    <row r="1162" spans="1:12" x14ac:dyDescent="0.25">
      <c r="A1162" s="171" t="str">
        <f t="shared" si="72"/>
        <v>81711BH</v>
      </c>
      <c r="B1162" s="171" t="str">
        <f t="shared" si="73"/>
        <v>TATE</v>
      </c>
      <c r="C1162" s="171" t="str">
        <f t="shared" si="74"/>
        <v>Шляпа</v>
      </c>
      <c r="D1162" s="172" t="str">
        <f t="shared" si="75"/>
        <v>Шляпы</v>
      </c>
      <c r="E1162" s="163" t="s">
        <v>1599</v>
      </c>
      <c r="F1162" s="164" t="s">
        <v>1600</v>
      </c>
      <c r="G1162" s="165" t="s">
        <v>552</v>
      </c>
      <c r="H1162" s="166" t="s">
        <v>3903</v>
      </c>
      <c r="I1162" s="167">
        <v>2</v>
      </c>
      <c r="J1162" s="168" t="s">
        <v>3904</v>
      </c>
      <c r="L1162" s="170">
        <v>2</v>
      </c>
    </row>
    <row r="1163" spans="1:12" x14ac:dyDescent="0.25">
      <c r="A1163" s="171" t="str">
        <f t="shared" si="72"/>
        <v>81711BH</v>
      </c>
      <c r="B1163" s="171" t="str">
        <f t="shared" si="73"/>
        <v>TATE</v>
      </c>
      <c r="C1163" s="171" t="str">
        <f t="shared" si="74"/>
        <v>Шляпа</v>
      </c>
      <c r="D1163" s="172" t="str">
        <f t="shared" si="75"/>
        <v>Шляпы</v>
      </c>
      <c r="E1163" s="163" t="s">
        <v>1601</v>
      </c>
      <c r="F1163" s="164" t="s">
        <v>1600</v>
      </c>
      <c r="G1163" s="165" t="s">
        <v>553</v>
      </c>
      <c r="H1163" s="166" t="s">
        <v>3903</v>
      </c>
      <c r="I1163" s="167">
        <v>3</v>
      </c>
      <c r="J1163" s="168" t="s">
        <v>3905</v>
      </c>
      <c r="L1163" s="170">
        <v>3</v>
      </c>
    </row>
    <row r="1164" spans="1:12" x14ac:dyDescent="0.25">
      <c r="A1164" s="171" t="str">
        <f t="shared" si="72"/>
        <v>81711BH</v>
      </c>
      <c r="B1164" s="171" t="str">
        <f t="shared" si="73"/>
        <v>TATE</v>
      </c>
      <c r="C1164" s="171" t="str">
        <f t="shared" si="74"/>
        <v>Шляпа</v>
      </c>
      <c r="D1164" s="172" t="str">
        <f t="shared" si="75"/>
        <v>Шляпы</v>
      </c>
      <c r="E1164" s="163" t="s">
        <v>1602</v>
      </c>
      <c r="F1164" s="164" t="s">
        <v>1603</v>
      </c>
      <c r="G1164" s="165" t="s">
        <v>555</v>
      </c>
      <c r="H1164" s="166" t="s">
        <v>3903</v>
      </c>
      <c r="I1164" s="167">
        <v>1</v>
      </c>
      <c r="J1164" s="168" t="s">
        <v>3903</v>
      </c>
      <c r="L1164" s="170">
        <v>1</v>
      </c>
    </row>
    <row r="1165" spans="1:12" x14ac:dyDescent="0.25">
      <c r="A1165" s="171" t="str">
        <f t="shared" si="72"/>
        <v>81711BH</v>
      </c>
      <c r="B1165" s="171" t="str">
        <f t="shared" si="73"/>
        <v>TATE</v>
      </c>
      <c r="C1165" s="171" t="str">
        <f t="shared" si="74"/>
        <v>Шляпа</v>
      </c>
      <c r="D1165" s="172" t="str">
        <f t="shared" si="75"/>
        <v>Шляпы</v>
      </c>
      <c r="E1165" s="163" t="s">
        <v>1604</v>
      </c>
      <c r="F1165" s="164" t="s">
        <v>1603</v>
      </c>
      <c r="G1165" s="165" t="s">
        <v>552</v>
      </c>
      <c r="H1165" s="166" t="s">
        <v>3903</v>
      </c>
      <c r="I1165" s="167">
        <v>1</v>
      </c>
      <c r="J1165" s="168" t="s">
        <v>3903</v>
      </c>
      <c r="L1165" s="170">
        <v>1</v>
      </c>
    </row>
    <row r="1166" spans="1:12" x14ac:dyDescent="0.25">
      <c r="A1166" s="171" t="str">
        <f t="shared" si="72"/>
        <v>81711BH</v>
      </c>
      <c r="B1166" s="171" t="str">
        <f t="shared" si="73"/>
        <v>TATE</v>
      </c>
      <c r="C1166" s="171" t="str">
        <f t="shared" si="74"/>
        <v>Шляпа</v>
      </c>
      <c r="D1166" s="172" t="str">
        <f t="shared" si="75"/>
        <v>Шляпы</v>
      </c>
      <c r="E1166" s="163" t="s">
        <v>1605</v>
      </c>
      <c r="F1166" s="164" t="s">
        <v>1603</v>
      </c>
      <c r="G1166" s="165" t="s">
        <v>553</v>
      </c>
      <c r="H1166" s="166" t="s">
        <v>3903</v>
      </c>
      <c r="I1166" s="167">
        <v>2</v>
      </c>
      <c r="J1166" s="168" t="s">
        <v>3904</v>
      </c>
      <c r="L1166" s="170">
        <v>2</v>
      </c>
    </row>
    <row r="1167" spans="1:12" x14ac:dyDescent="0.25">
      <c r="A1167" s="171" t="str">
        <f t="shared" si="72"/>
        <v>81712BH</v>
      </c>
      <c r="B1167" s="171" t="str">
        <f t="shared" si="73"/>
        <v>TORSLEF</v>
      </c>
      <c r="C1167" s="171" t="str">
        <f t="shared" si="74"/>
        <v>Шляпа</v>
      </c>
      <c r="D1167" s="172" t="str">
        <f t="shared" si="75"/>
        <v>Шляпы</v>
      </c>
      <c r="E1167" s="163" t="s">
        <v>3906</v>
      </c>
      <c r="F1167" s="164" t="s">
        <v>3907</v>
      </c>
      <c r="G1167" s="165" t="s">
        <v>553</v>
      </c>
      <c r="H1167" s="166" t="s">
        <v>3908</v>
      </c>
      <c r="I1167" s="167">
        <v>1</v>
      </c>
      <c r="J1167" s="168" t="s">
        <v>3908</v>
      </c>
      <c r="L1167" s="170">
        <v>1</v>
      </c>
    </row>
    <row r="1168" spans="1:12" x14ac:dyDescent="0.25">
      <c r="A1168" s="171" t="str">
        <f t="shared" si="72"/>
        <v>81717BH</v>
      </c>
      <c r="B1168" s="171" t="str">
        <f t="shared" si="73"/>
        <v>CRAIG</v>
      </c>
      <c r="C1168" s="171" t="str">
        <f t="shared" si="74"/>
        <v>Шляпа</v>
      </c>
      <c r="D1168" s="172" t="str">
        <f t="shared" si="75"/>
        <v>Шляпы</v>
      </c>
      <c r="E1168" s="163" t="s">
        <v>3909</v>
      </c>
      <c r="F1168" s="164" t="s">
        <v>790</v>
      </c>
      <c r="G1168" s="165" t="s">
        <v>555</v>
      </c>
      <c r="H1168" s="166" t="s">
        <v>3910</v>
      </c>
      <c r="I1168" s="167">
        <v>1</v>
      </c>
      <c r="J1168" s="168" t="s">
        <v>3910</v>
      </c>
      <c r="L1168" s="170">
        <v>1</v>
      </c>
    </row>
    <row r="1169" spans="1:12" x14ac:dyDescent="0.25">
      <c r="A1169" s="171" t="str">
        <f t="shared" si="72"/>
        <v>81717BH</v>
      </c>
      <c r="B1169" s="171" t="str">
        <f t="shared" si="73"/>
        <v>CRAIG</v>
      </c>
      <c r="C1169" s="171" t="str">
        <f t="shared" si="74"/>
        <v>Шляпа</v>
      </c>
      <c r="D1169" s="172" t="str">
        <f t="shared" si="75"/>
        <v>Шляпы</v>
      </c>
      <c r="E1169" s="163" t="s">
        <v>1995</v>
      </c>
      <c r="F1169" s="164" t="s">
        <v>790</v>
      </c>
      <c r="G1169" s="165" t="s">
        <v>552</v>
      </c>
      <c r="H1169" s="166" t="s">
        <v>3910</v>
      </c>
      <c r="I1169" s="167">
        <v>6</v>
      </c>
      <c r="J1169" s="168" t="s">
        <v>3911</v>
      </c>
      <c r="L1169" s="170">
        <v>6</v>
      </c>
    </row>
    <row r="1170" spans="1:12" x14ac:dyDescent="0.25">
      <c r="A1170" s="171" t="str">
        <f t="shared" si="72"/>
        <v>81717BH</v>
      </c>
      <c r="B1170" s="171" t="str">
        <f t="shared" si="73"/>
        <v>CRAIG</v>
      </c>
      <c r="C1170" s="171" t="str">
        <f t="shared" si="74"/>
        <v>Шляпа</v>
      </c>
      <c r="D1170" s="172" t="str">
        <f t="shared" si="75"/>
        <v>Шляпы</v>
      </c>
      <c r="E1170" s="163" t="s">
        <v>789</v>
      </c>
      <c r="F1170" s="164" t="s">
        <v>790</v>
      </c>
      <c r="G1170" s="165" t="s">
        <v>553</v>
      </c>
      <c r="H1170" s="166" t="s">
        <v>3910</v>
      </c>
      <c r="I1170" s="167">
        <v>5</v>
      </c>
      <c r="J1170" s="168" t="s">
        <v>3912</v>
      </c>
      <c r="L1170" s="170">
        <v>5</v>
      </c>
    </row>
    <row r="1171" spans="1:12" x14ac:dyDescent="0.25">
      <c r="A1171" s="171" t="str">
        <f t="shared" si="72"/>
        <v>81717BH</v>
      </c>
      <c r="B1171" s="171" t="str">
        <f t="shared" si="73"/>
        <v>CRAIG</v>
      </c>
      <c r="C1171" s="171" t="str">
        <f t="shared" si="74"/>
        <v>Шляпа</v>
      </c>
      <c r="D1171" s="172" t="str">
        <f t="shared" si="75"/>
        <v>Шляпы</v>
      </c>
      <c r="E1171" s="163" t="s">
        <v>1996</v>
      </c>
      <c r="F1171" s="164" t="s">
        <v>790</v>
      </c>
      <c r="G1171" s="165" t="s">
        <v>550</v>
      </c>
      <c r="H1171" s="166" t="s">
        <v>3910</v>
      </c>
      <c r="I1171" s="167">
        <v>1</v>
      </c>
      <c r="J1171" s="168" t="s">
        <v>3910</v>
      </c>
      <c r="L1171" s="170">
        <v>1</v>
      </c>
    </row>
    <row r="1172" spans="1:12" x14ac:dyDescent="0.25">
      <c r="A1172" s="171" t="str">
        <f t="shared" si="72"/>
        <v>81717BH</v>
      </c>
      <c r="B1172" s="171" t="str">
        <f t="shared" si="73"/>
        <v>CRAIG</v>
      </c>
      <c r="C1172" s="171" t="str">
        <f t="shared" si="74"/>
        <v>Шляпа</v>
      </c>
      <c r="D1172" s="172" t="str">
        <f t="shared" si="75"/>
        <v>Шляпы</v>
      </c>
      <c r="E1172" s="163" t="s">
        <v>3913</v>
      </c>
      <c r="F1172" s="164" t="s">
        <v>1508</v>
      </c>
      <c r="G1172" s="165" t="s">
        <v>553</v>
      </c>
      <c r="H1172" s="166" t="s">
        <v>3903</v>
      </c>
      <c r="I1172" s="167">
        <v>1</v>
      </c>
      <c r="J1172" s="168" t="s">
        <v>3903</v>
      </c>
      <c r="L1172" s="170">
        <v>1</v>
      </c>
    </row>
    <row r="1173" spans="1:12" x14ac:dyDescent="0.25">
      <c r="A1173" s="171" t="str">
        <f t="shared" si="72"/>
        <v>81717BH</v>
      </c>
      <c r="B1173" s="171" t="str">
        <f t="shared" si="73"/>
        <v>CRAIG</v>
      </c>
      <c r="C1173" s="171" t="str">
        <f t="shared" si="74"/>
        <v>Шляпа</v>
      </c>
      <c r="D1173" s="172" t="str">
        <f t="shared" si="75"/>
        <v>Шляпы</v>
      </c>
      <c r="E1173" s="163" t="s">
        <v>1509</v>
      </c>
      <c r="F1173" s="164" t="s">
        <v>1508</v>
      </c>
      <c r="G1173" s="165" t="s">
        <v>550</v>
      </c>
      <c r="H1173" s="166" t="s">
        <v>3903</v>
      </c>
      <c r="I1173" s="167">
        <v>1</v>
      </c>
      <c r="J1173" s="168" t="s">
        <v>3903</v>
      </c>
      <c r="L1173" s="170">
        <v>1</v>
      </c>
    </row>
    <row r="1174" spans="1:12" x14ac:dyDescent="0.25">
      <c r="A1174" s="171" t="str">
        <f t="shared" si="72"/>
        <v>81717BH</v>
      </c>
      <c r="B1174" s="171" t="str">
        <f t="shared" si="73"/>
        <v>CRAIG</v>
      </c>
      <c r="C1174" s="171" t="str">
        <f t="shared" si="74"/>
        <v>Шляпа</v>
      </c>
      <c r="D1174" s="172" t="str">
        <f t="shared" si="75"/>
        <v>Шляпы</v>
      </c>
      <c r="E1174" s="163" t="s">
        <v>1513</v>
      </c>
      <c r="F1174" s="164" t="s">
        <v>1514</v>
      </c>
      <c r="G1174" s="165" t="s">
        <v>553</v>
      </c>
      <c r="H1174" s="166" t="s">
        <v>3914</v>
      </c>
      <c r="I1174" s="167">
        <v>1</v>
      </c>
      <c r="J1174" s="168" t="s">
        <v>3914</v>
      </c>
      <c r="L1174" s="170">
        <v>1</v>
      </c>
    </row>
    <row r="1175" spans="1:12" x14ac:dyDescent="0.25">
      <c r="A1175" s="171" t="str">
        <f t="shared" si="72"/>
        <v>81717BH</v>
      </c>
      <c r="B1175" s="171" t="str">
        <f t="shared" si="73"/>
        <v>CRAIG</v>
      </c>
      <c r="C1175" s="171" t="str">
        <f t="shared" si="74"/>
        <v>Шляпа</v>
      </c>
      <c r="D1175" s="172" t="str">
        <f t="shared" si="75"/>
        <v>Шляпы</v>
      </c>
      <c r="E1175" s="163" t="s">
        <v>1511</v>
      </c>
      <c r="F1175" s="164" t="s">
        <v>1510</v>
      </c>
      <c r="G1175" s="165" t="s">
        <v>552</v>
      </c>
      <c r="H1175" s="166" t="s">
        <v>3903</v>
      </c>
      <c r="I1175" s="167">
        <v>2</v>
      </c>
      <c r="J1175" s="168" t="s">
        <v>3904</v>
      </c>
      <c r="L1175" s="170">
        <v>2</v>
      </c>
    </row>
    <row r="1176" spans="1:12" x14ac:dyDescent="0.25">
      <c r="A1176" s="171" t="str">
        <f t="shared" si="72"/>
        <v>81717BH</v>
      </c>
      <c r="B1176" s="171" t="str">
        <f t="shared" si="73"/>
        <v>CRAIG</v>
      </c>
      <c r="C1176" s="171" t="str">
        <f t="shared" si="74"/>
        <v>Шляпа</v>
      </c>
      <c r="D1176" s="172" t="str">
        <f t="shared" si="75"/>
        <v>Шляпы</v>
      </c>
      <c r="E1176" s="163" t="s">
        <v>1512</v>
      </c>
      <c r="F1176" s="164" t="s">
        <v>1510</v>
      </c>
      <c r="G1176" s="165" t="s">
        <v>553</v>
      </c>
      <c r="H1176" s="166" t="s">
        <v>3903</v>
      </c>
      <c r="I1176" s="167">
        <v>1</v>
      </c>
      <c r="J1176" s="168" t="s">
        <v>3903</v>
      </c>
      <c r="L1176" s="170">
        <v>1</v>
      </c>
    </row>
    <row r="1177" spans="1:12" x14ac:dyDescent="0.25">
      <c r="A1177" s="171" t="str">
        <f t="shared" si="72"/>
        <v>81717BH</v>
      </c>
      <c r="B1177" s="171" t="str">
        <f t="shared" si="73"/>
        <v>CRAIG</v>
      </c>
      <c r="C1177" s="171" t="str">
        <f t="shared" si="74"/>
        <v>Шляпа</v>
      </c>
      <c r="D1177" s="172" t="str">
        <f t="shared" si="75"/>
        <v>Шляпы</v>
      </c>
      <c r="E1177" s="163" t="s">
        <v>1997</v>
      </c>
      <c r="F1177" s="164" t="s">
        <v>1998</v>
      </c>
      <c r="G1177" s="165" t="s">
        <v>553</v>
      </c>
      <c r="H1177" s="166" t="s">
        <v>3915</v>
      </c>
      <c r="I1177" s="167">
        <v>1</v>
      </c>
      <c r="J1177" s="168" t="s">
        <v>3915</v>
      </c>
      <c r="L1177" s="170">
        <v>1</v>
      </c>
    </row>
    <row r="1178" spans="1:12" x14ac:dyDescent="0.25">
      <c r="A1178" s="171" t="str">
        <f t="shared" si="72"/>
        <v>81717BH</v>
      </c>
      <c r="B1178" s="171" t="str">
        <f t="shared" si="73"/>
        <v>CRAIG</v>
      </c>
      <c r="C1178" s="171" t="str">
        <f t="shared" si="74"/>
        <v>Шляпа</v>
      </c>
      <c r="D1178" s="172" t="str">
        <f t="shared" si="75"/>
        <v>Шляпы</v>
      </c>
      <c r="E1178" s="163" t="s">
        <v>3916</v>
      </c>
      <c r="F1178" s="164" t="s">
        <v>1136</v>
      </c>
      <c r="G1178" s="165" t="s">
        <v>552</v>
      </c>
      <c r="H1178" s="166" t="s">
        <v>3910</v>
      </c>
      <c r="I1178" s="167">
        <v>1</v>
      </c>
      <c r="J1178" s="168" t="s">
        <v>3910</v>
      </c>
      <c r="L1178" s="170">
        <v>1</v>
      </c>
    </row>
    <row r="1179" spans="1:12" x14ac:dyDescent="0.25">
      <c r="A1179" s="171" t="str">
        <f t="shared" si="72"/>
        <v>81720BH</v>
      </c>
      <c r="B1179" s="171" t="str">
        <f t="shared" si="73"/>
        <v>MULLAN</v>
      </c>
      <c r="C1179" s="171" t="str">
        <f t="shared" si="74"/>
        <v>Шляпа</v>
      </c>
      <c r="D1179" s="172" t="str">
        <f t="shared" si="75"/>
        <v>Шляпы</v>
      </c>
      <c r="E1179" s="163" t="s">
        <v>2001</v>
      </c>
      <c r="F1179" s="164" t="s">
        <v>2000</v>
      </c>
      <c r="G1179" s="165" t="s">
        <v>552</v>
      </c>
      <c r="H1179" s="166" t="s">
        <v>3917</v>
      </c>
      <c r="I1179" s="167">
        <v>2</v>
      </c>
      <c r="J1179" s="168" t="s">
        <v>3918</v>
      </c>
      <c r="L1179" s="170">
        <v>2</v>
      </c>
    </row>
    <row r="1180" spans="1:12" x14ac:dyDescent="0.25">
      <c r="A1180" s="171" t="str">
        <f t="shared" si="72"/>
        <v>81720BH</v>
      </c>
      <c r="B1180" s="171" t="str">
        <f t="shared" si="73"/>
        <v>MULLAN</v>
      </c>
      <c r="C1180" s="171" t="str">
        <f t="shared" si="74"/>
        <v>Шляпа</v>
      </c>
      <c r="D1180" s="172" t="str">
        <f t="shared" si="75"/>
        <v>Шляпы</v>
      </c>
      <c r="E1180" s="163" t="s">
        <v>2002</v>
      </c>
      <c r="F1180" s="164" t="s">
        <v>2000</v>
      </c>
      <c r="G1180" s="165" t="s">
        <v>553</v>
      </c>
      <c r="H1180" s="166" t="s">
        <v>3919</v>
      </c>
      <c r="I1180" s="167">
        <v>3</v>
      </c>
      <c r="J1180" s="168" t="s">
        <v>3920</v>
      </c>
      <c r="L1180" s="170">
        <v>3</v>
      </c>
    </row>
    <row r="1181" spans="1:12" x14ac:dyDescent="0.25">
      <c r="A1181" s="171" t="str">
        <f t="shared" si="72"/>
        <v>81720BH</v>
      </c>
      <c r="B1181" s="171" t="str">
        <f t="shared" si="73"/>
        <v>MULLAN</v>
      </c>
      <c r="C1181" s="171" t="str">
        <f t="shared" si="74"/>
        <v>Шляпа</v>
      </c>
      <c r="D1181" s="172" t="str">
        <f t="shared" si="75"/>
        <v>Шляпы</v>
      </c>
      <c r="E1181" s="163" t="s">
        <v>1999</v>
      </c>
      <c r="F1181" s="164" t="s">
        <v>1517</v>
      </c>
      <c r="G1181" s="165" t="s">
        <v>552</v>
      </c>
      <c r="H1181" s="166" t="s">
        <v>3919</v>
      </c>
      <c r="I1181" s="167">
        <v>2</v>
      </c>
      <c r="J1181" s="168" t="s">
        <v>3921</v>
      </c>
      <c r="L1181" s="170">
        <v>2</v>
      </c>
    </row>
    <row r="1182" spans="1:12" x14ac:dyDescent="0.25">
      <c r="A1182" s="171" t="str">
        <f t="shared" si="72"/>
        <v>81720BH</v>
      </c>
      <c r="B1182" s="171" t="str">
        <f t="shared" si="73"/>
        <v>MULLAN</v>
      </c>
      <c r="C1182" s="171" t="str">
        <f t="shared" si="74"/>
        <v>Шляпа</v>
      </c>
      <c r="D1182" s="172" t="str">
        <f t="shared" si="75"/>
        <v>Шляпы</v>
      </c>
      <c r="E1182" s="163" t="s">
        <v>1516</v>
      </c>
      <c r="F1182" s="164" t="s">
        <v>1515</v>
      </c>
      <c r="G1182" s="165" t="s">
        <v>552</v>
      </c>
      <c r="H1182" s="166" t="s">
        <v>3919</v>
      </c>
      <c r="I1182" s="167">
        <v>3</v>
      </c>
      <c r="J1182" s="168" t="s">
        <v>3920</v>
      </c>
      <c r="L1182" s="170">
        <v>3</v>
      </c>
    </row>
    <row r="1183" spans="1:12" x14ac:dyDescent="0.25">
      <c r="A1183" s="171" t="str">
        <f t="shared" si="72"/>
        <v>81720BH</v>
      </c>
      <c r="B1183" s="171" t="str">
        <f t="shared" si="73"/>
        <v>MULLAN</v>
      </c>
      <c r="C1183" s="171" t="str">
        <f t="shared" si="74"/>
        <v>Шляпа</v>
      </c>
      <c r="D1183" s="172" t="str">
        <f t="shared" si="75"/>
        <v>Шляпы</v>
      </c>
      <c r="E1183" s="163" t="s">
        <v>3922</v>
      </c>
      <c r="F1183" s="164" t="s">
        <v>1515</v>
      </c>
      <c r="G1183" s="165" t="s">
        <v>553</v>
      </c>
      <c r="H1183" s="166" t="s">
        <v>3919</v>
      </c>
      <c r="I1183" s="167">
        <v>4</v>
      </c>
      <c r="J1183" s="168" t="s">
        <v>3923</v>
      </c>
      <c r="L1183" s="170">
        <v>4</v>
      </c>
    </row>
    <row r="1184" spans="1:12" x14ac:dyDescent="0.25">
      <c r="A1184" s="171" t="str">
        <f t="shared" si="72"/>
        <v>81722BH</v>
      </c>
      <c r="B1184" s="171" t="str">
        <f t="shared" si="73"/>
        <v>ROKIT</v>
      </c>
      <c r="C1184" s="171" t="str">
        <f t="shared" si="74"/>
        <v>Шляпа</v>
      </c>
      <c r="D1184" s="172" t="str">
        <f t="shared" si="75"/>
        <v>Шляпы</v>
      </c>
      <c r="E1184" s="163" t="s">
        <v>1137</v>
      </c>
      <c r="F1184" s="164" t="s">
        <v>1138</v>
      </c>
      <c r="G1184" s="165" t="s">
        <v>553</v>
      </c>
      <c r="H1184" s="166" t="s">
        <v>3924</v>
      </c>
      <c r="I1184" s="167">
        <v>1</v>
      </c>
      <c r="J1184" s="168" t="s">
        <v>3924</v>
      </c>
      <c r="L1184" s="170">
        <v>1</v>
      </c>
    </row>
    <row r="1185" spans="1:12" x14ac:dyDescent="0.25">
      <c r="A1185" s="171" t="str">
        <f t="shared" si="72"/>
        <v>81722BH</v>
      </c>
      <c r="B1185" s="171" t="str">
        <f t="shared" si="73"/>
        <v>ROKIT</v>
      </c>
      <c r="C1185" s="171" t="str">
        <f t="shared" si="74"/>
        <v>Шляпа</v>
      </c>
      <c r="D1185" s="172" t="str">
        <f t="shared" si="75"/>
        <v>Шляпы</v>
      </c>
      <c r="E1185" s="163" t="s">
        <v>3925</v>
      </c>
      <c r="F1185" s="164" t="s">
        <v>1518</v>
      </c>
      <c r="G1185" s="165" t="s">
        <v>555</v>
      </c>
      <c r="H1185" s="166" t="s">
        <v>3926</v>
      </c>
      <c r="I1185" s="167">
        <v>1</v>
      </c>
      <c r="J1185" s="168" t="s">
        <v>3926</v>
      </c>
      <c r="L1185" s="170">
        <v>1</v>
      </c>
    </row>
    <row r="1186" spans="1:12" x14ac:dyDescent="0.25">
      <c r="A1186" s="171" t="str">
        <f t="shared" si="72"/>
        <v>81722BH</v>
      </c>
      <c r="B1186" s="171" t="str">
        <f t="shared" si="73"/>
        <v>ROKIT</v>
      </c>
      <c r="C1186" s="171" t="str">
        <f t="shared" si="74"/>
        <v>Шляпа</v>
      </c>
      <c r="D1186" s="172" t="str">
        <f t="shared" si="75"/>
        <v>Шляпы</v>
      </c>
      <c r="E1186" s="163" t="s">
        <v>791</v>
      </c>
      <c r="F1186" s="164" t="s">
        <v>1518</v>
      </c>
      <c r="G1186" s="165" t="s">
        <v>553</v>
      </c>
      <c r="H1186" s="166" t="s">
        <v>3926</v>
      </c>
      <c r="I1186" s="167">
        <v>1</v>
      </c>
      <c r="J1186" s="168" t="s">
        <v>3926</v>
      </c>
      <c r="L1186" s="170">
        <v>1</v>
      </c>
    </row>
    <row r="1187" spans="1:12" x14ac:dyDescent="0.25">
      <c r="A1187" s="171" t="str">
        <f t="shared" si="72"/>
        <v>81722BH</v>
      </c>
      <c r="B1187" s="171" t="str">
        <f t="shared" si="73"/>
        <v>ROKIT</v>
      </c>
      <c r="C1187" s="171" t="str">
        <f t="shared" si="74"/>
        <v>Шляпа</v>
      </c>
      <c r="D1187" s="172" t="str">
        <f t="shared" si="75"/>
        <v>Шляпы</v>
      </c>
      <c r="E1187" s="163" t="s">
        <v>1519</v>
      </c>
      <c r="F1187" s="164" t="s">
        <v>1518</v>
      </c>
      <c r="G1187" s="165" t="s">
        <v>550</v>
      </c>
      <c r="H1187" s="166" t="s">
        <v>3926</v>
      </c>
      <c r="I1187" s="167">
        <v>2</v>
      </c>
      <c r="J1187" s="168" t="s">
        <v>3927</v>
      </c>
      <c r="L1187" s="170">
        <v>2</v>
      </c>
    </row>
    <row r="1188" spans="1:12" x14ac:dyDescent="0.25">
      <c r="A1188" s="171" t="str">
        <f t="shared" si="72"/>
        <v>81722BH</v>
      </c>
      <c r="B1188" s="171" t="str">
        <f t="shared" si="73"/>
        <v>ROKIT</v>
      </c>
      <c r="C1188" s="171" t="str">
        <f t="shared" si="74"/>
        <v>Шляпа</v>
      </c>
      <c r="D1188" s="172" t="str">
        <f t="shared" si="75"/>
        <v>Шляпы</v>
      </c>
      <c r="E1188" s="163" t="s">
        <v>1520</v>
      </c>
      <c r="F1188" s="164" t="s">
        <v>1521</v>
      </c>
      <c r="G1188" s="165" t="s">
        <v>553</v>
      </c>
      <c r="H1188" s="166" t="s">
        <v>3928</v>
      </c>
      <c r="I1188" s="167">
        <v>2</v>
      </c>
      <c r="J1188" s="168" t="s">
        <v>3929</v>
      </c>
      <c r="L1188" s="170">
        <v>2</v>
      </c>
    </row>
    <row r="1189" spans="1:12" x14ac:dyDescent="0.25">
      <c r="A1189" s="171" t="str">
        <f t="shared" si="72"/>
        <v>81724BH</v>
      </c>
      <c r="B1189" s="171" t="str">
        <f t="shared" si="73"/>
        <v>FREDDY</v>
      </c>
      <c r="C1189" s="171" t="str">
        <f t="shared" si="74"/>
        <v>Шляпа</v>
      </c>
      <c r="D1189" s="172" t="str">
        <f t="shared" si="75"/>
        <v>Шляпы</v>
      </c>
      <c r="E1189" s="163" t="s">
        <v>2071</v>
      </c>
      <c r="F1189" s="164" t="s">
        <v>1580</v>
      </c>
      <c r="G1189" s="165" t="s">
        <v>552</v>
      </c>
      <c r="H1189" s="166" t="s">
        <v>3930</v>
      </c>
      <c r="I1189" s="167">
        <v>2</v>
      </c>
      <c r="J1189" s="168" t="s">
        <v>3931</v>
      </c>
      <c r="L1189" s="170">
        <v>2</v>
      </c>
    </row>
    <row r="1190" spans="1:12" x14ac:dyDescent="0.25">
      <c r="A1190" s="171" t="str">
        <f t="shared" si="72"/>
        <v>81724BH</v>
      </c>
      <c r="B1190" s="171" t="str">
        <f t="shared" si="73"/>
        <v>FREDDY</v>
      </c>
      <c r="C1190" s="171" t="str">
        <f t="shared" si="74"/>
        <v>Шляпа</v>
      </c>
      <c r="D1190" s="172" t="str">
        <f t="shared" si="75"/>
        <v>Шляпы</v>
      </c>
      <c r="E1190" s="163" t="s">
        <v>1579</v>
      </c>
      <c r="F1190" s="164" t="s">
        <v>1580</v>
      </c>
      <c r="G1190" s="165" t="s">
        <v>553</v>
      </c>
      <c r="H1190" s="166" t="s">
        <v>3932</v>
      </c>
      <c r="I1190" s="167">
        <v>3</v>
      </c>
      <c r="J1190" s="168" t="s">
        <v>3933</v>
      </c>
      <c r="L1190" s="170">
        <v>3</v>
      </c>
    </row>
    <row r="1191" spans="1:12" x14ac:dyDescent="0.25">
      <c r="A1191" s="171" t="str">
        <f t="shared" si="72"/>
        <v>81724BH</v>
      </c>
      <c r="B1191" s="171" t="str">
        <f t="shared" si="73"/>
        <v>FREDDY</v>
      </c>
      <c r="C1191" s="171" t="str">
        <f t="shared" si="74"/>
        <v>Шляпа</v>
      </c>
      <c r="D1191" s="172" t="str">
        <f t="shared" si="75"/>
        <v>Шляпы</v>
      </c>
      <c r="E1191" s="163" t="s">
        <v>2072</v>
      </c>
      <c r="F1191" s="164" t="s">
        <v>1580</v>
      </c>
      <c r="G1191" s="165" t="s">
        <v>550</v>
      </c>
      <c r="H1191" s="166" t="s">
        <v>3930</v>
      </c>
      <c r="I1191" s="167">
        <v>1</v>
      </c>
      <c r="J1191" s="168" t="s">
        <v>3930</v>
      </c>
      <c r="L1191" s="170">
        <v>1</v>
      </c>
    </row>
    <row r="1192" spans="1:12" x14ac:dyDescent="0.25">
      <c r="A1192" s="171" t="str">
        <f t="shared" si="72"/>
        <v>81724BH</v>
      </c>
      <c r="B1192" s="171" t="str">
        <f t="shared" si="73"/>
        <v>FREDDY</v>
      </c>
      <c r="C1192" s="171" t="str">
        <f t="shared" si="74"/>
        <v>Шляпа</v>
      </c>
      <c r="D1192" s="172" t="str">
        <f t="shared" si="75"/>
        <v>Шляпы</v>
      </c>
      <c r="E1192" s="163" t="s">
        <v>1203</v>
      </c>
      <c r="F1192" s="164" t="s">
        <v>1204</v>
      </c>
      <c r="G1192" s="165" t="s">
        <v>553</v>
      </c>
      <c r="H1192" s="166" t="s">
        <v>3934</v>
      </c>
      <c r="I1192" s="167">
        <v>1</v>
      </c>
      <c r="J1192" s="168" t="s">
        <v>3934</v>
      </c>
      <c r="L1192" s="170">
        <v>1</v>
      </c>
    </row>
    <row r="1193" spans="1:12" x14ac:dyDescent="0.25">
      <c r="A1193" s="171" t="str">
        <f t="shared" si="72"/>
        <v>81726BH</v>
      </c>
      <c r="B1193" s="171" t="str">
        <f t="shared" si="73"/>
        <v>HESTER</v>
      </c>
      <c r="C1193" s="171" t="str">
        <f t="shared" si="74"/>
        <v>Шляпа</v>
      </c>
      <c r="D1193" s="172" t="str">
        <f t="shared" si="75"/>
        <v>Шляпы</v>
      </c>
      <c r="E1193" s="163" t="s">
        <v>3935</v>
      </c>
      <c r="F1193" s="164" t="s">
        <v>1584</v>
      </c>
      <c r="G1193" s="165" t="s">
        <v>555</v>
      </c>
      <c r="H1193" s="166" t="s">
        <v>3936</v>
      </c>
      <c r="I1193" s="167">
        <v>1</v>
      </c>
      <c r="J1193" s="168" t="s">
        <v>3936</v>
      </c>
      <c r="L1193" s="170">
        <v>1</v>
      </c>
    </row>
    <row r="1194" spans="1:12" x14ac:dyDescent="0.25">
      <c r="A1194" s="171" t="str">
        <f t="shared" si="72"/>
        <v>81726BH</v>
      </c>
      <c r="B1194" s="171" t="str">
        <f t="shared" si="73"/>
        <v>HESTER</v>
      </c>
      <c r="C1194" s="171" t="str">
        <f t="shared" si="74"/>
        <v>Шляпа</v>
      </c>
      <c r="D1194" s="172" t="str">
        <f t="shared" si="75"/>
        <v>Шляпы</v>
      </c>
      <c r="E1194" s="163" t="s">
        <v>1583</v>
      </c>
      <c r="F1194" s="164" t="s">
        <v>1584</v>
      </c>
      <c r="G1194" s="165" t="s">
        <v>552</v>
      </c>
      <c r="H1194" s="166" t="s">
        <v>3937</v>
      </c>
      <c r="I1194" s="167">
        <v>2</v>
      </c>
      <c r="J1194" s="168" t="s">
        <v>3938</v>
      </c>
      <c r="L1194" s="170">
        <v>2</v>
      </c>
    </row>
    <row r="1195" spans="1:12" x14ac:dyDescent="0.25">
      <c r="A1195" s="171" t="str">
        <f t="shared" si="72"/>
        <v>81726BH</v>
      </c>
      <c r="B1195" s="171" t="str">
        <f t="shared" si="73"/>
        <v>HESTER</v>
      </c>
      <c r="C1195" s="171" t="str">
        <f t="shared" si="74"/>
        <v>Шляпа</v>
      </c>
      <c r="D1195" s="172" t="str">
        <f t="shared" si="75"/>
        <v>Шляпы</v>
      </c>
      <c r="E1195" s="163" t="s">
        <v>2073</v>
      </c>
      <c r="F1195" s="164" t="s">
        <v>1584</v>
      </c>
      <c r="G1195" s="165" t="s">
        <v>550</v>
      </c>
      <c r="H1195" s="166" t="s">
        <v>3936</v>
      </c>
      <c r="I1195" s="167">
        <v>1</v>
      </c>
      <c r="J1195" s="168" t="s">
        <v>3936</v>
      </c>
      <c r="L1195" s="170">
        <v>1</v>
      </c>
    </row>
    <row r="1196" spans="1:12" x14ac:dyDescent="0.25">
      <c r="A1196" s="171" t="str">
        <f t="shared" si="72"/>
        <v>81726BH</v>
      </c>
      <c r="B1196" s="171" t="str">
        <f t="shared" si="73"/>
        <v>HESTER</v>
      </c>
      <c r="C1196" s="171" t="str">
        <f t="shared" si="74"/>
        <v>Шляпа</v>
      </c>
      <c r="D1196" s="172" t="str">
        <f t="shared" si="75"/>
        <v>Шляпы</v>
      </c>
      <c r="E1196" s="163" t="s">
        <v>3939</v>
      </c>
      <c r="F1196" s="164" t="s">
        <v>3940</v>
      </c>
      <c r="G1196" s="165" t="s">
        <v>553</v>
      </c>
      <c r="H1196" s="166" t="s">
        <v>3941</v>
      </c>
      <c r="I1196" s="167">
        <v>1</v>
      </c>
      <c r="J1196" s="168" t="s">
        <v>3941</v>
      </c>
      <c r="L1196" s="170">
        <v>1</v>
      </c>
    </row>
    <row r="1197" spans="1:12" x14ac:dyDescent="0.25">
      <c r="A1197" s="171" t="str">
        <f t="shared" si="72"/>
        <v>81726BH</v>
      </c>
      <c r="B1197" s="171" t="str">
        <f t="shared" si="73"/>
        <v>HESTER</v>
      </c>
      <c r="C1197" s="171" t="str">
        <f t="shared" si="74"/>
        <v>Шляпа</v>
      </c>
      <c r="D1197" s="172" t="str">
        <f t="shared" si="75"/>
        <v>Шляпы</v>
      </c>
      <c r="E1197" s="163" t="s">
        <v>3942</v>
      </c>
      <c r="F1197" s="164" t="s">
        <v>1582</v>
      </c>
      <c r="G1197" s="165" t="s">
        <v>555</v>
      </c>
      <c r="H1197" s="166" t="s">
        <v>3937</v>
      </c>
      <c r="I1197" s="167">
        <v>2</v>
      </c>
      <c r="J1197" s="168" t="s">
        <v>3938</v>
      </c>
      <c r="L1197" s="170">
        <v>2</v>
      </c>
    </row>
    <row r="1198" spans="1:12" x14ac:dyDescent="0.25">
      <c r="A1198" s="171" t="str">
        <f t="shared" si="72"/>
        <v>81726BH</v>
      </c>
      <c r="B1198" s="171" t="str">
        <f t="shared" si="73"/>
        <v>HESTER</v>
      </c>
      <c r="C1198" s="171" t="str">
        <f t="shared" si="74"/>
        <v>Шляпа</v>
      </c>
      <c r="D1198" s="172" t="str">
        <f t="shared" si="75"/>
        <v>Шляпы</v>
      </c>
      <c r="E1198" s="163" t="s">
        <v>3943</v>
      </c>
      <c r="F1198" s="164" t="s">
        <v>1582</v>
      </c>
      <c r="G1198" s="165" t="s">
        <v>552</v>
      </c>
      <c r="H1198" s="166" t="s">
        <v>3937</v>
      </c>
      <c r="I1198" s="167">
        <v>2</v>
      </c>
      <c r="J1198" s="168" t="s">
        <v>3938</v>
      </c>
      <c r="L1198" s="170">
        <v>2</v>
      </c>
    </row>
    <row r="1199" spans="1:12" x14ac:dyDescent="0.25">
      <c r="A1199" s="171" t="str">
        <f t="shared" si="72"/>
        <v>81726BH</v>
      </c>
      <c r="B1199" s="171" t="str">
        <f t="shared" si="73"/>
        <v>HESTER</v>
      </c>
      <c r="C1199" s="171" t="str">
        <f t="shared" si="74"/>
        <v>Шляпа</v>
      </c>
      <c r="D1199" s="172" t="str">
        <f t="shared" si="75"/>
        <v>Шляпы</v>
      </c>
      <c r="E1199" s="163" t="s">
        <v>3944</v>
      </c>
      <c r="F1199" s="164" t="s">
        <v>1205</v>
      </c>
      <c r="G1199" s="165" t="s">
        <v>555</v>
      </c>
      <c r="H1199" s="166" t="s">
        <v>3936</v>
      </c>
      <c r="I1199" s="167">
        <v>1</v>
      </c>
      <c r="J1199" s="168" t="s">
        <v>3936</v>
      </c>
      <c r="L1199" s="170">
        <v>1</v>
      </c>
    </row>
    <row r="1200" spans="1:12" x14ac:dyDescent="0.25">
      <c r="A1200" s="171" t="str">
        <f t="shared" si="72"/>
        <v>81726BH</v>
      </c>
      <c r="B1200" s="171" t="str">
        <f t="shared" si="73"/>
        <v>HESTER</v>
      </c>
      <c r="C1200" s="171" t="str">
        <f t="shared" si="74"/>
        <v>Шляпа</v>
      </c>
      <c r="D1200" s="172" t="str">
        <f t="shared" si="75"/>
        <v>Шляпы</v>
      </c>
      <c r="E1200" s="163" t="s">
        <v>1581</v>
      </c>
      <c r="F1200" s="164" t="s">
        <v>1205</v>
      </c>
      <c r="G1200" s="165" t="s">
        <v>552</v>
      </c>
      <c r="H1200" s="166" t="s">
        <v>3937</v>
      </c>
      <c r="I1200" s="167">
        <v>4</v>
      </c>
      <c r="J1200" s="168" t="s">
        <v>3945</v>
      </c>
      <c r="L1200" s="170">
        <v>4</v>
      </c>
    </row>
    <row r="1201" spans="1:12" x14ac:dyDescent="0.25">
      <c r="A1201" s="171" t="str">
        <f t="shared" si="72"/>
        <v>81726BH</v>
      </c>
      <c r="B1201" s="171" t="str">
        <f t="shared" si="73"/>
        <v>HESTER</v>
      </c>
      <c r="C1201" s="171" t="str">
        <f t="shared" si="74"/>
        <v>Шляпа</v>
      </c>
      <c r="D1201" s="172" t="str">
        <f t="shared" si="75"/>
        <v>Шляпы</v>
      </c>
      <c r="E1201" s="163" t="s">
        <v>3946</v>
      </c>
      <c r="F1201" s="164" t="s">
        <v>3947</v>
      </c>
      <c r="G1201" s="165" t="s">
        <v>555</v>
      </c>
      <c r="H1201" s="166" t="s">
        <v>3936</v>
      </c>
      <c r="I1201" s="167">
        <v>3</v>
      </c>
      <c r="J1201" s="168" t="s">
        <v>3948</v>
      </c>
      <c r="L1201" s="170">
        <v>3</v>
      </c>
    </row>
    <row r="1202" spans="1:12" x14ac:dyDescent="0.25">
      <c r="A1202" s="171" t="str">
        <f t="shared" si="72"/>
        <v>81726BH</v>
      </c>
      <c r="B1202" s="171" t="str">
        <f t="shared" si="73"/>
        <v>HESTER</v>
      </c>
      <c r="C1202" s="171" t="str">
        <f t="shared" si="74"/>
        <v>Шляпа</v>
      </c>
      <c r="D1202" s="172" t="str">
        <f t="shared" si="75"/>
        <v>Шляпы</v>
      </c>
      <c r="E1202" s="163" t="s">
        <v>3949</v>
      </c>
      <c r="F1202" s="164" t="s">
        <v>3947</v>
      </c>
      <c r="G1202" s="165" t="s">
        <v>552</v>
      </c>
      <c r="H1202" s="166" t="s">
        <v>3937</v>
      </c>
      <c r="I1202" s="167">
        <v>6</v>
      </c>
      <c r="J1202" s="168" t="s">
        <v>3950</v>
      </c>
      <c r="L1202" s="170">
        <v>6</v>
      </c>
    </row>
    <row r="1203" spans="1:12" x14ac:dyDescent="0.25">
      <c r="A1203" s="171" t="str">
        <f t="shared" si="72"/>
        <v>81726BH</v>
      </c>
      <c r="B1203" s="171" t="str">
        <f t="shared" si="73"/>
        <v>HESTER</v>
      </c>
      <c r="C1203" s="171" t="str">
        <f t="shared" si="74"/>
        <v>Шляпа</v>
      </c>
      <c r="D1203" s="172" t="str">
        <f t="shared" si="75"/>
        <v>Шляпы</v>
      </c>
      <c r="E1203" s="163" t="s">
        <v>3951</v>
      </c>
      <c r="F1203" s="164" t="s">
        <v>3947</v>
      </c>
      <c r="G1203" s="165" t="s">
        <v>553</v>
      </c>
      <c r="H1203" s="166" t="s">
        <v>3937</v>
      </c>
      <c r="I1203" s="167">
        <v>5</v>
      </c>
      <c r="J1203" s="168" t="s">
        <v>3952</v>
      </c>
      <c r="L1203" s="170">
        <v>5</v>
      </c>
    </row>
    <row r="1204" spans="1:12" x14ac:dyDescent="0.25">
      <c r="A1204" s="171" t="str">
        <f t="shared" si="72"/>
        <v>81726BH</v>
      </c>
      <c r="B1204" s="171" t="str">
        <f t="shared" si="73"/>
        <v>HESTER</v>
      </c>
      <c r="C1204" s="171" t="str">
        <f t="shared" si="74"/>
        <v>Шляпа</v>
      </c>
      <c r="D1204" s="172" t="str">
        <f t="shared" si="75"/>
        <v>Шляпы</v>
      </c>
      <c r="E1204" s="163" t="s">
        <v>3953</v>
      </c>
      <c r="F1204" s="164" t="s">
        <v>3947</v>
      </c>
      <c r="G1204" s="165" t="s">
        <v>550</v>
      </c>
      <c r="H1204" s="166" t="s">
        <v>3937</v>
      </c>
      <c r="I1204" s="167">
        <v>5</v>
      </c>
      <c r="J1204" s="168" t="s">
        <v>3952</v>
      </c>
      <c r="L1204" s="170">
        <v>5</v>
      </c>
    </row>
    <row r="1205" spans="1:12" x14ac:dyDescent="0.25">
      <c r="A1205" s="171" t="str">
        <f t="shared" si="72"/>
        <v>81727BH</v>
      </c>
      <c r="B1205" s="171" t="str">
        <f t="shared" si="73"/>
        <v>DENNEY</v>
      </c>
      <c r="C1205" s="171" t="str">
        <f t="shared" si="74"/>
        <v>Шляпа</v>
      </c>
      <c r="D1205" s="172" t="str">
        <f t="shared" si="75"/>
        <v>Шляпы</v>
      </c>
      <c r="E1205" s="163" t="s">
        <v>1585</v>
      </c>
      <c r="F1205" s="164" t="s">
        <v>1586</v>
      </c>
      <c r="G1205" s="165" t="s">
        <v>552</v>
      </c>
      <c r="H1205" s="166" t="s">
        <v>3954</v>
      </c>
      <c r="I1205" s="167">
        <v>2</v>
      </c>
      <c r="J1205" s="168" t="s">
        <v>3955</v>
      </c>
      <c r="L1205" s="170">
        <v>2</v>
      </c>
    </row>
    <row r="1206" spans="1:12" x14ac:dyDescent="0.25">
      <c r="A1206" s="171" t="str">
        <f t="shared" si="72"/>
        <v>81727BH</v>
      </c>
      <c r="B1206" s="171" t="str">
        <f t="shared" si="73"/>
        <v>DENNEY</v>
      </c>
      <c r="C1206" s="171" t="str">
        <f t="shared" si="74"/>
        <v>Шляпа</v>
      </c>
      <c r="D1206" s="172" t="str">
        <f t="shared" si="75"/>
        <v>Шляпы</v>
      </c>
      <c r="E1206" s="163" t="s">
        <v>1587</v>
      </c>
      <c r="F1206" s="164" t="s">
        <v>1586</v>
      </c>
      <c r="G1206" s="165" t="s">
        <v>553</v>
      </c>
      <c r="H1206" s="166" t="s">
        <v>3956</v>
      </c>
      <c r="I1206" s="167">
        <v>2</v>
      </c>
      <c r="J1206" s="168" t="s">
        <v>3957</v>
      </c>
      <c r="L1206" s="170">
        <v>2</v>
      </c>
    </row>
    <row r="1207" spans="1:12" x14ac:dyDescent="0.25">
      <c r="A1207" s="171" t="str">
        <f t="shared" si="72"/>
        <v>81729BH</v>
      </c>
      <c r="B1207" s="171" t="str">
        <f t="shared" si="73"/>
        <v>Bascom</v>
      </c>
      <c r="C1207" s="171" t="str">
        <f t="shared" si="74"/>
        <v>Шляпа</v>
      </c>
      <c r="D1207" s="172" t="str">
        <f t="shared" si="75"/>
        <v>Шляпы</v>
      </c>
      <c r="E1207" s="163" t="s">
        <v>3958</v>
      </c>
      <c r="F1207" s="164" t="s">
        <v>3959</v>
      </c>
      <c r="G1207" s="165" t="s">
        <v>552</v>
      </c>
      <c r="H1207" s="166" t="s">
        <v>3960</v>
      </c>
      <c r="I1207" s="167">
        <v>2</v>
      </c>
      <c r="J1207" s="168" t="s">
        <v>3961</v>
      </c>
      <c r="L1207" s="170">
        <v>2</v>
      </c>
    </row>
    <row r="1208" spans="1:12" x14ac:dyDescent="0.25">
      <c r="A1208" s="171" t="str">
        <f t="shared" si="72"/>
        <v>81729BH</v>
      </c>
      <c r="B1208" s="171" t="str">
        <f t="shared" si="73"/>
        <v>Bascom</v>
      </c>
      <c r="C1208" s="171" t="str">
        <f t="shared" si="74"/>
        <v>Шляпа</v>
      </c>
      <c r="D1208" s="172" t="str">
        <f t="shared" si="75"/>
        <v>Шляпы</v>
      </c>
      <c r="E1208" s="163" t="s">
        <v>3962</v>
      </c>
      <c r="F1208" s="164" t="s">
        <v>3959</v>
      </c>
      <c r="G1208" s="165" t="s">
        <v>553</v>
      </c>
      <c r="H1208" s="166" t="s">
        <v>3960</v>
      </c>
      <c r="I1208" s="167">
        <v>3</v>
      </c>
      <c r="J1208" s="168" t="s">
        <v>3963</v>
      </c>
      <c r="L1208" s="170">
        <v>3</v>
      </c>
    </row>
    <row r="1209" spans="1:12" x14ac:dyDescent="0.25">
      <c r="A1209" s="171" t="str">
        <f t="shared" si="72"/>
        <v>81729BH</v>
      </c>
      <c r="B1209" s="171" t="str">
        <f t="shared" si="73"/>
        <v>Bascom</v>
      </c>
      <c r="C1209" s="171" t="str">
        <f t="shared" si="74"/>
        <v>Шляпа</v>
      </c>
      <c r="D1209" s="172" t="str">
        <f t="shared" si="75"/>
        <v>Шляпы</v>
      </c>
      <c r="E1209" s="163" t="s">
        <v>3964</v>
      </c>
      <c r="F1209" s="164" t="s">
        <v>3959</v>
      </c>
      <c r="G1209" s="165" t="s">
        <v>550</v>
      </c>
      <c r="H1209" s="166" t="s">
        <v>3960</v>
      </c>
      <c r="I1209" s="167">
        <v>3</v>
      </c>
      <c r="J1209" s="168" t="s">
        <v>3963</v>
      </c>
      <c r="L1209" s="170">
        <v>3</v>
      </c>
    </row>
    <row r="1210" spans="1:12" x14ac:dyDescent="0.25">
      <c r="A1210" s="171" t="str">
        <f t="shared" si="72"/>
        <v>81729BH</v>
      </c>
      <c r="B1210" s="171" t="str">
        <f t="shared" si="73"/>
        <v>BASCOM</v>
      </c>
      <c r="C1210" s="171" t="str">
        <f t="shared" si="74"/>
        <v>Шляпа</v>
      </c>
      <c r="D1210" s="172" t="str">
        <f t="shared" si="75"/>
        <v>Шляпы</v>
      </c>
      <c r="E1210" s="163" t="s">
        <v>1692</v>
      </c>
      <c r="F1210" s="164" t="s">
        <v>1693</v>
      </c>
      <c r="G1210" s="165" t="s">
        <v>553</v>
      </c>
      <c r="H1210" s="166" t="s">
        <v>3965</v>
      </c>
      <c r="I1210" s="167">
        <v>1</v>
      </c>
      <c r="J1210" s="168" t="s">
        <v>3965</v>
      </c>
      <c r="L1210" s="170">
        <v>1</v>
      </c>
    </row>
    <row r="1211" spans="1:12" x14ac:dyDescent="0.25">
      <c r="A1211" s="171" t="str">
        <f t="shared" si="72"/>
        <v>81730BH</v>
      </c>
      <c r="B1211" s="171" t="str">
        <f t="shared" si="73"/>
        <v>NIVER</v>
      </c>
      <c r="C1211" s="171" t="str">
        <f t="shared" si="74"/>
        <v>Шляпа</v>
      </c>
      <c r="D1211" s="172" t="str">
        <f t="shared" si="75"/>
        <v>Шляпы</v>
      </c>
      <c r="E1211" s="163" t="s">
        <v>1694</v>
      </c>
      <c r="F1211" s="164" t="s">
        <v>1695</v>
      </c>
      <c r="G1211" s="165" t="s">
        <v>553</v>
      </c>
      <c r="H1211" s="166" t="s">
        <v>3966</v>
      </c>
      <c r="I1211" s="167">
        <v>1</v>
      </c>
      <c r="J1211" s="168" t="s">
        <v>3966</v>
      </c>
      <c r="L1211" s="170">
        <v>1</v>
      </c>
    </row>
    <row r="1212" spans="1:12" x14ac:dyDescent="0.25">
      <c r="A1212" s="171" t="str">
        <f t="shared" si="72"/>
        <v>81731BH</v>
      </c>
      <c r="B1212" s="171" t="str">
        <f t="shared" si="73"/>
        <v>CASPAR</v>
      </c>
      <c r="C1212" s="171" t="str">
        <f t="shared" si="74"/>
        <v>Шляпа</v>
      </c>
      <c r="D1212" s="172" t="str">
        <f t="shared" si="75"/>
        <v>Шляпы</v>
      </c>
      <c r="E1212" s="163" t="s">
        <v>1696</v>
      </c>
      <c r="F1212" s="164" t="s">
        <v>1697</v>
      </c>
      <c r="G1212" s="165" t="s">
        <v>553</v>
      </c>
      <c r="H1212" s="166" t="s">
        <v>3967</v>
      </c>
      <c r="I1212" s="167">
        <v>1</v>
      </c>
      <c r="J1212" s="168" t="s">
        <v>3967</v>
      </c>
      <c r="L1212" s="170">
        <v>1</v>
      </c>
    </row>
    <row r="1213" spans="1:12" x14ac:dyDescent="0.25">
      <c r="A1213" s="171" t="str">
        <f t="shared" si="72"/>
        <v>81732BH</v>
      </c>
      <c r="B1213" s="171" t="str">
        <f t="shared" si="73"/>
        <v>RONIT</v>
      </c>
      <c r="C1213" s="171" t="str">
        <f t="shared" si="74"/>
        <v>Шляпа</v>
      </c>
      <c r="D1213" s="172" t="str">
        <f t="shared" si="75"/>
        <v>Шляпы</v>
      </c>
      <c r="E1213" s="163" t="s">
        <v>1698</v>
      </c>
      <c r="F1213" s="164" t="s">
        <v>1699</v>
      </c>
      <c r="G1213" s="165" t="s">
        <v>553</v>
      </c>
      <c r="H1213" s="166" t="s">
        <v>3966</v>
      </c>
      <c r="I1213" s="167">
        <v>1</v>
      </c>
      <c r="J1213" s="168" t="s">
        <v>3966</v>
      </c>
      <c r="L1213" s="170">
        <v>1</v>
      </c>
    </row>
    <row r="1214" spans="1:12" x14ac:dyDescent="0.25">
      <c r="A1214" s="171" t="str">
        <f t="shared" si="72"/>
        <v>81733BH</v>
      </c>
      <c r="B1214" s="171" t="str">
        <f t="shared" si="73"/>
        <v>BLUME</v>
      </c>
      <c r="C1214" s="171" t="str">
        <f t="shared" si="74"/>
        <v>Шляпа</v>
      </c>
      <c r="D1214" s="172" t="str">
        <f t="shared" si="75"/>
        <v>Шляпы</v>
      </c>
      <c r="E1214" s="163" t="s">
        <v>1700</v>
      </c>
      <c r="F1214" s="164" t="s">
        <v>1701</v>
      </c>
      <c r="G1214" s="165" t="s">
        <v>553</v>
      </c>
      <c r="H1214" s="166" t="s">
        <v>3967</v>
      </c>
      <c r="I1214" s="167">
        <v>1</v>
      </c>
      <c r="J1214" s="168" t="s">
        <v>3967</v>
      </c>
      <c r="L1214" s="170">
        <v>1</v>
      </c>
    </row>
    <row r="1215" spans="1:12" x14ac:dyDescent="0.25">
      <c r="A1215" s="171" t="str">
        <f t="shared" si="72"/>
        <v>81735BH</v>
      </c>
      <c r="B1215" s="171" t="str">
        <f t="shared" si="73"/>
        <v>TIM</v>
      </c>
      <c r="C1215" s="171" t="str">
        <f t="shared" si="74"/>
        <v>Шляпа</v>
      </c>
      <c r="D1215" s="172" t="str">
        <f t="shared" si="75"/>
        <v>Шляпы</v>
      </c>
      <c r="E1215" s="163" t="s">
        <v>3968</v>
      </c>
      <c r="F1215" s="164" t="s">
        <v>2176</v>
      </c>
      <c r="G1215" s="165" t="s">
        <v>555</v>
      </c>
      <c r="H1215" s="166" t="s">
        <v>3969</v>
      </c>
      <c r="I1215" s="167">
        <v>2</v>
      </c>
      <c r="J1215" s="168" t="s">
        <v>3970</v>
      </c>
      <c r="L1215" s="170">
        <v>2</v>
      </c>
    </row>
    <row r="1216" spans="1:12" x14ac:dyDescent="0.25">
      <c r="A1216" s="171" t="str">
        <f t="shared" si="72"/>
        <v>81735BH</v>
      </c>
      <c r="B1216" s="171" t="str">
        <f t="shared" si="73"/>
        <v>TIM</v>
      </c>
      <c r="C1216" s="171" t="str">
        <f t="shared" si="74"/>
        <v>Шляпа</v>
      </c>
      <c r="D1216" s="172" t="str">
        <f t="shared" si="75"/>
        <v>Шляпы</v>
      </c>
      <c r="E1216" s="163" t="s">
        <v>3971</v>
      </c>
      <c r="F1216" s="164" t="s">
        <v>2176</v>
      </c>
      <c r="G1216" s="165" t="s">
        <v>552</v>
      </c>
      <c r="H1216" s="166" t="s">
        <v>3969</v>
      </c>
      <c r="I1216" s="167">
        <v>5</v>
      </c>
      <c r="J1216" s="168" t="s">
        <v>3972</v>
      </c>
      <c r="L1216" s="170">
        <v>5</v>
      </c>
    </row>
    <row r="1217" spans="1:12" x14ac:dyDescent="0.25">
      <c r="A1217" s="171" t="str">
        <f t="shared" si="72"/>
        <v>81735BH</v>
      </c>
      <c r="B1217" s="171" t="str">
        <f t="shared" si="73"/>
        <v>TIM</v>
      </c>
      <c r="C1217" s="171" t="str">
        <f t="shared" si="74"/>
        <v>Шляпа</v>
      </c>
      <c r="D1217" s="172" t="str">
        <f t="shared" si="75"/>
        <v>Шляпы</v>
      </c>
      <c r="E1217" s="163" t="s">
        <v>2175</v>
      </c>
      <c r="F1217" s="164" t="s">
        <v>2176</v>
      </c>
      <c r="G1217" s="165" t="s">
        <v>553</v>
      </c>
      <c r="H1217" s="166" t="s">
        <v>3969</v>
      </c>
      <c r="I1217" s="167">
        <v>3</v>
      </c>
      <c r="J1217" s="168" t="s">
        <v>3973</v>
      </c>
      <c r="L1217" s="170">
        <v>3</v>
      </c>
    </row>
    <row r="1218" spans="1:12" x14ac:dyDescent="0.25">
      <c r="A1218" s="171" t="str">
        <f t="shared" si="72"/>
        <v>81736BH</v>
      </c>
      <c r="B1218" s="171" t="str">
        <f t="shared" si="73"/>
        <v>PAULY</v>
      </c>
      <c r="C1218" s="171" t="str">
        <f t="shared" si="74"/>
        <v>Шляпа</v>
      </c>
      <c r="D1218" s="172" t="str">
        <f t="shared" si="75"/>
        <v>Шляпы</v>
      </c>
      <c r="E1218" s="163" t="s">
        <v>2177</v>
      </c>
      <c r="F1218" s="164" t="s">
        <v>2178</v>
      </c>
      <c r="G1218" s="165" t="s">
        <v>553</v>
      </c>
      <c r="H1218" s="166" t="s">
        <v>3974</v>
      </c>
      <c r="I1218" s="167">
        <v>1</v>
      </c>
      <c r="J1218" s="168" t="s">
        <v>3975</v>
      </c>
      <c r="L1218" s="170">
        <v>1</v>
      </c>
    </row>
    <row r="1219" spans="1:12" x14ac:dyDescent="0.25">
      <c r="A1219" s="171" t="str">
        <f t="shared" ref="A1219:A1282" si="76">_xlfn.LET(_xlpm.START,FIND("арт. ",F1219)+5,_xlpm.END,FIND(" ",F1219,_xlpm.START),_xlpm.Result,TRIM(MID(F1219,_xlpm.START,_xlpm.END-_xlpm.START)),IFERROR(VALUE(_xlpm.Result),_xlpm.Result))</f>
        <v>81738BH</v>
      </c>
      <c r="B1219" s="171" t="str">
        <f t="shared" ref="B1219:B1282" si="77">_xlfn.LET(_xlpm.START,FIND("арт. ",F1219)+13,_xlpm.END,FIND("(",F1219),TRIM(MID(F1219,_xlpm.START,_xlpm.END-_xlpm.START)))</f>
        <v>BALANS ROLL UP</v>
      </c>
      <c r="C1219" s="171" t="str">
        <f t="shared" ref="C1219:C1282" si="78">_xlfn.LET(_xlpm.START,1,_xlpm.END,FIND(MID($Q$1,1,1),F1219),TRIM(MID(F1219,_xlpm.START,_xlpm.END-_xlpm.START)))</f>
        <v>Шляпа</v>
      </c>
      <c r="D1219" s="172" t="str">
        <f t="shared" ref="D1219:D1282" si="79">VLOOKUP(C1219,M:N,2,0)</f>
        <v>Шляпы</v>
      </c>
      <c r="E1219" s="163" t="s">
        <v>3976</v>
      </c>
      <c r="F1219" s="164" t="s">
        <v>3977</v>
      </c>
      <c r="G1219" s="165" t="s">
        <v>555</v>
      </c>
      <c r="H1219" s="166" t="s">
        <v>3969</v>
      </c>
      <c r="I1219" s="167">
        <v>2</v>
      </c>
      <c r="J1219" s="168" t="s">
        <v>3970</v>
      </c>
      <c r="L1219" s="170">
        <v>2</v>
      </c>
    </row>
    <row r="1220" spans="1:12" x14ac:dyDescent="0.25">
      <c r="A1220" s="171" t="str">
        <f t="shared" si="76"/>
        <v>81738BH</v>
      </c>
      <c r="B1220" s="171" t="str">
        <f t="shared" si="77"/>
        <v>BALANS ROLL UP</v>
      </c>
      <c r="C1220" s="171" t="str">
        <f t="shared" si="78"/>
        <v>Шляпа</v>
      </c>
      <c r="D1220" s="172" t="str">
        <f t="shared" si="79"/>
        <v>Шляпы</v>
      </c>
      <c r="E1220" s="163" t="s">
        <v>3978</v>
      </c>
      <c r="F1220" s="164" t="s">
        <v>3977</v>
      </c>
      <c r="G1220" s="165" t="s">
        <v>552</v>
      </c>
      <c r="H1220" s="166" t="s">
        <v>3969</v>
      </c>
      <c r="I1220" s="167">
        <v>5</v>
      </c>
      <c r="J1220" s="168" t="s">
        <v>3972</v>
      </c>
      <c r="L1220" s="170">
        <v>5</v>
      </c>
    </row>
    <row r="1221" spans="1:12" x14ac:dyDescent="0.25">
      <c r="A1221" s="171" t="str">
        <f t="shared" si="76"/>
        <v>81738BH</v>
      </c>
      <c r="B1221" s="171" t="str">
        <f t="shared" si="77"/>
        <v>BALANS ROLL UP</v>
      </c>
      <c r="C1221" s="171" t="str">
        <f t="shared" si="78"/>
        <v>Шляпа</v>
      </c>
      <c r="D1221" s="172" t="str">
        <f t="shared" si="79"/>
        <v>Шляпы</v>
      </c>
      <c r="E1221" s="163" t="s">
        <v>3979</v>
      </c>
      <c r="F1221" s="164" t="s">
        <v>3977</v>
      </c>
      <c r="G1221" s="165" t="s">
        <v>553</v>
      </c>
      <c r="H1221" s="166" t="s">
        <v>3969</v>
      </c>
      <c r="I1221" s="167">
        <v>5</v>
      </c>
      <c r="J1221" s="168" t="s">
        <v>3972</v>
      </c>
      <c r="L1221" s="170">
        <v>5</v>
      </c>
    </row>
    <row r="1222" spans="1:12" x14ac:dyDescent="0.25">
      <c r="A1222" s="171" t="str">
        <f t="shared" si="76"/>
        <v>81738BH</v>
      </c>
      <c r="B1222" s="171" t="str">
        <f t="shared" si="77"/>
        <v>BALANS ROLL UP</v>
      </c>
      <c r="C1222" s="171" t="str">
        <f t="shared" si="78"/>
        <v>Шляпа</v>
      </c>
      <c r="D1222" s="172" t="str">
        <f t="shared" si="79"/>
        <v>Шляпы</v>
      </c>
      <c r="E1222" s="163" t="s">
        <v>3980</v>
      </c>
      <c r="F1222" s="164" t="s">
        <v>3977</v>
      </c>
      <c r="G1222" s="165" t="s">
        <v>550</v>
      </c>
      <c r="H1222" s="166" t="s">
        <v>3969</v>
      </c>
      <c r="I1222" s="167">
        <v>3</v>
      </c>
      <c r="J1222" s="168" t="s">
        <v>3973</v>
      </c>
      <c r="L1222" s="170">
        <v>3</v>
      </c>
    </row>
    <row r="1223" spans="1:12" x14ac:dyDescent="0.25">
      <c r="A1223" s="171" t="str">
        <f t="shared" si="76"/>
        <v>81738BH</v>
      </c>
      <c r="B1223" s="171" t="str">
        <f t="shared" si="77"/>
        <v>BALANS ROLL UP</v>
      </c>
      <c r="C1223" s="171" t="str">
        <f t="shared" si="78"/>
        <v>Шляпа</v>
      </c>
      <c r="D1223" s="172" t="str">
        <f t="shared" si="79"/>
        <v>Шляпы</v>
      </c>
      <c r="E1223" s="163" t="s">
        <v>3981</v>
      </c>
      <c r="F1223" s="164" t="s">
        <v>3982</v>
      </c>
      <c r="G1223" s="165" t="s">
        <v>553</v>
      </c>
      <c r="H1223" s="166" t="s">
        <v>3983</v>
      </c>
      <c r="I1223" s="167">
        <v>1</v>
      </c>
      <c r="J1223" s="168" t="s">
        <v>3983</v>
      </c>
      <c r="L1223" s="170">
        <v>1</v>
      </c>
    </row>
    <row r="1224" spans="1:12" x14ac:dyDescent="0.25">
      <c r="A1224" s="171" t="str">
        <f t="shared" si="76"/>
        <v>81738BH</v>
      </c>
      <c r="B1224" s="171" t="str">
        <f t="shared" si="77"/>
        <v>BALANS ROLL UP</v>
      </c>
      <c r="C1224" s="171" t="str">
        <f t="shared" si="78"/>
        <v>Шляпа</v>
      </c>
      <c r="D1224" s="172" t="str">
        <f t="shared" si="79"/>
        <v>Шляпы</v>
      </c>
      <c r="E1224" s="163" t="s">
        <v>2179</v>
      </c>
      <c r="F1224" s="164" t="s">
        <v>2180</v>
      </c>
      <c r="G1224" s="165" t="s">
        <v>553</v>
      </c>
      <c r="H1224" s="166" t="s">
        <v>3974</v>
      </c>
      <c r="I1224" s="167">
        <v>1</v>
      </c>
      <c r="J1224" s="168" t="s">
        <v>3975</v>
      </c>
      <c r="L1224" s="170">
        <v>1</v>
      </c>
    </row>
    <row r="1225" spans="1:12" x14ac:dyDescent="0.25">
      <c r="A1225" s="171" t="str">
        <f t="shared" si="76"/>
        <v>81739BH</v>
      </c>
      <c r="B1225" s="171" t="str">
        <f t="shared" si="77"/>
        <v>CARVER</v>
      </c>
      <c r="C1225" s="171" t="str">
        <f t="shared" si="78"/>
        <v>Шляпа</v>
      </c>
      <c r="D1225" s="172" t="str">
        <f t="shared" si="79"/>
        <v>Шляпы</v>
      </c>
      <c r="E1225" s="163" t="s">
        <v>2181</v>
      </c>
      <c r="F1225" s="164" t="s">
        <v>2182</v>
      </c>
      <c r="G1225" s="165" t="s">
        <v>553</v>
      </c>
      <c r="H1225" s="166" t="s">
        <v>3984</v>
      </c>
      <c r="I1225" s="167">
        <v>1</v>
      </c>
      <c r="J1225" s="168" t="s">
        <v>3984</v>
      </c>
      <c r="L1225" s="170">
        <v>1</v>
      </c>
    </row>
    <row r="1226" spans="1:12" x14ac:dyDescent="0.25">
      <c r="A1226" s="171" t="str">
        <f t="shared" si="76"/>
        <v>81741BH</v>
      </c>
      <c r="B1226" s="171" t="str">
        <f t="shared" si="77"/>
        <v>WESTFIELD</v>
      </c>
      <c r="C1226" s="171" t="str">
        <f t="shared" si="78"/>
        <v>Шляпа</v>
      </c>
      <c r="D1226" s="172" t="str">
        <f t="shared" si="79"/>
        <v>Шляпы</v>
      </c>
      <c r="E1226" s="163" t="s">
        <v>2183</v>
      </c>
      <c r="F1226" s="164" t="s">
        <v>2184</v>
      </c>
      <c r="G1226" s="165" t="s">
        <v>553</v>
      </c>
      <c r="H1226" s="166" t="s">
        <v>3985</v>
      </c>
      <c r="I1226" s="167">
        <v>1</v>
      </c>
      <c r="J1226" s="168" t="s">
        <v>3985</v>
      </c>
      <c r="L1226" s="170">
        <v>1</v>
      </c>
    </row>
    <row r="1227" spans="1:12" x14ac:dyDescent="0.25">
      <c r="A1227" s="171" t="str">
        <f t="shared" si="76"/>
        <v>81742BH</v>
      </c>
      <c r="B1227" s="171" t="str">
        <f t="shared" si="77"/>
        <v>LARSON</v>
      </c>
      <c r="C1227" s="171" t="str">
        <f t="shared" si="78"/>
        <v>Шляпа</v>
      </c>
      <c r="D1227" s="172" t="str">
        <f t="shared" si="79"/>
        <v>Шляпы</v>
      </c>
      <c r="E1227" s="163" t="s">
        <v>2185</v>
      </c>
      <c r="F1227" s="164" t="s">
        <v>2186</v>
      </c>
      <c r="G1227" s="165" t="s">
        <v>553</v>
      </c>
      <c r="H1227" s="166" t="s">
        <v>3984</v>
      </c>
      <c r="I1227" s="167">
        <v>1</v>
      </c>
      <c r="J1227" s="168" t="s">
        <v>3984</v>
      </c>
      <c r="L1227" s="170">
        <v>1</v>
      </c>
    </row>
    <row r="1228" spans="1:12" x14ac:dyDescent="0.25">
      <c r="A1228" s="171" t="str">
        <f t="shared" si="76"/>
        <v>81743BH</v>
      </c>
      <c r="B1228" s="171" t="str">
        <f t="shared" si="77"/>
        <v>BRILL</v>
      </c>
      <c r="C1228" s="171" t="str">
        <f t="shared" si="78"/>
        <v>Шляпа</v>
      </c>
      <c r="D1228" s="172" t="str">
        <f t="shared" si="79"/>
        <v>Шляпы</v>
      </c>
      <c r="E1228" s="163" t="s">
        <v>3986</v>
      </c>
      <c r="F1228" s="164" t="s">
        <v>3987</v>
      </c>
      <c r="G1228" s="165" t="s">
        <v>553</v>
      </c>
      <c r="H1228" s="166" t="s">
        <v>3988</v>
      </c>
      <c r="I1228" s="167">
        <v>1</v>
      </c>
      <c r="J1228" s="168" t="s">
        <v>3988</v>
      </c>
      <c r="L1228" s="170">
        <v>1</v>
      </c>
    </row>
    <row r="1229" spans="1:12" x14ac:dyDescent="0.25">
      <c r="A1229" s="171" t="str">
        <f t="shared" si="76"/>
        <v>81744BH</v>
      </c>
      <c r="B1229" s="171" t="str">
        <f t="shared" si="77"/>
        <v>ELI</v>
      </c>
      <c r="C1229" s="171" t="str">
        <f t="shared" si="78"/>
        <v>Шляпа</v>
      </c>
      <c r="D1229" s="172" t="str">
        <f t="shared" si="79"/>
        <v>Шляпы</v>
      </c>
      <c r="E1229" s="163" t="s">
        <v>3989</v>
      </c>
      <c r="F1229" s="164" t="s">
        <v>3990</v>
      </c>
      <c r="G1229" s="165" t="s">
        <v>553</v>
      </c>
      <c r="H1229" s="166" t="s">
        <v>3991</v>
      </c>
      <c r="I1229" s="167">
        <v>1</v>
      </c>
      <c r="J1229" s="168" t="s">
        <v>3991</v>
      </c>
      <c r="L1229" s="170">
        <v>1</v>
      </c>
    </row>
    <row r="1230" spans="1:12" x14ac:dyDescent="0.25">
      <c r="A1230" s="171" t="str">
        <f t="shared" si="76"/>
        <v>81747BH</v>
      </c>
      <c r="B1230" s="171" t="str">
        <f t="shared" si="77"/>
        <v>DARIO</v>
      </c>
      <c r="C1230" s="171" t="str">
        <f t="shared" si="78"/>
        <v>Шляпа</v>
      </c>
      <c r="D1230" s="172" t="str">
        <f t="shared" si="79"/>
        <v>Шляпы</v>
      </c>
      <c r="E1230" s="163" t="s">
        <v>3992</v>
      </c>
      <c r="F1230" s="164" t="s">
        <v>3993</v>
      </c>
      <c r="G1230" s="165" t="s">
        <v>553</v>
      </c>
      <c r="H1230" s="166" t="s">
        <v>3994</v>
      </c>
      <c r="I1230" s="167">
        <v>1</v>
      </c>
      <c r="J1230" s="168" t="s">
        <v>3994</v>
      </c>
      <c r="L1230" s="170">
        <v>1</v>
      </c>
    </row>
    <row r="1231" spans="1:12" x14ac:dyDescent="0.25">
      <c r="A1231" s="171">
        <f t="shared" si="76"/>
        <v>81801</v>
      </c>
      <c r="B1231" s="171" t="str">
        <f t="shared" si="77"/>
        <v>LSHIRE</v>
      </c>
      <c r="C1231" s="171" t="str">
        <f t="shared" si="78"/>
        <v>Шляпа</v>
      </c>
      <c r="D1231" s="172" t="str">
        <f t="shared" si="79"/>
        <v>Шляпы</v>
      </c>
      <c r="E1231" s="163" t="s">
        <v>792</v>
      </c>
      <c r="F1231" s="164" t="s">
        <v>1052</v>
      </c>
      <c r="G1231" s="165" t="s">
        <v>552</v>
      </c>
      <c r="H1231" s="166" t="s">
        <v>3995</v>
      </c>
      <c r="I1231" s="167">
        <v>1</v>
      </c>
      <c r="J1231" s="168" t="s">
        <v>3995</v>
      </c>
      <c r="L1231" s="170">
        <v>1</v>
      </c>
    </row>
    <row r="1232" spans="1:12" x14ac:dyDescent="0.25">
      <c r="A1232" s="171">
        <f t="shared" si="76"/>
        <v>81801</v>
      </c>
      <c r="B1232" s="171" t="str">
        <f t="shared" si="77"/>
        <v>LSHIRE</v>
      </c>
      <c r="C1232" s="171" t="str">
        <f t="shared" si="78"/>
        <v>Шляпа</v>
      </c>
      <c r="D1232" s="172" t="str">
        <f t="shared" si="79"/>
        <v>Шляпы</v>
      </c>
      <c r="E1232" s="163" t="s">
        <v>793</v>
      </c>
      <c r="F1232" s="164" t="s">
        <v>794</v>
      </c>
      <c r="G1232" s="165" t="s">
        <v>553</v>
      </c>
      <c r="H1232" s="166" t="s">
        <v>3996</v>
      </c>
      <c r="I1232" s="167">
        <v>1</v>
      </c>
      <c r="J1232" s="168" t="s">
        <v>3996</v>
      </c>
      <c r="L1232" s="170">
        <v>1</v>
      </c>
    </row>
    <row r="1233" spans="1:12" x14ac:dyDescent="0.25">
      <c r="A1233" s="171">
        <f t="shared" si="76"/>
        <v>81802</v>
      </c>
      <c r="B1233" s="171" t="str">
        <f t="shared" si="77"/>
        <v>CHER</v>
      </c>
      <c r="C1233" s="171" t="str">
        <f t="shared" si="78"/>
        <v>Шляпа</v>
      </c>
      <c r="D1233" s="172" t="str">
        <f t="shared" si="79"/>
        <v>Шляпы</v>
      </c>
      <c r="E1233" s="163" t="s">
        <v>1418</v>
      </c>
      <c r="F1233" s="164" t="s">
        <v>1059</v>
      </c>
      <c r="G1233" s="165" t="s">
        <v>555</v>
      </c>
      <c r="H1233" s="166" t="s">
        <v>3997</v>
      </c>
      <c r="I1233" s="167">
        <v>1</v>
      </c>
      <c r="J1233" s="168" t="s">
        <v>3997</v>
      </c>
      <c r="L1233" s="170">
        <v>1</v>
      </c>
    </row>
    <row r="1234" spans="1:12" x14ac:dyDescent="0.25">
      <c r="A1234" s="171">
        <f t="shared" si="76"/>
        <v>81802</v>
      </c>
      <c r="B1234" s="171" t="str">
        <f t="shared" si="77"/>
        <v>CHER</v>
      </c>
      <c r="C1234" s="171" t="str">
        <f t="shared" si="78"/>
        <v>Шляпа</v>
      </c>
      <c r="D1234" s="172" t="str">
        <f t="shared" si="79"/>
        <v>Шляпы</v>
      </c>
      <c r="E1234" s="163" t="s">
        <v>1058</v>
      </c>
      <c r="F1234" s="164" t="s">
        <v>1059</v>
      </c>
      <c r="G1234" s="165" t="s">
        <v>553</v>
      </c>
      <c r="H1234" s="166" t="s">
        <v>3998</v>
      </c>
      <c r="I1234" s="167">
        <v>1</v>
      </c>
      <c r="J1234" s="168" t="s">
        <v>3999</v>
      </c>
      <c r="L1234" s="170">
        <v>1</v>
      </c>
    </row>
    <row r="1235" spans="1:12" x14ac:dyDescent="0.25">
      <c r="A1235" s="171">
        <f t="shared" si="76"/>
        <v>81802</v>
      </c>
      <c r="B1235" s="171" t="str">
        <f t="shared" si="77"/>
        <v>CHER</v>
      </c>
      <c r="C1235" s="171" t="str">
        <f t="shared" si="78"/>
        <v>Шляпа</v>
      </c>
      <c r="D1235" s="172" t="str">
        <f t="shared" si="79"/>
        <v>Шляпы</v>
      </c>
      <c r="E1235" s="163" t="s">
        <v>1419</v>
      </c>
      <c r="F1235" s="164" t="s">
        <v>1059</v>
      </c>
      <c r="G1235" s="165" t="s">
        <v>550</v>
      </c>
      <c r="H1235" s="166" t="s">
        <v>4000</v>
      </c>
      <c r="I1235" s="167">
        <v>1</v>
      </c>
      <c r="J1235" s="168" t="s">
        <v>4001</v>
      </c>
      <c r="L1235" s="170">
        <v>1</v>
      </c>
    </row>
    <row r="1236" spans="1:12" x14ac:dyDescent="0.25">
      <c r="A1236" s="171">
        <f t="shared" si="76"/>
        <v>81802</v>
      </c>
      <c r="B1236" s="171" t="str">
        <f t="shared" si="77"/>
        <v>CHER</v>
      </c>
      <c r="C1236" s="171" t="str">
        <f t="shared" si="78"/>
        <v>Шляпа</v>
      </c>
      <c r="D1236" s="172" t="str">
        <f t="shared" si="79"/>
        <v>Шляпы</v>
      </c>
      <c r="E1236" s="163" t="s">
        <v>1415</v>
      </c>
      <c r="F1236" s="164" t="s">
        <v>1416</v>
      </c>
      <c r="G1236" s="165" t="s">
        <v>552</v>
      </c>
      <c r="H1236" s="166" t="s">
        <v>3997</v>
      </c>
      <c r="I1236" s="167">
        <v>2</v>
      </c>
      <c r="J1236" s="168" t="s">
        <v>4002</v>
      </c>
      <c r="L1236" s="170">
        <v>2</v>
      </c>
    </row>
    <row r="1237" spans="1:12" x14ac:dyDescent="0.25">
      <c r="A1237" s="171">
        <f t="shared" si="76"/>
        <v>81802</v>
      </c>
      <c r="B1237" s="171" t="str">
        <f t="shared" si="77"/>
        <v>CHER</v>
      </c>
      <c r="C1237" s="171" t="str">
        <f t="shared" si="78"/>
        <v>Шляпа</v>
      </c>
      <c r="D1237" s="172" t="str">
        <f t="shared" si="79"/>
        <v>Шляпы</v>
      </c>
      <c r="E1237" s="163" t="s">
        <v>1417</v>
      </c>
      <c r="F1237" s="164" t="s">
        <v>1416</v>
      </c>
      <c r="G1237" s="165" t="s">
        <v>553</v>
      </c>
      <c r="H1237" s="166" t="s">
        <v>3997</v>
      </c>
      <c r="I1237" s="167">
        <v>2</v>
      </c>
      <c r="J1237" s="168" t="s">
        <v>4002</v>
      </c>
      <c r="L1237" s="170">
        <v>2</v>
      </c>
    </row>
    <row r="1238" spans="1:12" x14ac:dyDescent="0.25">
      <c r="A1238" s="171">
        <f t="shared" si="76"/>
        <v>81810</v>
      </c>
      <c r="B1238" s="171" t="str">
        <f t="shared" si="77"/>
        <v>ITS</v>
      </c>
      <c r="C1238" s="171" t="str">
        <f t="shared" si="78"/>
        <v>Шляпа</v>
      </c>
      <c r="D1238" s="172" t="str">
        <f t="shared" si="79"/>
        <v>Шляпы</v>
      </c>
      <c r="E1238" s="163" t="s">
        <v>1914</v>
      </c>
      <c r="F1238" s="164" t="s">
        <v>1420</v>
      </c>
      <c r="G1238" s="165" t="s">
        <v>552</v>
      </c>
      <c r="H1238" s="166" t="s">
        <v>4003</v>
      </c>
      <c r="I1238" s="167">
        <v>4</v>
      </c>
      <c r="J1238" s="168" t="s">
        <v>4004</v>
      </c>
      <c r="L1238" s="170">
        <v>4</v>
      </c>
    </row>
    <row r="1239" spans="1:12" x14ac:dyDescent="0.25">
      <c r="A1239" s="171">
        <f t="shared" si="76"/>
        <v>81810</v>
      </c>
      <c r="B1239" s="171" t="str">
        <f t="shared" si="77"/>
        <v>ITS</v>
      </c>
      <c r="C1239" s="171" t="str">
        <f t="shared" si="78"/>
        <v>Шляпа</v>
      </c>
      <c r="D1239" s="172" t="str">
        <f t="shared" si="79"/>
        <v>Шляпы</v>
      </c>
      <c r="E1239" s="163" t="s">
        <v>1915</v>
      </c>
      <c r="F1239" s="164" t="s">
        <v>1420</v>
      </c>
      <c r="G1239" s="165" t="s">
        <v>553</v>
      </c>
      <c r="H1239" s="166" t="s">
        <v>4005</v>
      </c>
      <c r="I1239" s="167">
        <v>2</v>
      </c>
      <c r="J1239" s="168" t="s">
        <v>4006</v>
      </c>
      <c r="L1239" s="170">
        <v>2</v>
      </c>
    </row>
    <row r="1240" spans="1:12" x14ac:dyDescent="0.25">
      <c r="A1240" s="171">
        <f t="shared" si="76"/>
        <v>81810</v>
      </c>
      <c r="B1240" s="171" t="str">
        <f t="shared" si="77"/>
        <v>ITS</v>
      </c>
      <c r="C1240" s="171" t="str">
        <f t="shared" si="78"/>
        <v>Шляпа</v>
      </c>
      <c r="D1240" s="172" t="str">
        <f t="shared" si="79"/>
        <v>Шляпы</v>
      </c>
      <c r="E1240" s="163" t="s">
        <v>4007</v>
      </c>
      <c r="F1240" s="164" t="s">
        <v>4008</v>
      </c>
      <c r="G1240" s="165" t="s">
        <v>553</v>
      </c>
      <c r="H1240" s="166" t="s">
        <v>4009</v>
      </c>
      <c r="I1240" s="167">
        <v>2</v>
      </c>
      <c r="J1240" s="168" t="s">
        <v>4010</v>
      </c>
      <c r="L1240" s="170">
        <v>2</v>
      </c>
    </row>
    <row r="1241" spans="1:12" x14ac:dyDescent="0.25">
      <c r="A1241" s="171">
        <f t="shared" si="76"/>
        <v>81810</v>
      </c>
      <c r="B1241" s="171" t="str">
        <f t="shared" si="77"/>
        <v>ITS</v>
      </c>
      <c r="C1241" s="171" t="str">
        <f t="shared" si="78"/>
        <v>Шляпа</v>
      </c>
      <c r="D1241" s="172" t="str">
        <f t="shared" si="79"/>
        <v>Шляпы</v>
      </c>
      <c r="E1241" s="163" t="s">
        <v>4011</v>
      </c>
      <c r="F1241" s="164" t="s">
        <v>4008</v>
      </c>
      <c r="G1241" s="165" t="s">
        <v>550</v>
      </c>
      <c r="H1241" s="166" t="s">
        <v>4003</v>
      </c>
      <c r="I1241" s="167">
        <v>1</v>
      </c>
      <c r="J1241" s="168" t="s">
        <v>4003</v>
      </c>
      <c r="L1241" s="170">
        <v>1</v>
      </c>
    </row>
    <row r="1242" spans="1:12" x14ac:dyDescent="0.25">
      <c r="A1242" s="171">
        <f t="shared" si="76"/>
        <v>81810</v>
      </c>
      <c r="B1242" s="171" t="str">
        <f t="shared" si="77"/>
        <v>ITS</v>
      </c>
      <c r="C1242" s="171" t="str">
        <f t="shared" si="78"/>
        <v>Шляпа</v>
      </c>
      <c r="D1242" s="172" t="str">
        <f t="shared" si="79"/>
        <v>Шляпы</v>
      </c>
      <c r="E1242" s="163" t="s">
        <v>4012</v>
      </c>
      <c r="F1242" s="164" t="s">
        <v>4013</v>
      </c>
      <c r="G1242" s="165" t="s">
        <v>555</v>
      </c>
      <c r="H1242" s="166" t="s">
        <v>4009</v>
      </c>
      <c r="I1242" s="167">
        <v>2</v>
      </c>
      <c r="J1242" s="168" t="s">
        <v>4010</v>
      </c>
      <c r="L1242" s="170">
        <v>2</v>
      </c>
    </row>
    <row r="1243" spans="1:12" x14ac:dyDescent="0.25">
      <c r="A1243" s="171">
        <f t="shared" si="76"/>
        <v>81810</v>
      </c>
      <c r="B1243" s="171" t="str">
        <f t="shared" si="77"/>
        <v>ITS</v>
      </c>
      <c r="C1243" s="171" t="str">
        <f t="shared" si="78"/>
        <v>Шляпа</v>
      </c>
      <c r="D1243" s="172" t="str">
        <f t="shared" si="79"/>
        <v>Шляпы</v>
      </c>
      <c r="E1243" s="163" t="s">
        <v>4014</v>
      </c>
      <c r="F1243" s="164" t="s">
        <v>4013</v>
      </c>
      <c r="G1243" s="165" t="s">
        <v>552</v>
      </c>
      <c r="H1243" s="166" t="s">
        <v>4009</v>
      </c>
      <c r="I1243" s="167">
        <v>3</v>
      </c>
      <c r="J1243" s="168" t="s">
        <v>4015</v>
      </c>
      <c r="L1243" s="170">
        <v>3</v>
      </c>
    </row>
    <row r="1244" spans="1:12" x14ac:dyDescent="0.25">
      <c r="A1244" s="171">
        <f t="shared" si="76"/>
        <v>81810</v>
      </c>
      <c r="B1244" s="171" t="str">
        <f t="shared" si="77"/>
        <v>ITS</v>
      </c>
      <c r="C1244" s="171" t="str">
        <f t="shared" si="78"/>
        <v>Шляпа</v>
      </c>
      <c r="D1244" s="172" t="str">
        <f t="shared" si="79"/>
        <v>Шляпы</v>
      </c>
      <c r="E1244" s="163" t="s">
        <v>4016</v>
      </c>
      <c r="F1244" s="164" t="s">
        <v>4013</v>
      </c>
      <c r="G1244" s="165" t="s">
        <v>553</v>
      </c>
      <c r="H1244" s="166" t="s">
        <v>4009</v>
      </c>
      <c r="I1244" s="167">
        <v>2</v>
      </c>
      <c r="J1244" s="168" t="s">
        <v>4010</v>
      </c>
      <c r="L1244" s="170">
        <v>2</v>
      </c>
    </row>
    <row r="1245" spans="1:12" x14ac:dyDescent="0.25">
      <c r="A1245" s="171">
        <f t="shared" si="76"/>
        <v>81810</v>
      </c>
      <c r="B1245" s="171" t="str">
        <f t="shared" si="77"/>
        <v>ITS</v>
      </c>
      <c r="C1245" s="171" t="str">
        <f t="shared" si="78"/>
        <v>Шляпа</v>
      </c>
      <c r="D1245" s="172" t="str">
        <f t="shared" si="79"/>
        <v>Шляпы</v>
      </c>
      <c r="E1245" s="163" t="s">
        <v>4017</v>
      </c>
      <c r="F1245" s="164" t="s">
        <v>4013</v>
      </c>
      <c r="G1245" s="165" t="s">
        <v>550</v>
      </c>
      <c r="H1245" s="166" t="s">
        <v>4003</v>
      </c>
      <c r="I1245" s="167">
        <v>1</v>
      </c>
      <c r="J1245" s="168" t="s">
        <v>4003</v>
      </c>
      <c r="L1245" s="170">
        <v>1</v>
      </c>
    </row>
    <row r="1246" spans="1:12" x14ac:dyDescent="0.25">
      <c r="A1246" s="171">
        <f t="shared" si="76"/>
        <v>81810</v>
      </c>
      <c r="B1246" s="171" t="str">
        <f t="shared" si="77"/>
        <v>ITS</v>
      </c>
      <c r="C1246" s="171" t="str">
        <f t="shared" si="78"/>
        <v>Шляпа</v>
      </c>
      <c r="D1246" s="172" t="str">
        <f t="shared" si="79"/>
        <v>Шляпы</v>
      </c>
      <c r="E1246" s="163" t="s">
        <v>4018</v>
      </c>
      <c r="F1246" s="164" t="s">
        <v>4019</v>
      </c>
      <c r="G1246" s="165" t="s">
        <v>553</v>
      </c>
      <c r="H1246" s="166" t="s">
        <v>3991</v>
      </c>
      <c r="I1246" s="167">
        <v>1</v>
      </c>
      <c r="J1246" s="168" t="s">
        <v>3991</v>
      </c>
      <c r="L1246" s="170">
        <v>1</v>
      </c>
    </row>
    <row r="1247" spans="1:12" x14ac:dyDescent="0.25">
      <c r="A1247" s="171">
        <f t="shared" si="76"/>
        <v>81810</v>
      </c>
      <c r="B1247" s="171" t="str">
        <f t="shared" si="77"/>
        <v>ITS</v>
      </c>
      <c r="C1247" s="171" t="str">
        <f t="shared" si="78"/>
        <v>Шляпа</v>
      </c>
      <c r="D1247" s="172" t="str">
        <f t="shared" si="79"/>
        <v>Шляпы</v>
      </c>
      <c r="E1247" s="163" t="s">
        <v>1916</v>
      </c>
      <c r="F1247" s="164" t="s">
        <v>4020</v>
      </c>
      <c r="G1247" s="165" t="s">
        <v>553</v>
      </c>
      <c r="H1247" s="166" t="s">
        <v>3997</v>
      </c>
      <c r="I1247" s="167">
        <v>1</v>
      </c>
      <c r="J1247" s="168" t="s">
        <v>3997</v>
      </c>
      <c r="L1247" s="170">
        <v>1</v>
      </c>
    </row>
    <row r="1248" spans="1:12" x14ac:dyDescent="0.25">
      <c r="A1248" s="171">
        <f t="shared" si="76"/>
        <v>81810</v>
      </c>
      <c r="B1248" s="171" t="str">
        <f t="shared" si="77"/>
        <v>ITS</v>
      </c>
      <c r="C1248" s="171" t="str">
        <f t="shared" si="78"/>
        <v>Шляпа</v>
      </c>
      <c r="D1248" s="172" t="str">
        <f t="shared" si="79"/>
        <v>Шляпы</v>
      </c>
      <c r="E1248" s="163" t="s">
        <v>1917</v>
      </c>
      <c r="F1248" s="164" t="s">
        <v>4020</v>
      </c>
      <c r="G1248" s="165" t="s">
        <v>550</v>
      </c>
      <c r="H1248" s="166" t="s">
        <v>4000</v>
      </c>
      <c r="I1248" s="167">
        <v>2</v>
      </c>
      <c r="J1248" s="168" t="s">
        <v>4021</v>
      </c>
      <c r="L1248" s="170">
        <v>2</v>
      </c>
    </row>
    <row r="1249" spans="1:12" x14ac:dyDescent="0.25">
      <c r="A1249" s="171" t="str">
        <f t="shared" si="76"/>
        <v>G14</v>
      </c>
      <c r="B1249" s="171" t="str">
        <f t="shared" si="77"/>
        <v>ROSE</v>
      </c>
      <c r="C1249" s="171" t="str">
        <f t="shared" si="78"/>
        <v>Шляпа</v>
      </c>
      <c r="D1249" s="172" t="str">
        <f t="shared" si="79"/>
        <v>Шляпы</v>
      </c>
      <c r="E1249" s="163" t="s">
        <v>1523</v>
      </c>
      <c r="F1249" s="164" t="s">
        <v>1522</v>
      </c>
      <c r="G1249" s="165" t="s">
        <v>550</v>
      </c>
      <c r="H1249" s="166" t="s">
        <v>3530</v>
      </c>
      <c r="I1249" s="167">
        <v>1</v>
      </c>
      <c r="J1249" s="168" t="s">
        <v>3530</v>
      </c>
      <c r="L1249" s="170">
        <v>1</v>
      </c>
    </row>
    <row r="1250" spans="1:12" x14ac:dyDescent="0.25">
      <c r="A1250" s="171" t="str">
        <f t="shared" si="76"/>
        <v>G15</v>
      </c>
      <c r="B1250" s="171" t="str">
        <f t="shared" si="77"/>
        <v>MBIA</v>
      </c>
      <c r="C1250" s="171" t="str">
        <f t="shared" si="78"/>
        <v>Шляпа</v>
      </c>
      <c r="D1250" s="172" t="str">
        <f t="shared" si="79"/>
        <v>Шляпы</v>
      </c>
      <c r="E1250" s="163" t="s">
        <v>1944</v>
      </c>
      <c r="F1250" s="164" t="s">
        <v>1082</v>
      </c>
      <c r="G1250" s="165" t="s">
        <v>555</v>
      </c>
      <c r="H1250" s="166" t="s">
        <v>4022</v>
      </c>
      <c r="I1250" s="167">
        <v>2</v>
      </c>
      <c r="J1250" s="168" t="s">
        <v>4023</v>
      </c>
      <c r="L1250" s="170">
        <v>2</v>
      </c>
    </row>
    <row r="1251" spans="1:12" x14ac:dyDescent="0.25">
      <c r="A1251" s="171" t="str">
        <f t="shared" si="76"/>
        <v>G15</v>
      </c>
      <c r="B1251" s="171" t="str">
        <f t="shared" si="77"/>
        <v>MBIA</v>
      </c>
      <c r="C1251" s="171" t="str">
        <f t="shared" si="78"/>
        <v>Шляпа</v>
      </c>
      <c r="D1251" s="172" t="str">
        <f t="shared" si="79"/>
        <v>Шляпы</v>
      </c>
      <c r="E1251" s="163" t="s">
        <v>4024</v>
      </c>
      <c r="F1251" s="164" t="s">
        <v>1082</v>
      </c>
      <c r="G1251" s="165" t="s">
        <v>553</v>
      </c>
      <c r="H1251" s="166" t="s">
        <v>4025</v>
      </c>
      <c r="I1251" s="167">
        <v>5</v>
      </c>
      <c r="J1251" s="168" t="s">
        <v>4026</v>
      </c>
      <c r="L1251" s="170">
        <v>5</v>
      </c>
    </row>
    <row r="1252" spans="1:12" x14ac:dyDescent="0.25">
      <c r="A1252" s="171" t="str">
        <f t="shared" si="76"/>
        <v>G15</v>
      </c>
      <c r="B1252" s="171" t="str">
        <f t="shared" si="77"/>
        <v>MBIA</v>
      </c>
      <c r="C1252" s="171" t="str">
        <f t="shared" si="78"/>
        <v>Шляпа</v>
      </c>
      <c r="D1252" s="172" t="str">
        <f t="shared" si="79"/>
        <v>Шляпы</v>
      </c>
      <c r="E1252" s="163" t="s">
        <v>1485</v>
      </c>
      <c r="F1252" s="164" t="s">
        <v>1082</v>
      </c>
      <c r="G1252" s="165" t="s">
        <v>550</v>
      </c>
      <c r="H1252" s="166" t="s">
        <v>4025</v>
      </c>
      <c r="I1252" s="167">
        <v>2</v>
      </c>
      <c r="J1252" s="168" t="s">
        <v>4027</v>
      </c>
      <c r="L1252" s="170">
        <v>2</v>
      </c>
    </row>
    <row r="1253" spans="1:12" x14ac:dyDescent="0.25">
      <c r="A1253" s="171" t="str">
        <f t="shared" si="76"/>
        <v>S2201A</v>
      </c>
      <c r="B1253" s="171" t="str">
        <f t="shared" si="77"/>
        <v>ELAND</v>
      </c>
      <c r="C1253" s="171" t="str">
        <f t="shared" si="78"/>
        <v>Шляпа</v>
      </c>
      <c r="D1253" s="172" t="str">
        <f t="shared" si="79"/>
        <v>Шляпы</v>
      </c>
      <c r="E1253" s="163" t="s">
        <v>4028</v>
      </c>
      <c r="F1253" s="164" t="s">
        <v>4029</v>
      </c>
      <c r="G1253" s="165" t="s">
        <v>550</v>
      </c>
      <c r="H1253" s="166" t="s">
        <v>4030</v>
      </c>
      <c r="I1253" s="167">
        <v>1</v>
      </c>
      <c r="J1253" s="168" t="s">
        <v>4030</v>
      </c>
      <c r="L1253" s="170">
        <v>1</v>
      </c>
    </row>
    <row r="1254" spans="1:12" x14ac:dyDescent="0.25">
      <c r="A1254" s="171" t="str">
        <f t="shared" si="76"/>
        <v>S2202B</v>
      </c>
      <c r="B1254" s="171" t="str">
        <f t="shared" si="77"/>
        <v>AYVILLE</v>
      </c>
      <c r="C1254" s="171" t="str">
        <f t="shared" si="78"/>
        <v>Шляпа</v>
      </c>
      <c r="D1254" s="172" t="str">
        <f t="shared" si="79"/>
        <v>Шляпы</v>
      </c>
      <c r="E1254" s="163" t="s">
        <v>4031</v>
      </c>
      <c r="F1254" s="164" t="s">
        <v>4032</v>
      </c>
      <c r="G1254" s="165" t="s">
        <v>552</v>
      </c>
      <c r="H1254" s="166" t="s">
        <v>4033</v>
      </c>
      <c r="I1254" s="167">
        <v>1</v>
      </c>
      <c r="J1254" s="168" t="s">
        <v>4033</v>
      </c>
      <c r="L1254" s="170">
        <v>1</v>
      </c>
    </row>
    <row r="1255" spans="1:12" x14ac:dyDescent="0.25">
      <c r="A1255" s="171" t="str">
        <f t="shared" si="76"/>
        <v>S2203C</v>
      </c>
      <c r="B1255" s="171" t="str">
        <f t="shared" si="77"/>
        <v>OUD</v>
      </c>
      <c r="C1255" s="171" t="str">
        <f t="shared" si="78"/>
        <v>Шляпа</v>
      </c>
      <c r="D1255" s="172" t="str">
        <f t="shared" si="79"/>
        <v>Шляпы</v>
      </c>
      <c r="E1255" s="163" t="s">
        <v>4034</v>
      </c>
      <c r="F1255" s="164" t="s">
        <v>4035</v>
      </c>
      <c r="G1255" s="165" t="s">
        <v>550</v>
      </c>
      <c r="H1255" s="166" t="s">
        <v>4036</v>
      </c>
      <c r="I1255" s="167">
        <v>1</v>
      </c>
      <c r="J1255" s="168" t="s">
        <v>4036</v>
      </c>
      <c r="L1255" s="170">
        <v>1</v>
      </c>
    </row>
    <row r="1256" spans="1:12" x14ac:dyDescent="0.25">
      <c r="A1256" s="171" t="str">
        <f t="shared" si="76"/>
        <v>S2204D</v>
      </c>
      <c r="B1256" s="171" t="str">
        <f t="shared" si="77"/>
        <v>IRK</v>
      </c>
      <c r="C1256" s="171" t="str">
        <f t="shared" si="78"/>
        <v>Шляпа</v>
      </c>
      <c r="D1256" s="172" t="str">
        <f t="shared" si="79"/>
        <v>Шляпы</v>
      </c>
      <c r="E1256" s="163" t="s">
        <v>4037</v>
      </c>
      <c r="F1256" s="164" t="s">
        <v>4038</v>
      </c>
      <c r="G1256" s="165" t="s">
        <v>552</v>
      </c>
      <c r="H1256" s="166" t="s">
        <v>4036</v>
      </c>
      <c r="I1256" s="167">
        <v>1</v>
      </c>
      <c r="J1256" s="168" t="s">
        <v>4036</v>
      </c>
      <c r="L1256" s="170">
        <v>1</v>
      </c>
    </row>
    <row r="1257" spans="1:12" x14ac:dyDescent="0.25">
      <c r="A1257" s="171" t="str">
        <f t="shared" si="76"/>
        <v>S2205E</v>
      </c>
      <c r="B1257" s="171" t="str">
        <f t="shared" si="77"/>
        <v>ECO</v>
      </c>
      <c r="C1257" s="171" t="str">
        <f t="shared" si="78"/>
        <v>Шляпа</v>
      </c>
      <c r="D1257" s="172" t="str">
        <f t="shared" si="79"/>
        <v>Шляпы</v>
      </c>
      <c r="E1257" s="163" t="s">
        <v>4039</v>
      </c>
      <c r="F1257" s="164" t="s">
        <v>4040</v>
      </c>
      <c r="G1257" s="165" t="s">
        <v>552</v>
      </c>
      <c r="H1257" s="166" t="s">
        <v>3642</v>
      </c>
      <c r="I1257" s="167">
        <v>1</v>
      </c>
      <c r="J1257" s="168" t="s">
        <v>3642</v>
      </c>
      <c r="L1257" s="170">
        <v>1</v>
      </c>
    </row>
    <row r="1258" spans="1:12" x14ac:dyDescent="0.25">
      <c r="A1258" s="171" t="str">
        <f t="shared" si="76"/>
        <v>S22BGA</v>
      </c>
      <c r="B1258" s="171" t="str">
        <f t="shared" si="77"/>
        <v>EEN</v>
      </c>
      <c r="C1258" s="171" t="str">
        <f t="shared" si="78"/>
        <v>Шляпа</v>
      </c>
      <c r="D1258" s="172" t="str">
        <f t="shared" si="79"/>
        <v>Шляпы</v>
      </c>
      <c r="E1258" s="163" t="s">
        <v>4041</v>
      </c>
      <c r="F1258" s="164" t="s">
        <v>4042</v>
      </c>
      <c r="G1258" s="165" t="s">
        <v>550</v>
      </c>
      <c r="H1258" s="166" t="s">
        <v>4043</v>
      </c>
      <c r="I1258" s="167">
        <v>1</v>
      </c>
      <c r="J1258" s="168" t="s">
        <v>4043</v>
      </c>
      <c r="L1258" s="170">
        <v>1</v>
      </c>
    </row>
    <row r="1259" spans="1:12" x14ac:dyDescent="0.25">
      <c r="A1259" s="171" t="str">
        <f t="shared" si="76"/>
        <v>S22BGB</v>
      </c>
      <c r="B1259" s="171" t="str">
        <f t="shared" si="77"/>
        <v>ERREN</v>
      </c>
      <c r="C1259" s="171" t="str">
        <f t="shared" si="78"/>
        <v>Шляпа</v>
      </c>
      <c r="D1259" s="172" t="str">
        <f t="shared" si="79"/>
        <v>Шляпы</v>
      </c>
      <c r="E1259" s="163" t="s">
        <v>4044</v>
      </c>
      <c r="F1259" s="164" t="s">
        <v>4045</v>
      </c>
      <c r="G1259" s="165" t="s">
        <v>552</v>
      </c>
      <c r="H1259" s="166" t="s">
        <v>4046</v>
      </c>
      <c r="I1259" s="167">
        <v>1</v>
      </c>
      <c r="J1259" s="168" t="s">
        <v>4046</v>
      </c>
      <c r="L1259" s="170">
        <v>1</v>
      </c>
    </row>
    <row r="1260" spans="1:12" x14ac:dyDescent="0.25">
      <c r="A1260" s="171" t="str">
        <f t="shared" si="76"/>
        <v>S22BGC</v>
      </c>
      <c r="B1260" s="171" t="str">
        <f t="shared" si="77"/>
        <v>ELAFIELD</v>
      </c>
      <c r="C1260" s="171" t="str">
        <f t="shared" si="78"/>
        <v>Шляпа</v>
      </c>
      <c r="D1260" s="172" t="str">
        <f t="shared" si="79"/>
        <v>Шляпы</v>
      </c>
      <c r="E1260" s="163" t="s">
        <v>4047</v>
      </c>
      <c r="F1260" s="164" t="s">
        <v>4048</v>
      </c>
      <c r="G1260" s="165" t="s">
        <v>550</v>
      </c>
      <c r="H1260" s="166" t="s">
        <v>4049</v>
      </c>
      <c r="I1260" s="167">
        <v>1</v>
      </c>
      <c r="J1260" s="168" t="s">
        <v>4049</v>
      </c>
      <c r="L1260" s="170">
        <v>1</v>
      </c>
    </row>
    <row r="1261" spans="1:12" x14ac:dyDescent="0.25">
      <c r="A1261" s="171" t="str">
        <f t="shared" si="76"/>
        <v>S22RDA</v>
      </c>
      <c r="B1261" s="171" t="str">
        <f t="shared" si="77"/>
        <v>OTHAN</v>
      </c>
      <c r="C1261" s="171" t="str">
        <f t="shared" si="78"/>
        <v>Шляпа</v>
      </c>
      <c r="D1261" s="172" t="str">
        <f t="shared" si="79"/>
        <v>Шляпы</v>
      </c>
      <c r="E1261" s="163" t="s">
        <v>4050</v>
      </c>
      <c r="F1261" s="164" t="s">
        <v>4051</v>
      </c>
      <c r="G1261" s="165" t="s">
        <v>552</v>
      </c>
      <c r="H1261" s="166" t="s">
        <v>4052</v>
      </c>
      <c r="I1261" s="167">
        <v>1</v>
      </c>
      <c r="J1261" s="168" t="s">
        <v>4053</v>
      </c>
      <c r="L1261" s="170">
        <v>1</v>
      </c>
    </row>
    <row r="1262" spans="1:12" x14ac:dyDescent="0.25">
      <c r="A1262" s="171" t="str">
        <f t="shared" si="76"/>
        <v>S22RDB</v>
      </c>
      <c r="B1262" s="171" t="str">
        <f t="shared" si="77"/>
        <v>ONEGAL</v>
      </c>
      <c r="C1262" s="171" t="str">
        <f t="shared" si="78"/>
        <v>Шляпа</v>
      </c>
      <c r="D1262" s="172" t="str">
        <f t="shared" si="79"/>
        <v>Шляпы</v>
      </c>
      <c r="E1262" s="163" t="s">
        <v>4054</v>
      </c>
      <c r="F1262" s="164" t="s">
        <v>4055</v>
      </c>
      <c r="G1262" s="165" t="s">
        <v>550</v>
      </c>
      <c r="H1262" s="166" t="s">
        <v>4056</v>
      </c>
      <c r="I1262" s="167">
        <v>1</v>
      </c>
      <c r="J1262" s="168" t="s">
        <v>4056</v>
      </c>
      <c r="L1262" s="170">
        <v>1</v>
      </c>
    </row>
    <row r="1263" spans="1:12" x14ac:dyDescent="0.25">
      <c r="A1263" s="171" t="str">
        <f t="shared" si="76"/>
        <v>S22WRA</v>
      </c>
      <c r="B1263" s="171" t="str">
        <f t="shared" si="77"/>
        <v>ALHART</v>
      </c>
      <c r="C1263" s="171" t="str">
        <f t="shared" si="78"/>
        <v>Шляпа</v>
      </c>
      <c r="D1263" s="172" t="str">
        <f t="shared" si="79"/>
        <v>Шляпы</v>
      </c>
      <c r="E1263" s="163" t="s">
        <v>4057</v>
      </c>
      <c r="F1263" s="164" t="s">
        <v>4058</v>
      </c>
      <c r="G1263" s="165" t="s">
        <v>553</v>
      </c>
      <c r="H1263" s="166" t="s">
        <v>4059</v>
      </c>
      <c r="I1263" s="167">
        <v>1</v>
      </c>
      <c r="J1263" s="168" t="s">
        <v>4059</v>
      </c>
      <c r="L1263" s="170">
        <v>1</v>
      </c>
    </row>
    <row r="1264" spans="1:12" x14ac:dyDescent="0.25">
      <c r="A1264" s="171" t="str">
        <f t="shared" si="76"/>
        <v>S22WRB</v>
      </c>
      <c r="B1264" s="171" t="str">
        <f t="shared" si="77"/>
        <v>AYTON</v>
      </c>
      <c r="C1264" s="171" t="str">
        <f t="shared" si="78"/>
        <v>Шляпа</v>
      </c>
      <c r="D1264" s="172" t="str">
        <f t="shared" si="79"/>
        <v>Шляпы</v>
      </c>
      <c r="E1264" s="163" t="s">
        <v>4060</v>
      </c>
      <c r="F1264" s="164" t="s">
        <v>4061</v>
      </c>
      <c r="G1264" s="165" t="s">
        <v>553</v>
      </c>
      <c r="H1264" s="166" t="s">
        <v>4062</v>
      </c>
      <c r="I1264" s="167">
        <v>1</v>
      </c>
      <c r="J1264" s="168" t="s">
        <v>4062</v>
      </c>
      <c r="L1264" s="170">
        <v>1</v>
      </c>
    </row>
    <row r="1265" spans="1:12" x14ac:dyDescent="0.25">
      <c r="A1265" s="171" t="str">
        <f t="shared" si="76"/>
        <v>W05LFG</v>
      </c>
      <c r="B1265" s="171" t="str">
        <f t="shared" si="77"/>
        <v>HISOLM</v>
      </c>
      <c r="C1265" s="171" t="str">
        <f t="shared" si="78"/>
        <v>Шляпа</v>
      </c>
      <c r="D1265" s="172" t="str">
        <f t="shared" si="79"/>
        <v>Шляпы</v>
      </c>
      <c r="E1265" s="163" t="s">
        <v>4063</v>
      </c>
      <c r="F1265" s="164" t="s">
        <v>4064</v>
      </c>
      <c r="G1265" s="165" t="s">
        <v>552</v>
      </c>
      <c r="H1265" s="166" t="s">
        <v>4065</v>
      </c>
      <c r="I1265" s="167">
        <v>1</v>
      </c>
      <c r="J1265" s="168" t="s">
        <v>4065</v>
      </c>
      <c r="L1265" s="170">
        <v>1</v>
      </c>
    </row>
    <row r="1266" spans="1:12" x14ac:dyDescent="0.25">
      <c r="A1266" s="171" t="str">
        <f t="shared" si="76"/>
        <v>W05LFG</v>
      </c>
      <c r="B1266" s="171" t="str">
        <f t="shared" si="77"/>
        <v>HISOLM</v>
      </c>
      <c r="C1266" s="171" t="str">
        <f t="shared" si="78"/>
        <v>Шляпа</v>
      </c>
      <c r="D1266" s="172" t="str">
        <f t="shared" si="79"/>
        <v>Шляпы</v>
      </c>
      <c r="E1266" s="163" t="s">
        <v>4066</v>
      </c>
      <c r="F1266" s="164" t="s">
        <v>4064</v>
      </c>
      <c r="G1266" s="165" t="s">
        <v>553</v>
      </c>
      <c r="H1266" s="166" t="s">
        <v>4065</v>
      </c>
      <c r="I1266" s="167">
        <v>2</v>
      </c>
      <c r="J1266" s="168" t="s">
        <v>4067</v>
      </c>
      <c r="L1266" s="170">
        <v>2</v>
      </c>
    </row>
    <row r="1267" spans="1:12" x14ac:dyDescent="0.25">
      <c r="A1267" s="171" t="str">
        <f t="shared" si="76"/>
        <v>W05LFG</v>
      </c>
      <c r="B1267" s="171" t="str">
        <f t="shared" si="77"/>
        <v>HISOLM</v>
      </c>
      <c r="C1267" s="171" t="str">
        <f t="shared" si="78"/>
        <v>Шляпа</v>
      </c>
      <c r="D1267" s="172" t="str">
        <f t="shared" si="79"/>
        <v>Шляпы</v>
      </c>
      <c r="E1267" s="163" t="s">
        <v>4068</v>
      </c>
      <c r="F1267" s="164" t="s">
        <v>4064</v>
      </c>
      <c r="G1267" s="165" t="s">
        <v>550</v>
      </c>
      <c r="H1267" s="166" t="s">
        <v>4065</v>
      </c>
      <c r="I1267" s="167">
        <v>1</v>
      </c>
      <c r="J1267" s="168" t="s">
        <v>4065</v>
      </c>
      <c r="L1267" s="170">
        <v>1</v>
      </c>
    </row>
    <row r="1268" spans="1:12" x14ac:dyDescent="0.25">
      <c r="A1268" s="171" t="str">
        <f t="shared" si="76"/>
        <v>W05LFJ</v>
      </c>
      <c r="B1268" s="171" t="str">
        <f t="shared" si="77"/>
        <v>IREHOLE</v>
      </c>
      <c r="C1268" s="171" t="str">
        <f t="shared" si="78"/>
        <v>Шляпа</v>
      </c>
      <c r="D1268" s="172" t="str">
        <f t="shared" si="79"/>
        <v>Шляпы</v>
      </c>
      <c r="E1268" s="163" t="s">
        <v>4069</v>
      </c>
      <c r="F1268" s="164" t="s">
        <v>4070</v>
      </c>
      <c r="G1268" s="165" t="s">
        <v>552</v>
      </c>
      <c r="H1268" s="166" t="s">
        <v>4071</v>
      </c>
      <c r="I1268" s="167">
        <v>2</v>
      </c>
      <c r="J1268" s="168" t="s">
        <v>4072</v>
      </c>
      <c r="L1268" s="170">
        <v>2</v>
      </c>
    </row>
    <row r="1269" spans="1:12" x14ac:dyDescent="0.25">
      <c r="A1269" s="171" t="str">
        <f t="shared" si="76"/>
        <v>W05LFJ</v>
      </c>
      <c r="B1269" s="171" t="str">
        <f t="shared" si="77"/>
        <v>IREHOLE</v>
      </c>
      <c r="C1269" s="171" t="str">
        <f t="shared" si="78"/>
        <v>Шляпа</v>
      </c>
      <c r="D1269" s="172" t="str">
        <f t="shared" si="79"/>
        <v>Шляпы</v>
      </c>
      <c r="E1269" s="163" t="s">
        <v>4073</v>
      </c>
      <c r="F1269" s="164" t="s">
        <v>4070</v>
      </c>
      <c r="G1269" s="165" t="s">
        <v>553</v>
      </c>
      <c r="H1269" s="166" t="s">
        <v>4071</v>
      </c>
      <c r="I1269" s="167">
        <v>4</v>
      </c>
      <c r="J1269" s="168" t="s">
        <v>4074</v>
      </c>
      <c r="L1269" s="170">
        <v>4</v>
      </c>
    </row>
    <row r="1270" spans="1:12" x14ac:dyDescent="0.25">
      <c r="A1270" s="171" t="str">
        <f t="shared" si="76"/>
        <v>W05LFJ</v>
      </c>
      <c r="B1270" s="171" t="str">
        <f t="shared" si="77"/>
        <v>IREHOLE</v>
      </c>
      <c r="C1270" s="171" t="str">
        <f t="shared" si="78"/>
        <v>Шляпа</v>
      </c>
      <c r="D1270" s="172" t="str">
        <f t="shared" si="79"/>
        <v>Шляпы</v>
      </c>
      <c r="E1270" s="163" t="s">
        <v>4075</v>
      </c>
      <c r="F1270" s="164" t="s">
        <v>4070</v>
      </c>
      <c r="G1270" s="165" t="s">
        <v>550</v>
      </c>
      <c r="H1270" s="166" t="s">
        <v>4071</v>
      </c>
      <c r="I1270" s="167">
        <v>2</v>
      </c>
      <c r="J1270" s="168" t="s">
        <v>4072</v>
      </c>
      <c r="L1270" s="170">
        <v>2</v>
      </c>
    </row>
    <row r="1271" spans="1:12" x14ac:dyDescent="0.25">
      <c r="A1271" s="171" t="str">
        <f t="shared" si="76"/>
        <v>W05LFJ</v>
      </c>
      <c r="B1271" s="171" t="str">
        <f t="shared" si="77"/>
        <v>IREHOLE</v>
      </c>
      <c r="C1271" s="171" t="str">
        <f t="shared" si="78"/>
        <v>Шляпа</v>
      </c>
      <c r="D1271" s="172" t="str">
        <f t="shared" si="79"/>
        <v>Шляпы</v>
      </c>
      <c r="E1271" s="163" t="s">
        <v>4076</v>
      </c>
      <c r="F1271" s="164" t="s">
        <v>4077</v>
      </c>
      <c r="G1271" s="165" t="s">
        <v>552</v>
      </c>
      <c r="H1271" s="166" t="s">
        <v>4071</v>
      </c>
      <c r="I1271" s="167">
        <v>2</v>
      </c>
      <c r="J1271" s="168" t="s">
        <v>4072</v>
      </c>
      <c r="L1271" s="170">
        <v>2</v>
      </c>
    </row>
    <row r="1272" spans="1:12" x14ac:dyDescent="0.25">
      <c r="A1272" s="171" t="str">
        <f t="shared" si="76"/>
        <v>W05LFJ</v>
      </c>
      <c r="B1272" s="171" t="str">
        <f t="shared" si="77"/>
        <v>IREHOLE</v>
      </c>
      <c r="C1272" s="171" t="str">
        <f t="shared" si="78"/>
        <v>Шляпа</v>
      </c>
      <c r="D1272" s="172" t="str">
        <f t="shared" si="79"/>
        <v>Шляпы</v>
      </c>
      <c r="E1272" s="163" t="s">
        <v>4078</v>
      </c>
      <c r="F1272" s="164" t="s">
        <v>4077</v>
      </c>
      <c r="G1272" s="165" t="s">
        <v>553</v>
      </c>
      <c r="H1272" s="166" t="s">
        <v>4079</v>
      </c>
      <c r="I1272" s="167">
        <v>4</v>
      </c>
      <c r="J1272" s="168" t="s">
        <v>4080</v>
      </c>
      <c r="L1272" s="170">
        <v>4</v>
      </c>
    </row>
    <row r="1273" spans="1:12" x14ac:dyDescent="0.25">
      <c r="A1273" s="171" t="str">
        <f t="shared" si="76"/>
        <v>W05LFJ</v>
      </c>
      <c r="B1273" s="171" t="str">
        <f t="shared" si="77"/>
        <v>IREHOLE</v>
      </c>
      <c r="C1273" s="171" t="str">
        <f t="shared" si="78"/>
        <v>Шляпа</v>
      </c>
      <c r="D1273" s="172" t="str">
        <f t="shared" si="79"/>
        <v>Шляпы</v>
      </c>
      <c r="E1273" s="163" t="s">
        <v>4081</v>
      </c>
      <c r="F1273" s="164" t="s">
        <v>4077</v>
      </c>
      <c r="G1273" s="165" t="s">
        <v>550</v>
      </c>
      <c r="H1273" s="166" t="s">
        <v>4071</v>
      </c>
      <c r="I1273" s="167">
        <v>2</v>
      </c>
      <c r="J1273" s="168" t="s">
        <v>4072</v>
      </c>
      <c r="L1273" s="170">
        <v>2</v>
      </c>
    </row>
    <row r="1274" spans="1:12" x14ac:dyDescent="0.25">
      <c r="A1274" s="171" t="str">
        <f t="shared" si="76"/>
        <v>W05LFK</v>
      </c>
      <c r="B1274" s="171" t="str">
        <f t="shared" si="77"/>
        <v>OE EDER</v>
      </c>
      <c r="C1274" s="171" t="str">
        <f t="shared" si="78"/>
        <v>Шляпа</v>
      </c>
      <c r="D1274" s="172" t="str">
        <f t="shared" si="79"/>
        <v>Шляпы</v>
      </c>
      <c r="E1274" s="163" t="s">
        <v>4082</v>
      </c>
      <c r="F1274" s="164" t="s">
        <v>4083</v>
      </c>
      <c r="G1274" s="165" t="s">
        <v>553</v>
      </c>
      <c r="H1274" s="166" t="s">
        <v>4084</v>
      </c>
      <c r="I1274" s="167">
        <v>2</v>
      </c>
      <c r="J1274" s="168" t="s">
        <v>4085</v>
      </c>
      <c r="L1274" s="170">
        <v>2</v>
      </c>
    </row>
    <row r="1275" spans="1:12" x14ac:dyDescent="0.25">
      <c r="A1275" s="171" t="str">
        <f t="shared" si="76"/>
        <v>W05LFK</v>
      </c>
      <c r="B1275" s="171" t="str">
        <f t="shared" si="77"/>
        <v>OE EDER</v>
      </c>
      <c r="C1275" s="171" t="str">
        <f t="shared" si="78"/>
        <v>Шляпа</v>
      </c>
      <c r="D1275" s="172" t="str">
        <f t="shared" si="79"/>
        <v>Шляпы</v>
      </c>
      <c r="E1275" s="163" t="s">
        <v>4086</v>
      </c>
      <c r="F1275" s="164" t="s">
        <v>4087</v>
      </c>
      <c r="G1275" s="165" t="s">
        <v>552</v>
      </c>
      <c r="H1275" s="166" t="s">
        <v>4084</v>
      </c>
      <c r="I1275" s="167">
        <v>2</v>
      </c>
      <c r="J1275" s="168" t="s">
        <v>4085</v>
      </c>
      <c r="L1275" s="170">
        <v>2</v>
      </c>
    </row>
    <row r="1276" spans="1:12" x14ac:dyDescent="0.25">
      <c r="A1276" s="171" t="str">
        <f t="shared" si="76"/>
        <v>W05LFK</v>
      </c>
      <c r="B1276" s="171" t="str">
        <f t="shared" si="77"/>
        <v>OE EDER</v>
      </c>
      <c r="C1276" s="171" t="str">
        <f t="shared" si="78"/>
        <v>Шляпа</v>
      </c>
      <c r="D1276" s="172" t="str">
        <f t="shared" si="79"/>
        <v>Шляпы</v>
      </c>
      <c r="E1276" s="163" t="s">
        <v>4088</v>
      </c>
      <c r="F1276" s="164" t="s">
        <v>4087</v>
      </c>
      <c r="G1276" s="165" t="s">
        <v>553</v>
      </c>
      <c r="H1276" s="166" t="s">
        <v>4084</v>
      </c>
      <c r="I1276" s="167">
        <v>4</v>
      </c>
      <c r="J1276" s="168" t="s">
        <v>4089</v>
      </c>
      <c r="L1276" s="170">
        <v>4</v>
      </c>
    </row>
    <row r="1277" spans="1:12" x14ac:dyDescent="0.25">
      <c r="A1277" s="171" t="str">
        <f t="shared" si="76"/>
        <v>W05LFK</v>
      </c>
      <c r="B1277" s="171" t="str">
        <f t="shared" si="77"/>
        <v>OE EDER</v>
      </c>
      <c r="C1277" s="171" t="str">
        <f t="shared" si="78"/>
        <v>Шляпа</v>
      </c>
      <c r="D1277" s="172" t="str">
        <f t="shared" si="79"/>
        <v>Шляпы</v>
      </c>
      <c r="E1277" s="163" t="s">
        <v>4090</v>
      </c>
      <c r="F1277" s="164" t="s">
        <v>4087</v>
      </c>
      <c r="G1277" s="165" t="s">
        <v>550</v>
      </c>
      <c r="H1277" s="166" t="s">
        <v>4084</v>
      </c>
      <c r="I1277" s="167">
        <v>3</v>
      </c>
      <c r="J1277" s="168" t="s">
        <v>4091</v>
      </c>
      <c r="L1277" s="170">
        <v>3</v>
      </c>
    </row>
    <row r="1278" spans="1:12" x14ac:dyDescent="0.25">
      <c r="A1278" s="171" t="str">
        <f t="shared" si="76"/>
        <v>W05LFO</v>
      </c>
      <c r="B1278" s="171" t="str">
        <f t="shared" si="77"/>
        <v>IDER</v>
      </c>
      <c r="C1278" s="171" t="str">
        <f t="shared" si="78"/>
        <v>Шляпа</v>
      </c>
      <c r="D1278" s="172" t="str">
        <f t="shared" si="79"/>
        <v>Шляпы</v>
      </c>
      <c r="E1278" s="163" t="s">
        <v>4092</v>
      </c>
      <c r="F1278" s="164" t="s">
        <v>4093</v>
      </c>
      <c r="G1278" s="165" t="s">
        <v>553</v>
      </c>
      <c r="H1278" s="166" t="s">
        <v>4094</v>
      </c>
      <c r="I1278" s="167">
        <v>5</v>
      </c>
      <c r="J1278" s="168" t="s">
        <v>4095</v>
      </c>
      <c r="L1278" s="170">
        <v>5</v>
      </c>
    </row>
    <row r="1279" spans="1:12" x14ac:dyDescent="0.25">
      <c r="A1279" s="171" t="str">
        <f t="shared" si="76"/>
        <v>W05LFO</v>
      </c>
      <c r="B1279" s="171" t="str">
        <f t="shared" si="77"/>
        <v>IDER</v>
      </c>
      <c r="C1279" s="171" t="str">
        <f t="shared" si="78"/>
        <v>Шляпа</v>
      </c>
      <c r="D1279" s="172" t="str">
        <f t="shared" si="79"/>
        <v>Шляпы</v>
      </c>
      <c r="E1279" s="163" t="s">
        <v>4096</v>
      </c>
      <c r="F1279" s="164" t="s">
        <v>4093</v>
      </c>
      <c r="G1279" s="165" t="s">
        <v>550</v>
      </c>
      <c r="H1279" s="166" t="s">
        <v>4094</v>
      </c>
      <c r="I1279" s="167">
        <v>3</v>
      </c>
      <c r="J1279" s="168" t="s">
        <v>4097</v>
      </c>
      <c r="L1279" s="170">
        <v>3</v>
      </c>
    </row>
    <row r="1280" spans="1:12" x14ac:dyDescent="0.25">
      <c r="A1280" s="171" t="str">
        <f t="shared" si="76"/>
        <v>W05LFP</v>
      </c>
      <c r="B1280" s="171" t="str">
        <f t="shared" si="77"/>
        <v>HREE D</v>
      </c>
      <c r="C1280" s="171" t="str">
        <f t="shared" si="78"/>
        <v>Шляпа</v>
      </c>
      <c r="D1280" s="172" t="str">
        <f t="shared" si="79"/>
        <v>Шляпы</v>
      </c>
      <c r="E1280" s="163" t="s">
        <v>1920</v>
      </c>
      <c r="F1280" s="164" t="s">
        <v>1921</v>
      </c>
      <c r="G1280" s="165" t="s">
        <v>553</v>
      </c>
      <c r="H1280" s="166" t="s">
        <v>4094</v>
      </c>
      <c r="I1280" s="167">
        <v>2</v>
      </c>
      <c r="J1280" s="168" t="s">
        <v>4098</v>
      </c>
      <c r="L1280" s="170">
        <v>2</v>
      </c>
    </row>
    <row r="1281" spans="1:12" x14ac:dyDescent="0.25">
      <c r="A1281" s="171" t="str">
        <f t="shared" si="76"/>
        <v>W05LFP</v>
      </c>
      <c r="B1281" s="171" t="str">
        <f t="shared" si="77"/>
        <v>HREE D</v>
      </c>
      <c r="C1281" s="171" t="str">
        <f t="shared" si="78"/>
        <v>Шляпа</v>
      </c>
      <c r="D1281" s="172" t="str">
        <f t="shared" si="79"/>
        <v>Шляпы</v>
      </c>
      <c r="E1281" s="163" t="s">
        <v>4099</v>
      </c>
      <c r="F1281" s="164" t="s">
        <v>1921</v>
      </c>
      <c r="G1281" s="165" t="s">
        <v>550</v>
      </c>
      <c r="H1281" s="166" t="s">
        <v>4094</v>
      </c>
      <c r="I1281" s="167">
        <v>2</v>
      </c>
      <c r="J1281" s="168" t="s">
        <v>4098</v>
      </c>
      <c r="L1281" s="170">
        <v>2</v>
      </c>
    </row>
    <row r="1282" spans="1:12" x14ac:dyDescent="0.25">
      <c r="A1282" s="171" t="str">
        <f t="shared" si="76"/>
        <v>W0602F</v>
      </c>
      <c r="B1282" s="171" t="str">
        <f t="shared" si="77"/>
        <v>TAMPEDE</v>
      </c>
      <c r="C1282" s="171" t="str">
        <f t="shared" si="78"/>
        <v>Шляпа</v>
      </c>
      <c r="D1282" s="172" t="str">
        <f t="shared" si="79"/>
        <v>Шляпы</v>
      </c>
      <c r="E1282" s="163" t="s">
        <v>4100</v>
      </c>
      <c r="F1282" s="164" t="s">
        <v>4101</v>
      </c>
      <c r="G1282" s="165" t="s">
        <v>553</v>
      </c>
      <c r="H1282" s="166" t="s">
        <v>4102</v>
      </c>
      <c r="I1282" s="167">
        <v>2</v>
      </c>
      <c r="J1282" s="168" t="s">
        <v>4103</v>
      </c>
      <c r="L1282" s="170">
        <v>2</v>
      </c>
    </row>
    <row r="1283" spans="1:12" x14ac:dyDescent="0.25">
      <c r="A1283" s="171" t="str">
        <f t="shared" ref="A1283:A1342" si="80">_xlfn.LET(_xlpm.START,FIND("арт. ",F1283)+5,_xlpm.END,FIND(" ",F1283,_xlpm.START),_xlpm.Result,TRIM(MID(F1283,_xlpm.START,_xlpm.END-_xlpm.START)),IFERROR(VALUE(_xlpm.Result),_xlpm.Result))</f>
        <v>W0602F</v>
      </c>
      <c r="B1283" s="171" t="str">
        <f t="shared" ref="B1283:B1342" si="81">_xlfn.LET(_xlpm.START,FIND("арт. ",F1283)+13,_xlpm.END,FIND("(",F1283),TRIM(MID(F1283,_xlpm.START,_xlpm.END-_xlpm.START)))</f>
        <v>TAMPEDE</v>
      </c>
      <c r="C1283" s="171" t="str">
        <f t="shared" ref="C1283:C1342" si="82">_xlfn.LET(_xlpm.START,1,_xlpm.END,FIND(MID($Q$1,1,1),F1283),TRIM(MID(F1283,_xlpm.START,_xlpm.END-_xlpm.START)))</f>
        <v>Шляпа</v>
      </c>
      <c r="D1283" s="172" t="str">
        <f t="shared" ref="D1283:D1342" si="83">VLOOKUP(C1283,M:N,2,0)</f>
        <v>Шляпы</v>
      </c>
      <c r="E1283" s="163" t="s">
        <v>4104</v>
      </c>
      <c r="F1283" s="164" t="s">
        <v>4105</v>
      </c>
      <c r="G1283" s="165" t="s">
        <v>552</v>
      </c>
      <c r="H1283" s="166" t="s">
        <v>4102</v>
      </c>
      <c r="I1283" s="167">
        <v>2</v>
      </c>
      <c r="J1283" s="168" t="s">
        <v>4103</v>
      </c>
      <c r="L1283" s="170">
        <v>2</v>
      </c>
    </row>
    <row r="1284" spans="1:12" x14ac:dyDescent="0.25">
      <c r="A1284" s="171" t="str">
        <f t="shared" si="80"/>
        <v>W0602F</v>
      </c>
      <c r="B1284" s="171" t="str">
        <f t="shared" si="81"/>
        <v>TAMPEDE</v>
      </c>
      <c r="C1284" s="171" t="str">
        <f t="shared" si="82"/>
        <v>Шляпа</v>
      </c>
      <c r="D1284" s="172" t="str">
        <f t="shared" si="83"/>
        <v>Шляпы</v>
      </c>
      <c r="E1284" s="163" t="s">
        <v>4106</v>
      </c>
      <c r="F1284" s="164" t="s">
        <v>4105</v>
      </c>
      <c r="G1284" s="165" t="s">
        <v>553</v>
      </c>
      <c r="H1284" s="166" t="s">
        <v>4102</v>
      </c>
      <c r="I1284" s="167">
        <v>3</v>
      </c>
      <c r="J1284" s="168" t="s">
        <v>4107</v>
      </c>
      <c r="L1284" s="170">
        <v>3</v>
      </c>
    </row>
    <row r="1285" spans="1:12" x14ac:dyDescent="0.25">
      <c r="A1285" s="171" t="str">
        <f t="shared" si="80"/>
        <v>W0602F</v>
      </c>
      <c r="B1285" s="171" t="str">
        <f t="shared" si="81"/>
        <v>TAMPEDE</v>
      </c>
      <c r="C1285" s="171" t="str">
        <f t="shared" si="82"/>
        <v>Шляпа</v>
      </c>
      <c r="D1285" s="172" t="str">
        <f t="shared" si="83"/>
        <v>Шляпы</v>
      </c>
      <c r="E1285" s="163" t="s">
        <v>4108</v>
      </c>
      <c r="F1285" s="164" t="s">
        <v>4105</v>
      </c>
      <c r="G1285" s="165" t="s">
        <v>550</v>
      </c>
      <c r="H1285" s="166" t="s">
        <v>4102</v>
      </c>
      <c r="I1285" s="167">
        <v>2</v>
      </c>
      <c r="J1285" s="168" t="s">
        <v>4103</v>
      </c>
      <c r="L1285" s="170">
        <v>2</v>
      </c>
    </row>
    <row r="1286" spans="1:12" x14ac:dyDescent="0.25">
      <c r="A1286" s="171" t="str">
        <f t="shared" si="80"/>
        <v>W0604A</v>
      </c>
      <c r="B1286" s="171" t="str">
        <f t="shared" si="81"/>
        <v>IGHTNING 4X</v>
      </c>
      <c r="C1286" s="171" t="str">
        <f t="shared" si="82"/>
        <v>Шляпа</v>
      </c>
      <c r="D1286" s="172" t="str">
        <f t="shared" si="83"/>
        <v>Шляпы</v>
      </c>
      <c r="E1286" s="163" t="s">
        <v>4109</v>
      </c>
      <c r="F1286" s="164" t="s">
        <v>4110</v>
      </c>
      <c r="G1286" s="165" t="s">
        <v>553</v>
      </c>
      <c r="H1286" s="166" t="s">
        <v>4111</v>
      </c>
      <c r="I1286" s="167">
        <v>1</v>
      </c>
      <c r="J1286" s="168" t="s">
        <v>4111</v>
      </c>
      <c r="L1286" s="170">
        <v>1</v>
      </c>
    </row>
    <row r="1287" spans="1:12" x14ac:dyDescent="0.25">
      <c r="A1287" s="171" t="str">
        <f t="shared" si="80"/>
        <v>W07LFZ</v>
      </c>
      <c r="B1287" s="171" t="str">
        <f t="shared" si="81"/>
        <v>OKER</v>
      </c>
      <c r="C1287" s="171" t="str">
        <f t="shared" si="82"/>
        <v>Шляпа</v>
      </c>
      <c r="D1287" s="172" t="str">
        <f t="shared" si="83"/>
        <v>Шляпы</v>
      </c>
      <c r="E1287" s="163" t="s">
        <v>4112</v>
      </c>
      <c r="F1287" s="164" t="s">
        <v>4113</v>
      </c>
      <c r="G1287" s="165" t="s">
        <v>552</v>
      </c>
      <c r="H1287" s="166" t="s">
        <v>4114</v>
      </c>
      <c r="I1287" s="167">
        <v>3</v>
      </c>
      <c r="J1287" s="168" t="s">
        <v>4115</v>
      </c>
      <c r="L1287" s="170">
        <v>3</v>
      </c>
    </row>
    <row r="1288" spans="1:12" x14ac:dyDescent="0.25">
      <c r="A1288" s="171" t="str">
        <f t="shared" si="80"/>
        <v>W07LFZ</v>
      </c>
      <c r="B1288" s="171" t="str">
        <f t="shared" si="81"/>
        <v>OKER</v>
      </c>
      <c r="C1288" s="171" t="str">
        <f t="shared" si="82"/>
        <v>Шляпа</v>
      </c>
      <c r="D1288" s="172" t="str">
        <f t="shared" si="83"/>
        <v>Шляпы</v>
      </c>
      <c r="E1288" s="163" t="s">
        <v>4116</v>
      </c>
      <c r="F1288" s="164" t="s">
        <v>4113</v>
      </c>
      <c r="G1288" s="165" t="s">
        <v>553</v>
      </c>
      <c r="H1288" s="166" t="s">
        <v>4114</v>
      </c>
      <c r="I1288" s="167">
        <v>3</v>
      </c>
      <c r="J1288" s="168" t="s">
        <v>4115</v>
      </c>
      <c r="L1288" s="170">
        <v>3</v>
      </c>
    </row>
    <row r="1289" spans="1:12" x14ac:dyDescent="0.25">
      <c r="A1289" s="171" t="str">
        <f t="shared" si="80"/>
        <v>W07LFZ</v>
      </c>
      <c r="B1289" s="171" t="str">
        <f t="shared" si="81"/>
        <v>OKER</v>
      </c>
      <c r="C1289" s="171" t="str">
        <f t="shared" si="82"/>
        <v>Шляпа</v>
      </c>
      <c r="D1289" s="172" t="str">
        <f t="shared" si="83"/>
        <v>Шляпы</v>
      </c>
      <c r="E1289" s="163" t="s">
        <v>4117</v>
      </c>
      <c r="F1289" s="164" t="s">
        <v>4113</v>
      </c>
      <c r="G1289" s="165" t="s">
        <v>550</v>
      </c>
      <c r="H1289" s="166" t="s">
        <v>4114</v>
      </c>
      <c r="I1289" s="167">
        <v>3</v>
      </c>
      <c r="J1289" s="168" t="s">
        <v>4115</v>
      </c>
      <c r="L1289" s="170">
        <v>3</v>
      </c>
    </row>
    <row r="1290" spans="1:12" x14ac:dyDescent="0.25">
      <c r="A1290" s="171" t="str">
        <f t="shared" si="80"/>
        <v>W08LFE</v>
      </c>
      <c r="B1290" s="171" t="str">
        <f t="shared" si="81"/>
        <v>ALISADE</v>
      </c>
      <c r="C1290" s="171" t="str">
        <f t="shared" si="82"/>
        <v>Шляпа</v>
      </c>
      <c r="D1290" s="172" t="str">
        <f t="shared" si="83"/>
        <v>Шляпы</v>
      </c>
      <c r="E1290" s="163" t="s">
        <v>4118</v>
      </c>
      <c r="F1290" s="164" t="s">
        <v>1422</v>
      </c>
      <c r="G1290" s="165" t="s">
        <v>552</v>
      </c>
      <c r="H1290" s="166" t="s">
        <v>4119</v>
      </c>
      <c r="I1290" s="167">
        <v>2</v>
      </c>
      <c r="J1290" s="168" t="s">
        <v>4120</v>
      </c>
      <c r="L1290" s="170">
        <v>2</v>
      </c>
    </row>
    <row r="1291" spans="1:12" x14ac:dyDescent="0.25">
      <c r="A1291" s="171" t="str">
        <f t="shared" si="80"/>
        <v>W08LFE</v>
      </c>
      <c r="B1291" s="171" t="str">
        <f t="shared" si="81"/>
        <v>ALISADE</v>
      </c>
      <c r="C1291" s="171" t="str">
        <f t="shared" si="82"/>
        <v>Шляпа</v>
      </c>
      <c r="D1291" s="172" t="str">
        <f t="shared" si="83"/>
        <v>Шляпы</v>
      </c>
      <c r="E1291" s="163" t="s">
        <v>1421</v>
      </c>
      <c r="F1291" s="164" t="s">
        <v>1422</v>
      </c>
      <c r="G1291" s="165" t="s">
        <v>553</v>
      </c>
      <c r="H1291" s="166" t="s">
        <v>4121</v>
      </c>
      <c r="I1291" s="167">
        <v>4</v>
      </c>
      <c r="J1291" s="168" t="s">
        <v>4122</v>
      </c>
      <c r="L1291" s="170">
        <v>4</v>
      </c>
    </row>
    <row r="1292" spans="1:12" x14ac:dyDescent="0.25">
      <c r="A1292" s="171" t="str">
        <f t="shared" si="80"/>
        <v>W08LFE</v>
      </c>
      <c r="B1292" s="171" t="str">
        <f t="shared" si="81"/>
        <v>ALISADE</v>
      </c>
      <c r="C1292" s="171" t="str">
        <f t="shared" si="82"/>
        <v>Шляпа</v>
      </c>
      <c r="D1292" s="172" t="str">
        <f t="shared" si="83"/>
        <v>Шляпы</v>
      </c>
      <c r="E1292" s="163" t="s">
        <v>4123</v>
      </c>
      <c r="F1292" s="164" t="s">
        <v>1422</v>
      </c>
      <c r="G1292" s="165" t="s">
        <v>550</v>
      </c>
      <c r="H1292" s="166" t="s">
        <v>4119</v>
      </c>
      <c r="I1292" s="167">
        <v>2</v>
      </c>
      <c r="J1292" s="168" t="s">
        <v>4120</v>
      </c>
      <c r="L1292" s="170">
        <v>2</v>
      </c>
    </row>
    <row r="1293" spans="1:12" x14ac:dyDescent="0.25">
      <c r="A1293" s="171" t="str">
        <f t="shared" si="80"/>
        <v>W14LFD</v>
      </c>
      <c r="B1293" s="171" t="str">
        <f t="shared" si="81"/>
        <v>OCK</v>
      </c>
      <c r="C1293" s="171" t="str">
        <f t="shared" si="82"/>
        <v>Шляпа</v>
      </c>
      <c r="D1293" s="172" t="str">
        <f t="shared" si="83"/>
        <v>Шляпы</v>
      </c>
      <c r="E1293" s="163" t="s">
        <v>4124</v>
      </c>
      <c r="F1293" s="164" t="s">
        <v>1974</v>
      </c>
      <c r="G1293" s="165" t="s">
        <v>552</v>
      </c>
      <c r="H1293" s="166" t="s">
        <v>4094</v>
      </c>
      <c r="I1293" s="167">
        <v>4</v>
      </c>
      <c r="J1293" s="168" t="s">
        <v>4125</v>
      </c>
      <c r="L1293" s="170">
        <v>4</v>
      </c>
    </row>
    <row r="1294" spans="1:12" x14ac:dyDescent="0.25">
      <c r="A1294" s="171" t="str">
        <f t="shared" si="80"/>
        <v>W14LFD</v>
      </c>
      <c r="B1294" s="171" t="str">
        <f t="shared" si="81"/>
        <v>OCK</v>
      </c>
      <c r="C1294" s="171" t="str">
        <f t="shared" si="82"/>
        <v>Шляпа</v>
      </c>
      <c r="D1294" s="172" t="str">
        <f t="shared" si="83"/>
        <v>Шляпы</v>
      </c>
      <c r="E1294" s="163" t="s">
        <v>1973</v>
      </c>
      <c r="F1294" s="164" t="s">
        <v>1974</v>
      </c>
      <c r="G1294" s="165" t="s">
        <v>553</v>
      </c>
      <c r="H1294" s="166" t="s">
        <v>4094</v>
      </c>
      <c r="I1294" s="167">
        <v>6</v>
      </c>
      <c r="J1294" s="168" t="s">
        <v>4126</v>
      </c>
      <c r="L1294" s="170">
        <v>6</v>
      </c>
    </row>
    <row r="1295" spans="1:12" x14ac:dyDescent="0.25">
      <c r="A1295" s="171" t="str">
        <f t="shared" si="80"/>
        <v>W14LFD</v>
      </c>
      <c r="B1295" s="171" t="str">
        <f t="shared" si="81"/>
        <v>OCK</v>
      </c>
      <c r="C1295" s="171" t="str">
        <f t="shared" si="82"/>
        <v>Шляпа</v>
      </c>
      <c r="D1295" s="172" t="str">
        <f t="shared" si="83"/>
        <v>Шляпы</v>
      </c>
      <c r="E1295" s="163" t="s">
        <v>4127</v>
      </c>
      <c r="F1295" s="164" t="s">
        <v>1974</v>
      </c>
      <c r="G1295" s="165" t="s">
        <v>550</v>
      </c>
      <c r="H1295" s="166" t="s">
        <v>4094</v>
      </c>
      <c r="I1295" s="167">
        <v>2</v>
      </c>
      <c r="J1295" s="168" t="s">
        <v>4098</v>
      </c>
      <c r="L1295" s="170">
        <v>2</v>
      </c>
    </row>
    <row r="1296" spans="1:12" x14ac:dyDescent="0.25">
      <c r="A1296" s="171" t="str">
        <f t="shared" si="80"/>
        <v>W1503D</v>
      </c>
      <c r="B1296" s="171" t="str">
        <f t="shared" si="81"/>
        <v>ODERICK</v>
      </c>
      <c r="C1296" s="171" t="str">
        <f t="shared" si="82"/>
        <v>Шляпа</v>
      </c>
      <c r="D1296" s="172" t="str">
        <f t="shared" si="83"/>
        <v>Шляпы</v>
      </c>
      <c r="E1296" s="163" t="s">
        <v>4128</v>
      </c>
      <c r="F1296" s="164" t="s">
        <v>4129</v>
      </c>
      <c r="G1296" s="165" t="s">
        <v>552</v>
      </c>
      <c r="H1296" s="166" t="s">
        <v>4130</v>
      </c>
      <c r="I1296" s="167">
        <v>2</v>
      </c>
      <c r="J1296" s="168" t="s">
        <v>4131</v>
      </c>
      <c r="L1296" s="170">
        <v>2</v>
      </c>
    </row>
    <row r="1297" spans="1:12" x14ac:dyDescent="0.25">
      <c r="A1297" s="171" t="str">
        <f t="shared" si="80"/>
        <v>W1503D</v>
      </c>
      <c r="B1297" s="171" t="str">
        <f t="shared" si="81"/>
        <v>ODERICK</v>
      </c>
      <c r="C1297" s="171" t="str">
        <f t="shared" si="82"/>
        <v>Шляпа</v>
      </c>
      <c r="D1297" s="172" t="str">
        <f t="shared" si="83"/>
        <v>Шляпы</v>
      </c>
      <c r="E1297" s="163" t="s">
        <v>4132</v>
      </c>
      <c r="F1297" s="164" t="s">
        <v>4129</v>
      </c>
      <c r="G1297" s="165" t="s">
        <v>553</v>
      </c>
      <c r="H1297" s="166" t="s">
        <v>4130</v>
      </c>
      <c r="I1297" s="167">
        <v>4</v>
      </c>
      <c r="J1297" s="168" t="s">
        <v>4133</v>
      </c>
      <c r="L1297" s="170">
        <v>4</v>
      </c>
    </row>
    <row r="1298" spans="1:12" x14ac:dyDescent="0.25">
      <c r="A1298" s="171" t="str">
        <f t="shared" si="80"/>
        <v>W1503D</v>
      </c>
      <c r="B1298" s="171" t="str">
        <f t="shared" si="81"/>
        <v>ODERICK</v>
      </c>
      <c r="C1298" s="171" t="str">
        <f t="shared" si="82"/>
        <v>Шляпа</v>
      </c>
      <c r="D1298" s="172" t="str">
        <f t="shared" si="83"/>
        <v>Шляпы</v>
      </c>
      <c r="E1298" s="163" t="s">
        <v>4134</v>
      </c>
      <c r="F1298" s="164" t="s">
        <v>4129</v>
      </c>
      <c r="G1298" s="165" t="s">
        <v>550</v>
      </c>
      <c r="H1298" s="166" t="s">
        <v>4130</v>
      </c>
      <c r="I1298" s="167">
        <v>2</v>
      </c>
      <c r="J1298" s="168" t="s">
        <v>4131</v>
      </c>
      <c r="L1298" s="170">
        <v>2</v>
      </c>
    </row>
    <row r="1299" spans="1:12" x14ac:dyDescent="0.25">
      <c r="A1299" s="171" t="str">
        <f t="shared" si="80"/>
        <v>W1503E</v>
      </c>
      <c r="B1299" s="171" t="str">
        <f t="shared" si="81"/>
        <v>LBRIDGE</v>
      </c>
      <c r="C1299" s="171" t="str">
        <f t="shared" si="82"/>
        <v>Шляпа</v>
      </c>
      <c r="D1299" s="172" t="str">
        <f t="shared" si="83"/>
        <v>Шляпы</v>
      </c>
      <c r="E1299" s="163" t="s">
        <v>4135</v>
      </c>
      <c r="F1299" s="164" t="s">
        <v>4136</v>
      </c>
      <c r="G1299" s="165" t="s">
        <v>552</v>
      </c>
      <c r="H1299" s="166" t="s">
        <v>4137</v>
      </c>
      <c r="I1299" s="167">
        <v>1</v>
      </c>
      <c r="J1299" s="168" t="s">
        <v>4137</v>
      </c>
      <c r="L1299" s="170">
        <v>1</v>
      </c>
    </row>
    <row r="1300" spans="1:12" x14ac:dyDescent="0.25">
      <c r="A1300" s="171" t="str">
        <f t="shared" si="80"/>
        <v>W1503E</v>
      </c>
      <c r="B1300" s="171" t="str">
        <f t="shared" si="81"/>
        <v>LBRIDGE</v>
      </c>
      <c r="C1300" s="171" t="str">
        <f t="shared" si="82"/>
        <v>Шляпа</v>
      </c>
      <c r="D1300" s="172" t="str">
        <f t="shared" si="83"/>
        <v>Шляпы</v>
      </c>
      <c r="E1300" s="163" t="s">
        <v>4138</v>
      </c>
      <c r="F1300" s="164" t="s">
        <v>4136</v>
      </c>
      <c r="G1300" s="165" t="s">
        <v>553</v>
      </c>
      <c r="H1300" s="166" t="s">
        <v>4137</v>
      </c>
      <c r="I1300" s="167">
        <v>1</v>
      </c>
      <c r="J1300" s="168" t="s">
        <v>4137</v>
      </c>
      <c r="L1300" s="170">
        <v>1</v>
      </c>
    </row>
    <row r="1301" spans="1:12" x14ac:dyDescent="0.25">
      <c r="A1301" s="171" t="str">
        <f t="shared" si="80"/>
        <v>W1503E</v>
      </c>
      <c r="B1301" s="171" t="str">
        <f t="shared" si="81"/>
        <v>LBRIDGE</v>
      </c>
      <c r="C1301" s="171" t="str">
        <f t="shared" si="82"/>
        <v>Шляпа</v>
      </c>
      <c r="D1301" s="172" t="str">
        <f t="shared" si="83"/>
        <v>Шляпы</v>
      </c>
      <c r="E1301" s="163" t="s">
        <v>4139</v>
      </c>
      <c r="F1301" s="164" t="s">
        <v>4136</v>
      </c>
      <c r="G1301" s="165" t="s">
        <v>550</v>
      </c>
      <c r="H1301" s="166" t="s">
        <v>4137</v>
      </c>
      <c r="I1301" s="167">
        <v>1</v>
      </c>
      <c r="J1301" s="168" t="s">
        <v>4137</v>
      </c>
      <c r="L1301" s="170">
        <v>1</v>
      </c>
    </row>
    <row r="1302" spans="1:12" x14ac:dyDescent="0.25">
      <c r="A1302" s="171" t="str">
        <f t="shared" si="80"/>
        <v>W1503E</v>
      </c>
      <c r="B1302" s="171" t="str">
        <f t="shared" si="81"/>
        <v>LBRIDGE</v>
      </c>
      <c r="C1302" s="171" t="str">
        <f t="shared" si="82"/>
        <v>Шляпа</v>
      </c>
      <c r="D1302" s="172" t="str">
        <f t="shared" si="83"/>
        <v>Шляпы</v>
      </c>
      <c r="E1302" s="163" t="s">
        <v>4140</v>
      </c>
      <c r="F1302" s="164" t="s">
        <v>4141</v>
      </c>
      <c r="G1302" s="165" t="s">
        <v>552</v>
      </c>
      <c r="H1302" s="166" t="s">
        <v>4142</v>
      </c>
      <c r="I1302" s="167">
        <v>2</v>
      </c>
      <c r="J1302" s="168" t="s">
        <v>4143</v>
      </c>
      <c r="L1302" s="170">
        <v>2</v>
      </c>
    </row>
    <row r="1303" spans="1:12" x14ac:dyDescent="0.25">
      <c r="A1303" s="171" t="str">
        <f t="shared" si="80"/>
        <v>W1503E</v>
      </c>
      <c r="B1303" s="171" t="str">
        <f t="shared" si="81"/>
        <v>LBRIDGE</v>
      </c>
      <c r="C1303" s="171" t="str">
        <f t="shared" si="82"/>
        <v>Шляпа</v>
      </c>
      <c r="D1303" s="172" t="str">
        <f t="shared" si="83"/>
        <v>Шляпы</v>
      </c>
      <c r="E1303" s="163" t="s">
        <v>4144</v>
      </c>
      <c r="F1303" s="164" t="s">
        <v>4141</v>
      </c>
      <c r="G1303" s="165" t="s">
        <v>553</v>
      </c>
      <c r="H1303" s="166" t="s">
        <v>4137</v>
      </c>
      <c r="I1303" s="167">
        <v>4</v>
      </c>
      <c r="J1303" s="168" t="s">
        <v>4145</v>
      </c>
      <c r="L1303" s="170">
        <v>4</v>
      </c>
    </row>
    <row r="1304" spans="1:12" x14ac:dyDescent="0.25">
      <c r="A1304" s="171" t="str">
        <f t="shared" si="80"/>
        <v>W1503E</v>
      </c>
      <c r="B1304" s="171" t="str">
        <f t="shared" si="81"/>
        <v>LBRIDGE</v>
      </c>
      <c r="C1304" s="171" t="str">
        <f t="shared" si="82"/>
        <v>Шляпа</v>
      </c>
      <c r="D1304" s="172" t="str">
        <f t="shared" si="83"/>
        <v>Шляпы</v>
      </c>
      <c r="E1304" s="163" t="s">
        <v>4146</v>
      </c>
      <c r="F1304" s="164" t="s">
        <v>4141</v>
      </c>
      <c r="G1304" s="165" t="s">
        <v>550</v>
      </c>
      <c r="H1304" s="166" t="s">
        <v>4137</v>
      </c>
      <c r="I1304" s="167">
        <v>1</v>
      </c>
      <c r="J1304" s="168" t="s">
        <v>4137</v>
      </c>
      <c r="L1304" s="170">
        <v>1</v>
      </c>
    </row>
    <row r="1305" spans="1:12" x14ac:dyDescent="0.25">
      <c r="A1305" s="171" t="str">
        <f t="shared" si="80"/>
        <v>W15LFF</v>
      </c>
      <c r="B1305" s="171" t="str">
        <f t="shared" si="81"/>
        <v>ALIBER</v>
      </c>
      <c r="C1305" s="171" t="str">
        <f t="shared" si="82"/>
        <v>Шляпа</v>
      </c>
      <c r="D1305" s="172" t="str">
        <f t="shared" si="83"/>
        <v>Шляпы</v>
      </c>
      <c r="E1305" s="163" t="s">
        <v>4147</v>
      </c>
      <c r="F1305" s="164" t="s">
        <v>4148</v>
      </c>
      <c r="G1305" s="165" t="s">
        <v>552</v>
      </c>
      <c r="H1305" s="166" t="s">
        <v>4149</v>
      </c>
      <c r="I1305" s="167">
        <v>3</v>
      </c>
      <c r="J1305" s="168" t="s">
        <v>4150</v>
      </c>
      <c r="L1305" s="170">
        <v>3</v>
      </c>
    </row>
    <row r="1306" spans="1:12" x14ac:dyDescent="0.25">
      <c r="A1306" s="171" t="str">
        <f t="shared" si="80"/>
        <v>W15LFF</v>
      </c>
      <c r="B1306" s="171" t="str">
        <f t="shared" si="81"/>
        <v>ALIBER</v>
      </c>
      <c r="C1306" s="171" t="str">
        <f t="shared" si="82"/>
        <v>Шляпа</v>
      </c>
      <c r="D1306" s="172" t="str">
        <f t="shared" si="83"/>
        <v>Шляпы</v>
      </c>
      <c r="E1306" s="163" t="s">
        <v>4151</v>
      </c>
      <c r="F1306" s="164" t="s">
        <v>4148</v>
      </c>
      <c r="G1306" s="165" t="s">
        <v>553</v>
      </c>
      <c r="H1306" s="166" t="s">
        <v>4149</v>
      </c>
      <c r="I1306" s="167">
        <v>5</v>
      </c>
      <c r="J1306" s="168" t="s">
        <v>4152</v>
      </c>
      <c r="L1306" s="170">
        <v>5</v>
      </c>
    </row>
    <row r="1307" spans="1:12" x14ac:dyDescent="0.25">
      <c r="A1307" s="171" t="str">
        <f t="shared" si="80"/>
        <v>W15LFF</v>
      </c>
      <c r="B1307" s="171" t="str">
        <f t="shared" si="81"/>
        <v>ALIBER</v>
      </c>
      <c r="C1307" s="171" t="str">
        <f t="shared" si="82"/>
        <v>Шляпа</v>
      </c>
      <c r="D1307" s="172" t="str">
        <f t="shared" si="83"/>
        <v>Шляпы</v>
      </c>
      <c r="E1307" s="163" t="s">
        <v>4153</v>
      </c>
      <c r="F1307" s="164" t="s">
        <v>4148</v>
      </c>
      <c r="G1307" s="165" t="s">
        <v>550</v>
      </c>
      <c r="H1307" s="166" t="s">
        <v>4149</v>
      </c>
      <c r="I1307" s="167">
        <v>3</v>
      </c>
      <c r="J1307" s="168" t="s">
        <v>4150</v>
      </c>
      <c r="L1307" s="170">
        <v>3</v>
      </c>
    </row>
    <row r="1308" spans="1:12" x14ac:dyDescent="0.25">
      <c r="A1308" s="171" t="str">
        <f t="shared" si="80"/>
        <v>W1602B</v>
      </c>
      <c r="B1308" s="171" t="str">
        <f t="shared" si="81"/>
        <v>URPHY II</v>
      </c>
      <c r="C1308" s="171" t="str">
        <f t="shared" si="82"/>
        <v>Шляпа</v>
      </c>
      <c r="D1308" s="172" t="str">
        <f t="shared" si="83"/>
        <v>Шляпы</v>
      </c>
      <c r="E1308" s="163" t="s">
        <v>4154</v>
      </c>
      <c r="F1308" s="164" t="s">
        <v>4155</v>
      </c>
      <c r="G1308" s="165" t="s">
        <v>552</v>
      </c>
      <c r="H1308" s="166" t="s">
        <v>4156</v>
      </c>
      <c r="I1308" s="167">
        <v>2</v>
      </c>
      <c r="J1308" s="168" t="s">
        <v>4157</v>
      </c>
      <c r="L1308" s="170">
        <v>2</v>
      </c>
    </row>
    <row r="1309" spans="1:12" x14ac:dyDescent="0.25">
      <c r="A1309" s="171" t="str">
        <f t="shared" si="80"/>
        <v>W1602B</v>
      </c>
      <c r="B1309" s="171" t="str">
        <f t="shared" si="81"/>
        <v>URPHY II</v>
      </c>
      <c r="C1309" s="171" t="str">
        <f t="shared" si="82"/>
        <v>Шляпа</v>
      </c>
      <c r="D1309" s="172" t="str">
        <f t="shared" si="83"/>
        <v>Шляпы</v>
      </c>
      <c r="E1309" s="163" t="s">
        <v>4158</v>
      </c>
      <c r="F1309" s="164" t="s">
        <v>4155</v>
      </c>
      <c r="G1309" s="165" t="s">
        <v>553</v>
      </c>
      <c r="H1309" s="166" t="s">
        <v>4159</v>
      </c>
      <c r="I1309" s="167">
        <v>4</v>
      </c>
      <c r="J1309" s="168" t="s">
        <v>4160</v>
      </c>
      <c r="L1309" s="170">
        <v>4</v>
      </c>
    </row>
    <row r="1310" spans="1:12" x14ac:dyDescent="0.25">
      <c r="A1310" s="171" t="str">
        <f t="shared" si="80"/>
        <v>W1602B</v>
      </c>
      <c r="B1310" s="171" t="str">
        <f t="shared" si="81"/>
        <v>URPHY II</v>
      </c>
      <c r="C1310" s="171" t="str">
        <f t="shared" si="82"/>
        <v>Шляпа</v>
      </c>
      <c r="D1310" s="172" t="str">
        <f t="shared" si="83"/>
        <v>Шляпы</v>
      </c>
      <c r="E1310" s="163" t="s">
        <v>4161</v>
      </c>
      <c r="F1310" s="164" t="s">
        <v>4155</v>
      </c>
      <c r="G1310" s="165" t="s">
        <v>550</v>
      </c>
      <c r="H1310" s="166" t="s">
        <v>4156</v>
      </c>
      <c r="I1310" s="167">
        <v>2</v>
      </c>
      <c r="J1310" s="168" t="s">
        <v>4157</v>
      </c>
      <c r="L1310" s="170">
        <v>2</v>
      </c>
    </row>
    <row r="1311" spans="1:12" x14ac:dyDescent="0.25">
      <c r="A1311" s="171" t="str">
        <f t="shared" si="80"/>
        <v>W16LFB</v>
      </c>
      <c r="B1311" s="171" t="str">
        <f t="shared" si="81"/>
        <v>LEESON</v>
      </c>
      <c r="C1311" s="171" t="str">
        <f t="shared" si="82"/>
        <v>Шляпа</v>
      </c>
      <c r="D1311" s="172" t="str">
        <f t="shared" si="83"/>
        <v>Шляпы</v>
      </c>
      <c r="E1311" s="163" t="s">
        <v>796</v>
      </c>
      <c r="F1311" s="164" t="s">
        <v>795</v>
      </c>
      <c r="G1311" s="165" t="s">
        <v>550</v>
      </c>
      <c r="H1311" s="166" t="s">
        <v>4162</v>
      </c>
      <c r="I1311" s="167">
        <v>1</v>
      </c>
      <c r="J1311" s="168" t="s">
        <v>4162</v>
      </c>
      <c r="L1311" s="170">
        <v>1</v>
      </c>
    </row>
    <row r="1312" spans="1:12" x14ac:dyDescent="0.25">
      <c r="A1312" s="171" t="str">
        <f t="shared" si="80"/>
        <v>W16RDB</v>
      </c>
      <c r="B1312" s="171" t="str">
        <f t="shared" si="81"/>
        <v>HEIK</v>
      </c>
      <c r="C1312" s="171" t="str">
        <f t="shared" si="82"/>
        <v>Шляпа</v>
      </c>
      <c r="D1312" s="172" t="str">
        <f t="shared" si="83"/>
        <v>Шляпы</v>
      </c>
      <c r="E1312" s="163" t="s">
        <v>798</v>
      </c>
      <c r="F1312" s="164" t="s">
        <v>797</v>
      </c>
      <c r="G1312" s="165" t="s">
        <v>552</v>
      </c>
      <c r="H1312" s="166" t="s">
        <v>4163</v>
      </c>
      <c r="I1312" s="167">
        <v>2</v>
      </c>
      <c r="J1312" s="168" t="s">
        <v>4164</v>
      </c>
      <c r="L1312" s="170">
        <v>2</v>
      </c>
    </row>
    <row r="1313" spans="1:12" x14ac:dyDescent="0.25">
      <c r="A1313" s="171" t="str">
        <f t="shared" si="80"/>
        <v>W16RDC</v>
      </c>
      <c r="B1313" s="171" t="str">
        <f t="shared" si="81"/>
        <v>ALICO</v>
      </c>
      <c r="C1313" s="171" t="str">
        <f t="shared" si="82"/>
        <v>Шляпа</v>
      </c>
      <c r="D1313" s="172" t="str">
        <f t="shared" si="83"/>
        <v>Шляпы</v>
      </c>
      <c r="E1313" s="163" t="s">
        <v>4165</v>
      </c>
      <c r="F1313" s="164" t="s">
        <v>4166</v>
      </c>
      <c r="G1313" s="165" t="s">
        <v>552</v>
      </c>
      <c r="H1313" s="166" t="s">
        <v>4167</v>
      </c>
      <c r="I1313" s="167">
        <v>1</v>
      </c>
      <c r="J1313" s="168" t="s">
        <v>4167</v>
      </c>
      <c r="L1313" s="170">
        <v>1</v>
      </c>
    </row>
    <row r="1314" spans="1:12" x14ac:dyDescent="0.25">
      <c r="A1314" s="171" t="str">
        <f t="shared" si="80"/>
        <v>W1702B</v>
      </c>
      <c r="B1314" s="171" t="str">
        <f t="shared" si="81"/>
        <v>RAVELLER</v>
      </c>
      <c r="C1314" s="171" t="str">
        <f t="shared" si="82"/>
        <v>Шляпа</v>
      </c>
      <c r="D1314" s="172" t="str">
        <f t="shared" si="83"/>
        <v>Шляпы</v>
      </c>
      <c r="E1314" s="163" t="s">
        <v>4168</v>
      </c>
      <c r="F1314" s="164" t="s">
        <v>4169</v>
      </c>
      <c r="G1314" s="165" t="s">
        <v>552</v>
      </c>
      <c r="H1314" s="166" t="s">
        <v>4170</v>
      </c>
      <c r="I1314" s="167">
        <v>2</v>
      </c>
      <c r="J1314" s="168" t="s">
        <v>4171</v>
      </c>
      <c r="L1314" s="170">
        <v>2</v>
      </c>
    </row>
    <row r="1315" spans="1:12" x14ac:dyDescent="0.25">
      <c r="A1315" s="171" t="str">
        <f t="shared" si="80"/>
        <v>W1702B</v>
      </c>
      <c r="B1315" s="171" t="str">
        <f t="shared" si="81"/>
        <v>RAVELLER</v>
      </c>
      <c r="C1315" s="171" t="str">
        <f t="shared" si="82"/>
        <v>Шляпа</v>
      </c>
      <c r="D1315" s="172" t="str">
        <f t="shared" si="83"/>
        <v>Шляпы</v>
      </c>
      <c r="E1315" s="163" t="s">
        <v>4172</v>
      </c>
      <c r="F1315" s="164" t="s">
        <v>4169</v>
      </c>
      <c r="G1315" s="165" t="s">
        <v>553</v>
      </c>
      <c r="H1315" s="166" t="s">
        <v>4170</v>
      </c>
      <c r="I1315" s="167">
        <v>4</v>
      </c>
      <c r="J1315" s="168" t="s">
        <v>4173</v>
      </c>
      <c r="L1315" s="170">
        <v>4</v>
      </c>
    </row>
    <row r="1316" spans="1:12" x14ac:dyDescent="0.25">
      <c r="A1316" s="171" t="str">
        <f t="shared" si="80"/>
        <v>W1702B</v>
      </c>
      <c r="B1316" s="171" t="str">
        <f t="shared" si="81"/>
        <v>RAVELLER</v>
      </c>
      <c r="C1316" s="171" t="str">
        <f t="shared" si="82"/>
        <v>Шляпа</v>
      </c>
      <c r="D1316" s="172" t="str">
        <f t="shared" si="83"/>
        <v>Шляпы</v>
      </c>
      <c r="E1316" s="163" t="s">
        <v>4174</v>
      </c>
      <c r="F1316" s="164" t="s">
        <v>4169</v>
      </c>
      <c r="G1316" s="165" t="s">
        <v>550</v>
      </c>
      <c r="H1316" s="166" t="s">
        <v>4170</v>
      </c>
      <c r="I1316" s="167">
        <v>2</v>
      </c>
      <c r="J1316" s="168" t="s">
        <v>4171</v>
      </c>
      <c r="L1316" s="170">
        <v>2</v>
      </c>
    </row>
    <row r="1317" spans="1:12" x14ac:dyDescent="0.25">
      <c r="A1317" s="171" t="str">
        <f t="shared" si="80"/>
        <v>W1702D</v>
      </c>
      <c r="B1317" s="171" t="str">
        <f t="shared" si="81"/>
        <v>IPPO</v>
      </c>
      <c r="C1317" s="171" t="str">
        <f t="shared" si="82"/>
        <v>Шляпа</v>
      </c>
      <c r="D1317" s="172" t="str">
        <f t="shared" si="83"/>
        <v>Шляпы</v>
      </c>
      <c r="E1317" s="163" t="s">
        <v>4175</v>
      </c>
      <c r="F1317" s="164" t="s">
        <v>1713</v>
      </c>
      <c r="G1317" s="165" t="s">
        <v>552</v>
      </c>
      <c r="H1317" s="166" t="s">
        <v>4176</v>
      </c>
      <c r="I1317" s="167">
        <v>2</v>
      </c>
      <c r="J1317" s="168" t="s">
        <v>4177</v>
      </c>
      <c r="L1317" s="170">
        <v>2</v>
      </c>
    </row>
    <row r="1318" spans="1:12" x14ac:dyDescent="0.25">
      <c r="A1318" s="171" t="str">
        <f t="shared" si="80"/>
        <v>W1702D</v>
      </c>
      <c r="B1318" s="171" t="str">
        <f t="shared" si="81"/>
        <v>IPPO</v>
      </c>
      <c r="C1318" s="171" t="str">
        <f t="shared" si="82"/>
        <v>Шляпа</v>
      </c>
      <c r="D1318" s="172" t="str">
        <f t="shared" si="83"/>
        <v>Шляпы</v>
      </c>
      <c r="E1318" s="163" t="s">
        <v>1712</v>
      </c>
      <c r="F1318" s="164" t="s">
        <v>1713</v>
      </c>
      <c r="G1318" s="165" t="s">
        <v>553</v>
      </c>
      <c r="H1318" s="166" t="s">
        <v>4178</v>
      </c>
      <c r="I1318" s="167">
        <v>3</v>
      </c>
      <c r="J1318" s="168" t="s">
        <v>4179</v>
      </c>
      <c r="L1318" s="170">
        <v>3</v>
      </c>
    </row>
    <row r="1319" spans="1:12" x14ac:dyDescent="0.25">
      <c r="A1319" s="171" t="str">
        <f t="shared" si="80"/>
        <v>W1702D</v>
      </c>
      <c r="B1319" s="171" t="str">
        <f t="shared" si="81"/>
        <v>IPPO</v>
      </c>
      <c r="C1319" s="171" t="str">
        <f t="shared" si="82"/>
        <v>Шляпа</v>
      </c>
      <c r="D1319" s="172" t="str">
        <f t="shared" si="83"/>
        <v>Шляпы</v>
      </c>
      <c r="E1319" s="163" t="s">
        <v>1714</v>
      </c>
      <c r="F1319" s="164" t="s">
        <v>1713</v>
      </c>
      <c r="G1319" s="165" t="s">
        <v>550</v>
      </c>
      <c r="H1319" s="166" t="s">
        <v>3739</v>
      </c>
      <c r="I1319" s="167">
        <v>1</v>
      </c>
      <c r="J1319" s="168" t="s">
        <v>3739</v>
      </c>
      <c r="L1319" s="170">
        <v>1</v>
      </c>
    </row>
    <row r="1320" spans="1:12" x14ac:dyDescent="0.25">
      <c r="A1320" s="171" t="str">
        <f t="shared" si="80"/>
        <v>W17LFC</v>
      </c>
      <c r="B1320" s="171" t="str">
        <f t="shared" si="81"/>
        <v>ARTEL</v>
      </c>
      <c r="C1320" s="171" t="str">
        <f t="shared" si="82"/>
        <v>Шляпа</v>
      </c>
      <c r="D1320" s="172" t="str">
        <f t="shared" si="83"/>
        <v>Шляпы</v>
      </c>
      <c r="E1320" s="163" t="s">
        <v>4180</v>
      </c>
      <c r="F1320" s="164" t="s">
        <v>4181</v>
      </c>
      <c r="G1320" s="165" t="s">
        <v>552</v>
      </c>
      <c r="H1320" s="166" t="s">
        <v>4182</v>
      </c>
      <c r="I1320" s="167">
        <v>1</v>
      </c>
      <c r="J1320" s="168" t="s">
        <v>4182</v>
      </c>
      <c r="L1320" s="170">
        <v>1</v>
      </c>
    </row>
    <row r="1321" spans="1:12" x14ac:dyDescent="0.25">
      <c r="A1321" s="171" t="str">
        <f t="shared" si="80"/>
        <v>W17LFC</v>
      </c>
      <c r="B1321" s="171" t="str">
        <f t="shared" si="81"/>
        <v>ARTEL</v>
      </c>
      <c r="C1321" s="171" t="str">
        <f t="shared" si="82"/>
        <v>Шляпа</v>
      </c>
      <c r="D1321" s="172" t="str">
        <f t="shared" si="83"/>
        <v>Шляпы</v>
      </c>
      <c r="E1321" s="163" t="s">
        <v>4183</v>
      </c>
      <c r="F1321" s="164" t="s">
        <v>4181</v>
      </c>
      <c r="G1321" s="165" t="s">
        <v>553</v>
      </c>
      <c r="H1321" s="166" t="s">
        <v>4182</v>
      </c>
      <c r="I1321" s="167">
        <v>1</v>
      </c>
      <c r="J1321" s="168" t="s">
        <v>4182</v>
      </c>
      <c r="L1321" s="170">
        <v>1</v>
      </c>
    </row>
    <row r="1322" spans="1:12" x14ac:dyDescent="0.25">
      <c r="A1322" s="171" t="str">
        <f t="shared" si="80"/>
        <v>W17LFC</v>
      </c>
      <c r="B1322" s="171" t="str">
        <f t="shared" si="81"/>
        <v>ARTEL</v>
      </c>
      <c r="C1322" s="171" t="str">
        <f t="shared" si="82"/>
        <v>Шляпа</v>
      </c>
      <c r="D1322" s="172" t="str">
        <f t="shared" si="83"/>
        <v>Шляпы</v>
      </c>
      <c r="E1322" s="163" t="s">
        <v>4184</v>
      </c>
      <c r="F1322" s="164" t="s">
        <v>4181</v>
      </c>
      <c r="G1322" s="165" t="s">
        <v>550</v>
      </c>
      <c r="H1322" s="166" t="s">
        <v>4182</v>
      </c>
      <c r="I1322" s="167">
        <v>1</v>
      </c>
      <c r="J1322" s="168" t="s">
        <v>4182</v>
      </c>
      <c r="L1322" s="170">
        <v>1</v>
      </c>
    </row>
    <row r="1323" spans="1:12" x14ac:dyDescent="0.25">
      <c r="A1323" s="171" t="str">
        <f t="shared" si="80"/>
        <v>W18RDA</v>
      </c>
      <c r="B1323" s="171" t="str">
        <f t="shared" si="81"/>
        <v>owpuncher</v>
      </c>
      <c r="C1323" s="171" t="str">
        <f t="shared" si="82"/>
        <v>Шляпа</v>
      </c>
      <c r="D1323" s="172" t="str">
        <f t="shared" si="83"/>
        <v>Шляпы</v>
      </c>
      <c r="E1323" s="163" t="s">
        <v>4185</v>
      </c>
      <c r="F1323" s="164" t="s">
        <v>4186</v>
      </c>
      <c r="G1323" s="165" t="s">
        <v>553</v>
      </c>
      <c r="H1323" s="166" t="s">
        <v>4187</v>
      </c>
      <c r="I1323" s="167">
        <v>1</v>
      </c>
      <c r="J1323" s="168" t="s">
        <v>4188</v>
      </c>
      <c r="L1323" s="170">
        <v>1</v>
      </c>
    </row>
    <row r="1324" spans="1:12" x14ac:dyDescent="0.25">
      <c r="A1324" s="171" t="str">
        <f t="shared" si="80"/>
        <v>W19LFA</v>
      </c>
      <c r="B1324" s="171" t="str">
        <f t="shared" si="81"/>
        <v>AVY</v>
      </c>
      <c r="C1324" s="171" t="str">
        <f t="shared" si="82"/>
        <v>Шляпа</v>
      </c>
      <c r="D1324" s="172" t="str">
        <f t="shared" si="83"/>
        <v>Шляпы</v>
      </c>
      <c r="E1324" s="163" t="s">
        <v>4189</v>
      </c>
      <c r="F1324" s="164" t="s">
        <v>4190</v>
      </c>
      <c r="G1324" s="165" t="s">
        <v>552</v>
      </c>
      <c r="H1324" s="166" t="s">
        <v>4191</v>
      </c>
      <c r="I1324" s="167">
        <v>2</v>
      </c>
      <c r="J1324" s="168" t="s">
        <v>4192</v>
      </c>
      <c r="L1324" s="170">
        <v>2</v>
      </c>
    </row>
    <row r="1325" spans="1:12" x14ac:dyDescent="0.25">
      <c r="A1325" s="171" t="str">
        <f t="shared" si="80"/>
        <v>W19LFA</v>
      </c>
      <c r="B1325" s="171" t="str">
        <f t="shared" si="81"/>
        <v>AVY</v>
      </c>
      <c r="C1325" s="171" t="str">
        <f t="shared" si="82"/>
        <v>Шляпа</v>
      </c>
      <c r="D1325" s="172" t="str">
        <f t="shared" si="83"/>
        <v>Шляпы</v>
      </c>
      <c r="E1325" s="163" t="s">
        <v>4193</v>
      </c>
      <c r="F1325" s="164" t="s">
        <v>4190</v>
      </c>
      <c r="G1325" s="165" t="s">
        <v>553</v>
      </c>
      <c r="H1325" s="166" t="s">
        <v>4191</v>
      </c>
      <c r="I1325" s="167">
        <v>4</v>
      </c>
      <c r="J1325" s="168" t="s">
        <v>4194</v>
      </c>
      <c r="L1325" s="170">
        <v>4</v>
      </c>
    </row>
    <row r="1326" spans="1:12" x14ac:dyDescent="0.25">
      <c r="A1326" s="171" t="str">
        <f t="shared" si="80"/>
        <v>W19LFA</v>
      </c>
      <c r="B1326" s="171" t="str">
        <f t="shared" si="81"/>
        <v>AVY</v>
      </c>
      <c r="C1326" s="171" t="str">
        <f t="shared" si="82"/>
        <v>Шляпа</v>
      </c>
      <c r="D1326" s="172" t="str">
        <f t="shared" si="83"/>
        <v>Шляпы</v>
      </c>
      <c r="E1326" s="163" t="s">
        <v>4195</v>
      </c>
      <c r="F1326" s="164" t="s">
        <v>4190</v>
      </c>
      <c r="G1326" s="165" t="s">
        <v>550</v>
      </c>
      <c r="H1326" s="166" t="s">
        <v>4191</v>
      </c>
      <c r="I1326" s="167">
        <v>2</v>
      </c>
      <c r="J1326" s="168" t="s">
        <v>4192</v>
      </c>
      <c r="L1326" s="170">
        <v>2</v>
      </c>
    </row>
    <row r="1327" spans="1:12" x14ac:dyDescent="0.25">
      <c r="A1327" s="171" t="str">
        <f t="shared" si="80"/>
        <v>W20LFA</v>
      </c>
      <c r="B1327" s="171" t="str">
        <f t="shared" si="81"/>
        <v>VEREST</v>
      </c>
      <c r="C1327" s="171" t="str">
        <f t="shared" si="82"/>
        <v>Шляпа</v>
      </c>
      <c r="D1327" s="172" t="str">
        <f t="shared" si="83"/>
        <v>Шляпы</v>
      </c>
      <c r="E1327" s="163" t="s">
        <v>4196</v>
      </c>
      <c r="F1327" s="164" t="s">
        <v>4197</v>
      </c>
      <c r="G1327" s="165" t="s">
        <v>552</v>
      </c>
      <c r="H1327" s="166" t="s">
        <v>4198</v>
      </c>
      <c r="I1327" s="167">
        <v>2</v>
      </c>
      <c r="J1327" s="168" t="s">
        <v>4199</v>
      </c>
      <c r="L1327" s="170">
        <v>2</v>
      </c>
    </row>
    <row r="1328" spans="1:12" x14ac:dyDescent="0.25">
      <c r="A1328" s="171" t="str">
        <f t="shared" si="80"/>
        <v>W20LFA</v>
      </c>
      <c r="B1328" s="171" t="str">
        <f t="shared" si="81"/>
        <v>VEREST</v>
      </c>
      <c r="C1328" s="171" t="str">
        <f t="shared" si="82"/>
        <v>Шляпа</v>
      </c>
      <c r="D1328" s="172" t="str">
        <f t="shared" si="83"/>
        <v>Шляпы</v>
      </c>
      <c r="E1328" s="163" t="s">
        <v>4200</v>
      </c>
      <c r="F1328" s="164" t="s">
        <v>4197</v>
      </c>
      <c r="G1328" s="165" t="s">
        <v>553</v>
      </c>
      <c r="H1328" s="166" t="s">
        <v>4198</v>
      </c>
      <c r="I1328" s="167">
        <v>4</v>
      </c>
      <c r="J1328" s="168" t="s">
        <v>4201</v>
      </c>
      <c r="L1328" s="170">
        <v>4</v>
      </c>
    </row>
    <row r="1329" spans="1:12" x14ac:dyDescent="0.25">
      <c r="A1329" s="171" t="str">
        <f t="shared" si="80"/>
        <v>W20LFA</v>
      </c>
      <c r="B1329" s="171" t="str">
        <f t="shared" si="81"/>
        <v>VEREST</v>
      </c>
      <c r="C1329" s="171" t="str">
        <f t="shared" si="82"/>
        <v>Шляпа</v>
      </c>
      <c r="D1329" s="172" t="str">
        <f t="shared" si="83"/>
        <v>Шляпы</v>
      </c>
      <c r="E1329" s="163" t="s">
        <v>4202</v>
      </c>
      <c r="F1329" s="164" t="s">
        <v>4197</v>
      </c>
      <c r="G1329" s="165" t="s">
        <v>550</v>
      </c>
      <c r="H1329" s="166" t="s">
        <v>4198</v>
      </c>
      <c r="I1329" s="167">
        <v>2</v>
      </c>
      <c r="J1329" s="168" t="s">
        <v>4199</v>
      </c>
      <c r="L1329" s="170">
        <v>2</v>
      </c>
    </row>
    <row r="1330" spans="1:12" x14ac:dyDescent="0.25">
      <c r="A1330" s="171" t="str">
        <f t="shared" si="80"/>
        <v>W20LFB</v>
      </c>
      <c r="B1330" s="171" t="str">
        <f t="shared" si="81"/>
        <v>UTTON</v>
      </c>
      <c r="C1330" s="171" t="str">
        <f t="shared" si="82"/>
        <v>Шляпа</v>
      </c>
      <c r="D1330" s="172" t="str">
        <f t="shared" si="83"/>
        <v>Шляпы</v>
      </c>
      <c r="E1330" s="163" t="s">
        <v>4203</v>
      </c>
      <c r="F1330" s="164" t="s">
        <v>4204</v>
      </c>
      <c r="G1330" s="165" t="s">
        <v>552</v>
      </c>
      <c r="H1330" s="166" t="s">
        <v>4205</v>
      </c>
      <c r="I1330" s="167">
        <v>2</v>
      </c>
      <c r="J1330" s="168" t="s">
        <v>4206</v>
      </c>
      <c r="L1330" s="170">
        <v>2</v>
      </c>
    </row>
    <row r="1331" spans="1:12" x14ac:dyDescent="0.25">
      <c r="A1331" s="171" t="str">
        <f t="shared" si="80"/>
        <v>W20LFB</v>
      </c>
      <c r="B1331" s="171" t="str">
        <f t="shared" si="81"/>
        <v>UTTON</v>
      </c>
      <c r="C1331" s="171" t="str">
        <f t="shared" si="82"/>
        <v>Шляпа</v>
      </c>
      <c r="D1331" s="172" t="str">
        <f t="shared" si="83"/>
        <v>Шляпы</v>
      </c>
      <c r="E1331" s="163" t="s">
        <v>4207</v>
      </c>
      <c r="F1331" s="164" t="s">
        <v>4204</v>
      </c>
      <c r="G1331" s="165" t="s">
        <v>553</v>
      </c>
      <c r="H1331" s="166" t="s">
        <v>4205</v>
      </c>
      <c r="I1331" s="167">
        <v>4</v>
      </c>
      <c r="J1331" s="168" t="s">
        <v>4208</v>
      </c>
      <c r="L1331" s="170">
        <v>4</v>
      </c>
    </row>
    <row r="1332" spans="1:12" x14ac:dyDescent="0.25">
      <c r="A1332" s="171" t="str">
        <f t="shared" si="80"/>
        <v>W20LFB</v>
      </c>
      <c r="B1332" s="171" t="str">
        <f t="shared" si="81"/>
        <v>UTTON</v>
      </c>
      <c r="C1332" s="171" t="str">
        <f t="shared" si="82"/>
        <v>Шляпа</v>
      </c>
      <c r="D1332" s="172" t="str">
        <f t="shared" si="83"/>
        <v>Шляпы</v>
      </c>
      <c r="E1332" s="163" t="s">
        <v>4209</v>
      </c>
      <c r="F1332" s="164" t="s">
        <v>4204</v>
      </c>
      <c r="G1332" s="165" t="s">
        <v>550</v>
      </c>
      <c r="H1332" s="166" t="s">
        <v>4205</v>
      </c>
      <c r="I1332" s="167">
        <v>2</v>
      </c>
      <c r="J1332" s="168" t="s">
        <v>4206</v>
      </c>
      <c r="L1332" s="170">
        <v>2</v>
      </c>
    </row>
    <row r="1333" spans="1:12" x14ac:dyDescent="0.25">
      <c r="A1333" s="171" t="str">
        <f t="shared" si="80"/>
        <v>W2103C</v>
      </c>
      <c r="B1333" s="171" t="str">
        <f t="shared" si="81"/>
        <v>ONWAY</v>
      </c>
      <c r="C1333" s="171" t="str">
        <f t="shared" si="82"/>
        <v>Шляпа</v>
      </c>
      <c r="D1333" s="172" t="str">
        <f t="shared" si="83"/>
        <v>Шляпы</v>
      </c>
      <c r="E1333" s="163" t="s">
        <v>4210</v>
      </c>
      <c r="F1333" s="164" t="s">
        <v>4211</v>
      </c>
      <c r="G1333" s="165" t="s">
        <v>550</v>
      </c>
      <c r="H1333" s="166" t="s">
        <v>4212</v>
      </c>
      <c r="I1333" s="167">
        <v>1</v>
      </c>
      <c r="J1333" s="168" t="s">
        <v>4212</v>
      </c>
      <c r="L1333" s="170">
        <v>1</v>
      </c>
    </row>
    <row r="1334" spans="1:12" x14ac:dyDescent="0.25">
      <c r="A1334" s="171" t="str">
        <f t="shared" si="80"/>
        <v>W21LFA</v>
      </c>
      <c r="B1334" s="171" t="str">
        <f t="shared" si="81"/>
        <v>ITICO</v>
      </c>
      <c r="C1334" s="171" t="str">
        <f t="shared" si="82"/>
        <v>Шляпа</v>
      </c>
      <c r="D1334" s="172" t="str">
        <f t="shared" si="83"/>
        <v>Шляпы</v>
      </c>
      <c r="E1334" s="163" t="s">
        <v>4213</v>
      </c>
      <c r="F1334" s="164" t="s">
        <v>4214</v>
      </c>
      <c r="G1334" s="165" t="s">
        <v>552</v>
      </c>
      <c r="H1334" s="166" t="s">
        <v>4215</v>
      </c>
      <c r="I1334" s="167">
        <v>1</v>
      </c>
      <c r="J1334" s="168" t="s">
        <v>4215</v>
      </c>
      <c r="L1334" s="170">
        <v>1</v>
      </c>
    </row>
    <row r="1335" spans="1:12" x14ac:dyDescent="0.25">
      <c r="A1335" s="171" t="str">
        <f t="shared" si="80"/>
        <v>W21LFB</v>
      </c>
      <c r="B1335" s="171" t="str">
        <f t="shared" si="81"/>
        <v>ALAWAY</v>
      </c>
      <c r="C1335" s="171" t="str">
        <f t="shared" si="82"/>
        <v>Шляпа</v>
      </c>
      <c r="D1335" s="172" t="str">
        <f t="shared" si="83"/>
        <v>Шляпы</v>
      </c>
      <c r="E1335" s="163" t="s">
        <v>4216</v>
      </c>
      <c r="F1335" s="164" t="s">
        <v>4217</v>
      </c>
      <c r="G1335" s="165" t="s">
        <v>552</v>
      </c>
      <c r="H1335" s="166" t="s">
        <v>4218</v>
      </c>
      <c r="I1335" s="167">
        <v>2</v>
      </c>
      <c r="J1335" s="168" t="s">
        <v>4219</v>
      </c>
      <c r="L1335" s="170">
        <v>2</v>
      </c>
    </row>
    <row r="1336" spans="1:12" x14ac:dyDescent="0.25">
      <c r="A1336" s="171" t="str">
        <f t="shared" si="80"/>
        <v>W21LFB</v>
      </c>
      <c r="B1336" s="171" t="str">
        <f t="shared" si="81"/>
        <v>ALAWAY</v>
      </c>
      <c r="C1336" s="171" t="str">
        <f t="shared" si="82"/>
        <v>Шляпа</v>
      </c>
      <c r="D1336" s="172" t="str">
        <f t="shared" si="83"/>
        <v>Шляпы</v>
      </c>
      <c r="E1336" s="163" t="s">
        <v>4220</v>
      </c>
      <c r="F1336" s="164" t="s">
        <v>4217</v>
      </c>
      <c r="G1336" s="165" t="s">
        <v>553</v>
      </c>
      <c r="H1336" s="166" t="s">
        <v>4221</v>
      </c>
      <c r="I1336" s="167">
        <v>4</v>
      </c>
      <c r="J1336" s="168" t="s">
        <v>4222</v>
      </c>
      <c r="L1336" s="170">
        <v>4</v>
      </c>
    </row>
    <row r="1337" spans="1:12" x14ac:dyDescent="0.25">
      <c r="A1337" s="171" t="str">
        <f t="shared" si="80"/>
        <v>W21LFB</v>
      </c>
      <c r="B1337" s="171" t="str">
        <f t="shared" si="81"/>
        <v>ALAWAY</v>
      </c>
      <c r="C1337" s="171" t="str">
        <f t="shared" si="82"/>
        <v>Шляпа</v>
      </c>
      <c r="D1337" s="172" t="str">
        <f t="shared" si="83"/>
        <v>Шляпы</v>
      </c>
      <c r="E1337" s="163" t="s">
        <v>4223</v>
      </c>
      <c r="F1337" s="164" t="s">
        <v>4217</v>
      </c>
      <c r="G1337" s="165" t="s">
        <v>550</v>
      </c>
      <c r="H1337" s="166" t="s">
        <v>4218</v>
      </c>
      <c r="I1337" s="167">
        <v>2</v>
      </c>
      <c r="J1337" s="168" t="s">
        <v>4219</v>
      </c>
      <c r="L1337" s="170">
        <v>2</v>
      </c>
    </row>
    <row r="1338" spans="1:12" x14ac:dyDescent="0.25">
      <c r="A1338" s="171" t="str">
        <f t="shared" si="80"/>
        <v>W21LFC</v>
      </c>
      <c r="B1338" s="171" t="str">
        <f t="shared" si="81"/>
        <v>OLEMAN</v>
      </c>
      <c r="C1338" s="171" t="str">
        <f t="shared" si="82"/>
        <v>Шляпа</v>
      </c>
      <c r="D1338" s="172" t="str">
        <f t="shared" si="83"/>
        <v>Шляпы</v>
      </c>
      <c r="E1338" s="163" t="s">
        <v>4224</v>
      </c>
      <c r="F1338" s="164" t="s">
        <v>4225</v>
      </c>
      <c r="G1338" s="165" t="s">
        <v>553</v>
      </c>
      <c r="H1338" s="166" t="s">
        <v>4226</v>
      </c>
      <c r="I1338" s="167">
        <v>1</v>
      </c>
      <c r="J1338" s="168" t="s">
        <v>4226</v>
      </c>
      <c r="L1338" s="170">
        <v>1</v>
      </c>
    </row>
    <row r="1339" spans="1:12" x14ac:dyDescent="0.25">
      <c r="A1339" s="171" t="str">
        <f t="shared" si="80"/>
        <v>W21RDA</v>
      </c>
      <c r="B1339" s="171" t="str">
        <f t="shared" si="81"/>
        <v>ASVILLE</v>
      </c>
      <c r="C1339" s="171" t="str">
        <f t="shared" si="82"/>
        <v>Шляпа</v>
      </c>
      <c r="D1339" s="172" t="str">
        <f t="shared" si="83"/>
        <v>Шляпы</v>
      </c>
      <c r="E1339" s="163" t="s">
        <v>4227</v>
      </c>
      <c r="F1339" s="164" t="s">
        <v>4228</v>
      </c>
      <c r="G1339" s="165" t="s">
        <v>550</v>
      </c>
      <c r="H1339" s="166" t="s">
        <v>4229</v>
      </c>
      <c r="I1339" s="167">
        <v>1</v>
      </c>
      <c r="J1339" s="168" t="s">
        <v>4229</v>
      </c>
      <c r="L1339" s="170">
        <v>1</v>
      </c>
    </row>
    <row r="1340" spans="1:12" x14ac:dyDescent="0.25">
      <c r="A1340" s="171" t="str">
        <f t="shared" si="80"/>
        <v>WR0602H</v>
      </c>
      <c r="B1340" s="171" t="str">
        <f t="shared" si="81"/>
        <v>NAVARRO</v>
      </c>
      <c r="C1340" s="171" t="str">
        <f t="shared" si="82"/>
        <v>Шляпа</v>
      </c>
      <c r="D1340" s="172" t="str">
        <f t="shared" si="83"/>
        <v>Шляпы</v>
      </c>
      <c r="E1340" s="163" t="s">
        <v>4230</v>
      </c>
      <c r="F1340" s="164" t="s">
        <v>4231</v>
      </c>
      <c r="G1340" s="165" t="s">
        <v>553</v>
      </c>
      <c r="H1340" s="166" t="s">
        <v>4232</v>
      </c>
      <c r="I1340" s="167">
        <v>4</v>
      </c>
      <c r="J1340" s="168" t="s">
        <v>4233</v>
      </c>
      <c r="L1340" s="170">
        <v>4</v>
      </c>
    </row>
    <row r="1341" spans="1:12" x14ac:dyDescent="0.25">
      <c r="A1341" s="171" t="str">
        <f t="shared" si="80"/>
        <v>WR0602H</v>
      </c>
      <c r="B1341" s="171" t="str">
        <f t="shared" si="81"/>
        <v>NAVARRO</v>
      </c>
      <c r="C1341" s="171" t="str">
        <f t="shared" si="82"/>
        <v>Шляпа</v>
      </c>
      <c r="D1341" s="172" t="str">
        <f t="shared" si="83"/>
        <v>Шляпы</v>
      </c>
      <c r="E1341" s="163" t="s">
        <v>4234</v>
      </c>
      <c r="F1341" s="164" t="s">
        <v>4231</v>
      </c>
      <c r="G1341" s="165" t="s">
        <v>550</v>
      </c>
      <c r="H1341" s="166" t="s">
        <v>4232</v>
      </c>
      <c r="I1341" s="167">
        <v>2</v>
      </c>
      <c r="J1341" s="168" t="s">
        <v>4235</v>
      </c>
      <c r="L1341" s="170">
        <v>2</v>
      </c>
    </row>
    <row r="1342" spans="1:12" x14ac:dyDescent="0.25">
      <c r="A1342" s="171" t="str">
        <f t="shared" si="80"/>
        <v>BRUSH</v>
      </c>
      <c r="B1342" s="171" t="e">
        <f t="shared" si="81"/>
        <v>#VALUE!</v>
      </c>
      <c r="C1342" s="171" t="str">
        <f t="shared" si="82"/>
        <v>Щетка</v>
      </c>
      <c r="D1342" s="172" t="e">
        <f t="shared" si="83"/>
        <v>#N/A</v>
      </c>
      <c r="E1342" s="163" t="s">
        <v>4236</v>
      </c>
      <c r="F1342" s="164" t="s">
        <v>4237</v>
      </c>
      <c r="G1342" s="165" t="s">
        <v>599</v>
      </c>
      <c r="H1342" s="166">
        <v>50.97</v>
      </c>
      <c r="I1342" s="167">
        <v>40</v>
      </c>
      <c r="J1342" s="168" t="s">
        <v>4238</v>
      </c>
      <c r="L1342" s="170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Y213"/>
  <sheetViews>
    <sheetView workbookViewId="0">
      <pane ySplit="2" topLeftCell="A111" activePane="bottomLeft" state="frozen"/>
      <selection pane="bottomLeft" activeCell="A124" sqref="A124"/>
    </sheetView>
  </sheetViews>
  <sheetFormatPr defaultRowHeight="15" x14ac:dyDescent="0.25"/>
  <cols>
    <col min="1" max="1" width="8.85546875" bestFit="1" customWidth="1"/>
    <col min="2" max="2" width="13.7109375" customWidth="1"/>
    <col min="3" max="3" width="12.140625" style="64" bestFit="1" customWidth="1"/>
    <col min="4" max="4" width="12.140625" style="91" customWidth="1"/>
    <col min="5" max="6" width="12.140625" style="43" customWidth="1"/>
    <col min="7" max="7" width="1.7109375" style="43" customWidth="1"/>
    <col min="8" max="8" width="8.85546875" bestFit="1" customWidth="1"/>
    <col min="10" max="10" width="12.140625" style="64" bestFit="1" customWidth="1"/>
    <col min="11" max="11" width="12.140625" style="91" customWidth="1"/>
    <col min="12" max="13" width="12.140625" style="43" customWidth="1"/>
    <col min="14" max="14" width="1.7109375" style="43" customWidth="1"/>
    <col min="15" max="15" width="8.85546875" bestFit="1" customWidth="1"/>
    <col min="17" max="17" width="12.140625" style="64" bestFit="1" customWidth="1"/>
    <col min="18" max="18" width="12.140625" style="91" customWidth="1"/>
    <col min="19" max="20" width="12.140625" style="43" customWidth="1"/>
    <col min="21" max="21" width="1.7109375" style="43" customWidth="1"/>
    <col min="22" max="22" width="8.85546875" bestFit="1" customWidth="1"/>
    <col min="24" max="24" width="12.140625" style="64" bestFit="1" customWidth="1"/>
    <col min="25" max="25" width="12.140625" style="91" customWidth="1"/>
    <col min="26" max="27" width="12.140625" style="43" customWidth="1"/>
    <col min="28" max="28" width="1.7109375" style="43" customWidth="1"/>
    <col min="29" max="29" width="8.85546875" bestFit="1" customWidth="1"/>
    <col min="31" max="31" width="12.140625" style="64" bestFit="1" customWidth="1"/>
    <col min="32" max="33" width="12.140625" style="43" customWidth="1"/>
    <col min="34" max="34" width="1.7109375" style="43" customWidth="1"/>
    <col min="35" max="35" width="8.85546875" bestFit="1" customWidth="1"/>
    <col min="37" max="37" width="12.140625" style="64" bestFit="1" customWidth="1"/>
    <col min="38" max="39" width="12.140625" style="43" customWidth="1"/>
    <col min="40" max="40" width="1.7109375" style="43" customWidth="1"/>
    <col min="41" max="41" width="9.5703125" style="32" customWidth="1"/>
    <col min="42" max="42" width="17.7109375" style="32" customWidth="1"/>
    <col min="43" max="43" width="15.5703125" style="43" customWidth="1"/>
    <col min="44" max="44" width="16" style="44" customWidth="1"/>
    <col min="45" max="46" width="8.85546875" style="32" customWidth="1"/>
    <col min="49" max="49" width="9.140625" style="46" customWidth="1"/>
  </cols>
  <sheetData>
    <row r="1" spans="1:51" ht="26.25" x14ac:dyDescent="0.4">
      <c r="A1" s="56" t="s">
        <v>1741</v>
      </c>
      <c r="C1" s="59"/>
      <c r="D1" s="90"/>
      <c r="E1" s="33"/>
      <c r="F1" s="33"/>
      <c r="G1" s="33"/>
      <c r="H1" s="56" t="s">
        <v>1219</v>
      </c>
      <c r="J1" s="59"/>
      <c r="K1" s="90"/>
      <c r="L1" s="33"/>
      <c r="M1" s="33"/>
      <c r="N1" s="33"/>
      <c r="O1" s="56" t="s">
        <v>970</v>
      </c>
      <c r="Q1" s="59"/>
      <c r="R1" s="90"/>
      <c r="S1" s="33"/>
      <c r="T1" s="33"/>
      <c r="U1" s="33"/>
      <c r="V1" s="56" t="s">
        <v>800</v>
      </c>
      <c r="X1" s="59"/>
      <c r="Y1" s="90"/>
      <c r="Z1" s="33"/>
      <c r="AA1" s="33"/>
      <c r="AB1" s="33"/>
      <c r="AC1" s="56" t="s">
        <v>438</v>
      </c>
      <c r="AE1" s="59"/>
      <c r="AF1" s="33"/>
      <c r="AG1" s="33"/>
      <c r="AH1" s="33"/>
      <c r="AI1" s="56" t="s">
        <v>258</v>
      </c>
      <c r="AK1" s="59"/>
      <c r="AL1" s="33"/>
      <c r="AM1" s="33"/>
      <c r="AN1" s="33"/>
      <c r="AO1" s="31" t="s">
        <v>48</v>
      </c>
      <c r="AQ1" s="33"/>
      <c r="AR1" s="34"/>
      <c r="AS1" s="31"/>
      <c r="AT1" s="31"/>
    </row>
    <row r="2" spans="1:51" ht="45" x14ac:dyDescent="0.25">
      <c r="A2" s="35" t="s">
        <v>439</v>
      </c>
      <c r="B2" s="35" t="s">
        <v>440</v>
      </c>
      <c r="C2" s="60" t="s">
        <v>441</v>
      </c>
      <c r="E2" s="37"/>
      <c r="F2" s="37"/>
      <c r="G2" s="37"/>
      <c r="H2" s="35" t="s">
        <v>439</v>
      </c>
      <c r="I2" s="35" t="s">
        <v>440</v>
      </c>
      <c r="J2" s="60" t="s">
        <v>441</v>
      </c>
      <c r="L2" s="37"/>
      <c r="M2" s="37"/>
      <c r="N2" s="37"/>
      <c r="O2" s="35" t="s">
        <v>439</v>
      </c>
      <c r="P2" s="35" t="s">
        <v>440</v>
      </c>
      <c r="Q2" s="60" t="s">
        <v>441</v>
      </c>
      <c r="S2" s="37"/>
      <c r="T2" s="37"/>
      <c r="U2" s="37"/>
      <c r="V2" s="35" t="s">
        <v>439</v>
      </c>
      <c r="W2" s="35" t="s">
        <v>440</v>
      </c>
      <c r="X2" s="60" t="s">
        <v>441</v>
      </c>
      <c r="Z2" s="37"/>
      <c r="AA2" s="37"/>
      <c r="AB2" s="37"/>
      <c r="AC2" s="35" t="s">
        <v>439</v>
      </c>
      <c r="AD2" s="35" t="s">
        <v>440</v>
      </c>
      <c r="AE2" s="60" t="s">
        <v>441</v>
      </c>
      <c r="AF2" s="37"/>
      <c r="AG2" s="37"/>
      <c r="AH2" s="37"/>
      <c r="AI2" s="35" t="s">
        <v>49</v>
      </c>
      <c r="AJ2" s="35" t="s">
        <v>50</v>
      </c>
      <c r="AK2" s="60" t="s">
        <v>174</v>
      </c>
      <c r="AL2" s="37"/>
      <c r="AM2" s="37"/>
      <c r="AN2" s="37"/>
      <c r="AO2" s="35" t="s">
        <v>49</v>
      </c>
      <c r="AP2" s="35" t="s">
        <v>50</v>
      </c>
      <c r="AQ2" s="36" t="s">
        <v>51</v>
      </c>
      <c r="AR2" s="37" t="s">
        <v>52</v>
      </c>
      <c r="AS2" s="35"/>
      <c r="AT2" s="35"/>
      <c r="AW2" s="53" t="s">
        <v>173</v>
      </c>
      <c r="AX2" s="37" t="s">
        <v>174</v>
      </c>
    </row>
    <row r="3" spans="1:51" x14ac:dyDescent="0.25">
      <c r="A3" t="s">
        <v>835</v>
      </c>
      <c r="B3" t="s">
        <v>77</v>
      </c>
      <c r="C3" s="64">
        <v>17.55</v>
      </c>
      <c r="D3" s="92">
        <v>73</v>
      </c>
      <c r="E3" s="58">
        <f t="shared" ref="E3:E34" si="0">SUMIF(H:H,A3,J:J)</f>
        <v>17.5</v>
      </c>
      <c r="F3" s="57">
        <f t="shared" ref="F3:F65" si="1">IF(E3=0,0,C3-E3)</f>
        <v>5.0000000000000711E-2</v>
      </c>
      <c r="G3" s="89"/>
      <c r="H3" t="s">
        <v>971</v>
      </c>
      <c r="I3" t="s">
        <v>972</v>
      </c>
      <c r="J3" s="64">
        <v>41.35</v>
      </c>
      <c r="K3" s="92">
        <v>159</v>
      </c>
      <c r="L3" s="58">
        <f>SUMIF(O:O,H3,Q:Q)</f>
        <v>38.75</v>
      </c>
      <c r="M3" s="57">
        <f t="shared" ref="M3:M66" si="2">IF(L3=0,0,J3-L3)</f>
        <v>2.6000000000000014</v>
      </c>
      <c r="N3" s="89"/>
      <c r="O3" t="s">
        <v>971</v>
      </c>
      <c r="P3" t="s">
        <v>972</v>
      </c>
      <c r="Q3" s="64">
        <v>38.75</v>
      </c>
      <c r="R3" s="92">
        <v>149</v>
      </c>
      <c r="S3" s="58">
        <f>SUMIF(V:V,O3,X:X)</f>
        <v>0</v>
      </c>
      <c r="T3" s="57">
        <f t="shared" ref="T3:T66" si="3">IF(S3=0,0,Q3-S3)</f>
        <v>0</v>
      </c>
      <c r="U3" s="89"/>
      <c r="V3" t="s">
        <v>801</v>
      </c>
      <c r="W3" t="s">
        <v>802</v>
      </c>
      <c r="X3" s="64">
        <v>41.3</v>
      </c>
      <c r="Y3" s="92">
        <v>165</v>
      </c>
      <c r="Z3" s="58">
        <f t="shared" ref="Z3:Z34" si="4">SUMIF(AC:AC,V3,AE:AE)</f>
        <v>0</v>
      </c>
      <c r="AA3" s="57">
        <f t="shared" ref="AA3:AA34" si="5">IF(Z3=0,0,X3-Z3)</f>
        <v>0</v>
      </c>
      <c r="AB3" s="89"/>
      <c r="AC3" t="s">
        <v>180</v>
      </c>
      <c r="AD3" t="s">
        <v>181</v>
      </c>
      <c r="AE3" s="61">
        <v>39</v>
      </c>
      <c r="AF3" s="58">
        <f t="shared" ref="AF3:AF34" si="6">SUMIF(AI:AI,AC3,AK:AK)</f>
        <v>33.75</v>
      </c>
      <c r="AG3" s="57">
        <f t="shared" ref="AG3:AG34" si="7">IF(AF3=0,0,AE3-AF3)</f>
        <v>5.25</v>
      </c>
      <c r="AH3" s="89"/>
      <c r="AI3">
        <v>1362</v>
      </c>
      <c r="AJ3" t="s">
        <v>77</v>
      </c>
      <c r="AK3" s="61">
        <v>16.8</v>
      </c>
      <c r="AL3" s="58">
        <f t="shared" ref="AL3:AL34" si="8">SUMIF(AO:AO,AI3,AQ:AQ)</f>
        <v>16</v>
      </c>
      <c r="AM3" s="57">
        <f t="shared" ref="AM3:AM34" si="9">IF(AL3=0,0,AK3-AL3)</f>
        <v>0.80000000000000071</v>
      </c>
      <c r="AN3" s="89"/>
      <c r="AO3" s="38">
        <v>25133</v>
      </c>
      <c r="AP3" s="38" t="s">
        <v>53</v>
      </c>
      <c r="AQ3" s="39">
        <v>24</v>
      </c>
      <c r="AR3" s="40">
        <f t="shared" ref="AR3:AR66" si="10">SUM(AQ3*1.25)</f>
        <v>30</v>
      </c>
      <c r="AS3" s="38">
        <f>AR3/AQ3</f>
        <v>1.25</v>
      </c>
      <c r="AT3" s="38"/>
      <c r="AU3">
        <v>25133</v>
      </c>
      <c r="AV3" t="s">
        <v>53</v>
      </c>
      <c r="AW3" s="52">
        <v>28.6</v>
      </c>
      <c r="AX3" s="40">
        <f>AQ3*1.09</f>
        <v>26.160000000000004</v>
      </c>
      <c r="AY3" s="54">
        <f>AW3-AX3</f>
        <v>2.4399999999999977</v>
      </c>
    </row>
    <row r="4" spans="1:51" x14ac:dyDescent="0.25">
      <c r="A4" t="s">
        <v>859</v>
      </c>
      <c r="B4" t="s">
        <v>102</v>
      </c>
      <c r="C4" s="64">
        <v>13.85</v>
      </c>
      <c r="D4" s="92">
        <v>50</v>
      </c>
      <c r="E4" s="58">
        <f t="shared" si="0"/>
        <v>13.85</v>
      </c>
      <c r="F4" s="57">
        <f t="shared" si="1"/>
        <v>0</v>
      </c>
      <c r="G4" s="89"/>
      <c r="H4" t="s">
        <v>180</v>
      </c>
      <c r="I4" t="s">
        <v>181</v>
      </c>
      <c r="J4" s="64">
        <v>48.2</v>
      </c>
      <c r="K4" s="92">
        <v>195</v>
      </c>
      <c r="L4" s="58">
        <f t="shared" ref="L4:L67" si="11">SUMIF(O:O,H4,Q:Q)</f>
        <v>45.5</v>
      </c>
      <c r="M4" s="57">
        <f t="shared" si="2"/>
        <v>2.7000000000000028</v>
      </c>
      <c r="N4" s="89"/>
      <c r="O4" t="s">
        <v>180</v>
      </c>
      <c r="P4" t="s">
        <v>181</v>
      </c>
      <c r="Q4" s="64">
        <v>45.5</v>
      </c>
      <c r="R4" s="92">
        <v>185</v>
      </c>
      <c r="S4" s="58">
        <f t="shared" ref="S4:S66" si="12">SUMIF(V:V,O4,X:X)</f>
        <v>41.3</v>
      </c>
      <c r="T4" s="57">
        <f t="shared" si="3"/>
        <v>4.2000000000000028</v>
      </c>
      <c r="U4" s="89"/>
      <c r="V4" t="s">
        <v>180</v>
      </c>
      <c r="W4" t="s">
        <v>181</v>
      </c>
      <c r="X4" s="64">
        <v>41.3</v>
      </c>
      <c r="Y4" s="92">
        <v>165</v>
      </c>
      <c r="Z4" s="58">
        <f t="shared" si="4"/>
        <v>39</v>
      </c>
      <c r="AA4" s="57">
        <f t="shared" si="5"/>
        <v>2.2999999999999972</v>
      </c>
      <c r="AB4" s="89"/>
      <c r="AC4">
        <v>6134</v>
      </c>
      <c r="AD4" t="s">
        <v>54</v>
      </c>
      <c r="AE4" s="61">
        <v>72.75</v>
      </c>
      <c r="AF4" s="58">
        <f t="shared" si="6"/>
        <v>72.75</v>
      </c>
      <c r="AG4" s="57">
        <f t="shared" si="7"/>
        <v>0</v>
      </c>
      <c r="AH4" s="89"/>
      <c r="AI4">
        <v>1365</v>
      </c>
      <c r="AJ4" t="s">
        <v>102</v>
      </c>
      <c r="AK4" s="61">
        <v>12.15</v>
      </c>
      <c r="AL4" s="58">
        <f t="shared" si="8"/>
        <v>11.5</v>
      </c>
      <c r="AM4" s="57">
        <f t="shared" si="9"/>
        <v>0.65000000000000036</v>
      </c>
      <c r="AN4" s="89"/>
      <c r="AO4" s="41">
        <v>6134</v>
      </c>
      <c r="AP4" s="38" t="s">
        <v>54</v>
      </c>
      <c r="AQ4" s="39">
        <v>72.75</v>
      </c>
      <c r="AR4" s="40">
        <f t="shared" si="10"/>
        <v>90.9375</v>
      </c>
      <c r="AS4" s="38">
        <f t="shared" ref="AS4:AS67" si="13">AR4/AQ4</f>
        <v>1.25</v>
      </c>
      <c r="AT4" s="38"/>
      <c r="AU4">
        <v>6134</v>
      </c>
      <c r="AV4" t="s">
        <v>54</v>
      </c>
      <c r="AW4" s="52">
        <v>87.34</v>
      </c>
      <c r="AX4" s="40">
        <f t="shared" ref="AX4:AX67" si="14">AQ4*1.14</f>
        <v>82.934999999999988</v>
      </c>
      <c r="AY4" s="54">
        <f t="shared" ref="AY4:AY67" si="15">AW4-AX4</f>
        <v>4.4050000000000153</v>
      </c>
    </row>
    <row r="5" spans="1:51" x14ac:dyDescent="0.25">
      <c r="A5" t="s">
        <v>868</v>
      </c>
      <c r="B5" t="s">
        <v>115</v>
      </c>
      <c r="C5" s="64">
        <v>37.770000000000003</v>
      </c>
      <c r="D5" s="92">
        <v>135</v>
      </c>
      <c r="E5" s="58">
        <f t="shared" si="0"/>
        <v>34.25</v>
      </c>
      <c r="F5" s="57">
        <f t="shared" si="1"/>
        <v>3.5200000000000031</v>
      </c>
      <c r="G5" s="89"/>
      <c r="H5" t="s">
        <v>182</v>
      </c>
      <c r="I5" t="s">
        <v>183</v>
      </c>
      <c r="J5" s="64">
        <v>33.1</v>
      </c>
      <c r="K5" s="92">
        <v>125</v>
      </c>
      <c r="L5" s="58">
        <f t="shared" si="11"/>
        <v>31.35</v>
      </c>
      <c r="M5" s="57">
        <f t="shared" si="2"/>
        <v>1.75</v>
      </c>
      <c r="N5" s="89"/>
      <c r="O5" t="s">
        <v>182</v>
      </c>
      <c r="P5" t="s">
        <v>183</v>
      </c>
      <c r="Q5" s="64">
        <v>31.35</v>
      </c>
      <c r="R5" s="92">
        <v>119</v>
      </c>
      <c r="S5" s="58">
        <f t="shared" si="12"/>
        <v>28.75</v>
      </c>
      <c r="T5" s="57">
        <f t="shared" si="3"/>
        <v>2.6000000000000014</v>
      </c>
      <c r="U5" s="89"/>
      <c r="V5" t="s">
        <v>803</v>
      </c>
      <c r="W5" t="s">
        <v>804</v>
      </c>
      <c r="X5" s="64">
        <v>14.75</v>
      </c>
      <c r="Y5" s="92">
        <v>57</v>
      </c>
      <c r="Z5" s="58">
        <f t="shared" si="4"/>
        <v>0</v>
      </c>
      <c r="AA5" s="57">
        <f t="shared" si="5"/>
        <v>0</v>
      </c>
      <c r="AB5" s="89"/>
      <c r="AC5">
        <v>6129</v>
      </c>
      <c r="AD5" t="s">
        <v>55</v>
      </c>
      <c r="AE5" s="61">
        <v>80</v>
      </c>
      <c r="AF5" s="58">
        <f t="shared" si="6"/>
        <v>80</v>
      </c>
      <c r="AG5" s="57">
        <f t="shared" si="7"/>
        <v>0</v>
      </c>
      <c r="AH5" s="89"/>
      <c r="AI5">
        <v>1369</v>
      </c>
      <c r="AJ5" t="s">
        <v>115</v>
      </c>
      <c r="AK5" s="61">
        <v>27</v>
      </c>
      <c r="AL5" s="58">
        <f t="shared" si="8"/>
        <v>26.5</v>
      </c>
      <c r="AM5" s="57">
        <f t="shared" si="9"/>
        <v>0.5</v>
      </c>
      <c r="AN5" s="89"/>
      <c r="AO5" s="41">
        <v>6129</v>
      </c>
      <c r="AP5" s="38" t="s">
        <v>55</v>
      </c>
      <c r="AQ5" s="39">
        <v>72.75</v>
      </c>
      <c r="AR5" s="40">
        <f t="shared" si="10"/>
        <v>90.9375</v>
      </c>
      <c r="AS5" s="38">
        <f t="shared" si="13"/>
        <v>1.25</v>
      </c>
      <c r="AT5" s="38"/>
      <c r="AU5">
        <v>6129</v>
      </c>
      <c r="AV5" t="s">
        <v>55</v>
      </c>
      <c r="AW5" s="52">
        <v>87.34</v>
      </c>
      <c r="AX5" s="40">
        <f t="shared" si="14"/>
        <v>82.934999999999988</v>
      </c>
      <c r="AY5" s="54">
        <f t="shared" si="15"/>
        <v>4.4050000000000153</v>
      </c>
    </row>
    <row r="6" spans="1:51" x14ac:dyDescent="0.25">
      <c r="A6" t="s">
        <v>869</v>
      </c>
      <c r="B6" t="s">
        <v>116</v>
      </c>
      <c r="C6" s="64">
        <v>40.200000000000003</v>
      </c>
      <c r="D6" s="92">
        <v>155</v>
      </c>
      <c r="E6" s="58">
        <f t="shared" si="0"/>
        <v>36.1</v>
      </c>
      <c r="F6" s="57">
        <f t="shared" si="1"/>
        <v>4.1000000000000014</v>
      </c>
      <c r="G6" s="89"/>
      <c r="H6" t="s">
        <v>973</v>
      </c>
      <c r="I6" t="s">
        <v>57</v>
      </c>
      <c r="J6" s="64">
        <v>36.9</v>
      </c>
      <c r="K6" s="92">
        <v>135</v>
      </c>
      <c r="L6" s="58">
        <f t="shared" si="11"/>
        <v>35.25</v>
      </c>
      <c r="M6" s="57">
        <f t="shared" si="2"/>
        <v>1.6499999999999986</v>
      </c>
      <c r="N6" s="89"/>
      <c r="O6" t="s">
        <v>973</v>
      </c>
      <c r="P6" t="s">
        <v>57</v>
      </c>
      <c r="Q6" s="64">
        <v>35.25</v>
      </c>
      <c r="R6" s="92">
        <v>129</v>
      </c>
      <c r="S6" s="58">
        <f t="shared" si="12"/>
        <v>30</v>
      </c>
      <c r="T6" s="57">
        <f t="shared" si="3"/>
        <v>5.25</v>
      </c>
      <c r="U6" s="89"/>
      <c r="V6" t="s">
        <v>182</v>
      </c>
      <c r="W6" t="s">
        <v>183</v>
      </c>
      <c r="X6" s="64">
        <v>28.75</v>
      </c>
      <c r="Y6" s="92">
        <v>109</v>
      </c>
      <c r="Z6" s="58">
        <f t="shared" si="4"/>
        <v>27</v>
      </c>
      <c r="AA6" s="57">
        <f t="shared" si="5"/>
        <v>1.75</v>
      </c>
      <c r="AB6" s="89"/>
      <c r="AC6">
        <v>3830</v>
      </c>
      <c r="AD6" t="s">
        <v>56</v>
      </c>
      <c r="AE6" s="61">
        <v>19.75</v>
      </c>
      <c r="AF6" s="58">
        <f t="shared" si="6"/>
        <v>22</v>
      </c>
      <c r="AG6" s="57">
        <f t="shared" si="7"/>
        <v>-2.25</v>
      </c>
      <c r="AH6" s="89"/>
      <c r="AI6">
        <v>1371</v>
      </c>
      <c r="AJ6" t="s">
        <v>140</v>
      </c>
      <c r="AK6" s="61">
        <v>33</v>
      </c>
      <c r="AL6" s="58">
        <f t="shared" si="8"/>
        <v>26.5</v>
      </c>
      <c r="AM6" s="57">
        <f t="shared" si="9"/>
        <v>6.5</v>
      </c>
      <c r="AN6" s="89"/>
      <c r="AO6" s="38">
        <v>3830</v>
      </c>
      <c r="AP6" s="38" t="s">
        <v>56</v>
      </c>
      <c r="AQ6" s="39">
        <v>16</v>
      </c>
      <c r="AR6" s="40">
        <f t="shared" si="10"/>
        <v>20</v>
      </c>
      <c r="AS6" s="38">
        <f t="shared" si="13"/>
        <v>1.25</v>
      </c>
      <c r="AT6" s="38"/>
      <c r="AU6">
        <v>3830</v>
      </c>
      <c r="AV6" t="s">
        <v>56</v>
      </c>
      <c r="AW6" s="52">
        <v>18.600000000000001</v>
      </c>
      <c r="AX6" s="40">
        <f t="shared" si="14"/>
        <v>18.239999999999998</v>
      </c>
      <c r="AY6" s="54">
        <f t="shared" si="15"/>
        <v>0.36000000000000298</v>
      </c>
    </row>
    <row r="7" spans="1:51" x14ac:dyDescent="0.25">
      <c r="A7" t="s">
        <v>862</v>
      </c>
      <c r="B7" t="s">
        <v>107</v>
      </c>
      <c r="C7" s="64">
        <v>42.76</v>
      </c>
      <c r="D7" s="92">
        <v>159</v>
      </c>
      <c r="E7" s="58">
        <f t="shared" si="0"/>
        <v>39</v>
      </c>
      <c r="F7" s="57">
        <f t="shared" si="1"/>
        <v>3.759999999999998</v>
      </c>
      <c r="G7" s="89"/>
      <c r="H7" t="s">
        <v>805</v>
      </c>
      <c r="I7" t="s">
        <v>806</v>
      </c>
      <c r="J7" s="64">
        <v>111.6</v>
      </c>
      <c r="K7" s="92">
        <v>425</v>
      </c>
      <c r="L7" s="58">
        <f t="shared" si="11"/>
        <v>104.5</v>
      </c>
      <c r="M7" s="57">
        <f t="shared" si="2"/>
        <v>7.0999999999999943</v>
      </c>
      <c r="N7" s="89"/>
      <c r="O7" t="s">
        <v>805</v>
      </c>
      <c r="P7" t="s">
        <v>806</v>
      </c>
      <c r="Q7" s="64">
        <v>104.5</v>
      </c>
      <c r="R7" s="92">
        <v>399</v>
      </c>
      <c r="S7" s="58">
        <f t="shared" si="12"/>
        <v>94.5</v>
      </c>
      <c r="T7" s="57">
        <f t="shared" si="3"/>
        <v>10</v>
      </c>
      <c r="U7" s="89"/>
      <c r="V7">
        <v>7055</v>
      </c>
      <c r="W7" t="s">
        <v>57</v>
      </c>
      <c r="X7" s="64">
        <v>30</v>
      </c>
      <c r="Y7" s="92">
        <v>110</v>
      </c>
      <c r="Z7" s="58">
        <f t="shared" si="4"/>
        <v>30</v>
      </c>
      <c r="AA7" s="57">
        <f t="shared" si="5"/>
        <v>0</v>
      </c>
      <c r="AB7" s="89"/>
      <c r="AC7" t="s">
        <v>182</v>
      </c>
      <c r="AD7" t="s">
        <v>183</v>
      </c>
      <c r="AE7" s="61">
        <v>27</v>
      </c>
      <c r="AF7" s="58">
        <f t="shared" si="6"/>
        <v>27</v>
      </c>
      <c r="AG7" s="57">
        <f t="shared" si="7"/>
        <v>0</v>
      </c>
      <c r="AH7" s="89"/>
      <c r="AI7">
        <v>1451</v>
      </c>
      <c r="AJ7" t="s">
        <v>116</v>
      </c>
      <c r="AK7" s="61">
        <v>28.75</v>
      </c>
      <c r="AL7" s="58">
        <f t="shared" si="8"/>
        <v>25.5</v>
      </c>
      <c r="AM7" s="57">
        <f t="shared" si="9"/>
        <v>3.25</v>
      </c>
      <c r="AN7" s="89"/>
      <c r="AO7" s="41">
        <v>7055</v>
      </c>
      <c r="AP7" s="38" t="s">
        <v>57</v>
      </c>
      <c r="AQ7" s="39">
        <v>24.5</v>
      </c>
      <c r="AR7" s="40">
        <f t="shared" si="10"/>
        <v>30.625</v>
      </c>
      <c r="AS7" s="38">
        <f t="shared" si="13"/>
        <v>1.25</v>
      </c>
      <c r="AT7" s="38"/>
      <c r="AU7">
        <v>7055</v>
      </c>
      <c r="AV7" t="s">
        <v>57</v>
      </c>
      <c r="AW7" s="52">
        <v>27.03</v>
      </c>
      <c r="AX7" s="40">
        <f t="shared" si="14"/>
        <v>27.929999999999996</v>
      </c>
      <c r="AY7" s="54">
        <f t="shared" si="15"/>
        <v>-0.89999999999999503</v>
      </c>
    </row>
    <row r="8" spans="1:51" x14ac:dyDescent="0.25">
      <c r="A8" t="s">
        <v>867</v>
      </c>
      <c r="B8" t="s">
        <v>37</v>
      </c>
      <c r="C8" s="64">
        <v>39.6</v>
      </c>
      <c r="D8" s="92">
        <v>149</v>
      </c>
      <c r="E8" s="58">
        <f t="shared" si="0"/>
        <v>36.700000000000003</v>
      </c>
      <c r="F8" s="57">
        <f t="shared" si="1"/>
        <v>2.8999999999999986</v>
      </c>
      <c r="G8" s="89"/>
      <c r="H8" t="s">
        <v>444</v>
      </c>
      <c r="I8" t="s">
        <v>445</v>
      </c>
      <c r="J8" s="64">
        <v>40.5</v>
      </c>
      <c r="K8" s="92">
        <v>155</v>
      </c>
      <c r="L8" s="58">
        <f t="shared" si="11"/>
        <v>37.5</v>
      </c>
      <c r="M8" s="57">
        <f t="shared" si="2"/>
        <v>3</v>
      </c>
      <c r="N8" s="89"/>
      <c r="O8" t="s">
        <v>974</v>
      </c>
      <c r="P8" t="s">
        <v>975</v>
      </c>
      <c r="Q8" s="64">
        <v>34.25</v>
      </c>
      <c r="R8" s="92">
        <v>129</v>
      </c>
      <c r="S8" s="58">
        <f t="shared" si="12"/>
        <v>0</v>
      </c>
      <c r="T8" s="57">
        <f t="shared" si="3"/>
        <v>0</v>
      </c>
      <c r="U8" s="89"/>
      <c r="V8" t="s">
        <v>805</v>
      </c>
      <c r="W8" t="s">
        <v>806</v>
      </c>
      <c r="X8" s="64">
        <v>94.5</v>
      </c>
      <c r="Y8" s="92">
        <v>375</v>
      </c>
      <c r="Z8" s="58">
        <f t="shared" si="4"/>
        <v>0</v>
      </c>
      <c r="AA8" s="57">
        <f t="shared" si="5"/>
        <v>0</v>
      </c>
      <c r="AB8" s="89"/>
      <c r="AC8">
        <v>7055</v>
      </c>
      <c r="AD8" t="s">
        <v>57</v>
      </c>
      <c r="AE8" s="61">
        <v>30</v>
      </c>
      <c r="AF8" s="58">
        <f t="shared" si="6"/>
        <v>26.75</v>
      </c>
      <c r="AG8" s="57">
        <f t="shared" si="7"/>
        <v>3.25</v>
      </c>
      <c r="AH8" s="89"/>
      <c r="AI8">
        <v>1452</v>
      </c>
      <c r="AJ8" t="s">
        <v>107</v>
      </c>
      <c r="AK8" s="61">
        <v>31</v>
      </c>
      <c r="AL8" s="58">
        <f t="shared" si="8"/>
        <v>25.5</v>
      </c>
      <c r="AM8" s="57">
        <f t="shared" si="9"/>
        <v>5.5</v>
      </c>
      <c r="AN8" s="89"/>
      <c r="AO8" s="38">
        <v>37306</v>
      </c>
      <c r="AP8" s="38" t="s">
        <v>58</v>
      </c>
      <c r="AQ8" s="39">
        <v>36</v>
      </c>
      <c r="AR8" s="40">
        <f t="shared" si="10"/>
        <v>45</v>
      </c>
      <c r="AS8" s="38">
        <f t="shared" si="13"/>
        <v>1.25</v>
      </c>
      <c r="AT8" s="38"/>
      <c r="AU8">
        <v>37306</v>
      </c>
      <c r="AV8" t="s">
        <v>58</v>
      </c>
      <c r="AW8" s="52">
        <v>41.4</v>
      </c>
      <c r="AX8" s="40">
        <f t="shared" si="14"/>
        <v>41.04</v>
      </c>
      <c r="AY8" s="54">
        <f t="shared" si="15"/>
        <v>0.35999999999999943</v>
      </c>
    </row>
    <row r="9" spans="1:51" x14ac:dyDescent="0.25">
      <c r="A9" t="s">
        <v>644</v>
      </c>
      <c r="B9" t="s">
        <v>82</v>
      </c>
      <c r="C9" s="64">
        <v>40</v>
      </c>
      <c r="D9" s="92">
        <v>149</v>
      </c>
      <c r="E9" s="58">
        <f t="shared" si="0"/>
        <v>37.049999999999997</v>
      </c>
      <c r="F9" s="57">
        <f t="shared" si="1"/>
        <v>2.9500000000000028</v>
      </c>
      <c r="G9" s="89"/>
      <c r="H9" t="s">
        <v>1734</v>
      </c>
      <c r="I9" t="s">
        <v>1220</v>
      </c>
      <c r="J9" s="64">
        <v>49.55</v>
      </c>
      <c r="K9" s="92">
        <v>185</v>
      </c>
      <c r="L9" s="58">
        <f t="shared" si="11"/>
        <v>0</v>
      </c>
      <c r="M9" s="57">
        <f t="shared" si="2"/>
        <v>0</v>
      </c>
      <c r="N9" s="89"/>
      <c r="O9" t="s">
        <v>807</v>
      </c>
      <c r="P9" t="s">
        <v>808</v>
      </c>
      <c r="Q9" s="64">
        <v>49.4</v>
      </c>
      <c r="R9" s="92">
        <v>195</v>
      </c>
      <c r="S9" s="58">
        <f t="shared" si="12"/>
        <v>42.5</v>
      </c>
      <c r="T9" s="57">
        <f t="shared" si="3"/>
        <v>6.8999999999999986</v>
      </c>
      <c r="U9" s="89"/>
      <c r="V9" t="s">
        <v>442</v>
      </c>
      <c r="W9" t="s">
        <v>443</v>
      </c>
      <c r="X9" s="64">
        <v>38</v>
      </c>
      <c r="Y9" s="92">
        <v>145</v>
      </c>
      <c r="Z9" s="58">
        <f t="shared" si="4"/>
        <v>38</v>
      </c>
      <c r="AA9" s="57">
        <f t="shared" si="5"/>
        <v>0</v>
      </c>
      <c r="AB9" s="89"/>
      <c r="AC9" t="s">
        <v>442</v>
      </c>
      <c r="AD9" t="s">
        <v>443</v>
      </c>
      <c r="AE9" s="61">
        <v>38</v>
      </c>
      <c r="AF9" s="58">
        <f t="shared" si="6"/>
        <v>0</v>
      </c>
      <c r="AG9" s="57">
        <f t="shared" si="7"/>
        <v>0</v>
      </c>
      <c r="AH9" s="89"/>
      <c r="AI9">
        <v>3813</v>
      </c>
      <c r="AJ9" t="s">
        <v>37</v>
      </c>
      <c r="AK9" s="61">
        <v>28.75</v>
      </c>
      <c r="AL9" s="58">
        <f t="shared" si="8"/>
        <v>24</v>
      </c>
      <c r="AM9" s="57">
        <f t="shared" si="9"/>
        <v>4.75</v>
      </c>
      <c r="AN9" s="89"/>
      <c r="AO9" s="41">
        <v>37160</v>
      </c>
      <c r="AP9" s="38" t="s">
        <v>59</v>
      </c>
      <c r="AQ9" s="39">
        <v>27.5</v>
      </c>
      <c r="AR9" s="40">
        <f t="shared" si="10"/>
        <v>34.375</v>
      </c>
      <c r="AS9" s="38">
        <f t="shared" si="13"/>
        <v>1.25</v>
      </c>
      <c r="AT9" s="38"/>
      <c r="AU9">
        <v>37160</v>
      </c>
      <c r="AV9" t="s">
        <v>59</v>
      </c>
      <c r="AW9" s="52">
        <v>30.78</v>
      </c>
      <c r="AX9" s="40">
        <f t="shared" si="14"/>
        <v>31.349999999999998</v>
      </c>
      <c r="AY9" s="54">
        <f t="shared" si="15"/>
        <v>-0.56999999999999673</v>
      </c>
    </row>
    <row r="10" spans="1:51" x14ac:dyDescent="0.25">
      <c r="A10" t="s">
        <v>646</v>
      </c>
      <c r="B10" t="s">
        <v>101</v>
      </c>
      <c r="C10" s="64">
        <v>39.6</v>
      </c>
      <c r="D10" s="92">
        <v>149</v>
      </c>
      <c r="E10" s="58">
        <f t="shared" si="0"/>
        <v>37.200000000000003</v>
      </c>
      <c r="F10" s="57">
        <f t="shared" si="1"/>
        <v>2.3999999999999986</v>
      </c>
      <c r="G10" s="89"/>
      <c r="H10" t="s">
        <v>811</v>
      </c>
      <c r="I10" t="s">
        <v>812</v>
      </c>
      <c r="J10" s="64">
        <v>54.25</v>
      </c>
      <c r="K10" s="92">
        <v>210</v>
      </c>
      <c r="L10" s="58">
        <f t="shared" si="11"/>
        <v>50.4</v>
      </c>
      <c r="M10" s="57">
        <f t="shared" si="2"/>
        <v>3.8500000000000014</v>
      </c>
      <c r="N10" s="89"/>
      <c r="O10" t="s">
        <v>444</v>
      </c>
      <c r="P10" t="s">
        <v>445</v>
      </c>
      <c r="Q10" s="64">
        <v>37.5</v>
      </c>
      <c r="R10" s="92">
        <v>143</v>
      </c>
      <c r="S10" s="58">
        <f t="shared" si="12"/>
        <v>34</v>
      </c>
      <c r="T10" s="57">
        <f t="shared" si="3"/>
        <v>3.5</v>
      </c>
      <c r="U10" s="89"/>
      <c r="V10" t="s">
        <v>807</v>
      </c>
      <c r="W10" t="s">
        <v>808</v>
      </c>
      <c r="X10" s="64">
        <v>42.5</v>
      </c>
      <c r="Y10" s="92">
        <v>170</v>
      </c>
      <c r="Z10" s="58">
        <f t="shared" si="4"/>
        <v>0</v>
      </c>
      <c r="AA10" s="57">
        <f t="shared" si="5"/>
        <v>0</v>
      </c>
      <c r="AB10" s="89"/>
      <c r="AC10" t="s">
        <v>444</v>
      </c>
      <c r="AD10" t="s">
        <v>445</v>
      </c>
      <c r="AE10" s="61">
        <v>32</v>
      </c>
      <c r="AF10" s="58">
        <f t="shared" si="6"/>
        <v>0</v>
      </c>
      <c r="AG10" s="57">
        <f t="shared" si="7"/>
        <v>0</v>
      </c>
      <c r="AH10" s="89"/>
      <c r="AI10">
        <v>3816</v>
      </c>
      <c r="AJ10" t="s">
        <v>82</v>
      </c>
      <c r="AK10" s="61">
        <v>29</v>
      </c>
      <c r="AL10" s="58">
        <f t="shared" si="8"/>
        <v>24</v>
      </c>
      <c r="AM10" s="57">
        <f t="shared" si="9"/>
        <v>5</v>
      </c>
      <c r="AN10" s="89"/>
      <c r="AO10" s="41">
        <v>37227</v>
      </c>
      <c r="AP10" s="38" t="s">
        <v>60</v>
      </c>
      <c r="AQ10" s="39">
        <v>36</v>
      </c>
      <c r="AR10" s="40">
        <f t="shared" si="10"/>
        <v>45</v>
      </c>
      <c r="AS10" s="38">
        <f t="shared" si="13"/>
        <v>1.25</v>
      </c>
      <c r="AT10" s="38"/>
      <c r="AU10">
        <v>37227</v>
      </c>
      <c r="AV10" t="s">
        <v>60</v>
      </c>
      <c r="AW10" s="52">
        <v>41.4</v>
      </c>
      <c r="AX10" s="40">
        <f t="shared" si="14"/>
        <v>41.04</v>
      </c>
      <c r="AY10" s="54">
        <f t="shared" si="15"/>
        <v>0.35999999999999943</v>
      </c>
    </row>
    <row r="11" spans="1:51" x14ac:dyDescent="0.25">
      <c r="A11" t="s">
        <v>922</v>
      </c>
      <c r="B11" t="s">
        <v>541</v>
      </c>
      <c r="C11" s="64">
        <v>16.52</v>
      </c>
      <c r="D11" s="92">
        <v>69</v>
      </c>
      <c r="E11" s="58">
        <f t="shared" si="0"/>
        <v>18.5</v>
      </c>
      <c r="F11" s="57">
        <f t="shared" si="1"/>
        <v>-1.9800000000000004</v>
      </c>
      <c r="G11" s="89"/>
      <c r="H11" t="s">
        <v>819</v>
      </c>
      <c r="I11" t="s">
        <v>62</v>
      </c>
      <c r="J11" s="64">
        <v>17.100000000000001</v>
      </c>
      <c r="K11" s="92">
        <v>69</v>
      </c>
      <c r="L11" s="58">
        <f t="shared" si="11"/>
        <v>17.100000000000001</v>
      </c>
      <c r="M11" s="57">
        <f t="shared" si="2"/>
        <v>0</v>
      </c>
      <c r="N11" s="89"/>
      <c r="O11" t="s">
        <v>811</v>
      </c>
      <c r="P11" t="s">
        <v>812</v>
      </c>
      <c r="Q11" s="64">
        <v>50.4</v>
      </c>
      <c r="R11" s="92">
        <v>195</v>
      </c>
      <c r="S11" s="58">
        <f t="shared" si="12"/>
        <v>45.75</v>
      </c>
      <c r="T11" s="57">
        <f t="shared" si="3"/>
        <v>4.6499999999999986</v>
      </c>
      <c r="U11" s="89"/>
      <c r="V11" t="s">
        <v>809</v>
      </c>
      <c r="W11" t="s">
        <v>810</v>
      </c>
      <c r="X11" s="64">
        <v>17.25</v>
      </c>
      <c r="Y11" s="92">
        <v>69</v>
      </c>
      <c r="Z11" s="58">
        <f t="shared" si="4"/>
        <v>0</v>
      </c>
      <c r="AA11" s="57">
        <f t="shared" si="5"/>
        <v>0</v>
      </c>
      <c r="AB11" s="89"/>
      <c r="AC11">
        <v>81670</v>
      </c>
      <c r="AD11" t="s">
        <v>62</v>
      </c>
      <c r="AE11" s="61">
        <v>18.75</v>
      </c>
      <c r="AF11" s="58">
        <f t="shared" si="6"/>
        <v>18.75</v>
      </c>
      <c r="AG11" s="57">
        <f t="shared" si="7"/>
        <v>0</v>
      </c>
      <c r="AH11" s="89"/>
      <c r="AI11">
        <v>3817</v>
      </c>
      <c r="AJ11" t="s">
        <v>101</v>
      </c>
      <c r="AK11" s="61">
        <v>29</v>
      </c>
      <c r="AL11" s="58">
        <f t="shared" si="8"/>
        <v>24</v>
      </c>
      <c r="AM11" s="57">
        <f t="shared" si="9"/>
        <v>5</v>
      </c>
      <c r="AN11" s="89"/>
      <c r="AO11" s="38">
        <v>7046</v>
      </c>
      <c r="AP11" s="38" t="s">
        <v>61</v>
      </c>
      <c r="AQ11" s="39">
        <v>23</v>
      </c>
      <c r="AR11" s="40">
        <f t="shared" si="10"/>
        <v>28.75</v>
      </c>
      <c r="AS11" s="38">
        <f t="shared" si="13"/>
        <v>1.25</v>
      </c>
      <c r="AT11" s="38"/>
      <c r="AU11">
        <v>7046</v>
      </c>
      <c r="AV11" t="s">
        <v>61</v>
      </c>
      <c r="AW11" s="52">
        <v>25.15</v>
      </c>
      <c r="AX11" s="40">
        <f t="shared" si="14"/>
        <v>26.22</v>
      </c>
      <c r="AY11" s="54">
        <f t="shared" si="15"/>
        <v>-1.0700000000000003</v>
      </c>
    </row>
    <row r="12" spans="1:51" x14ac:dyDescent="0.25">
      <c r="A12" t="s">
        <v>1731</v>
      </c>
      <c r="B12" t="s">
        <v>1742</v>
      </c>
      <c r="C12" s="64">
        <v>58.5</v>
      </c>
      <c r="D12" s="92">
        <v>190</v>
      </c>
      <c r="E12" s="58">
        <f t="shared" si="0"/>
        <v>0</v>
      </c>
      <c r="F12" s="57">
        <f t="shared" si="1"/>
        <v>0</v>
      </c>
      <c r="G12" s="89"/>
      <c r="H12" t="s">
        <v>641</v>
      </c>
      <c r="I12" t="s">
        <v>63</v>
      </c>
      <c r="J12" s="64">
        <v>33.1</v>
      </c>
      <c r="K12" s="92">
        <v>125</v>
      </c>
      <c r="L12" s="58">
        <f t="shared" si="11"/>
        <v>31.65</v>
      </c>
      <c r="M12" s="57">
        <f t="shared" si="2"/>
        <v>1.4500000000000028</v>
      </c>
      <c r="N12" s="89"/>
      <c r="O12" t="s">
        <v>813</v>
      </c>
      <c r="P12" t="s">
        <v>814</v>
      </c>
      <c r="Q12" s="64">
        <v>14.75</v>
      </c>
      <c r="R12" s="92">
        <v>57</v>
      </c>
      <c r="S12" s="58">
        <f t="shared" si="12"/>
        <v>14.75</v>
      </c>
      <c r="T12" s="57">
        <f t="shared" si="3"/>
        <v>0</v>
      </c>
      <c r="U12" s="89"/>
      <c r="V12" t="s">
        <v>444</v>
      </c>
      <c r="W12" t="s">
        <v>445</v>
      </c>
      <c r="X12" s="64">
        <v>34</v>
      </c>
      <c r="Y12" s="92">
        <v>129</v>
      </c>
      <c r="Z12" s="58">
        <f t="shared" si="4"/>
        <v>32</v>
      </c>
      <c r="AA12" s="57">
        <f t="shared" si="5"/>
        <v>2</v>
      </c>
      <c r="AB12" s="89"/>
      <c r="AC12">
        <v>7034</v>
      </c>
      <c r="AD12" t="s">
        <v>63</v>
      </c>
      <c r="AE12" s="61">
        <v>26.75</v>
      </c>
      <c r="AF12" s="58">
        <f t="shared" si="6"/>
        <v>26.75</v>
      </c>
      <c r="AG12" s="57">
        <f t="shared" si="7"/>
        <v>0</v>
      </c>
      <c r="AH12" s="89"/>
      <c r="AI12">
        <v>3819</v>
      </c>
      <c r="AJ12" t="s">
        <v>152</v>
      </c>
      <c r="AK12" s="61">
        <v>28.25</v>
      </c>
      <c r="AL12" s="58">
        <f t="shared" si="8"/>
        <v>25.5</v>
      </c>
      <c r="AM12" s="57">
        <f t="shared" si="9"/>
        <v>2.75</v>
      </c>
      <c r="AN12" s="89"/>
      <c r="AO12" s="38">
        <v>81670</v>
      </c>
      <c r="AP12" s="38" t="s">
        <v>62</v>
      </c>
      <c r="AQ12" s="39">
        <v>15</v>
      </c>
      <c r="AR12" s="40">
        <f t="shared" si="10"/>
        <v>18.75</v>
      </c>
      <c r="AS12" s="38">
        <f t="shared" si="13"/>
        <v>1.25</v>
      </c>
      <c r="AT12" s="38"/>
      <c r="AU12">
        <v>81670</v>
      </c>
      <c r="AV12" t="s">
        <v>62</v>
      </c>
      <c r="AW12" s="52">
        <v>17.350000000000001</v>
      </c>
      <c r="AX12" s="40">
        <f t="shared" si="14"/>
        <v>17.099999999999998</v>
      </c>
      <c r="AY12" s="54">
        <f t="shared" si="15"/>
        <v>0.25000000000000355</v>
      </c>
    </row>
    <row r="13" spans="1:51" x14ac:dyDescent="0.25">
      <c r="A13" t="s">
        <v>845</v>
      </c>
      <c r="B13" t="s">
        <v>85</v>
      </c>
      <c r="C13" s="64">
        <v>99</v>
      </c>
      <c r="D13" s="92">
        <v>360</v>
      </c>
      <c r="E13" s="58">
        <f t="shared" si="0"/>
        <v>93.4</v>
      </c>
      <c r="F13" s="57">
        <f t="shared" si="1"/>
        <v>5.5999999999999943</v>
      </c>
      <c r="G13" s="89"/>
      <c r="H13" t="s">
        <v>184</v>
      </c>
      <c r="I13" t="s">
        <v>185</v>
      </c>
      <c r="J13" s="64">
        <v>48.2</v>
      </c>
      <c r="K13" s="92">
        <v>195</v>
      </c>
      <c r="L13" s="58">
        <f t="shared" si="11"/>
        <v>45.5</v>
      </c>
      <c r="M13" s="57">
        <f t="shared" si="2"/>
        <v>2.7000000000000028</v>
      </c>
      <c r="N13" s="89"/>
      <c r="O13" t="s">
        <v>815</v>
      </c>
      <c r="P13" t="s">
        <v>816</v>
      </c>
      <c r="Q13" s="64">
        <v>15.75</v>
      </c>
      <c r="R13" s="92">
        <v>59</v>
      </c>
      <c r="S13" s="58">
        <f t="shared" si="12"/>
        <v>15.75</v>
      </c>
      <c r="T13" s="57">
        <f t="shared" si="3"/>
        <v>0</v>
      </c>
      <c r="U13" s="89"/>
      <c r="V13" t="s">
        <v>811</v>
      </c>
      <c r="W13" t="s">
        <v>812</v>
      </c>
      <c r="X13" s="64">
        <v>45.75</v>
      </c>
      <c r="Y13" s="92">
        <v>170</v>
      </c>
      <c r="Z13" s="58">
        <f t="shared" si="4"/>
        <v>0</v>
      </c>
      <c r="AA13" s="57">
        <f t="shared" si="5"/>
        <v>0</v>
      </c>
      <c r="AB13" s="89"/>
      <c r="AC13" t="s">
        <v>184</v>
      </c>
      <c r="AD13" t="s">
        <v>185</v>
      </c>
      <c r="AE13" s="61">
        <v>39</v>
      </c>
      <c r="AF13" s="58">
        <f t="shared" si="6"/>
        <v>33.75</v>
      </c>
      <c r="AG13" s="57">
        <f t="shared" si="7"/>
        <v>5.25</v>
      </c>
      <c r="AH13" s="89"/>
      <c r="AI13">
        <v>3830</v>
      </c>
      <c r="AJ13" t="s">
        <v>56</v>
      </c>
      <c r="AK13" s="61">
        <v>22</v>
      </c>
      <c r="AL13" s="58">
        <f t="shared" si="8"/>
        <v>16</v>
      </c>
      <c r="AM13" s="57">
        <f t="shared" si="9"/>
        <v>6</v>
      </c>
      <c r="AN13" s="89"/>
      <c r="AO13" s="41">
        <v>7034</v>
      </c>
      <c r="AP13" s="38" t="s">
        <v>63</v>
      </c>
      <c r="AQ13" s="39">
        <v>23</v>
      </c>
      <c r="AR13" s="40">
        <f t="shared" si="10"/>
        <v>28.75</v>
      </c>
      <c r="AS13" s="38">
        <f t="shared" si="13"/>
        <v>1.25</v>
      </c>
      <c r="AT13" s="38"/>
      <c r="AU13">
        <v>7034</v>
      </c>
      <c r="AV13" t="s">
        <v>63</v>
      </c>
      <c r="AW13" s="52">
        <v>25.15</v>
      </c>
      <c r="AX13" s="40">
        <f t="shared" si="14"/>
        <v>26.22</v>
      </c>
      <c r="AY13" s="54">
        <f t="shared" si="15"/>
        <v>-1.0700000000000003</v>
      </c>
    </row>
    <row r="14" spans="1:51" x14ac:dyDescent="0.25">
      <c r="A14" t="s">
        <v>647</v>
      </c>
      <c r="B14" t="s">
        <v>161</v>
      </c>
      <c r="C14" s="64">
        <v>37.21</v>
      </c>
      <c r="D14" s="92">
        <v>135</v>
      </c>
      <c r="E14" s="58">
        <f t="shared" si="0"/>
        <v>33.6</v>
      </c>
      <c r="F14" s="57">
        <f t="shared" si="1"/>
        <v>3.6099999999999994</v>
      </c>
      <c r="G14" s="89"/>
      <c r="H14" t="s">
        <v>446</v>
      </c>
      <c r="I14" t="s">
        <v>447</v>
      </c>
      <c r="J14" s="64">
        <v>34.25</v>
      </c>
      <c r="K14" s="92">
        <v>125</v>
      </c>
      <c r="L14" s="58">
        <f t="shared" si="11"/>
        <v>32.4</v>
      </c>
      <c r="M14" s="57">
        <f t="shared" si="2"/>
        <v>1.8500000000000014</v>
      </c>
      <c r="N14" s="89"/>
      <c r="O14" t="s">
        <v>817</v>
      </c>
      <c r="P14" t="s">
        <v>818</v>
      </c>
      <c r="Q14" s="64">
        <v>31.35</v>
      </c>
      <c r="R14" s="92">
        <v>119</v>
      </c>
      <c r="S14" s="58">
        <f t="shared" si="12"/>
        <v>28.75</v>
      </c>
      <c r="T14" s="57">
        <f t="shared" si="3"/>
        <v>2.6000000000000014</v>
      </c>
      <c r="U14" s="89"/>
      <c r="V14" t="s">
        <v>813</v>
      </c>
      <c r="W14" t="s">
        <v>814</v>
      </c>
      <c r="X14" s="64">
        <v>14.75</v>
      </c>
      <c r="Y14" s="92">
        <v>57</v>
      </c>
      <c r="Z14" s="58">
        <f t="shared" si="4"/>
        <v>0</v>
      </c>
      <c r="AA14" s="57">
        <f t="shared" si="5"/>
        <v>0</v>
      </c>
      <c r="AB14" s="89"/>
      <c r="AC14" t="s">
        <v>446</v>
      </c>
      <c r="AD14" t="s">
        <v>447</v>
      </c>
      <c r="AE14" s="61">
        <v>27</v>
      </c>
      <c r="AF14" s="58">
        <f t="shared" si="6"/>
        <v>0</v>
      </c>
      <c r="AG14" s="57">
        <f t="shared" si="7"/>
        <v>0</v>
      </c>
      <c r="AH14" s="89"/>
      <c r="AI14">
        <v>3831</v>
      </c>
      <c r="AJ14" t="s">
        <v>72</v>
      </c>
      <c r="AK14" s="61">
        <v>22</v>
      </c>
      <c r="AL14" s="58">
        <f t="shared" si="8"/>
        <v>16</v>
      </c>
      <c r="AM14" s="57">
        <f t="shared" si="9"/>
        <v>6</v>
      </c>
      <c r="AN14" s="89"/>
      <c r="AO14" s="38">
        <v>7053</v>
      </c>
      <c r="AP14" s="38" t="s">
        <v>64</v>
      </c>
      <c r="AQ14" s="39">
        <v>23</v>
      </c>
      <c r="AR14" s="40">
        <f t="shared" si="10"/>
        <v>28.75</v>
      </c>
      <c r="AS14" s="38">
        <f t="shared" si="13"/>
        <v>1.25</v>
      </c>
      <c r="AT14" s="38"/>
      <c r="AU14">
        <v>7053</v>
      </c>
      <c r="AV14" t="s">
        <v>64</v>
      </c>
      <c r="AW14" s="52">
        <v>25.15</v>
      </c>
      <c r="AX14" s="40">
        <f t="shared" si="14"/>
        <v>26.22</v>
      </c>
      <c r="AY14" s="54">
        <f t="shared" si="15"/>
        <v>-1.0700000000000003</v>
      </c>
    </row>
    <row r="15" spans="1:51" x14ac:dyDescent="0.25">
      <c r="A15" t="s">
        <v>645</v>
      </c>
      <c r="B15" t="s">
        <v>92</v>
      </c>
      <c r="C15" s="64">
        <v>37.07</v>
      </c>
      <c r="D15" s="92">
        <v>135</v>
      </c>
      <c r="E15" s="58">
        <f t="shared" si="0"/>
        <v>33.200000000000003</v>
      </c>
      <c r="F15" s="57">
        <f t="shared" si="1"/>
        <v>3.8699999999999974</v>
      </c>
      <c r="G15" s="89"/>
      <c r="H15" t="s">
        <v>1221</v>
      </c>
      <c r="I15" t="s">
        <v>1222</v>
      </c>
      <c r="J15" s="64">
        <v>13.75</v>
      </c>
      <c r="K15" s="92">
        <v>57</v>
      </c>
      <c r="L15" s="58">
        <f t="shared" si="11"/>
        <v>0</v>
      </c>
      <c r="M15" s="57">
        <f t="shared" si="2"/>
        <v>0</v>
      </c>
      <c r="N15" s="89"/>
      <c r="O15" t="s">
        <v>819</v>
      </c>
      <c r="P15" t="s">
        <v>62</v>
      </c>
      <c r="Q15" s="64">
        <v>17.100000000000001</v>
      </c>
      <c r="R15" s="92">
        <v>69</v>
      </c>
      <c r="S15" s="58">
        <f t="shared" si="12"/>
        <v>18.75</v>
      </c>
      <c r="T15" s="57">
        <f t="shared" si="3"/>
        <v>-1.6499999999999986</v>
      </c>
      <c r="U15" s="89"/>
      <c r="V15" t="s">
        <v>815</v>
      </c>
      <c r="W15" t="s">
        <v>816</v>
      </c>
      <c r="X15" s="64">
        <v>15.75</v>
      </c>
      <c r="Y15" s="92">
        <v>59</v>
      </c>
      <c r="Z15" s="58">
        <f t="shared" si="4"/>
        <v>0</v>
      </c>
      <c r="AA15" s="57">
        <f t="shared" si="5"/>
        <v>0</v>
      </c>
      <c r="AB15" s="89"/>
      <c r="AC15" t="s">
        <v>448</v>
      </c>
      <c r="AD15" t="s">
        <v>449</v>
      </c>
      <c r="AE15" s="61">
        <v>70</v>
      </c>
      <c r="AF15" s="58">
        <f t="shared" si="6"/>
        <v>0</v>
      </c>
      <c r="AG15" s="57">
        <f t="shared" si="7"/>
        <v>0</v>
      </c>
      <c r="AH15" s="89"/>
      <c r="AI15">
        <v>3832</v>
      </c>
      <c r="AJ15" t="s">
        <v>114</v>
      </c>
      <c r="AK15" s="61">
        <v>22</v>
      </c>
      <c r="AL15" s="58">
        <f t="shared" si="8"/>
        <v>16</v>
      </c>
      <c r="AM15" s="57">
        <f t="shared" si="9"/>
        <v>6</v>
      </c>
      <c r="AN15" s="89"/>
      <c r="AO15" s="41">
        <v>37158</v>
      </c>
      <c r="AP15" s="38" t="s">
        <v>65</v>
      </c>
      <c r="AQ15" s="39">
        <v>31.5</v>
      </c>
      <c r="AR15" s="40">
        <f t="shared" si="10"/>
        <v>39.375</v>
      </c>
      <c r="AS15" s="38">
        <f t="shared" si="13"/>
        <v>1.25</v>
      </c>
      <c r="AT15" s="38"/>
      <c r="AU15">
        <v>37158</v>
      </c>
      <c r="AV15" t="s">
        <v>65</v>
      </c>
      <c r="AW15" s="52">
        <v>35.78</v>
      </c>
      <c r="AX15" s="40">
        <f t="shared" si="14"/>
        <v>35.909999999999997</v>
      </c>
      <c r="AY15" s="54">
        <f t="shared" si="15"/>
        <v>-0.12999999999999545</v>
      </c>
    </row>
    <row r="16" spans="1:51" x14ac:dyDescent="0.25">
      <c r="A16" t="s">
        <v>643</v>
      </c>
      <c r="B16" t="s">
        <v>76</v>
      </c>
      <c r="C16" s="64">
        <v>36.6</v>
      </c>
      <c r="D16" s="92">
        <v>135</v>
      </c>
      <c r="E16" s="58">
        <f t="shared" si="0"/>
        <v>32.549999999999997</v>
      </c>
      <c r="F16" s="57">
        <f t="shared" si="1"/>
        <v>4.0500000000000043</v>
      </c>
      <c r="G16" s="89"/>
      <c r="H16" t="s">
        <v>648</v>
      </c>
      <c r="I16" t="s">
        <v>65</v>
      </c>
      <c r="J16" s="64">
        <v>40</v>
      </c>
      <c r="K16" s="92">
        <v>155</v>
      </c>
      <c r="L16" s="58">
        <f t="shared" si="11"/>
        <v>37.299999999999997</v>
      </c>
      <c r="M16" s="57">
        <f t="shared" si="2"/>
        <v>2.7000000000000028</v>
      </c>
      <c r="N16" s="89"/>
      <c r="O16" t="s">
        <v>641</v>
      </c>
      <c r="P16" t="s">
        <v>63</v>
      </c>
      <c r="Q16" s="64">
        <v>31.65</v>
      </c>
      <c r="R16" s="92">
        <v>119</v>
      </c>
      <c r="S16" s="58">
        <f t="shared" si="12"/>
        <v>28.75</v>
      </c>
      <c r="T16" s="57">
        <f t="shared" si="3"/>
        <v>2.8999999999999986</v>
      </c>
      <c r="U16" s="89"/>
      <c r="V16" t="s">
        <v>817</v>
      </c>
      <c r="W16" t="s">
        <v>818</v>
      </c>
      <c r="X16" s="64">
        <v>28.75</v>
      </c>
      <c r="Y16" s="92">
        <v>109</v>
      </c>
      <c r="Z16" s="58">
        <f t="shared" si="4"/>
        <v>0</v>
      </c>
      <c r="AA16" s="57">
        <f t="shared" si="5"/>
        <v>0</v>
      </c>
      <c r="AB16" s="89"/>
      <c r="AC16">
        <v>37158</v>
      </c>
      <c r="AD16" t="s">
        <v>65</v>
      </c>
      <c r="AE16" s="61">
        <v>32</v>
      </c>
      <c r="AF16" s="58">
        <f t="shared" si="6"/>
        <v>33</v>
      </c>
      <c r="AG16" s="57">
        <f t="shared" si="7"/>
        <v>-1</v>
      </c>
      <c r="AH16" s="89"/>
      <c r="AI16">
        <v>3833</v>
      </c>
      <c r="AJ16" t="s">
        <v>118</v>
      </c>
      <c r="AK16" s="61">
        <v>22</v>
      </c>
      <c r="AL16" s="58">
        <f t="shared" si="8"/>
        <v>16</v>
      </c>
      <c r="AM16" s="57">
        <f t="shared" si="9"/>
        <v>6</v>
      </c>
      <c r="AN16" s="89"/>
      <c r="AO16" s="41">
        <v>7006</v>
      </c>
      <c r="AP16" s="38" t="s">
        <v>66</v>
      </c>
      <c r="AQ16" s="39">
        <v>24.5</v>
      </c>
      <c r="AR16" s="40">
        <f t="shared" si="10"/>
        <v>30.625</v>
      </c>
      <c r="AS16" s="38">
        <f t="shared" si="13"/>
        <v>1.25</v>
      </c>
      <c r="AT16" s="38"/>
      <c r="AU16">
        <v>7006</v>
      </c>
      <c r="AV16" t="s">
        <v>66</v>
      </c>
      <c r="AW16" s="52">
        <v>27.03</v>
      </c>
      <c r="AX16" s="40">
        <f t="shared" si="14"/>
        <v>27.929999999999996</v>
      </c>
      <c r="AY16" s="54">
        <f t="shared" si="15"/>
        <v>-0.89999999999999503</v>
      </c>
    </row>
    <row r="17" spans="1:51" x14ac:dyDescent="0.25">
      <c r="A17" t="s">
        <v>642</v>
      </c>
      <c r="B17" t="s">
        <v>66</v>
      </c>
      <c r="C17" s="64">
        <v>38.700000000000003</v>
      </c>
      <c r="D17" s="92">
        <v>145</v>
      </c>
      <c r="E17" s="58">
        <f t="shared" si="0"/>
        <v>35.15</v>
      </c>
      <c r="F17" s="57">
        <f t="shared" si="1"/>
        <v>3.5500000000000043</v>
      </c>
      <c r="G17" s="89"/>
      <c r="H17" t="s">
        <v>642</v>
      </c>
      <c r="I17" t="s">
        <v>66</v>
      </c>
      <c r="J17" s="64">
        <v>35.15</v>
      </c>
      <c r="K17" s="92">
        <v>135</v>
      </c>
      <c r="L17" s="58">
        <f t="shared" si="11"/>
        <v>33.5</v>
      </c>
      <c r="M17" s="57">
        <f t="shared" si="2"/>
        <v>1.6499999999999986</v>
      </c>
      <c r="N17" s="89"/>
      <c r="O17" t="s">
        <v>184</v>
      </c>
      <c r="P17" t="s">
        <v>185</v>
      </c>
      <c r="Q17" s="64">
        <v>45.5</v>
      </c>
      <c r="R17" s="92">
        <v>185</v>
      </c>
      <c r="S17" s="58">
        <f t="shared" si="12"/>
        <v>41.3</v>
      </c>
      <c r="T17" s="57">
        <f t="shared" si="3"/>
        <v>4.2000000000000028</v>
      </c>
      <c r="U17" s="89"/>
      <c r="V17" t="s">
        <v>819</v>
      </c>
      <c r="W17" t="s">
        <v>62</v>
      </c>
      <c r="X17" s="64">
        <v>18.75</v>
      </c>
      <c r="Y17" s="92">
        <v>69</v>
      </c>
      <c r="Z17" s="58">
        <f t="shared" si="4"/>
        <v>18.75</v>
      </c>
      <c r="AA17" s="57">
        <f t="shared" si="5"/>
        <v>0</v>
      </c>
      <c r="AB17" s="89"/>
      <c r="AC17">
        <v>7006</v>
      </c>
      <c r="AD17" t="s">
        <v>66</v>
      </c>
      <c r="AE17" s="61">
        <v>28.25</v>
      </c>
      <c r="AF17" s="58">
        <f t="shared" si="6"/>
        <v>28.25</v>
      </c>
      <c r="AG17" s="57">
        <f t="shared" si="7"/>
        <v>0</v>
      </c>
      <c r="AH17" s="89"/>
      <c r="AI17">
        <v>6129</v>
      </c>
      <c r="AJ17" t="s">
        <v>55</v>
      </c>
      <c r="AK17" s="61">
        <v>80</v>
      </c>
      <c r="AL17" s="58">
        <f t="shared" si="8"/>
        <v>72.75</v>
      </c>
      <c r="AM17" s="57">
        <f t="shared" si="9"/>
        <v>7.25</v>
      </c>
      <c r="AN17" s="89"/>
      <c r="AO17" s="41">
        <v>25468</v>
      </c>
      <c r="AP17" s="38" t="s">
        <v>67</v>
      </c>
      <c r="AQ17" s="39">
        <v>13.5</v>
      </c>
      <c r="AR17" s="40">
        <f t="shared" si="10"/>
        <v>16.875</v>
      </c>
      <c r="AS17" s="38">
        <f t="shared" si="13"/>
        <v>1.25</v>
      </c>
      <c r="AT17" s="38"/>
      <c r="AU17">
        <v>25468</v>
      </c>
      <c r="AV17" t="s">
        <v>67</v>
      </c>
      <c r="AW17" s="52">
        <v>15.48</v>
      </c>
      <c r="AX17" s="40">
        <f t="shared" si="14"/>
        <v>15.389999999999999</v>
      </c>
      <c r="AY17" s="54">
        <f t="shared" si="15"/>
        <v>9.0000000000001634E-2</v>
      </c>
    </row>
    <row r="18" spans="1:51" x14ac:dyDescent="0.25">
      <c r="A18" t="s">
        <v>952</v>
      </c>
      <c r="B18" t="s">
        <v>172</v>
      </c>
      <c r="C18" s="64">
        <v>36.909999999999997</v>
      </c>
      <c r="D18" s="92">
        <v>135</v>
      </c>
      <c r="E18" s="58">
        <f t="shared" si="0"/>
        <v>32.950000000000003</v>
      </c>
      <c r="F18" s="57">
        <f t="shared" si="1"/>
        <v>3.9599999999999937</v>
      </c>
      <c r="G18" s="89"/>
      <c r="H18" t="s">
        <v>453</v>
      </c>
      <c r="I18" t="s">
        <v>454</v>
      </c>
      <c r="J18" s="64">
        <v>18.75</v>
      </c>
      <c r="K18" s="92">
        <v>72</v>
      </c>
      <c r="L18" s="58">
        <f t="shared" si="11"/>
        <v>18.75</v>
      </c>
      <c r="M18" s="57">
        <f t="shared" si="2"/>
        <v>0</v>
      </c>
      <c r="N18" s="89"/>
      <c r="O18" t="s">
        <v>446</v>
      </c>
      <c r="P18" t="s">
        <v>447</v>
      </c>
      <c r="Q18" s="64">
        <v>32.4</v>
      </c>
      <c r="R18" s="92">
        <v>119</v>
      </c>
      <c r="S18" s="58">
        <f t="shared" si="12"/>
        <v>29.75</v>
      </c>
      <c r="T18" s="57">
        <f t="shared" si="3"/>
        <v>2.6499999999999986</v>
      </c>
      <c r="U18" s="89"/>
      <c r="V18" t="s">
        <v>641</v>
      </c>
      <c r="W18" t="s">
        <v>63</v>
      </c>
      <c r="X18" s="64">
        <v>28.75</v>
      </c>
      <c r="Y18" s="92">
        <v>109</v>
      </c>
      <c r="Z18" s="58">
        <f t="shared" si="4"/>
        <v>26.75</v>
      </c>
      <c r="AA18" s="57">
        <f t="shared" si="5"/>
        <v>2</v>
      </c>
      <c r="AB18" s="89"/>
      <c r="AC18" t="s">
        <v>450</v>
      </c>
      <c r="AD18" t="s">
        <v>451</v>
      </c>
      <c r="AE18" s="61">
        <v>31</v>
      </c>
      <c r="AF18" s="58">
        <f t="shared" si="6"/>
        <v>0</v>
      </c>
      <c r="AG18" s="57">
        <f t="shared" si="7"/>
        <v>0</v>
      </c>
      <c r="AH18" s="89"/>
      <c r="AI18">
        <v>6134</v>
      </c>
      <c r="AJ18" t="s">
        <v>54</v>
      </c>
      <c r="AK18" s="61">
        <v>72.75</v>
      </c>
      <c r="AL18" s="58">
        <f t="shared" si="8"/>
        <v>72.75</v>
      </c>
      <c r="AM18" s="57">
        <f t="shared" si="9"/>
        <v>0</v>
      </c>
      <c r="AN18" s="89"/>
      <c r="AO18" s="41">
        <v>25461</v>
      </c>
      <c r="AP18" s="38" t="s">
        <v>68</v>
      </c>
      <c r="AQ18" s="39">
        <v>15.25</v>
      </c>
      <c r="AR18" s="40">
        <f t="shared" si="10"/>
        <v>19.0625</v>
      </c>
      <c r="AS18" s="38">
        <f t="shared" si="13"/>
        <v>1.25</v>
      </c>
      <c r="AT18" s="38"/>
      <c r="AU18">
        <v>25461</v>
      </c>
      <c r="AV18" t="s">
        <v>68</v>
      </c>
      <c r="AW18" s="52">
        <v>17.66</v>
      </c>
      <c r="AX18" s="40">
        <f t="shared" si="14"/>
        <v>17.384999999999998</v>
      </c>
      <c r="AY18" s="54">
        <f t="shared" si="15"/>
        <v>0.27500000000000213</v>
      </c>
    </row>
    <row r="19" spans="1:51" x14ac:dyDescent="0.25">
      <c r="A19" t="s">
        <v>836</v>
      </c>
      <c r="B19" t="s">
        <v>78</v>
      </c>
      <c r="C19" s="64">
        <v>36.35</v>
      </c>
      <c r="D19" s="92">
        <v>135</v>
      </c>
      <c r="E19" s="58">
        <f t="shared" si="0"/>
        <v>32.549999999999997</v>
      </c>
      <c r="F19" s="57">
        <f t="shared" si="1"/>
        <v>3.8000000000000043</v>
      </c>
      <c r="G19" s="89"/>
      <c r="H19" t="s">
        <v>1223</v>
      </c>
      <c r="I19" t="s">
        <v>1224</v>
      </c>
      <c r="J19" s="64">
        <v>45.9</v>
      </c>
      <c r="K19" s="92">
        <v>175</v>
      </c>
      <c r="L19" s="58">
        <f t="shared" si="11"/>
        <v>0</v>
      </c>
      <c r="M19" s="57">
        <f t="shared" si="2"/>
        <v>0</v>
      </c>
      <c r="N19" s="89"/>
      <c r="O19" t="s">
        <v>822</v>
      </c>
      <c r="P19" t="s">
        <v>823</v>
      </c>
      <c r="Q19" s="64">
        <v>99.5</v>
      </c>
      <c r="R19" s="92">
        <v>399</v>
      </c>
      <c r="S19" s="58">
        <f t="shared" si="12"/>
        <v>94.5</v>
      </c>
      <c r="T19" s="57">
        <f t="shared" si="3"/>
        <v>5</v>
      </c>
      <c r="U19" s="89"/>
      <c r="V19" t="s">
        <v>184</v>
      </c>
      <c r="W19" t="s">
        <v>185</v>
      </c>
      <c r="X19" s="64">
        <v>41.3</v>
      </c>
      <c r="Y19" s="92">
        <v>165</v>
      </c>
      <c r="Z19" s="58">
        <f t="shared" si="4"/>
        <v>39</v>
      </c>
      <c r="AA19" s="57">
        <f t="shared" si="5"/>
        <v>2.2999999999999972</v>
      </c>
      <c r="AB19" s="89"/>
      <c r="AC19">
        <v>25468</v>
      </c>
      <c r="AD19" t="s">
        <v>67</v>
      </c>
      <c r="AE19" s="61">
        <v>15.5</v>
      </c>
      <c r="AF19" s="58">
        <f t="shared" si="6"/>
        <v>14</v>
      </c>
      <c r="AG19" s="57">
        <f t="shared" si="7"/>
        <v>1.5</v>
      </c>
      <c r="AH19" s="89"/>
      <c r="AI19">
        <v>6135</v>
      </c>
      <c r="AJ19" t="s">
        <v>141</v>
      </c>
      <c r="AK19" s="61">
        <v>80</v>
      </c>
      <c r="AL19" s="58">
        <f t="shared" si="8"/>
        <v>72.75</v>
      </c>
      <c r="AM19" s="57">
        <f t="shared" si="9"/>
        <v>7.25</v>
      </c>
      <c r="AN19" s="89"/>
      <c r="AO19" s="38">
        <v>25446</v>
      </c>
      <c r="AP19" s="38" t="s">
        <v>69</v>
      </c>
      <c r="AQ19" s="39">
        <v>16</v>
      </c>
      <c r="AR19" s="40">
        <f t="shared" si="10"/>
        <v>20</v>
      </c>
      <c r="AS19" s="38">
        <f t="shared" si="13"/>
        <v>1.25</v>
      </c>
      <c r="AT19" s="38"/>
      <c r="AU19">
        <v>25446</v>
      </c>
      <c r="AV19" t="s">
        <v>69</v>
      </c>
      <c r="AW19" s="52">
        <v>18.600000000000001</v>
      </c>
      <c r="AX19" s="40">
        <f t="shared" si="14"/>
        <v>18.239999999999998</v>
      </c>
      <c r="AY19" s="54">
        <f t="shared" si="15"/>
        <v>0.36000000000000298</v>
      </c>
    </row>
    <row r="20" spans="1:51" x14ac:dyDescent="0.25">
      <c r="A20" t="s">
        <v>641</v>
      </c>
      <c r="B20" t="s">
        <v>63</v>
      </c>
      <c r="C20" s="64">
        <v>37.25</v>
      </c>
      <c r="D20" s="92">
        <v>135</v>
      </c>
      <c r="E20" s="58">
        <f t="shared" si="0"/>
        <v>33.1</v>
      </c>
      <c r="F20" s="57">
        <f t="shared" si="1"/>
        <v>4.1499999999999986</v>
      </c>
      <c r="G20" s="89"/>
      <c r="H20" t="s">
        <v>1225</v>
      </c>
      <c r="I20" t="s">
        <v>1226</v>
      </c>
      <c r="J20" s="64">
        <v>99.65</v>
      </c>
      <c r="K20" s="92">
        <v>370</v>
      </c>
      <c r="L20" s="58">
        <f t="shared" si="11"/>
        <v>0</v>
      </c>
      <c r="M20" s="57">
        <f t="shared" si="2"/>
        <v>0</v>
      </c>
      <c r="N20" s="89"/>
      <c r="O20" t="s">
        <v>648</v>
      </c>
      <c r="P20" t="s">
        <v>65</v>
      </c>
      <c r="Q20" s="64">
        <v>37.299999999999997</v>
      </c>
      <c r="R20" s="92">
        <v>145</v>
      </c>
      <c r="S20" s="58">
        <f t="shared" si="12"/>
        <v>35</v>
      </c>
      <c r="T20" s="57">
        <f t="shared" si="3"/>
        <v>2.2999999999999972</v>
      </c>
      <c r="U20" s="89"/>
      <c r="V20" t="s">
        <v>446</v>
      </c>
      <c r="W20" t="s">
        <v>447</v>
      </c>
      <c r="X20" s="64">
        <v>29.75</v>
      </c>
      <c r="Y20" s="92">
        <v>109</v>
      </c>
      <c r="Z20" s="58">
        <f t="shared" si="4"/>
        <v>27</v>
      </c>
      <c r="AA20" s="57">
        <f t="shared" si="5"/>
        <v>2.75</v>
      </c>
      <c r="AB20" s="89"/>
      <c r="AC20" t="s">
        <v>453</v>
      </c>
      <c r="AD20" t="s">
        <v>454</v>
      </c>
      <c r="AE20" s="61">
        <v>19.399999999999999</v>
      </c>
      <c r="AF20" s="58">
        <f t="shared" si="6"/>
        <v>0</v>
      </c>
      <c r="AG20" s="57">
        <f t="shared" si="7"/>
        <v>0</v>
      </c>
      <c r="AH20" s="89"/>
      <c r="AI20">
        <v>6137</v>
      </c>
      <c r="AJ20" t="s">
        <v>129</v>
      </c>
      <c r="AK20" s="61">
        <v>76</v>
      </c>
      <c r="AL20" s="58">
        <f t="shared" si="8"/>
        <v>72.75</v>
      </c>
      <c r="AM20" s="57">
        <f t="shared" si="9"/>
        <v>3.25</v>
      </c>
      <c r="AN20" s="89"/>
      <c r="AO20" s="38">
        <v>25327</v>
      </c>
      <c r="AP20" s="38" t="s">
        <v>70</v>
      </c>
      <c r="AQ20" s="39">
        <v>15</v>
      </c>
      <c r="AR20" s="40">
        <f t="shared" si="10"/>
        <v>18.75</v>
      </c>
      <c r="AS20" s="38">
        <f t="shared" si="13"/>
        <v>1.25</v>
      </c>
      <c r="AT20" s="38"/>
      <c r="AU20">
        <v>25327</v>
      </c>
      <c r="AV20" t="s">
        <v>70</v>
      </c>
      <c r="AW20" s="52">
        <v>17.350000000000001</v>
      </c>
      <c r="AX20" s="40">
        <f t="shared" si="14"/>
        <v>17.099999999999998</v>
      </c>
      <c r="AY20" s="54">
        <f t="shared" si="15"/>
        <v>0.25000000000000355</v>
      </c>
    </row>
    <row r="21" spans="1:51" x14ac:dyDescent="0.25">
      <c r="A21" t="s">
        <v>973</v>
      </c>
      <c r="B21" t="s">
        <v>57</v>
      </c>
      <c r="C21" s="64">
        <v>42.95</v>
      </c>
      <c r="D21" s="92">
        <v>159</v>
      </c>
      <c r="E21" s="58">
        <f t="shared" si="0"/>
        <v>36.9</v>
      </c>
      <c r="F21" s="57">
        <f t="shared" si="1"/>
        <v>6.0500000000000043</v>
      </c>
      <c r="G21" s="89"/>
      <c r="H21" t="s">
        <v>1730</v>
      </c>
      <c r="I21" t="s">
        <v>1227</v>
      </c>
      <c r="J21" s="64">
        <v>39.950000000000003</v>
      </c>
      <c r="K21" s="92">
        <v>149</v>
      </c>
      <c r="L21" s="58">
        <f t="shared" si="11"/>
        <v>0</v>
      </c>
      <c r="M21" s="57">
        <f t="shared" si="2"/>
        <v>0</v>
      </c>
      <c r="N21" s="89"/>
      <c r="O21" t="s">
        <v>642</v>
      </c>
      <c r="P21" t="s">
        <v>66</v>
      </c>
      <c r="Q21" s="64">
        <v>33.5</v>
      </c>
      <c r="R21" s="92">
        <v>129</v>
      </c>
      <c r="S21" s="58">
        <f t="shared" si="12"/>
        <v>30.25</v>
      </c>
      <c r="T21" s="57">
        <f t="shared" si="3"/>
        <v>3.25</v>
      </c>
      <c r="U21" s="89"/>
      <c r="V21" t="s">
        <v>820</v>
      </c>
      <c r="W21" t="s">
        <v>821</v>
      </c>
      <c r="X21" s="64">
        <v>46.25</v>
      </c>
      <c r="Y21" s="92">
        <v>175</v>
      </c>
      <c r="Z21" s="58">
        <f t="shared" si="4"/>
        <v>0</v>
      </c>
      <c r="AA21" s="57">
        <f t="shared" si="5"/>
        <v>0</v>
      </c>
      <c r="AB21" s="89"/>
      <c r="AC21" t="s">
        <v>455</v>
      </c>
      <c r="AD21" t="s">
        <v>456</v>
      </c>
      <c r="AE21" s="61">
        <v>45.5</v>
      </c>
      <c r="AF21" s="58">
        <f t="shared" si="6"/>
        <v>0</v>
      </c>
      <c r="AG21" s="57">
        <f t="shared" si="7"/>
        <v>0</v>
      </c>
      <c r="AH21" s="89"/>
      <c r="AI21">
        <v>6140</v>
      </c>
      <c r="AJ21" t="s">
        <v>85</v>
      </c>
      <c r="AK21" s="61">
        <v>80</v>
      </c>
      <c r="AL21" s="58">
        <f t="shared" si="8"/>
        <v>72.75</v>
      </c>
      <c r="AM21" s="57">
        <f t="shared" si="9"/>
        <v>7.25</v>
      </c>
      <c r="AN21" s="89"/>
      <c r="AO21" s="38">
        <v>25455</v>
      </c>
      <c r="AP21" s="38" t="s">
        <v>71</v>
      </c>
      <c r="AQ21" s="39">
        <v>16</v>
      </c>
      <c r="AR21" s="40">
        <f t="shared" si="10"/>
        <v>20</v>
      </c>
      <c r="AS21" s="38">
        <f t="shared" si="13"/>
        <v>1.25</v>
      </c>
      <c r="AT21" s="38"/>
      <c r="AU21">
        <v>25455</v>
      </c>
      <c r="AV21" t="s">
        <v>71</v>
      </c>
      <c r="AW21" s="52">
        <v>18.600000000000001</v>
      </c>
      <c r="AX21" s="40">
        <f t="shared" si="14"/>
        <v>18.239999999999998</v>
      </c>
      <c r="AY21" s="54">
        <f t="shared" si="15"/>
        <v>0.36000000000000298</v>
      </c>
    </row>
    <row r="22" spans="1:51" x14ac:dyDescent="0.25">
      <c r="A22" t="s">
        <v>913</v>
      </c>
      <c r="B22" t="s">
        <v>148</v>
      </c>
      <c r="C22" s="64">
        <v>42.48</v>
      </c>
      <c r="D22" s="92">
        <v>159</v>
      </c>
      <c r="E22" s="58">
        <f t="shared" si="0"/>
        <v>39.6</v>
      </c>
      <c r="F22" s="57">
        <f t="shared" si="1"/>
        <v>2.8799999999999955</v>
      </c>
      <c r="G22" s="89"/>
      <c r="H22" t="s">
        <v>976</v>
      </c>
      <c r="I22" t="s">
        <v>977</v>
      </c>
      <c r="J22" s="64">
        <v>38.9</v>
      </c>
      <c r="K22" s="92">
        <v>149</v>
      </c>
      <c r="L22" s="58">
        <f t="shared" si="11"/>
        <v>36.200000000000003</v>
      </c>
      <c r="M22" s="57">
        <f t="shared" si="2"/>
        <v>2.6999999999999957</v>
      </c>
      <c r="N22" s="89"/>
      <c r="O22" t="s">
        <v>450</v>
      </c>
      <c r="P22" t="s">
        <v>451</v>
      </c>
      <c r="Q22" s="64">
        <v>36.299999999999997</v>
      </c>
      <c r="R22" s="92">
        <v>135</v>
      </c>
      <c r="S22" s="58">
        <f t="shared" si="12"/>
        <v>33.5</v>
      </c>
      <c r="T22" s="57">
        <f t="shared" si="3"/>
        <v>2.7999999999999972</v>
      </c>
      <c r="U22" s="89"/>
      <c r="V22" t="s">
        <v>822</v>
      </c>
      <c r="W22" t="s">
        <v>823</v>
      </c>
      <c r="X22" s="64">
        <v>94.5</v>
      </c>
      <c r="Y22" s="92">
        <v>375</v>
      </c>
      <c r="Z22" s="58">
        <f t="shared" si="4"/>
        <v>0</v>
      </c>
      <c r="AA22" s="57">
        <f t="shared" si="5"/>
        <v>0</v>
      </c>
      <c r="AB22" s="89"/>
      <c r="AC22" t="s">
        <v>457</v>
      </c>
      <c r="AD22" t="s">
        <v>458</v>
      </c>
      <c r="AE22" s="61">
        <v>44</v>
      </c>
      <c r="AF22" s="58">
        <f t="shared" si="6"/>
        <v>0</v>
      </c>
      <c r="AG22" s="57">
        <f t="shared" si="7"/>
        <v>0</v>
      </c>
      <c r="AH22" s="89"/>
      <c r="AI22">
        <v>6141</v>
      </c>
      <c r="AJ22" t="s">
        <v>86</v>
      </c>
      <c r="AK22" s="61">
        <v>80</v>
      </c>
      <c r="AL22" s="58">
        <f t="shared" si="8"/>
        <v>72.75</v>
      </c>
      <c r="AM22" s="57">
        <f t="shared" si="9"/>
        <v>7.25</v>
      </c>
      <c r="AN22" s="89"/>
      <c r="AO22" s="38">
        <v>3831</v>
      </c>
      <c r="AP22" s="38" t="s">
        <v>72</v>
      </c>
      <c r="AQ22" s="39">
        <v>16</v>
      </c>
      <c r="AR22" s="40">
        <f t="shared" si="10"/>
        <v>20</v>
      </c>
      <c r="AS22" s="38">
        <f t="shared" si="13"/>
        <v>1.25</v>
      </c>
      <c r="AT22" s="38"/>
      <c r="AU22">
        <v>3831</v>
      </c>
      <c r="AV22" t="s">
        <v>72</v>
      </c>
      <c r="AW22" s="52">
        <v>18.600000000000001</v>
      </c>
      <c r="AX22" s="40">
        <f t="shared" si="14"/>
        <v>18.239999999999998</v>
      </c>
      <c r="AY22" s="54">
        <f t="shared" si="15"/>
        <v>0.36000000000000298</v>
      </c>
    </row>
    <row r="23" spans="1:51" x14ac:dyDescent="0.25">
      <c r="A23" t="s">
        <v>903</v>
      </c>
      <c r="B23" t="s">
        <v>139</v>
      </c>
      <c r="C23" s="64">
        <v>27.5</v>
      </c>
      <c r="D23" s="92">
        <v>105</v>
      </c>
      <c r="E23" s="58">
        <f t="shared" si="0"/>
        <v>27.5</v>
      </c>
      <c r="F23" s="57">
        <f t="shared" si="1"/>
        <v>0</v>
      </c>
      <c r="G23" s="89"/>
      <c r="H23" t="s">
        <v>1228</v>
      </c>
      <c r="I23" t="s">
        <v>1229</v>
      </c>
      <c r="J23" s="64">
        <v>14.4</v>
      </c>
      <c r="K23" s="92">
        <v>60</v>
      </c>
      <c r="L23" s="58">
        <f t="shared" si="11"/>
        <v>0</v>
      </c>
      <c r="M23" s="57">
        <f t="shared" si="2"/>
        <v>0</v>
      </c>
      <c r="N23" s="89"/>
      <c r="O23" t="s">
        <v>453</v>
      </c>
      <c r="P23" t="s">
        <v>454</v>
      </c>
      <c r="Q23" s="64">
        <v>18.75</v>
      </c>
      <c r="R23" s="92">
        <v>70</v>
      </c>
      <c r="S23" s="58">
        <f t="shared" si="12"/>
        <v>18.75</v>
      </c>
      <c r="T23" s="57">
        <f t="shared" si="3"/>
        <v>0</v>
      </c>
      <c r="U23" s="89"/>
      <c r="V23" t="s">
        <v>648</v>
      </c>
      <c r="W23" t="s">
        <v>65</v>
      </c>
      <c r="X23" s="64">
        <v>35</v>
      </c>
      <c r="Y23" s="92">
        <v>130</v>
      </c>
      <c r="Z23" s="58">
        <f t="shared" si="4"/>
        <v>32</v>
      </c>
      <c r="AA23" s="57">
        <f t="shared" si="5"/>
        <v>3</v>
      </c>
      <c r="AB23" s="89"/>
      <c r="AC23" t="s">
        <v>459</v>
      </c>
      <c r="AD23" t="s">
        <v>460</v>
      </c>
      <c r="AE23" s="61">
        <v>15</v>
      </c>
      <c r="AF23" s="58">
        <f t="shared" si="6"/>
        <v>0</v>
      </c>
      <c r="AG23" s="57">
        <f t="shared" si="7"/>
        <v>0</v>
      </c>
      <c r="AH23" s="89"/>
      <c r="AI23">
        <v>7001</v>
      </c>
      <c r="AJ23" t="s">
        <v>161</v>
      </c>
      <c r="AK23" s="61">
        <v>26.75</v>
      </c>
      <c r="AL23" s="58">
        <f t="shared" si="8"/>
        <v>23</v>
      </c>
      <c r="AM23" s="57">
        <f t="shared" si="9"/>
        <v>3.75</v>
      </c>
      <c r="AN23" s="89"/>
      <c r="AO23" s="38">
        <v>25400</v>
      </c>
      <c r="AP23" s="38" t="s">
        <v>73</v>
      </c>
      <c r="AQ23" s="39">
        <v>21</v>
      </c>
      <c r="AR23" s="40">
        <f t="shared" si="10"/>
        <v>26.25</v>
      </c>
      <c r="AS23" s="38">
        <f t="shared" si="13"/>
        <v>1.25</v>
      </c>
      <c r="AT23" s="38"/>
      <c r="AU23">
        <v>25400</v>
      </c>
      <c r="AV23" t="s">
        <v>73</v>
      </c>
      <c r="AW23" s="52">
        <v>22.82</v>
      </c>
      <c r="AX23" s="40">
        <f t="shared" si="14"/>
        <v>23.939999999999998</v>
      </c>
      <c r="AY23" s="54">
        <f t="shared" si="15"/>
        <v>-1.1199999999999974</v>
      </c>
    </row>
    <row r="24" spans="1:51" x14ac:dyDescent="0.25">
      <c r="A24" t="s">
        <v>934</v>
      </c>
      <c r="B24" t="s">
        <v>154</v>
      </c>
      <c r="C24" s="64">
        <v>25.5</v>
      </c>
      <c r="D24" s="92">
        <v>95</v>
      </c>
      <c r="E24" s="58">
        <f t="shared" si="0"/>
        <v>25.5</v>
      </c>
      <c r="F24" s="57">
        <f t="shared" si="1"/>
        <v>0</v>
      </c>
      <c r="G24" s="89"/>
      <c r="H24" t="s">
        <v>980</v>
      </c>
      <c r="I24" t="s">
        <v>981</v>
      </c>
      <c r="J24" s="64">
        <v>40.200000000000003</v>
      </c>
      <c r="K24" s="92">
        <v>149</v>
      </c>
      <c r="L24" s="58">
        <f t="shared" si="11"/>
        <v>37.4</v>
      </c>
      <c r="M24" s="57">
        <f t="shared" si="2"/>
        <v>2.8000000000000043</v>
      </c>
      <c r="N24" s="89"/>
      <c r="O24" t="s">
        <v>976</v>
      </c>
      <c r="P24" t="s">
        <v>977</v>
      </c>
      <c r="Q24" s="64">
        <v>36.200000000000003</v>
      </c>
      <c r="R24" s="92">
        <v>139</v>
      </c>
      <c r="S24" s="58">
        <f t="shared" si="12"/>
        <v>0</v>
      </c>
      <c r="T24" s="57">
        <f t="shared" si="3"/>
        <v>0</v>
      </c>
      <c r="U24" s="89"/>
      <c r="V24" t="s">
        <v>642</v>
      </c>
      <c r="W24" t="s">
        <v>66</v>
      </c>
      <c r="X24" s="64">
        <v>30.25</v>
      </c>
      <c r="Y24" s="92">
        <v>115</v>
      </c>
      <c r="Z24" s="58">
        <f t="shared" si="4"/>
        <v>28.25</v>
      </c>
      <c r="AA24" s="57">
        <f t="shared" si="5"/>
        <v>2</v>
      </c>
      <c r="AB24" s="89"/>
      <c r="AC24" t="s">
        <v>188</v>
      </c>
      <c r="AD24" t="s">
        <v>189</v>
      </c>
      <c r="AE24" s="61">
        <v>30</v>
      </c>
      <c r="AF24" s="58">
        <f t="shared" si="6"/>
        <v>31.25</v>
      </c>
      <c r="AG24" s="57">
        <f t="shared" si="7"/>
        <v>-1.25</v>
      </c>
      <c r="AH24" s="89"/>
      <c r="AI24">
        <v>7002</v>
      </c>
      <c r="AJ24" t="s">
        <v>92</v>
      </c>
      <c r="AK24" s="61">
        <v>26.75</v>
      </c>
      <c r="AL24" s="58">
        <f t="shared" si="8"/>
        <v>23</v>
      </c>
      <c r="AM24" s="57">
        <f t="shared" si="9"/>
        <v>3.75</v>
      </c>
      <c r="AN24" s="89"/>
      <c r="AO24" s="41">
        <v>37307</v>
      </c>
      <c r="AP24" s="38" t="s">
        <v>74</v>
      </c>
      <c r="AQ24" s="39">
        <v>36</v>
      </c>
      <c r="AR24" s="40">
        <f t="shared" si="10"/>
        <v>45</v>
      </c>
      <c r="AS24" s="38">
        <f t="shared" si="13"/>
        <v>1.25</v>
      </c>
      <c r="AT24" s="38"/>
      <c r="AU24">
        <v>37307</v>
      </c>
      <c r="AV24" t="s">
        <v>74</v>
      </c>
      <c r="AW24" s="52">
        <v>41.4</v>
      </c>
      <c r="AX24" s="40">
        <f t="shared" si="14"/>
        <v>41.04</v>
      </c>
      <c r="AY24" s="54">
        <f t="shared" si="15"/>
        <v>0.35999999999999943</v>
      </c>
    </row>
    <row r="25" spans="1:51" x14ac:dyDescent="0.25">
      <c r="A25" t="s">
        <v>937</v>
      </c>
      <c r="B25" t="s">
        <v>156</v>
      </c>
      <c r="C25" s="64">
        <v>26</v>
      </c>
      <c r="D25" s="92">
        <v>95</v>
      </c>
      <c r="E25" s="58">
        <f t="shared" si="0"/>
        <v>26</v>
      </c>
      <c r="F25" s="57">
        <f t="shared" si="1"/>
        <v>0</v>
      </c>
      <c r="G25" s="89"/>
      <c r="H25" t="s">
        <v>830</v>
      </c>
      <c r="I25" t="s">
        <v>831</v>
      </c>
      <c r="J25" s="64">
        <v>39.35</v>
      </c>
      <c r="K25" s="92">
        <v>155</v>
      </c>
      <c r="L25" s="58">
        <f t="shared" si="11"/>
        <v>36.65</v>
      </c>
      <c r="M25" s="57">
        <f t="shared" si="2"/>
        <v>2.7000000000000028</v>
      </c>
      <c r="N25" s="89"/>
      <c r="O25" t="s">
        <v>826</v>
      </c>
      <c r="P25" t="s">
        <v>827</v>
      </c>
      <c r="Q25" s="64">
        <v>33.049999999999997</v>
      </c>
      <c r="R25" s="92">
        <v>129</v>
      </c>
      <c r="S25" s="58">
        <f t="shared" si="12"/>
        <v>31</v>
      </c>
      <c r="T25" s="57">
        <f t="shared" si="3"/>
        <v>2.0499999999999972</v>
      </c>
      <c r="U25" s="89"/>
      <c r="V25" t="s">
        <v>450</v>
      </c>
      <c r="W25" t="s">
        <v>451</v>
      </c>
      <c r="X25" s="64">
        <v>33.5</v>
      </c>
      <c r="Y25" s="92">
        <v>125</v>
      </c>
      <c r="Z25" s="58">
        <f t="shared" si="4"/>
        <v>31</v>
      </c>
      <c r="AA25" s="57">
        <f t="shared" si="5"/>
        <v>2.5</v>
      </c>
      <c r="AB25" s="89"/>
      <c r="AC25" t="s">
        <v>650</v>
      </c>
      <c r="AD25" t="s">
        <v>462</v>
      </c>
      <c r="AE25" s="61">
        <v>29</v>
      </c>
      <c r="AF25" s="58">
        <f t="shared" si="6"/>
        <v>0</v>
      </c>
      <c r="AG25" s="57">
        <f t="shared" si="7"/>
        <v>0</v>
      </c>
      <c r="AH25" s="89"/>
      <c r="AI25">
        <v>7005</v>
      </c>
      <c r="AJ25" t="s">
        <v>76</v>
      </c>
      <c r="AK25" s="61">
        <v>26.75</v>
      </c>
      <c r="AL25" s="58">
        <f t="shared" si="8"/>
        <v>23</v>
      </c>
      <c r="AM25" s="57">
        <f t="shared" si="9"/>
        <v>3.75</v>
      </c>
      <c r="AN25" s="89"/>
      <c r="AO25" s="38">
        <v>7056</v>
      </c>
      <c r="AP25" s="38" t="s">
        <v>75</v>
      </c>
      <c r="AQ25" s="39">
        <v>24.5</v>
      </c>
      <c r="AR25" s="40">
        <f t="shared" si="10"/>
        <v>30.625</v>
      </c>
      <c r="AS25" s="38">
        <f t="shared" si="13"/>
        <v>1.25</v>
      </c>
      <c r="AT25" s="38"/>
      <c r="AU25">
        <v>7056</v>
      </c>
      <c r="AV25" t="s">
        <v>75</v>
      </c>
      <c r="AW25" s="52">
        <v>27.03</v>
      </c>
      <c r="AX25" s="40">
        <f t="shared" si="14"/>
        <v>27.929999999999996</v>
      </c>
      <c r="AY25" s="54">
        <f t="shared" si="15"/>
        <v>-0.89999999999999503</v>
      </c>
    </row>
    <row r="26" spans="1:51" x14ac:dyDescent="0.25">
      <c r="A26" t="s">
        <v>940</v>
      </c>
      <c r="B26" t="s">
        <v>163</v>
      </c>
      <c r="C26" s="64">
        <v>31.5</v>
      </c>
      <c r="D26" s="92">
        <v>115</v>
      </c>
      <c r="E26" s="58">
        <f t="shared" si="0"/>
        <v>31.5</v>
      </c>
      <c r="F26" s="57">
        <f t="shared" si="1"/>
        <v>0</v>
      </c>
      <c r="G26" s="89"/>
      <c r="H26" t="s">
        <v>469</v>
      </c>
      <c r="I26" t="s">
        <v>470</v>
      </c>
      <c r="J26" s="64">
        <v>51.85</v>
      </c>
      <c r="K26" s="92">
        <v>210</v>
      </c>
      <c r="L26" s="58">
        <f t="shared" si="11"/>
        <v>48.25</v>
      </c>
      <c r="M26" s="57">
        <f t="shared" si="2"/>
        <v>3.6000000000000014</v>
      </c>
      <c r="N26" s="89"/>
      <c r="O26" t="s">
        <v>828</v>
      </c>
      <c r="P26" t="s">
        <v>829</v>
      </c>
      <c r="Q26" s="64">
        <v>33.4</v>
      </c>
      <c r="R26" s="92">
        <v>129</v>
      </c>
      <c r="S26" s="58">
        <f t="shared" si="12"/>
        <v>31</v>
      </c>
      <c r="T26" s="57">
        <f t="shared" si="3"/>
        <v>2.3999999999999986</v>
      </c>
      <c r="U26" s="89"/>
      <c r="V26" t="s">
        <v>452</v>
      </c>
      <c r="W26" t="s">
        <v>67</v>
      </c>
      <c r="X26" s="64">
        <v>16</v>
      </c>
      <c r="Y26" s="92">
        <v>59</v>
      </c>
      <c r="Z26" s="58">
        <f t="shared" si="4"/>
        <v>15.5</v>
      </c>
      <c r="AA26" s="57">
        <f t="shared" si="5"/>
        <v>0.5</v>
      </c>
      <c r="AB26" s="89"/>
      <c r="AC26" t="s">
        <v>192</v>
      </c>
      <c r="AD26" t="s">
        <v>193</v>
      </c>
      <c r="AE26" s="61">
        <v>27</v>
      </c>
      <c r="AF26" s="58">
        <f t="shared" si="6"/>
        <v>26.5</v>
      </c>
      <c r="AG26" s="57">
        <f t="shared" si="7"/>
        <v>0.5</v>
      </c>
      <c r="AH26" s="89"/>
      <c r="AI26">
        <v>7006</v>
      </c>
      <c r="AJ26" t="s">
        <v>66</v>
      </c>
      <c r="AK26" s="61">
        <v>28.25</v>
      </c>
      <c r="AL26" s="58">
        <f t="shared" si="8"/>
        <v>24.5</v>
      </c>
      <c r="AM26" s="57">
        <f t="shared" si="9"/>
        <v>3.75</v>
      </c>
      <c r="AN26" s="89"/>
      <c r="AO26" s="41">
        <v>7005</v>
      </c>
      <c r="AP26" s="38" t="s">
        <v>76</v>
      </c>
      <c r="AQ26" s="39">
        <v>23</v>
      </c>
      <c r="AR26" s="40">
        <f t="shared" si="10"/>
        <v>28.75</v>
      </c>
      <c r="AS26" s="38">
        <f t="shared" si="13"/>
        <v>1.25</v>
      </c>
      <c r="AT26" s="38"/>
      <c r="AU26">
        <v>7005</v>
      </c>
      <c r="AV26" t="s">
        <v>76</v>
      </c>
      <c r="AW26" s="52">
        <v>25.15</v>
      </c>
      <c r="AX26" s="40">
        <f t="shared" si="14"/>
        <v>26.22</v>
      </c>
      <c r="AY26" s="54">
        <f t="shared" si="15"/>
        <v>-1.0700000000000003</v>
      </c>
    </row>
    <row r="27" spans="1:51" x14ac:dyDescent="0.25">
      <c r="A27" t="s">
        <v>874</v>
      </c>
      <c r="B27" t="s">
        <v>120</v>
      </c>
      <c r="C27" s="64">
        <v>24.75</v>
      </c>
      <c r="D27" s="92">
        <v>90</v>
      </c>
      <c r="E27" s="58">
        <f t="shared" si="0"/>
        <v>24.75</v>
      </c>
      <c r="F27" s="57">
        <f t="shared" si="1"/>
        <v>0</v>
      </c>
      <c r="G27" s="89"/>
      <c r="H27" t="s">
        <v>198</v>
      </c>
      <c r="I27" t="s">
        <v>199</v>
      </c>
      <c r="J27" s="64">
        <v>39.4</v>
      </c>
      <c r="K27" s="92">
        <v>149</v>
      </c>
      <c r="L27" s="58">
        <f t="shared" si="11"/>
        <v>36.6</v>
      </c>
      <c r="M27" s="57">
        <f t="shared" si="2"/>
        <v>2.7999999999999972</v>
      </c>
      <c r="N27" s="89"/>
      <c r="O27" t="s">
        <v>978</v>
      </c>
      <c r="P27" t="s">
        <v>979</v>
      </c>
      <c r="Q27" s="64">
        <v>52.95</v>
      </c>
      <c r="R27" s="92">
        <v>195</v>
      </c>
      <c r="S27" s="58">
        <f t="shared" si="12"/>
        <v>0</v>
      </c>
      <c r="T27" s="57">
        <f t="shared" si="3"/>
        <v>0</v>
      </c>
      <c r="U27" s="89"/>
      <c r="V27" t="s">
        <v>453</v>
      </c>
      <c r="W27" t="s">
        <v>454</v>
      </c>
      <c r="X27" s="64">
        <v>18.75</v>
      </c>
      <c r="Y27" s="92">
        <v>70</v>
      </c>
      <c r="Z27" s="58">
        <f t="shared" si="4"/>
        <v>19.399999999999999</v>
      </c>
      <c r="AA27" s="57">
        <f t="shared" si="5"/>
        <v>-0.64999999999999858</v>
      </c>
      <c r="AB27" s="89"/>
      <c r="AC27" t="s">
        <v>463</v>
      </c>
      <c r="AD27" t="s">
        <v>464</v>
      </c>
      <c r="AE27" s="61">
        <v>17</v>
      </c>
      <c r="AF27" s="58">
        <f t="shared" si="6"/>
        <v>0</v>
      </c>
      <c r="AG27" s="57">
        <f t="shared" si="7"/>
        <v>0</v>
      </c>
      <c r="AH27" s="89"/>
      <c r="AI27">
        <v>7016</v>
      </c>
      <c r="AJ27" t="s">
        <v>172</v>
      </c>
      <c r="AK27" s="61">
        <v>26.75</v>
      </c>
      <c r="AL27" s="58">
        <f t="shared" si="8"/>
        <v>23</v>
      </c>
      <c r="AM27" s="57">
        <f t="shared" si="9"/>
        <v>3.75</v>
      </c>
      <c r="AN27" s="89"/>
      <c r="AO27" s="41">
        <v>1362</v>
      </c>
      <c r="AP27" s="38" t="s">
        <v>77</v>
      </c>
      <c r="AQ27" s="39">
        <v>16</v>
      </c>
      <c r="AR27" s="40">
        <f t="shared" si="10"/>
        <v>20</v>
      </c>
      <c r="AS27" s="38">
        <f t="shared" si="13"/>
        <v>1.25</v>
      </c>
      <c r="AT27" s="38"/>
      <c r="AU27">
        <v>1362</v>
      </c>
      <c r="AV27" t="s">
        <v>77</v>
      </c>
      <c r="AW27" s="52">
        <v>18.600000000000001</v>
      </c>
      <c r="AX27" s="40">
        <f t="shared" si="14"/>
        <v>18.239999999999998</v>
      </c>
      <c r="AY27" s="54">
        <f t="shared" si="15"/>
        <v>0.36000000000000298</v>
      </c>
    </row>
    <row r="28" spans="1:51" x14ac:dyDescent="0.25">
      <c r="A28" t="s">
        <v>512</v>
      </c>
      <c r="B28" t="s">
        <v>121</v>
      </c>
      <c r="C28" s="64">
        <v>20.45</v>
      </c>
      <c r="D28" s="92">
        <v>83</v>
      </c>
      <c r="E28" s="58">
        <f t="shared" si="0"/>
        <v>20.45</v>
      </c>
      <c r="F28" s="57">
        <f t="shared" si="1"/>
        <v>0</v>
      </c>
      <c r="G28" s="89"/>
      <c r="H28" t="s">
        <v>1230</v>
      </c>
      <c r="I28" t="s">
        <v>1231</v>
      </c>
      <c r="J28" s="64">
        <v>14.4</v>
      </c>
      <c r="K28" s="92">
        <v>60</v>
      </c>
      <c r="L28" s="58">
        <f t="shared" si="11"/>
        <v>0</v>
      </c>
      <c r="M28" s="57">
        <f t="shared" si="2"/>
        <v>0</v>
      </c>
      <c r="N28" s="89"/>
      <c r="O28" t="s">
        <v>980</v>
      </c>
      <c r="P28" t="s">
        <v>981</v>
      </c>
      <c r="Q28" s="64">
        <v>37.4</v>
      </c>
      <c r="R28" s="92">
        <v>139</v>
      </c>
      <c r="S28" s="58">
        <f t="shared" si="12"/>
        <v>0</v>
      </c>
      <c r="T28" s="57">
        <f t="shared" si="3"/>
        <v>0</v>
      </c>
      <c r="U28" s="89"/>
      <c r="V28" t="s">
        <v>455</v>
      </c>
      <c r="W28" t="s">
        <v>456</v>
      </c>
      <c r="X28" s="64">
        <v>56</v>
      </c>
      <c r="Y28" s="92">
        <v>195</v>
      </c>
      <c r="Z28" s="58">
        <f t="shared" si="4"/>
        <v>45.5</v>
      </c>
      <c r="AA28" s="57">
        <f t="shared" si="5"/>
        <v>10.5</v>
      </c>
      <c r="AB28" s="89"/>
      <c r="AC28" t="s">
        <v>465</v>
      </c>
      <c r="AD28" t="s">
        <v>466</v>
      </c>
      <c r="AE28" s="61">
        <v>100</v>
      </c>
      <c r="AF28" s="58">
        <f t="shared" si="6"/>
        <v>0</v>
      </c>
      <c r="AG28" s="57">
        <f t="shared" si="7"/>
        <v>0</v>
      </c>
      <c r="AH28" s="89"/>
      <c r="AI28">
        <v>7021</v>
      </c>
      <c r="AJ28" t="s">
        <v>78</v>
      </c>
      <c r="AK28" s="61">
        <v>26.75</v>
      </c>
      <c r="AL28" s="58">
        <f t="shared" si="8"/>
        <v>23</v>
      </c>
      <c r="AM28" s="57">
        <f t="shared" si="9"/>
        <v>3.75</v>
      </c>
      <c r="AN28" s="89"/>
      <c r="AO28" s="41">
        <v>7021</v>
      </c>
      <c r="AP28" s="38" t="s">
        <v>78</v>
      </c>
      <c r="AQ28" s="39">
        <v>23</v>
      </c>
      <c r="AR28" s="40">
        <f t="shared" si="10"/>
        <v>28.75</v>
      </c>
      <c r="AS28" s="38">
        <f t="shared" si="13"/>
        <v>1.25</v>
      </c>
      <c r="AT28" s="38"/>
      <c r="AU28">
        <v>7021</v>
      </c>
      <c r="AV28" t="s">
        <v>78</v>
      </c>
      <c r="AW28" s="52">
        <v>25.15</v>
      </c>
      <c r="AX28" s="40">
        <f t="shared" si="14"/>
        <v>26.22</v>
      </c>
      <c r="AY28" s="54">
        <f t="shared" si="15"/>
        <v>-1.0700000000000003</v>
      </c>
    </row>
    <row r="29" spans="1:51" x14ac:dyDescent="0.25">
      <c r="A29" t="s">
        <v>941</v>
      </c>
      <c r="B29" t="s">
        <v>165</v>
      </c>
      <c r="C29" s="64">
        <v>52</v>
      </c>
      <c r="D29" s="92">
        <v>175</v>
      </c>
      <c r="E29" s="58">
        <f t="shared" si="0"/>
        <v>52</v>
      </c>
      <c r="F29" s="57">
        <f t="shared" si="1"/>
        <v>0</v>
      </c>
      <c r="G29" s="89"/>
      <c r="H29" t="s">
        <v>643</v>
      </c>
      <c r="I29" t="s">
        <v>76</v>
      </c>
      <c r="J29" s="64">
        <v>32.549999999999997</v>
      </c>
      <c r="K29" s="92">
        <v>125</v>
      </c>
      <c r="L29" s="58">
        <f t="shared" si="11"/>
        <v>31.2</v>
      </c>
      <c r="M29" s="57">
        <f t="shared" si="2"/>
        <v>1.3499999999999979</v>
      </c>
      <c r="N29" s="89"/>
      <c r="O29" t="s">
        <v>830</v>
      </c>
      <c r="P29" t="s">
        <v>831</v>
      </c>
      <c r="Q29" s="64">
        <v>36.65</v>
      </c>
      <c r="R29" s="92">
        <v>145</v>
      </c>
      <c r="S29" s="58">
        <f t="shared" si="12"/>
        <v>32.75</v>
      </c>
      <c r="T29" s="57">
        <f t="shared" si="3"/>
        <v>3.8999999999999986</v>
      </c>
      <c r="U29" s="89"/>
      <c r="V29" t="s">
        <v>824</v>
      </c>
      <c r="W29" t="s">
        <v>825</v>
      </c>
      <c r="X29" s="64">
        <v>26</v>
      </c>
      <c r="Y29" s="92">
        <v>99</v>
      </c>
      <c r="Z29" s="58">
        <f t="shared" si="4"/>
        <v>0</v>
      </c>
      <c r="AA29" s="57">
        <f t="shared" si="5"/>
        <v>0</v>
      </c>
      <c r="AB29" s="89"/>
      <c r="AC29">
        <v>3831</v>
      </c>
      <c r="AD29" t="s">
        <v>72</v>
      </c>
      <c r="AE29" s="61">
        <v>19.75</v>
      </c>
      <c r="AF29" s="58">
        <f t="shared" si="6"/>
        <v>22</v>
      </c>
      <c r="AG29" s="57">
        <f t="shared" si="7"/>
        <v>-2.25</v>
      </c>
      <c r="AH29" s="89"/>
      <c r="AI29">
        <v>7034</v>
      </c>
      <c r="AJ29" t="s">
        <v>63</v>
      </c>
      <c r="AK29" s="61">
        <v>26.75</v>
      </c>
      <c r="AL29" s="58">
        <f t="shared" si="8"/>
        <v>23</v>
      </c>
      <c r="AM29" s="57">
        <f t="shared" si="9"/>
        <v>3.75</v>
      </c>
      <c r="AN29" s="89"/>
      <c r="AO29" s="41">
        <v>1368</v>
      </c>
      <c r="AP29" s="38" t="s">
        <v>79</v>
      </c>
      <c r="AQ29" s="39">
        <v>26.5</v>
      </c>
      <c r="AR29" s="40">
        <f t="shared" si="10"/>
        <v>33.125</v>
      </c>
      <c r="AS29" s="38">
        <f t="shared" si="13"/>
        <v>1.25</v>
      </c>
      <c r="AT29" s="38"/>
      <c r="AU29">
        <v>1368</v>
      </c>
      <c r="AV29" t="s">
        <v>79</v>
      </c>
      <c r="AW29" s="52">
        <v>29.53</v>
      </c>
      <c r="AX29" s="40">
        <f t="shared" si="14"/>
        <v>30.209999999999997</v>
      </c>
      <c r="AY29" s="54">
        <f t="shared" si="15"/>
        <v>-0.67999999999999616</v>
      </c>
    </row>
    <row r="30" spans="1:51" x14ac:dyDescent="0.25">
      <c r="A30" t="s">
        <v>856</v>
      </c>
      <c r="B30" t="s">
        <v>100</v>
      </c>
      <c r="C30" s="64">
        <v>28.3</v>
      </c>
      <c r="D30" s="92">
        <v>105</v>
      </c>
      <c r="E30" s="58">
        <f t="shared" si="0"/>
        <v>28.25</v>
      </c>
      <c r="F30" s="57">
        <f t="shared" si="1"/>
        <v>5.0000000000000711E-2</v>
      </c>
      <c r="G30" s="89"/>
      <c r="H30" t="s">
        <v>835</v>
      </c>
      <c r="I30" t="s">
        <v>77</v>
      </c>
      <c r="J30" s="64">
        <v>17.5</v>
      </c>
      <c r="K30" s="92">
        <v>70</v>
      </c>
      <c r="L30" s="58">
        <f t="shared" si="11"/>
        <v>17.5</v>
      </c>
      <c r="M30" s="57">
        <f t="shared" si="2"/>
        <v>0</v>
      </c>
      <c r="N30" s="89"/>
      <c r="O30" t="s">
        <v>469</v>
      </c>
      <c r="P30" t="s">
        <v>470</v>
      </c>
      <c r="Q30" s="64">
        <v>48.25</v>
      </c>
      <c r="R30" s="92">
        <v>195</v>
      </c>
      <c r="S30" s="58">
        <f t="shared" si="12"/>
        <v>42.5</v>
      </c>
      <c r="T30" s="57">
        <f t="shared" si="3"/>
        <v>5.75</v>
      </c>
      <c r="U30" s="89"/>
      <c r="V30" t="s">
        <v>826</v>
      </c>
      <c r="W30" t="s">
        <v>827</v>
      </c>
      <c r="X30" s="64">
        <v>31</v>
      </c>
      <c r="Y30" s="92">
        <v>118</v>
      </c>
      <c r="Z30" s="58">
        <f t="shared" si="4"/>
        <v>0</v>
      </c>
      <c r="AA30" s="57">
        <f t="shared" si="5"/>
        <v>0</v>
      </c>
      <c r="AB30" s="89"/>
      <c r="AC30" t="s">
        <v>467</v>
      </c>
      <c r="AD30" t="s">
        <v>468</v>
      </c>
      <c r="AE30" s="61">
        <v>39</v>
      </c>
      <c r="AF30" s="58">
        <f t="shared" si="6"/>
        <v>0</v>
      </c>
      <c r="AG30" s="57">
        <f t="shared" si="7"/>
        <v>0</v>
      </c>
      <c r="AH30" s="89"/>
      <c r="AI30">
        <v>7044</v>
      </c>
      <c r="AJ30" t="s">
        <v>90</v>
      </c>
      <c r="AK30" s="61">
        <v>26.75</v>
      </c>
      <c r="AL30" s="58">
        <f t="shared" si="8"/>
        <v>23</v>
      </c>
      <c r="AM30" s="57">
        <f t="shared" si="9"/>
        <v>3.75</v>
      </c>
      <c r="AN30" s="89"/>
      <c r="AO30" s="41">
        <v>37226</v>
      </c>
      <c r="AP30" s="38" t="s">
        <v>80</v>
      </c>
      <c r="AQ30" s="39">
        <v>36</v>
      </c>
      <c r="AR30" s="40">
        <f t="shared" si="10"/>
        <v>45</v>
      </c>
      <c r="AS30" s="38">
        <f t="shared" si="13"/>
        <v>1.25</v>
      </c>
      <c r="AT30" s="38"/>
      <c r="AU30">
        <v>37226</v>
      </c>
      <c r="AV30" t="s">
        <v>80</v>
      </c>
      <c r="AW30" s="52">
        <v>41.4</v>
      </c>
      <c r="AX30" s="40">
        <f t="shared" si="14"/>
        <v>41.04</v>
      </c>
      <c r="AY30" s="54">
        <f t="shared" si="15"/>
        <v>0.35999999999999943</v>
      </c>
    </row>
    <row r="31" spans="1:51" x14ac:dyDescent="0.25">
      <c r="A31" t="s">
        <v>886</v>
      </c>
      <c r="B31" t="s">
        <v>519</v>
      </c>
      <c r="C31" s="64">
        <v>23.1</v>
      </c>
      <c r="D31" s="92">
        <v>80</v>
      </c>
      <c r="E31" s="58">
        <f t="shared" si="0"/>
        <v>23.1</v>
      </c>
      <c r="F31" s="57">
        <f t="shared" si="1"/>
        <v>0</v>
      </c>
      <c r="G31" s="89"/>
      <c r="H31" t="s">
        <v>836</v>
      </c>
      <c r="I31" t="s">
        <v>78</v>
      </c>
      <c r="J31" s="64">
        <v>32.549999999999997</v>
      </c>
      <c r="K31" s="92">
        <v>125</v>
      </c>
      <c r="L31" s="58">
        <f t="shared" si="11"/>
        <v>31.2</v>
      </c>
      <c r="M31" s="57">
        <f t="shared" si="2"/>
        <v>1.3499999999999979</v>
      </c>
      <c r="N31" s="89"/>
      <c r="O31" t="s">
        <v>196</v>
      </c>
      <c r="P31" t="s">
        <v>197</v>
      </c>
      <c r="Q31" s="64">
        <v>15</v>
      </c>
      <c r="R31" s="92">
        <v>57</v>
      </c>
      <c r="S31" s="58">
        <f t="shared" si="12"/>
        <v>15</v>
      </c>
      <c r="T31" s="57">
        <f t="shared" si="3"/>
        <v>0</v>
      </c>
      <c r="U31" s="89"/>
      <c r="V31" t="s">
        <v>828</v>
      </c>
      <c r="W31" t="s">
        <v>829</v>
      </c>
      <c r="X31" s="64">
        <v>31</v>
      </c>
      <c r="Y31" s="92">
        <v>118</v>
      </c>
      <c r="Z31" s="58">
        <f t="shared" si="4"/>
        <v>0</v>
      </c>
      <c r="AA31" s="57">
        <f t="shared" si="5"/>
        <v>0</v>
      </c>
      <c r="AB31" s="89"/>
      <c r="AC31">
        <v>25400</v>
      </c>
      <c r="AD31" t="s">
        <v>73</v>
      </c>
      <c r="AE31" s="61">
        <v>24.25</v>
      </c>
      <c r="AF31" s="58">
        <f t="shared" si="6"/>
        <v>24.25</v>
      </c>
      <c r="AG31" s="57">
        <f t="shared" si="7"/>
        <v>0</v>
      </c>
      <c r="AH31" s="89"/>
      <c r="AI31">
        <v>7046</v>
      </c>
      <c r="AJ31" t="s">
        <v>61</v>
      </c>
      <c r="AK31" s="61">
        <v>26.75</v>
      </c>
      <c r="AL31" s="58">
        <f t="shared" si="8"/>
        <v>23</v>
      </c>
      <c r="AM31" s="57">
        <f t="shared" si="9"/>
        <v>3.75</v>
      </c>
      <c r="AN31" s="89"/>
      <c r="AO31" s="41">
        <v>6136</v>
      </c>
      <c r="AP31" s="38" t="s">
        <v>81</v>
      </c>
      <c r="AQ31" s="39">
        <v>72.75</v>
      </c>
      <c r="AR31" s="40">
        <f t="shared" si="10"/>
        <v>90.9375</v>
      </c>
      <c r="AS31" s="38">
        <f t="shared" si="13"/>
        <v>1.25</v>
      </c>
      <c r="AT31" s="38"/>
      <c r="AU31">
        <v>6136</v>
      </c>
      <c r="AV31" t="s">
        <v>81</v>
      </c>
      <c r="AW31" s="52">
        <v>87.34</v>
      </c>
      <c r="AX31" s="40">
        <f t="shared" si="14"/>
        <v>82.934999999999988</v>
      </c>
      <c r="AY31" s="54">
        <f t="shared" si="15"/>
        <v>4.4050000000000153</v>
      </c>
    </row>
    <row r="32" spans="1:51" x14ac:dyDescent="0.25">
      <c r="A32" t="s">
        <v>879</v>
      </c>
      <c r="B32" t="s">
        <v>517</v>
      </c>
      <c r="C32" s="64">
        <v>23.1</v>
      </c>
      <c r="D32" s="92">
        <v>80</v>
      </c>
      <c r="E32" s="58">
        <f t="shared" si="0"/>
        <v>23.1</v>
      </c>
      <c r="F32" s="57">
        <f t="shared" si="1"/>
        <v>0</v>
      </c>
      <c r="G32" s="89"/>
      <c r="H32" t="s">
        <v>839</v>
      </c>
      <c r="I32" t="s">
        <v>840</v>
      </c>
      <c r="J32" s="64">
        <v>56</v>
      </c>
      <c r="K32" s="92">
        <v>210</v>
      </c>
      <c r="L32" s="58">
        <f t="shared" si="11"/>
        <v>52.05</v>
      </c>
      <c r="M32" s="57">
        <f t="shared" si="2"/>
        <v>3.9500000000000028</v>
      </c>
      <c r="N32" s="89"/>
      <c r="O32" t="s">
        <v>198</v>
      </c>
      <c r="P32" t="s">
        <v>199</v>
      </c>
      <c r="Q32" s="64">
        <v>36.6</v>
      </c>
      <c r="R32" s="92">
        <v>139</v>
      </c>
      <c r="S32" s="58">
        <f t="shared" si="12"/>
        <v>33.25</v>
      </c>
      <c r="T32" s="57">
        <f t="shared" si="3"/>
        <v>3.3500000000000014</v>
      </c>
      <c r="U32" s="89"/>
      <c r="V32" t="s">
        <v>830</v>
      </c>
      <c r="W32" t="s">
        <v>831</v>
      </c>
      <c r="X32" s="64">
        <v>32.75</v>
      </c>
      <c r="Y32" s="92">
        <v>130</v>
      </c>
      <c r="Z32" s="58">
        <f t="shared" si="4"/>
        <v>0</v>
      </c>
      <c r="AA32" s="57">
        <f t="shared" si="5"/>
        <v>0</v>
      </c>
      <c r="AB32" s="89"/>
      <c r="AC32" t="s">
        <v>469</v>
      </c>
      <c r="AD32" t="s">
        <v>470</v>
      </c>
      <c r="AE32" s="61">
        <v>38</v>
      </c>
      <c r="AF32" s="58">
        <f t="shared" si="6"/>
        <v>0</v>
      </c>
      <c r="AG32" s="57">
        <f t="shared" si="7"/>
        <v>0</v>
      </c>
      <c r="AH32" s="89"/>
      <c r="AI32">
        <v>7049</v>
      </c>
      <c r="AJ32" t="s">
        <v>111</v>
      </c>
      <c r="AK32" s="61">
        <v>26.75</v>
      </c>
      <c r="AL32" s="58">
        <f t="shared" si="8"/>
        <v>23</v>
      </c>
      <c r="AM32" s="57">
        <f t="shared" si="9"/>
        <v>3.75</v>
      </c>
      <c r="AN32" s="89"/>
      <c r="AO32" s="41">
        <v>3816</v>
      </c>
      <c r="AP32" s="38" t="s">
        <v>82</v>
      </c>
      <c r="AQ32" s="39">
        <v>24</v>
      </c>
      <c r="AR32" s="40">
        <f t="shared" si="10"/>
        <v>30</v>
      </c>
      <c r="AS32" s="38">
        <f t="shared" si="13"/>
        <v>1.25</v>
      </c>
      <c r="AT32" s="38"/>
      <c r="AU32">
        <v>3816</v>
      </c>
      <c r="AV32" t="s">
        <v>82</v>
      </c>
      <c r="AW32" s="52">
        <v>26.4</v>
      </c>
      <c r="AX32" s="40">
        <f t="shared" si="14"/>
        <v>27.36</v>
      </c>
      <c r="AY32" s="54">
        <f t="shared" si="15"/>
        <v>-0.96000000000000085</v>
      </c>
    </row>
    <row r="33" spans="1:51" x14ac:dyDescent="0.25">
      <c r="A33" t="s">
        <v>881</v>
      </c>
      <c r="B33" t="s">
        <v>884</v>
      </c>
      <c r="C33" s="64">
        <v>23.95</v>
      </c>
      <c r="D33" s="92">
        <v>85</v>
      </c>
      <c r="E33" s="58">
        <f t="shared" si="0"/>
        <v>23.1</v>
      </c>
      <c r="F33" s="57">
        <f t="shared" si="1"/>
        <v>0.84999999999999787</v>
      </c>
      <c r="G33" s="89"/>
      <c r="H33" t="s">
        <v>644</v>
      </c>
      <c r="I33" t="s">
        <v>82</v>
      </c>
      <c r="J33" s="64">
        <v>37.049999999999997</v>
      </c>
      <c r="K33" s="92">
        <v>139</v>
      </c>
      <c r="L33" s="58">
        <f t="shared" si="11"/>
        <v>34.450000000000003</v>
      </c>
      <c r="M33" s="57">
        <f t="shared" si="2"/>
        <v>2.5999999999999943</v>
      </c>
      <c r="N33" s="89"/>
      <c r="O33" t="s">
        <v>982</v>
      </c>
      <c r="P33" t="s">
        <v>983</v>
      </c>
      <c r="Q33" s="64">
        <v>34.5</v>
      </c>
      <c r="R33" s="92">
        <v>129</v>
      </c>
      <c r="S33" s="58">
        <f t="shared" si="12"/>
        <v>0</v>
      </c>
      <c r="T33" s="57">
        <f t="shared" si="3"/>
        <v>0</v>
      </c>
      <c r="U33" s="89"/>
      <c r="V33" t="s">
        <v>469</v>
      </c>
      <c r="W33" t="s">
        <v>470</v>
      </c>
      <c r="X33" s="64">
        <v>42.5</v>
      </c>
      <c r="Y33" s="92">
        <v>170</v>
      </c>
      <c r="Z33" s="58">
        <f t="shared" si="4"/>
        <v>38</v>
      </c>
      <c r="AA33" s="57">
        <f t="shared" si="5"/>
        <v>4.5</v>
      </c>
      <c r="AB33" s="89"/>
      <c r="AC33" t="s">
        <v>471</v>
      </c>
      <c r="AD33" t="s">
        <v>472</v>
      </c>
      <c r="AE33" s="61">
        <v>15</v>
      </c>
      <c r="AF33" s="58">
        <f t="shared" si="6"/>
        <v>0</v>
      </c>
      <c r="AG33" s="57">
        <f t="shared" si="7"/>
        <v>0</v>
      </c>
      <c r="AH33" s="89"/>
      <c r="AI33">
        <v>7055</v>
      </c>
      <c r="AJ33" t="s">
        <v>57</v>
      </c>
      <c r="AK33" s="61">
        <v>26.75</v>
      </c>
      <c r="AL33" s="58">
        <f t="shared" si="8"/>
        <v>24.5</v>
      </c>
      <c r="AM33" s="57">
        <f t="shared" si="9"/>
        <v>2.25</v>
      </c>
      <c r="AN33" s="89"/>
      <c r="AO33" s="38">
        <v>25453</v>
      </c>
      <c r="AP33" s="38" t="s">
        <v>83</v>
      </c>
      <c r="AQ33" s="39">
        <v>13.5</v>
      </c>
      <c r="AR33" s="40">
        <f t="shared" si="10"/>
        <v>16.875</v>
      </c>
      <c r="AS33" s="38">
        <f t="shared" si="13"/>
        <v>1.25</v>
      </c>
      <c r="AT33" s="38"/>
      <c r="AU33">
        <v>25453</v>
      </c>
      <c r="AV33" t="s">
        <v>83</v>
      </c>
      <c r="AW33" s="52">
        <v>15.48</v>
      </c>
      <c r="AX33" s="40">
        <f t="shared" si="14"/>
        <v>15.389999999999999</v>
      </c>
      <c r="AY33" s="54">
        <f t="shared" si="15"/>
        <v>9.0000000000001634E-2</v>
      </c>
    </row>
    <row r="34" spans="1:51" x14ac:dyDescent="0.25">
      <c r="A34" t="s">
        <v>880</v>
      </c>
      <c r="B34" t="s">
        <v>518</v>
      </c>
      <c r="C34" s="64">
        <v>23.1</v>
      </c>
      <c r="D34" s="92">
        <v>80</v>
      </c>
      <c r="E34" s="58">
        <f t="shared" si="0"/>
        <v>23.1</v>
      </c>
      <c r="F34" s="57">
        <f t="shared" si="1"/>
        <v>0</v>
      </c>
      <c r="G34" s="89"/>
      <c r="H34" t="s">
        <v>1232</v>
      </c>
      <c r="I34" t="s">
        <v>1233</v>
      </c>
      <c r="J34" s="64">
        <v>54.25</v>
      </c>
      <c r="K34" s="92">
        <v>210</v>
      </c>
      <c r="L34" s="58">
        <f t="shared" si="11"/>
        <v>0</v>
      </c>
      <c r="M34" s="57">
        <f t="shared" si="2"/>
        <v>0</v>
      </c>
      <c r="N34" s="89"/>
      <c r="O34" t="s">
        <v>643</v>
      </c>
      <c r="P34" t="s">
        <v>76</v>
      </c>
      <c r="Q34" s="64">
        <v>31.2</v>
      </c>
      <c r="R34" s="92">
        <v>119</v>
      </c>
      <c r="S34" s="58">
        <f t="shared" si="12"/>
        <v>28.25</v>
      </c>
      <c r="T34" s="57">
        <f t="shared" si="3"/>
        <v>2.9499999999999993</v>
      </c>
      <c r="U34" s="89"/>
      <c r="V34" t="s">
        <v>196</v>
      </c>
      <c r="W34" t="s">
        <v>197</v>
      </c>
      <c r="X34" s="64">
        <v>15</v>
      </c>
      <c r="Y34" s="92">
        <v>57</v>
      </c>
      <c r="Z34" s="58">
        <f t="shared" si="4"/>
        <v>15</v>
      </c>
      <c r="AA34" s="57">
        <f t="shared" si="5"/>
        <v>0</v>
      </c>
      <c r="AB34" s="89"/>
      <c r="AC34" t="s">
        <v>196</v>
      </c>
      <c r="AD34" t="s">
        <v>197</v>
      </c>
      <c r="AE34" s="61">
        <v>15</v>
      </c>
      <c r="AF34" s="58">
        <f t="shared" si="6"/>
        <v>14</v>
      </c>
      <c r="AG34" s="57">
        <f t="shared" si="7"/>
        <v>1</v>
      </c>
      <c r="AH34" s="89"/>
      <c r="AI34">
        <v>7056</v>
      </c>
      <c r="AJ34" t="s">
        <v>75</v>
      </c>
      <c r="AK34" s="61">
        <v>28</v>
      </c>
      <c r="AL34" s="58">
        <f t="shared" si="8"/>
        <v>24.5</v>
      </c>
      <c r="AM34" s="57">
        <f t="shared" si="9"/>
        <v>3.5</v>
      </c>
      <c r="AN34" s="89"/>
      <c r="AO34" s="38">
        <v>25130</v>
      </c>
      <c r="AP34" s="38" t="s">
        <v>84</v>
      </c>
      <c r="AQ34" s="39">
        <v>42</v>
      </c>
      <c r="AR34" s="40">
        <f t="shared" si="10"/>
        <v>52.5</v>
      </c>
      <c r="AS34" s="38">
        <f t="shared" si="13"/>
        <v>1.25</v>
      </c>
      <c r="AT34" s="42"/>
      <c r="AU34">
        <v>25130</v>
      </c>
      <c r="AV34" t="s">
        <v>84</v>
      </c>
      <c r="AW34" s="52">
        <v>51.1</v>
      </c>
      <c r="AX34" s="40">
        <f t="shared" si="14"/>
        <v>47.879999999999995</v>
      </c>
      <c r="AY34" s="54">
        <f t="shared" si="15"/>
        <v>3.220000000000006</v>
      </c>
    </row>
    <row r="35" spans="1:51" x14ac:dyDescent="0.25">
      <c r="A35" t="s">
        <v>487</v>
      </c>
      <c r="B35" t="s">
        <v>488</v>
      </c>
      <c r="C35" s="64">
        <v>24.25</v>
      </c>
      <c r="D35" s="92">
        <v>85</v>
      </c>
      <c r="E35" s="58">
        <f t="shared" ref="E35:E66" si="16">SUMIF(H:H,A35,J:J)</f>
        <v>24.25</v>
      </c>
      <c r="F35" s="57">
        <f t="shared" si="1"/>
        <v>0</v>
      </c>
      <c r="G35" s="89"/>
      <c r="H35" t="s">
        <v>640</v>
      </c>
      <c r="I35" t="s">
        <v>799</v>
      </c>
      <c r="J35" s="64">
        <v>39.700000000000003</v>
      </c>
      <c r="K35" s="92">
        <v>149</v>
      </c>
      <c r="L35" s="58">
        <f t="shared" si="11"/>
        <v>37</v>
      </c>
      <c r="M35" s="57">
        <f t="shared" si="2"/>
        <v>2.7000000000000028</v>
      </c>
      <c r="N35" s="89"/>
      <c r="O35" t="s">
        <v>835</v>
      </c>
      <c r="P35" t="s">
        <v>77</v>
      </c>
      <c r="Q35" s="64">
        <v>17.5</v>
      </c>
      <c r="R35" s="92">
        <v>70</v>
      </c>
      <c r="S35" s="58">
        <f t="shared" si="12"/>
        <v>17.5</v>
      </c>
      <c r="T35" s="57">
        <f t="shared" si="3"/>
        <v>0</v>
      </c>
      <c r="U35" s="89"/>
      <c r="V35" t="s">
        <v>832</v>
      </c>
      <c r="W35" t="s">
        <v>75</v>
      </c>
      <c r="X35" s="64">
        <v>29</v>
      </c>
      <c r="Y35" s="92">
        <v>109</v>
      </c>
      <c r="Z35" s="58">
        <f t="shared" ref="Z35:Z66" si="17">SUMIF(AC:AC,V35,AE:AE)</f>
        <v>28</v>
      </c>
      <c r="AA35" s="57">
        <f t="shared" ref="AA35:AA66" si="18">IF(Z35=0,0,X35-Z35)</f>
        <v>1</v>
      </c>
      <c r="AB35" s="89"/>
      <c r="AC35">
        <v>7056</v>
      </c>
      <c r="AD35" t="s">
        <v>75</v>
      </c>
      <c r="AE35" s="61">
        <v>28</v>
      </c>
      <c r="AF35" s="58">
        <f t="shared" ref="AF35:AF66" si="19">SUMIF(AI:AI,AC35,AK:AK)</f>
        <v>28</v>
      </c>
      <c r="AG35" s="57">
        <f t="shared" ref="AG35:AG66" si="20">IF(AF35=0,0,AE35-AF35)</f>
        <v>0</v>
      </c>
      <c r="AH35" s="89"/>
      <c r="AI35">
        <v>7100</v>
      </c>
      <c r="AJ35" t="s">
        <v>148</v>
      </c>
      <c r="AK35" s="61">
        <v>29.5</v>
      </c>
      <c r="AL35" s="58">
        <f t="shared" ref="AL35:AL66" si="21">SUMIF(AO:AO,AI35,AQ:AQ)</f>
        <v>27.5</v>
      </c>
      <c r="AM35" s="57">
        <f t="shared" ref="AM35:AM66" si="22">IF(AL35=0,0,AK35-AL35)</f>
        <v>2</v>
      </c>
      <c r="AN35" s="89"/>
      <c r="AO35" s="41">
        <v>6140</v>
      </c>
      <c r="AP35" s="38" t="s">
        <v>85</v>
      </c>
      <c r="AQ35" s="39">
        <v>72.75</v>
      </c>
      <c r="AR35" s="40">
        <f t="shared" si="10"/>
        <v>90.9375</v>
      </c>
      <c r="AS35" s="38">
        <f t="shared" si="13"/>
        <v>1.25</v>
      </c>
      <c r="AT35" s="38"/>
      <c r="AU35">
        <v>6140</v>
      </c>
      <c r="AV35" t="s">
        <v>85</v>
      </c>
      <c r="AW35" s="52">
        <v>87.34</v>
      </c>
      <c r="AX35" s="40">
        <f t="shared" si="14"/>
        <v>82.934999999999988</v>
      </c>
      <c r="AY35" s="54">
        <f t="shared" si="15"/>
        <v>4.4050000000000153</v>
      </c>
    </row>
    <row r="36" spans="1:51" x14ac:dyDescent="0.25">
      <c r="A36" t="s">
        <v>485</v>
      </c>
      <c r="B36" t="s">
        <v>486</v>
      </c>
      <c r="C36" s="64">
        <v>24.25</v>
      </c>
      <c r="D36" s="92">
        <v>85</v>
      </c>
      <c r="E36" s="58">
        <f t="shared" si="16"/>
        <v>24.25</v>
      </c>
      <c r="F36" s="57">
        <f t="shared" si="1"/>
        <v>0</v>
      </c>
      <c r="G36" s="89"/>
      <c r="H36" t="s">
        <v>845</v>
      </c>
      <c r="I36" t="s">
        <v>85</v>
      </c>
      <c r="J36" s="64">
        <v>93.4</v>
      </c>
      <c r="K36" s="92">
        <v>340</v>
      </c>
      <c r="L36" s="58">
        <f t="shared" si="11"/>
        <v>86.75</v>
      </c>
      <c r="M36" s="57">
        <f t="shared" si="2"/>
        <v>6.6500000000000057</v>
      </c>
      <c r="N36" s="89"/>
      <c r="O36" t="s">
        <v>836</v>
      </c>
      <c r="P36" t="s">
        <v>78</v>
      </c>
      <c r="Q36" s="64">
        <v>31.2</v>
      </c>
      <c r="R36" s="92">
        <v>119</v>
      </c>
      <c r="S36" s="58">
        <f t="shared" si="12"/>
        <v>28.25</v>
      </c>
      <c r="T36" s="57">
        <f t="shared" si="3"/>
        <v>2.9499999999999993</v>
      </c>
      <c r="U36" s="89"/>
      <c r="V36" t="s">
        <v>198</v>
      </c>
      <c r="W36" t="s">
        <v>199</v>
      </c>
      <c r="X36" s="64">
        <v>33.25</v>
      </c>
      <c r="Y36" s="92">
        <v>125</v>
      </c>
      <c r="Z36" s="58">
        <f t="shared" si="17"/>
        <v>32</v>
      </c>
      <c r="AA36" s="57">
        <f t="shared" si="18"/>
        <v>1.25</v>
      </c>
      <c r="AB36" s="89"/>
      <c r="AC36" t="s">
        <v>198</v>
      </c>
      <c r="AD36" t="s">
        <v>199</v>
      </c>
      <c r="AE36" s="61">
        <v>32</v>
      </c>
      <c r="AF36" s="58">
        <f t="shared" si="19"/>
        <v>29.5</v>
      </c>
      <c r="AG36" s="57">
        <f t="shared" si="20"/>
        <v>2.5</v>
      </c>
      <c r="AH36" s="89"/>
      <c r="AI36">
        <v>25100</v>
      </c>
      <c r="AJ36" t="s">
        <v>139</v>
      </c>
      <c r="AK36" s="61">
        <v>28.75</v>
      </c>
      <c r="AL36" s="58">
        <f t="shared" si="21"/>
        <v>23.75</v>
      </c>
      <c r="AM36" s="57">
        <f t="shared" si="22"/>
        <v>5</v>
      </c>
      <c r="AN36" s="89"/>
      <c r="AO36" s="41">
        <v>6141</v>
      </c>
      <c r="AP36" s="38" t="s">
        <v>86</v>
      </c>
      <c r="AQ36" s="39">
        <v>72.75</v>
      </c>
      <c r="AR36" s="40">
        <f t="shared" si="10"/>
        <v>90.9375</v>
      </c>
      <c r="AS36" s="38">
        <f t="shared" si="13"/>
        <v>1.25</v>
      </c>
      <c r="AT36" s="38"/>
      <c r="AU36">
        <v>6141</v>
      </c>
      <c r="AV36" t="s">
        <v>86</v>
      </c>
      <c r="AW36" s="52">
        <v>87.34</v>
      </c>
      <c r="AX36" s="40">
        <f t="shared" si="14"/>
        <v>82.934999999999988</v>
      </c>
      <c r="AY36" s="54">
        <f t="shared" si="15"/>
        <v>4.4050000000000153</v>
      </c>
    </row>
    <row r="37" spans="1:51" x14ac:dyDescent="0.25">
      <c r="A37" t="s">
        <v>483</v>
      </c>
      <c r="B37" t="s">
        <v>97</v>
      </c>
      <c r="C37" s="64">
        <v>24.25</v>
      </c>
      <c r="D37" s="92">
        <v>85</v>
      </c>
      <c r="E37" s="58">
        <f t="shared" si="16"/>
        <v>24.25</v>
      </c>
      <c r="F37" s="57">
        <f t="shared" si="1"/>
        <v>0</v>
      </c>
      <c r="G37" s="89"/>
      <c r="H37" t="s">
        <v>1234</v>
      </c>
      <c r="I37" t="s">
        <v>1235</v>
      </c>
      <c r="J37" s="64">
        <v>13.75</v>
      </c>
      <c r="K37" s="92">
        <v>57</v>
      </c>
      <c r="L37" s="58">
        <f t="shared" si="11"/>
        <v>0</v>
      </c>
      <c r="M37" s="57">
        <f t="shared" si="2"/>
        <v>0</v>
      </c>
      <c r="N37" s="89"/>
      <c r="O37" t="s">
        <v>837</v>
      </c>
      <c r="P37" t="s">
        <v>838</v>
      </c>
      <c r="Q37" s="64">
        <v>14.75</v>
      </c>
      <c r="R37" s="92">
        <v>57</v>
      </c>
      <c r="S37" s="58">
        <f t="shared" si="12"/>
        <v>14.75</v>
      </c>
      <c r="T37" s="57">
        <f t="shared" si="3"/>
        <v>0</v>
      </c>
      <c r="U37" s="89"/>
      <c r="V37" t="s">
        <v>833</v>
      </c>
      <c r="W37" t="s">
        <v>834</v>
      </c>
      <c r="X37" s="64">
        <v>15.5</v>
      </c>
      <c r="Y37" s="92">
        <v>59</v>
      </c>
      <c r="Z37" s="58">
        <f t="shared" si="17"/>
        <v>0</v>
      </c>
      <c r="AA37" s="57">
        <f t="shared" si="18"/>
        <v>0</v>
      </c>
      <c r="AB37" s="89"/>
      <c r="AC37" t="s">
        <v>200</v>
      </c>
      <c r="AD37" t="s">
        <v>201</v>
      </c>
      <c r="AE37" s="61">
        <v>27</v>
      </c>
      <c r="AF37" s="58">
        <f t="shared" si="19"/>
        <v>26.5</v>
      </c>
      <c r="AG37" s="57">
        <f t="shared" si="20"/>
        <v>0.5</v>
      </c>
      <c r="AH37" s="89"/>
      <c r="AI37">
        <v>25101</v>
      </c>
      <c r="AJ37" t="s">
        <v>154</v>
      </c>
      <c r="AK37" s="61">
        <v>25.5</v>
      </c>
      <c r="AL37" s="58">
        <f t="shared" si="21"/>
        <v>21</v>
      </c>
      <c r="AM37" s="57">
        <f t="shared" si="22"/>
        <v>4.5</v>
      </c>
      <c r="AN37" s="89"/>
      <c r="AO37" s="41">
        <v>6127</v>
      </c>
      <c r="AP37" s="38" t="s">
        <v>87</v>
      </c>
      <c r="AQ37" s="39">
        <v>72.75</v>
      </c>
      <c r="AR37" s="40">
        <f t="shared" si="10"/>
        <v>90.9375</v>
      </c>
      <c r="AS37" s="38">
        <f t="shared" si="13"/>
        <v>1.25</v>
      </c>
      <c r="AT37" s="38"/>
      <c r="AU37">
        <v>6127</v>
      </c>
      <c r="AV37" t="s">
        <v>87</v>
      </c>
      <c r="AW37" s="52">
        <v>87.34</v>
      </c>
      <c r="AX37" s="40">
        <f t="shared" si="14"/>
        <v>82.934999999999988</v>
      </c>
      <c r="AY37" s="54">
        <f t="shared" si="15"/>
        <v>4.4050000000000153</v>
      </c>
    </row>
    <row r="38" spans="1:51" x14ac:dyDescent="0.25">
      <c r="A38" t="s">
        <v>484</v>
      </c>
      <c r="B38" t="s">
        <v>98</v>
      </c>
      <c r="C38" s="64">
        <v>24.25</v>
      </c>
      <c r="D38" s="92">
        <v>85</v>
      </c>
      <c r="E38" s="58">
        <f t="shared" si="16"/>
        <v>24.25</v>
      </c>
      <c r="F38" s="57">
        <f t="shared" si="1"/>
        <v>0</v>
      </c>
      <c r="G38" s="89"/>
      <c r="H38" t="s">
        <v>1236</v>
      </c>
      <c r="I38" t="s">
        <v>1237</v>
      </c>
      <c r="J38" s="64">
        <v>48.2</v>
      </c>
      <c r="K38" s="92">
        <v>195</v>
      </c>
      <c r="L38" s="58">
        <f t="shared" si="11"/>
        <v>0</v>
      </c>
      <c r="M38" s="57">
        <f t="shared" si="2"/>
        <v>0</v>
      </c>
      <c r="N38" s="89"/>
      <c r="O38" t="s">
        <v>839</v>
      </c>
      <c r="P38" t="s">
        <v>840</v>
      </c>
      <c r="Q38" s="64">
        <v>52.05</v>
      </c>
      <c r="R38" s="92">
        <v>195</v>
      </c>
      <c r="S38" s="58">
        <f t="shared" si="12"/>
        <v>46.25</v>
      </c>
      <c r="T38" s="57">
        <f t="shared" si="3"/>
        <v>5.7999999999999972</v>
      </c>
      <c r="U38" s="89"/>
      <c r="V38" t="s">
        <v>643</v>
      </c>
      <c r="W38" t="s">
        <v>76</v>
      </c>
      <c r="X38" s="64">
        <v>28.25</v>
      </c>
      <c r="Y38" s="92">
        <v>109</v>
      </c>
      <c r="Z38" s="58">
        <f t="shared" si="17"/>
        <v>26.75</v>
      </c>
      <c r="AA38" s="57">
        <f t="shared" si="18"/>
        <v>1.5</v>
      </c>
      <c r="AB38" s="89"/>
      <c r="AC38">
        <v>7005</v>
      </c>
      <c r="AD38" t="s">
        <v>76</v>
      </c>
      <c r="AE38" s="61">
        <v>26.75</v>
      </c>
      <c r="AF38" s="58">
        <f t="shared" si="19"/>
        <v>26.75</v>
      </c>
      <c r="AG38" s="57">
        <f t="shared" si="20"/>
        <v>0</v>
      </c>
      <c r="AH38" s="89"/>
      <c r="AI38">
        <v>25102</v>
      </c>
      <c r="AJ38" t="s">
        <v>156</v>
      </c>
      <c r="AK38" s="61">
        <v>27.25</v>
      </c>
      <c r="AL38" s="58">
        <f t="shared" si="21"/>
        <v>23.75</v>
      </c>
      <c r="AM38" s="57">
        <f t="shared" si="22"/>
        <v>3.5</v>
      </c>
      <c r="AN38" s="89"/>
      <c r="AO38" s="38">
        <v>25504</v>
      </c>
      <c r="AP38" s="38" t="s">
        <v>88</v>
      </c>
      <c r="AQ38" s="39">
        <v>12.5</v>
      </c>
      <c r="AR38" s="40">
        <f t="shared" si="10"/>
        <v>15.625</v>
      </c>
      <c r="AS38" s="38">
        <f t="shared" si="13"/>
        <v>1.25</v>
      </c>
      <c r="AT38" s="38"/>
      <c r="AU38">
        <v>25504</v>
      </c>
      <c r="AV38" t="s">
        <v>88</v>
      </c>
      <c r="AW38" s="52">
        <v>14.23</v>
      </c>
      <c r="AX38" s="40">
        <f t="shared" si="14"/>
        <v>14.249999999999998</v>
      </c>
      <c r="AY38" s="54">
        <f t="shared" si="15"/>
        <v>-1.9999999999997797E-2</v>
      </c>
    </row>
    <row r="39" spans="1:51" x14ac:dyDescent="0.25">
      <c r="A39" t="s">
        <v>885</v>
      </c>
      <c r="B39" t="s">
        <v>229</v>
      </c>
      <c r="C39" s="64">
        <v>23.1</v>
      </c>
      <c r="D39" s="92">
        <v>85</v>
      </c>
      <c r="E39" s="58">
        <f t="shared" si="16"/>
        <v>23.1</v>
      </c>
      <c r="F39" s="57">
        <f t="shared" si="1"/>
        <v>0</v>
      </c>
      <c r="G39" s="89"/>
      <c r="H39" t="s">
        <v>645</v>
      </c>
      <c r="I39" t="s">
        <v>92</v>
      </c>
      <c r="J39" s="64">
        <v>33.200000000000003</v>
      </c>
      <c r="K39" s="92">
        <v>125</v>
      </c>
      <c r="L39" s="58">
        <f t="shared" si="11"/>
        <v>31.8</v>
      </c>
      <c r="M39" s="57">
        <f t="shared" si="2"/>
        <v>1.4000000000000021</v>
      </c>
      <c r="N39" s="89"/>
      <c r="O39" t="s">
        <v>644</v>
      </c>
      <c r="P39" t="s">
        <v>82</v>
      </c>
      <c r="Q39" s="64">
        <v>34.450000000000003</v>
      </c>
      <c r="R39" s="92">
        <v>129</v>
      </c>
      <c r="S39" s="58">
        <f t="shared" si="12"/>
        <v>31</v>
      </c>
      <c r="T39" s="57">
        <f t="shared" si="3"/>
        <v>3.4500000000000028</v>
      </c>
      <c r="U39" s="89"/>
      <c r="V39" t="s">
        <v>835</v>
      </c>
      <c r="W39" t="s">
        <v>77</v>
      </c>
      <c r="X39" s="64">
        <v>17.5</v>
      </c>
      <c r="Y39" s="92">
        <v>70</v>
      </c>
      <c r="Z39" s="58">
        <f t="shared" si="17"/>
        <v>17.5</v>
      </c>
      <c r="AA39" s="57">
        <f t="shared" si="18"/>
        <v>0</v>
      </c>
      <c r="AB39" s="89"/>
      <c r="AC39">
        <v>1362</v>
      </c>
      <c r="AD39" t="s">
        <v>77</v>
      </c>
      <c r="AE39" s="61">
        <v>17.5</v>
      </c>
      <c r="AF39" s="58">
        <f t="shared" si="19"/>
        <v>16.8</v>
      </c>
      <c r="AG39" s="57">
        <f t="shared" si="20"/>
        <v>0.69999999999999929</v>
      </c>
      <c r="AH39" s="89"/>
      <c r="AI39">
        <v>25105</v>
      </c>
      <c r="AJ39" t="s">
        <v>163</v>
      </c>
      <c r="AK39" s="61">
        <v>31.75</v>
      </c>
      <c r="AL39" s="58">
        <f t="shared" si="21"/>
        <v>26.25</v>
      </c>
      <c r="AM39" s="57">
        <f t="shared" si="22"/>
        <v>5.5</v>
      </c>
      <c r="AN39" s="89"/>
      <c r="AO39" s="38">
        <v>6109</v>
      </c>
      <c r="AP39" s="38" t="s">
        <v>89</v>
      </c>
      <c r="AQ39" s="39">
        <v>58</v>
      </c>
      <c r="AR39" s="40">
        <f t="shared" si="10"/>
        <v>72.5</v>
      </c>
      <c r="AS39" s="38">
        <f t="shared" si="13"/>
        <v>1.25</v>
      </c>
      <c r="AT39" s="38"/>
      <c r="AU39">
        <v>6109</v>
      </c>
      <c r="AV39" t="s">
        <v>89</v>
      </c>
      <c r="AW39" s="52">
        <v>68.900000000000006</v>
      </c>
      <c r="AX39" s="40">
        <f t="shared" si="14"/>
        <v>66.11999999999999</v>
      </c>
      <c r="AY39" s="54">
        <f t="shared" si="15"/>
        <v>2.7800000000000153</v>
      </c>
    </row>
    <row r="40" spans="1:51" x14ac:dyDescent="0.25">
      <c r="A40" t="s">
        <v>882</v>
      </c>
      <c r="B40" t="s">
        <v>228</v>
      </c>
      <c r="C40" s="64">
        <v>23.1</v>
      </c>
      <c r="D40" s="92">
        <v>85</v>
      </c>
      <c r="E40" s="58">
        <f t="shared" si="16"/>
        <v>23.1</v>
      </c>
      <c r="F40" s="57">
        <f t="shared" si="1"/>
        <v>0</v>
      </c>
      <c r="G40" s="89"/>
      <c r="H40" t="s">
        <v>481</v>
      </c>
      <c r="I40" t="s">
        <v>482</v>
      </c>
      <c r="J40" s="64">
        <v>99.1</v>
      </c>
      <c r="K40" s="92">
        <v>399</v>
      </c>
      <c r="L40" s="58">
        <f t="shared" si="11"/>
        <v>93.3</v>
      </c>
      <c r="M40" s="57">
        <f t="shared" si="2"/>
        <v>5.7999999999999972</v>
      </c>
      <c r="N40" s="89"/>
      <c r="O40" t="s">
        <v>473</v>
      </c>
      <c r="P40" t="s">
        <v>474</v>
      </c>
      <c r="Q40" s="64">
        <v>33.4</v>
      </c>
      <c r="R40" s="92">
        <v>129</v>
      </c>
      <c r="S40" s="58">
        <f t="shared" si="12"/>
        <v>30.5</v>
      </c>
      <c r="T40" s="57">
        <f t="shared" si="3"/>
        <v>2.8999999999999986</v>
      </c>
      <c r="U40" s="89"/>
      <c r="V40" t="s">
        <v>836</v>
      </c>
      <c r="W40" t="s">
        <v>78</v>
      </c>
      <c r="X40" s="64">
        <v>28.25</v>
      </c>
      <c r="Y40" s="92">
        <v>109</v>
      </c>
      <c r="Z40" s="58">
        <f t="shared" si="17"/>
        <v>26.75</v>
      </c>
      <c r="AA40" s="57">
        <f t="shared" si="18"/>
        <v>1.5</v>
      </c>
      <c r="AB40" s="89"/>
      <c r="AC40">
        <v>7021</v>
      </c>
      <c r="AD40" t="s">
        <v>78</v>
      </c>
      <c r="AE40" s="61">
        <v>26.75</v>
      </c>
      <c r="AF40" s="58">
        <f t="shared" si="19"/>
        <v>26.75</v>
      </c>
      <c r="AG40" s="57">
        <f t="shared" si="20"/>
        <v>0</v>
      </c>
      <c r="AH40" s="89"/>
      <c r="AI40">
        <v>25109</v>
      </c>
      <c r="AJ40" t="s">
        <v>120</v>
      </c>
      <c r="AK40" s="61">
        <v>24.75</v>
      </c>
      <c r="AL40" s="58">
        <f t="shared" si="21"/>
        <v>23.25</v>
      </c>
      <c r="AM40" s="57">
        <f t="shared" si="22"/>
        <v>1.5</v>
      </c>
      <c r="AN40" s="89"/>
      <c r="AO40" s="38">
        <v>7044</v>
      </c>
      <c r="AP40" s="38" t="s">
        <v>90</v>
      </c>
      <c r="AQ40" s="39">
        <v>23</v>
      </c>
      <c r="AR40" s="40">
        <f t="shared" si="10"/>
        <v>28.75</v>
      </c>
      <c r="AS40" s="38">
        <f t="shared" si="13"/>
        <v>1.25</v>
      </c>
      <c r="AT40" s="38"/>
      <c r="AU40">
        <v>7044</v>
      </c>
      <c r="AV40" t="s">
        <v>90</v>
      </c>
      <c r="AW40" s="52">
        <v>25.15</v>
      </c>
      <c r="AX40" s="40">
        <f t="shared" si="14"/>
        <v>26.22</v>
      </c>
      <c r="AY40" s="54">
        <f t="shared" si="15"/>
        <v>-1.0700000000000003</v>
      </c>
    </row>
    <row r="41" spans="1:51" x14ac:dyDescent="0.25">
      <c r="A41" t="s">
        <v>853</v>
      </c>
      <c r="B41" t="s">
        <v>208</v>
      </c>
      <c r="C41" s="64">
        <v>24.25</v>
      </c>
      <c r="D41" s="92">
        <v>90</v>
      </c>
      <c r="E41" s="58">
        <f t="shared" si="16"/>
        <v>24.25</v>
      </c>
      <c r="F41" s="57">
        <f t="shared" si="1"/>
        <v>0</v>
      </c>
      <c r="G41" s="89"/>
      <c r="H41" t="s">
        <v>483</v>
      </c>
      <c r="I41" t="s">
        <v>97</v>
      </c>
      <c r="J41" s="64">
        <v>24.25</v>
      </c>
      <c r="K41" s="92">
        <v>85</v>
      </c>
      <c r="L41" s="58">
        <f t="shared" si="11"/>
        <v>23</v>
      </c>
      <c r="M41" s="57">
        <f t="shared" si="2"/>
        <v>1.25</v>
      </c>
      <c r="N41" s="89"/>
      <c r="O41" t="s">
        <v>640</v>
      </c>
      <c r="P41" t="s">
        <v>799</v>
      </c>
      <c r="Q41" s="64">
        <v>37</v>
      </c>
      <c r="R41" s="92">
        <v>137</v>
      </c>
      <c r="S41" s="58">
        <f t="shared" si="12"/>
        <v>32</v>
      </c>
      <c r="T41" s="57">
        <f t="shared" si="3"/>
        <v>5</v>
      </c>
      <c r="U41" s="89"/>
      <c r="V41" t="s">
        <v>837</v>
      </c>
      <c r="W41" t="s">
        <v>838</v>
      </c>
      <c r="X41" s="64">
        <v>14.75</v>
      </c>
      <c r="Y41" s="92">
        <v>57</v>
      </c>
      <c r="Z41" s="58">
        <f t="shared" si="17"/>
        <v>0</v>
      </c>
      <c r="AA41" s="57">
        <f t="shared" si="18"/>
        <v>0</v>
      </c>
      <c r="AB41" s="89"/>
      <c r="AC41">
        <v>3816</v>
      </c>
      <c r="AD41" t="s">
        <v>82</v>
      </c>
      <c r="AE41" s="61">
        <v>30</v>
      </c>
      <c r="AF41" s="58">
        <f t="shared" si="19"/>
        <v>29</v>
      </c>
      <c r="AG41" s="57">
        <f t="shared" si="20"/>
        <v>1</v>
      </c>
      <c r="AH41" s="89"/>
      <c r="AI41">
        <v>25111</v>
      </c>
      <c r="AJ41" t="s">
        <v>121</v>
      </c>
      <c r="AK41" s="62">
        <v>20.45</v>
      </c>
      <c r="AL41" s="58">
        <f t="shared" si="21"/>
        <v>22</v>
      </c>
      <c r="AM41" s="57">
        <f t="shared" si="22"/>
        <v>-1.5500000000000007</v>
      </c>
      <c r="AN41" s="89"/>
      <c r="AO41" s="38">
        <v>25451</v>
      </c>
      <c r="AP41" s="38" t="s">
        <v>91</v>
      </c>
      <c r="AQ41" s="39">
        <v>13.5</v>
      </c>
      <c r="AR41" s="40">
        <f t="shared" si="10"/>
        <v>16.875</v>
      </c>
      <c r="AS41" s="38">
        <f t="shared" si="13"/>
        <v>1.25</v>
      </c>
      <c r="AT41" s="38"/>
      <c r="AU41">
        <v>25451</v>
      </c>
      <c r="AV41" t="s">
        <v>91</v>
      </c>
      <c r="AW41" s="52">
        <v>15.48</v>
      </c>
      <c r="AX41" s="40">
        <f t="shared" si="14"/>
        <v>15.389999999999999</v>
      </c>
      <c r="AY41" s="54">
        <f t="shared" si="15"/>
        <v>9.0000000000001634E-2</v>
      </c>
    </row>
    <row r="42" spans="1:51" x14ac:dyDescent="0.25">
      <c r="A42" t="s">
        <v>850</v>
      </c>
      <c r="B42" t="s">
        <v>207</v>
      </c>
      <c r="C42" s="64">
        <v>24.25</v>
      </c>
      <c r="D42" s="92">
        <v>90</v>
      </c>
      <c r="E42" s="58">
        <f t="shared" si="16"/>
        <v>24.25</v>
      </c>
      <c r="F42" s="57">
        <f t="shared" si="1"/>
        <v>0</v>
      </c>
      <c r="G42" s="89"/>
      <c r="H42" t="s">
        <v>484</v>
      </c>
      <c r="I42" t="s">
        <v>98</v>
      </c>
      <c r="J42" s="64">
        <v>24.25</v>
      </c>
      <c r="K42" s="92">
        <v>85</v>
      </c>
      <c r="L42" s="58">
        <f t="shared" si="11"/>
        <v>23</v>
      </c>
      <c r="M42" s="57">
        <f t="shared" si="2"/>
        <v>1.25</v>
      </c>
      <c r="N42" s="89"/>
      <c r="O42" t="s">
        <v>845</v>
      </c>
      <c r="P42" t="s">
        <v>85</v>
      </c>
      <c r="Q42" s="64">
        <v>86.75</v>
      </c>
      <c r="R42" s="92">
        <v>315</v>
      </c>
      <c r="S42" s="58">
        <f t="shared" si="12"/>
        <v>80</v>
      </c>
      <c r="T42" s="57">
        <f t="shared" si="3"/>
        <v>6.75</v>
      </c>
      <c r="U42" s="89"/>
      <c r="V42" t="s">
        <v>839</v>
      </c>
      <c r="W42" t="s">
        <v>840</v>
      </c>
      <c r="X42" s="64">
        <v>46.25</v>
      </c>
      <c r="Y42" s="92">
        <v>170</v>
      </c>
      <c r="Z42" s="58">
        <f t="shared" si="17"/>
        <v>0</v>
      </c>
      <c r="AA42" s="57">
        <f t="shared" si="18"/>
        <v>0</v>
      </c>
      <c r="AB42" s="89"/>
      <c r="AC42" t="s">
        <v>204</v>
      </c>
      <c r="AD42" t="s">
        <v>205</v>
      </c>
      <c r="AE42" s="61">
        <v>15</v>
      </c>
      <c r="AF42" s="58">
        <f t="shared" si="19"/>
        <v>14</v>
      </c>
      <c r="AG42" s="57">
        <f t="shared" si="20"/>
        <v>1</v>
      </c>
      <c r="AH42" s="89"/>
      <c r="AI42">
        <v>25119</v>
      </c>
      <c r="AJ42" t="s">
        <v>165</v>
      </c>
      <c r="AK42" s="61">
        <v>55.75</v>
      </c>
      <c r="AL42" s="58">
        <f t="shared" si="21"/>
        <v>46.5</v>
      </c>
      <c r="AM42" s="57">
        <f t="shared" si="22"/>
        <v>9.25</v>
      </c>
      <c r="AN42" s="89"/>
      <c r="AO42" s="41">
        <v>7002</v>
      </c>
      <c r="AP42" s="38" t="s">
        <v>92</v>
      </c>
      <c r="AQ42" s="39">
        <v>23</v>
      </c>
      <c r="AR42" s="40">
        <f t="shared" si="10"/>
        <v>28.75</v>
      </c>
      <c r="AS42" s="38">
        <f t="shared" si="13"/>
        <v>1.25</v>
      </c>
      <c r="AT42" s="38"/>
      <c r="AU42">
        <v>7002</v>
      </c>
      <c r="AV42" t="s">
        <v>92</v>
      </c>
      <c r="AW42" s="52">
        <v>25.15</v>
      </c>
      <c r="AX42" s="40">
        <f t="shared" si="14"/>
        <v>26.22</v>
      </c>
      <c r="AY42" s="54">
        <f t="shared" si="15"/>
        <v>-1.0700000000000003</v>
      </c>
    </row>
    <row r="43" spans="1:51" x14ac:dyDescent="0.25">
      <c r="A43" t="s">
        <v>526</v>
      </c>
      <c r="B43" t="s">
        <v>142</v>
      </c>
      <c r="C43" s="64">
        <v>15</v>
      </c>
      <c r="D43" s="92">
        <v>57</v>
      </c>
      <c r="E43" s="58">
        <f t="shared" si="16"/>
        <v>15</v>
      </c>
      <c r="F43" s="57">
        <f t="shared" si="1"/>
        <v>0</v>
      </c>
      <c r="G43" s="89"/>
      <c r="H43" t="s">
        <v>850</v>
      </c>
      <c r="I43" t="s">
        <v>207</v>
      </c>
      <c r="J43" s="64">
        <v>24.25</v>
      </c>
      <c r="K43" s="92">
        <v>85</v>
      </c>
      <c r="L43" s="58">
        <f t="shared" si="11"/>
        <v>23</v>
      </c>
      <c r="M43" s="57">
        <f t="shared" si="2"/>
        <v>1.25</v>
      </c>
      <c r="N43" s="89"/>
      <c r="O43" t="s">
        <v>984</v>
      </c>
      <c r="P43" t="s">
        <v>985</v>
      </c>
      <c r="Q43" s="64">
        <v>16.600000000000001</v>
      </c>
      <c r="R43" s="92">
        <v>65</v>
      </c>
      <c r="S43" s="58">
        <f t="shared" si="12"/>
        <v>0</v>
      </c>
      <c r="T43" s="57">
        <f t="shared" si="3"/>
        <v>0</v>
      </c>
      <c r="U43" s="89"/>
      <c r="V43" t="s">
        <v>644</v>
      </c>
      <c r="W43" t="s">
        <v>82</v>
      </c>
      <c r="X43" s="64">
        <v>31</v>
      </c>
      <c r="Y43" s="92">
        <v>115</v>
      </c>
      <c r="Z43" s="58">
        <f t="shared" si="17"/>
        <v>30</v>
      </c>
      <c r="AA43" s="57">
        <f t="shared" si="18"/>
        <v>1</v>
      </c>
      <c r="AB43" s="89"/>
      <c r="AC43" t="s">
        <v>473</v>
      </c>
      <c r="AD43" t="s">
        <v>474</v>
      </c>
      <c r="AE43" s="61">
        <v>30</v>
      </c>
      <c r="AF43" s="58">
        <f t="shared" si="19"/>
        <v>0</v>
      </c>
      <c r="AG43" s="57">
        <f t="shared" si="20"/>
        <v>0</v>
      </c>
      <c r="AH43" s="89"/>
      <c r="AI43">
        <v>25125</v>
      </c>
      <c r="AJ43" t="s">
        <v>103</v>
      </c>
      <c r="AK43" s="61">
        <v>43.95</v>
      </c>
      <c r="AL43" s="58">
        <f t="shared" si="21"/>
        <v>35</v>
      </c>
      <c r="AM43" s="57">
        <f t="shared" si="22"/>
        <v>8.9500000000000028</v>
      </c>
      <c r="AN43" s="89"/>
      <c r="AO43" s="41">
        <v>25464</v>
      </c>
      <c r="AP43" s="38" t="s">
        <v>93</v>
      </c>
      <c r="AQ43" s="39">
        <v>30.25</v>
      </c>
      <c r="AR43" s="40">
        <f t="shared" si="10"/>
        <v>37.8125</v>
      </c>
      <c r="AS43" s="38">
        <f t="shared" si="13"/>
        <v>1.25</v>
      </c>
      <c r="AT43" s="42"/>
      <c r="AU43">
        <v>25464</v>
      </c>
      <c r="AV43" t="s">
        <v>93</v>
      </c>
      <c r="AW43" s="52">
        <v>36.409999999999997</v>
      </c>
      <c r="AX43" s="40">
        <f t="shared" si="14"/>
        <v>34.484999999999999</v>
      </c>
      <c r="AY43" s="54">
        <f t="shared" si="15"/>
        <v>1.9249999999999972</v>
      </c>
    </row>
    <row r="44" spans="1:51" x14ac:dyDescent="0.25">
      <c r="A44" t="s">
        <v>648</v>
      </c>
      <c r="B44" t="s">
        <v>65</v>
      </c>
      <c r="C44" s="64">
        <v>43.64</v>
      </c>
      <c r="D44" s="92">
        <v>169</v>
      </c>
      <c r="E44" s="58">
        <f t="shared" si="16"/>
        <v>40</v>
      </c>
      <c r="F44" s="57">
        <f t="shared" si="1"/>
        <v>3.6400000000000006</v>
      </c>
      <c r="G44" s="89"/>
      <c r="H44" t="s">
        <v>851</v>
      </c>
      <c r="I44" t="s">
        <v>852</v>
      </c>
      <c r="J44" s="64">
        <v>25.5</v>
      </c>
      <c r="K44" s="92">
        <v>90</v>
      </c>
      <c r="L44" s="58">
        <f t="shared" si="11"/>
        <v>23.75</v>
      </c>
      <c r="M44" s="57">
        <f t="shared" si="2"/>
        <v>1.75</v>
      </c>
      <c r="N44" s="89"/>
      <c r="O44" t="s">
        <v>479</v>
      </c>
      <c r="P44" t="s">
        <v>480</v>
      </c>
      <c r="Q44" s="64">
        <v>31.5</v>
      </c>
      <c r="R44" s="92">
        <v>110</v>
      </c>
      <c r="S44" s="58">
        <f t="shared" si="12"/>
        <v>31.5</v>
      </c>
      <c r="T44" s="57">
        <f t="shared" si="3"/>
        <v>0</v>
      </c>
      <c r="U44" s="89"/>
      <c r="V44" t="s">
        <v>841</v>
      </c>
      <c r="W44" t="s">
        <v>842</v>
      </c>
      <c r="X44" s="64">
        <v>28</v>
      </c>
      <c r="Y44" s="92">
        <v>109</v>
      </c>
      <c r="Z44" s="58">
        <f t="shared" si="17"/>
        <v>0</v>
      </c>
      <c r="AA44" s="57">
        <f t="shared" si="18"/>
        <v>0</v>
      </c>
      <c r="AB44" s="89"/>
      <c r="AC44" t="s">
        <v>475</v>
      </c>
      <c r="AD44" t="s">
        <v>476</v>
      </c>
      <c r="AE44" s="61">
        <v>70</v>
      </c>
      <c r="AF44" s="58">
        <f t="shared" si="19"/>
        <v>0</v>
      </c>
      <c r="AG44" s="57">
        <f t="shared" si="20"/>
        <v>0</v>
      </c>
      <c r="AH44" s="89"/>
      <c r="AI44">
        <v>25128</v>
      </c>
      <c r="AJ44" t="s">
        <v>106</v>
      </c>
      <c r="AK44" s="61">
        <v>29.25</v>
      </c>
      <c r="AL44" s="58">
        <f t="shared" si="21"/>
        <v>24</v>
      </c>
      <c r="AM44" s="57">
        <f t="shared" si="22"/>
        <v>5.25</v>
      </c>
      <c r="AN44" s="89"/>
      <c r="AO44" s="41">
        <v>25506</v>
      </c>
      <c r="AP44" s="38" t="s">
        <v>94</v>
      </c>
      <c r="AQ44" s="39">
        <v>12</v>
      </c>
      <c r="AR44" s="40">
        <f t="shared" si="10"/>
        <v>15</v>
      </c>
      <c r="AS44" s="38">
        <f t="shared" si="13"/>
        <v>1.25</v>
      </c>
      <c r="AT44" s="38"/>
      <c r="AU44">
        <v>25506</v>
      </c>
      <c r="AV44" t="s">
        <v>94</v>
      </c>
      <c r="AW44" s="52">
        <v>13.6</v>
      </c>
      <c r="AX44" s="40">
        <f t="shared" si="14"/>
        <v>13.68</v>
      </c>
      <c r="AY44" s="54">
        <f t="shared" si="15"/>
        <v>-8.0000000000000071E-2</v>
      </c>
    </row>
    <row r="45" spans="1:51" x14ac:dyDescent="0.25">
      <c r="A45" t="s">
        <v>906</v>
      </c>
      <c r="B45" t="s">
        <v>144</v>
      </c>
      <c r="C45" s="64">
        <v>45.3</v>
      </c>
      <c r="D45" s="92">
        <v>169</v>
      </c>
      <c r="E45" s="58">
        <f t="shared" si="16"/>
        <v>41.4</v>
      </c>
      <c r="F45" s="57">
        <f t="shared" si="1"/>
        <v>3.8999999999999986</v>
      </c>
      <c r="G45" s="89"/>
      <c r="H45" t="s">
        <v>485</v>
      </c>
      <c r="I45" t="s">
        <v>486</v>
      </c>
      <c r="J45" s="64">
        <v>24.25</v>
      </c>
      <c r="K45" s="92">
        <v>85</v>
      </c>
      <c r="L45" s="58">
        <f t="shared" si="11"/>
        <v>23</v>
      </c>
      <c r="M45" s="57">
        <f t="shared" si="2"/>
        <v>1.25</v>
      </c>
      <c r="N45" s="89"/>
      <c r="O45" t="s">
        <v>986</v>
      </c>
      <c r="P45" t="s">
        <v>987</v>
      </c>
      <c r="Q45" s="64">
        <v>14.55</v>
      </c>
      <c r="R45" s="92">
        <v>59</v>
      </c>
      <c r="S45" s="58">
        <f t="shared" si="12"/>
        <v>0</v>
      </c>
      <c r="T45" s="57">
        <f t="shared" si="3"/>
        <v>0</v>
      </c>
      <c r="U45" s="89"/>
      <c r="V45" t="s">
        <v>473</v>
      </c>
      <c r="W45" t="s">
        <v>474</v>
      </c>
      <c r="X45" s="64">
        <v>30.5</v>
      </c>
      <c r="Y45" s="92">
        <v>118</v>
      </c>
      <c r="Z45" s="58">
        <f t="shared" si="17"/>
        <v>30</v>
      </c>
      <c r="AA45" s="57">
        <f t="shared" si="18"/>
        <v>0.5</v>
      </c>
      <c r="AB45" s="89"/>
      <c r="AC45">
        <v>90073</v>
      </c>
      <c r="AD45" t="s">
        <v>206</v>
      </c>
      <c r="AE45" s="61">
        <v>21.25</v>
      </c>
      <c r="AF45" s="58">
        <f t="shared" si="19"/>
        <v>22</v>
      </c>
      <c r="AG45" s="57">
        <f t="shared" si="20"/>
        <v>-0.75</v>
      </c>
      <c r="AH45" s="89"/>
      <c r="AI45">
        <v>25134</v>
      </c>
      <c r="AJ45" t="s">
        <v>143</v>
      </c>
      <c r="AK45" s="61">
        <v>17.600000000000001</v>
      </c>
      <c r="AL45" s="58">
        <f t="shared" si="21"/>
        <v>16</v>
      </c>
      <c r="AM45" s="57">
        <f t="shared" si="22"/>
        <v>1.6000000000000014</v>
      </c>
      <c r="AN45" s="89"/>
      <c r="AO45" s="41">
        <v>25211</v>
      </c>
      <c r="AP45" s="38" t="s">
        <v>95</v>
      </c>
      <c r="AQ45" s="39">
        <v>17.75</v>
      </c>
      <c r="AR45" s="40">
        <f t="shared" si="10"/>
        <v>22.1875</v>
      </c>
      <c r="AS45" s="38">
        <f t="shared" si="13"/>
        <v>1.25</v>
      </c>
      <c r="AT45" s="38"/>
      <c r="AU45">
        <v>25211</v>
      </c>
      <c r="AV45" t="s">
        <v>95</v>
      </c>
      <c r="AW45" s="52">
        <v>18.760000000000002</v>
      </c>
      <c r="AX45" s="40">
        <f t="shared" si="14"/>
        <v>20.234999999999999</v>
      </c>
      <c r="AY45" s="54">
        <f t="shared" si="15"/>
        <v>-1.4749999999999979</v>
      </c>
    </row>
    <row r="46" spans="1:51" x14ac:dyDescent="0.25">
      <c r="A46" t="s">
        <v>1743</v>
      </c>
      <c r="B46" t="s">
        <v>1000</v>
      </c>
      <c r="C46" s="64">
        <v>17</v>
      </c>
      <c r="D46" s="92">
        <v>69</v>
      </c>
      <c r="E46" s="58">
        <f t="shared" si="16"/>
        <v>17</v>
      </c>
      <c r="F46" s="57">
        <f t="shared" si="1"/>
        <v>0</v>
      </c>
      <c r="G46" s="89"/>
      <c r="H46" t="s">
        <v>853</v>
      </c>
      <c r="I46" t="s">
        <v>208</v>
      </c>
      <c r="J46" s="64">
        <v>24.25</v>
      </c>
      <c r="K46" s="92">
        <v>85</v>
      </c>
      <c r="L46" s="58">
        <f t="shared" si="11"/>
        <v>23</v>
      </c>
      <c r="M46" s="57">
        <f t="shared" si="2"/>
        <v>1.25</v>
      </c>
      <c r="N46" s="89"/>
      <c r="O46" t="s">
        <v>645</v>
      </c>
      <c r="P46" t="s">
        <v>92</v>
      </c>
      <c r="Q46" s="64">
        <v>31.8</v>
      </c>
      <c r="R46" s="92">
        <v>119</v>
      </c>
      <c r="S46" s="58">
        <f t="shared" si="12"/>
        <v>28.75</v>
      </c>
      <c r="T46" s="57">
        <f t="shared" si="3"/>
        <v>3.0500000000000007</v>
      </c>
      <c r="U46" s="89"/>
      <c r="V46" t="s">
        <v>843</v>
      </c>
      <c r="W46" t="s">
        <v>844</v>
      </c>
      <c r="X46" s="64">
        <v>14.5</v>
      </c>
      <c r="Y46" s="92">
        <v>57</v>
      </c>
      <c r="Z46" s="58">
        <f t="shared" si="17"/>
        <v>0</v>
      </c>
      <c r="AA46" s="57">
        <f t="shared" si="18"/>
        <v>0</v>
      </c>
      <c r="AB46" s="89"/>
      <c r="AC46">
        <v>6140</v>
      </c>
      <c r="AD46" t="s">
        <v>85</v>
      </c>
      <c r="AE46" s="61">
        <v>80</v>
      </c>
      <c r="AF46" s="58">
        <f t="shared" si="19"/>
        <v>80</v>
      </c>
      <c r="AG46" s="57">
        <f t="shared" si="20"/>
        <v>0</v>
      </c>
      <c r="AH46" s="89"/>
      <c r="AI46">
        <v>25135</v>
      </c>
      <c r="AJ46" t="s">
        <v>99</v>
      </c>
      <c r="AK46" s="61">
        <v>46.25</v>
      </c>
      <c r="AL46" s="58">
        <f t="shared" si="21"/>
        <v>42.5</v>
      </c>
      <c r="AM46" s="57">
        <f t="shared" si="22"/>
        <v>3.75</v>
      </c>
      <c r="AN46" s="89"/>
      <c r="AO46" s="41">
        <v>25210</v>
      </c>
      <c r="AP46" s="38" t="s">
        <v>96</v>
      </c>
      <c r="AQ46" s="39">
        <v>17.75</v>
      </c>
      <c r="AR46" s="40">
        <f t="shared" si="10"/>
        <v>22.1875</v>
      </c>
      <c r="AS46" s="38">
        <f t="shared" si="13"/>
        <v>1.25</v>
      </c>
      <c r="AT46" s="38"/>
      <c r="AU46">
        <v>25210</v>
      </c>
      <c r="AV46" t="s">
        <v>96</v>
      </c>
      <c r="AW46" s="52">
        <v>18.760000000000002</v>
      </c>
      <c r="AX46" s="40">
        <f t="shared" si="14"/>
        <v>20.234999999999999</v>
      </c>
      <c r="AY46" s="54">
        <f t="shared" si="15"/>
        <v>-1.4749999999999979</v>
      </c>
    </row>
    <row r="47" spans="1:51" x14ac:dyDescent="0.25">
      <c r="A47" t="s">
        <v>1223</v>
      </c>
      <c r="B47" t="s">
        <v>1224</v>
      </c>
      <c r="C47" s="64">
        <v>52.49</v>
      </c>
      <c r="D47" s="92">
        <v>199</v>
      </c>
      <c r="E47" s="58">
        <f t="shared" si="16"/>
        <v>45.9</v>
      </c>
      <c r="F47" s="57">
        <f t="shared" si="1"/>
        <v>6.5900000000000034</v>
      </c>
      <c r="G47" s="89"/>
      <c r="H47" t="s">
        <v>487</v>
      </c>
      <c r="I47" t="s">
        <v>488</v>
      </c>
      <c r="J47" s="64">
        <v>24.25</v>
      </c>
      <c r="K47" s="92">
        <v>85</v>
      </c>
      <c r="L47" s="58">
        <f t="shared" si="11"/>
        <v>23</v>
      </c>
      <c r="M47" s="57">
        <f t="shared" si="2"/>
        <v>1.25</v>
      </c>
      <c r="N47" s="89"/>
      <c r="O47" t="s">
        <v>481</v>
      </c>
      <c r="P47" t="s">
        <v>482</v>
      </c>
      <c r="Q47" s="64">
        <v>93.3</v>
      </c>
      <c r="R47" s="92">
        <v>375</v>
      </c>
      <c r="S47" s="58">
        <f t="shared" si="12"/>
        <v>87</v>
      </c>
      <c r="T47" s="57">
        <f t="shared" si="3"/>
        <v>6.2999999999999972</v>
      </c>
      <c r="U47" s="89"/>
      <c r="V47" t="s">
        <v>640</v>
      </c>
      <c r="W47" t="s">
        <v>799</v>
      </c>
      <c r="X47" s="64">
        <v>32</v>
      </c>
      <c r="Y47" s="92">
        <v>125</v>
      </c>
      <c r="Z47" s="58">
        <f t="shared" si="17"/>
        <v>0</v>
      </c>
      <c r="AA47" s="57">
        <f t="shared" si="18"/>
        <v>0</v>
      </c>
      <c r="AB47" s="89"/>
      <c r="AC47">
        <v>6141</v>
      </c>
      <c r="AD47" t="s">
        <v>86</v>
      </c>
      <c r="AE47" s="61">
        <v>80</v>
      </c>
      <c r="AF47" s="58">
        <f t="shared" si="19"/>
        <v>80</v>
      </c>
      <c r="AG47" s="57">
        <f t="shared" si="20"/>
        <v>0</v>
      </c>
      <c r="AH47" s="89"/>
      <c r="AI47">
        <v>25137</v>
      </c>
      <c r="AJ47" t="s">
        <v>100</v>
      </c>
      <c r="AK47" s="61">
        <v>30.5</v>
      </c>
      <c r="AL47" s="58">
        <f t="shared" si="21"/>
        <v>25</v>
      </c>
      <c r="AM47" s="57">
        <f t="shared" si="22"/>
        <v>5.5</v>
      </c>
      <c r="AN47" s="89"/>
      <c r="AO47" s="41">
        <v>25212</v>
      </c>
      <c r="AP47" s="38" t="s">
        <v>97</v>
      </c>
      <c r="AQ47" s="39">
        <v>17.75</v>
      </c>
      <c r="AR47" s="40">
        <f t="shared" si="10"/>
        <v>22.1875</v>
      </c>
      <c r="AS47" s="38">
        <f t="shared" si="13"/>
        <v>1.25</v>
      </c>
      <c r="AT47" s="38"/>
      <c r="AU47">
        <v>25212</v>
      </c>
      <c r="AV47" t="s">
        <v>97</v>
      </c>
      <c r="AW47" s="52">
        <v>18.760000000000002</v>
      </c>
      <c r="AX47" s="40">
        <f t="shared" si="14"/>
        <v>20.234999999999999</v>
      </c>
      <c r="AY47" s="54">
        <f t="shared" si="15"/>
        <v>-1.4749999999999979</v>
      </c>
    </row>
    <row r="48" spans="1:51" x14ac:dyDescent="0.25">
      <c r="A48" t="s">
        <v>446</v>
      </c>
      <c r="B48" t="s">
        <v>447</v>
      </c>
      <c r="C48" s="64">
        <v>38.22</v>
      </c>
      <c r="D48" s="92">
        <v>139</v>
      </c>
      <c r="E48" s="58">
        <f t="shared" si="16"/>
        <v>34.25</v>
      </c>
      <c r="F48" s="57">
        <f t="shared" si="1"/>
        <v>3.9699999999999989</v>
      </c>
      <c r="G48" s="89"/>
      <c r="H48" t="s">
        <v>489</v>
      </c>
      <c r="I48" t="s">
        <v>490</v>
      </c>
      <c r="J48" s="64">
        <v>25.5</v>
      </c>
      <c r="K48" s="92">
        <v>90</v>
      </c>
      <c r="L48" s="58">
        <f t="shared" si="11"/>
        <v>23.75</v>
      </c>
      <c r="M48" s="57">
        <f t="shared" si="2"/>
        <v>1.75</v>
      </c>
      <c r="N48" s="89"/>
      <c r="O48" t="s">
        <v>988</v>
      </c>
      <c r="P48" t="s">
        <v>94</v>
      </c>
      <c r="Q48" s="64">
        <v>14</v>
      </c>
      <c r="R48" s="92">
        <v>50</v>
      </c>
      <c r="S48" s="58">
        <f t="shared" si="12"/>
        <v>14</v>
      </c>
      <c r="T48" s="57">
        <f t="shared" si="3"/>
        <v>0</v>
      </c>
      <c r="U48" s="89"/>
      <c r="V48" t="s">
        <v>845</v>
      </c>
      <c r="W48" t="s">
        <v>85</v>
      </c>
      <c r="X48" s="64">
        <v>80</v>
      </c>
      <c r="Y48" s="92">
        <v>285</v>
      </c>
      <c r="Z48" s="58">
        <f t="shared" si="17"/>
        <v>80</v>
      </c>
      <c r="AA48" s="57">
        <f t="shared" si="18"/>
        <v>0</v>
      </c>
      <c r="AB48" s="89"/>
      <c r="AC48" t="s">
        <v>477</v>
      </c>
      <c r="AD48" t="s">
        <v>478</v>
      </c>
      <c r="AE48" s="61">
        <v>15</v>
      </c>
      <c r="AF48" s="58">
        <f t="shared" si="19"/>
        <v>0</v>
      </c>
      <c r="AG48" s="57">
        <f t="shared" si="20"/>
        <v>0</v>
      </c>
      <c r="AH48" s="89"/>
      <c r="AI48">
        <v>25202</v>
      </c>
      <c r="AJ48" t="s">
        <v>127</v>
      </c>
      <c r="AK48" s="61">
        <v>20.5</v>
      </c>
      <c r="AL48" s="58">
        <f t="shared" si="21"/>
        <v>17</v>
      </c>
      <c r="AM48" s="57">
        <f t="shared" si="22"/>
        <v>3.5</v>
      </c>
      <c r="AN48" s="89"/>
      <c r="AO48" s="41">
        <v>25220</v>
      </c>
      <c r="AP48" s="38" t="s">
        <v>98</v>
      </c>
      <c r="AQ48" s="39">
        <v>17</v>
      </c>
      <c r="AR48" s="40">
        <f t="shared" si="10"/>
        <v>21.25</v>
      </c>
      <c r="AS48" s="38">
        <f t="shared" si="13"/>
        <v>1.25</v>
      </c>
      <c r="AT48" s="38"/>
      <c r="AU48">
        <v>25220</v>
      </c>
      <c r="AV48" t="s">
        <v>98</v>
      </c>
      <c r="AW48" s="52">
        <v>17.82</v>
      </c>
      <c r="AX48" s="40">
        <f t="shared" si="14"/>
        <v>19.38</v>
      </c>
      <c r="AY48" s="54">
        <f t="shared" si="15"/>
        <v>-1.5599999999999987</v>
      </c>
    </row>
    <row r="49" spans="1:51" x14ac:dyDescent="0.25">
      <c r="A49" t="s">
        <v>469</v>
      </c>
      <c r="B49" t="s">
        <v>470</v>
      </c>
      <c r="C49" s="64">
        <v>56.6</v>
      </c>
      <c r="D49" s="92">
        <v>230</v>
      </c>
      <c r="E49" s="58">
        <f t="shared" si="16"/>
        <v>51.85</v>
      </c>
      <c r="F49" s="57">
        <f t="shared" si="1"/>
        <v>4.75</v>
      </c>
      <c r="G49" s="89"/>
      <c r="H49" t="s">
        <v>854</v>
      </c>
      <c r="I49" t="s">
        <v>855</v>
      </c>
      <c r="J49" s="64">
        <v>105.6</v>
      </c>
      <c r="K49" s="92">
        <v>425</v>
      </c>
      <c r="L49" s="58">
        <f t="shared" si="11"/>
        <v>99.5</v>
      </c>
      <c r="M49" s="57">
        <f t="shared" si="2"/>
        <v>6.0999999999999943</v>
      </c>
      <c r="N49" s="89"/>
      <c r="O49" t="s">
        <v>483</v>
      </c>
      <c r="P49" t="s">
        <v>97</v>
      </c>
      <c r="Q49" s="64">
        <v>23</v>
      </c>
      <c r="R49" s="92">
        <v>80</v>
      </c>
      <c r="S49" s="58">
        <f t="shared" si="12"/>
        <v>23</v>
      </c>
      <c r="T49" s="57">
        <f t="shared" si="3"/>
        <v>0</v>
      </c>
      <c r="U49" s="89"/>
      <c r="V49" t="s">
        <v>846</v>
      </c>
      <c r="W49" t="s">
        <v>847</v>
      </c>
      <c r="X49" s="64">
        <v>15.5</v>
      </c>
      <c r="Y49" s="92">
        <v>59</v>
      </c>
      <c r="Z49" s="58">
        <f t="shared" si="17"/>
        <v>0</v>
      </c>
      <c r="AA49" s="57">
        <f t="shared" si="18"/>
        <v>0</v>
      </c>
      <c r="AB49" s="89"/>
      <c r="AC49" t="s">
        <v>479</v>
      </c>
      <c r="AD49" t="s">
        <v>480</v>
      </c>
      <c r="AE49" s="61">
        <v>31.5</v>
      </c>
      <c r="AF49" s="58">
        <f t="shared" si="19"/>
        <v>0</v>
      </c>
      <c r="AG49" s="57">
        <f t="shared" si="20"/>
        <v>0</v>
      </c>
      <c r="AH49" s="89"/>
      <c r="AI49">
        <v>25203</v>
      </c>
      <c r="AJ49" t="s">
        <v>124</v>
      </c>
      <c r="AK49" s="62">
        <v>20.5</v>
      </c>
      <c r="AL49" s="58">
        <f t="shared" si="21"/>
        <v>17</v>
      </c>
      <c r="AM49" s="57">
        <f t="shared" si="22"/>
        <v>3.5</v>
      </c>
      <c r="AN49" s="89"/>
      <c r="AO49" s="41">
        <v>25135</v>
      </c>
      <c r="AP49" s="38" t="s">
        <v>99</v>
      </c>
      <c r="AQ49" s="39">
        <v>42.5</v>
      </c>
      <c r="AR49" s="40">
        <f t="shared" si="10"/>
        <v>53.125</v>
      </c>
      <c r="AS49" s="38">
        <f t="shared" si="13"/>
        <v>1.25</v>
      </c>
      <c r="AT49" s="38"/>
      <c r="AU49">
        <v>25135</v>
      </c>
      <c r="AV49" t="s">
        <v>99</v>
      </c>
      <c r="AW49" s="52">
        <v>51.73</v>
      </c>
      <c r="AX49" s="40">
        <f t="shared" si="14"/>
        <v>48.449999999999996</v>
      </c>
      <c r="AY49" s="54">
        <f t="shared" si="15"/>
        <v>3.2800000000000011</v>
      </c>
    </row>
    <row r="50" spans="1:51" x14ac:dyDescent="0.25">
      <c r="A50" t="s">
        <v>811</v>
      </c>
      <c r="B50" t="s">
        <v>812</v>
      </c>
      <c r="C50" s="64">
        <v>61</v>
      </c>
      <c r="D50" s="92">
        <v>230</v>
      </c>
      <c r="E50" s="58">
        <f t="shared" si="16"/>
        <v>54.25</v>
      </c>
      <c r="F50" s="57">
        <f t="shared" si="1"/>
        <v>6.75</v>
      </c>
      <c r="G50" s="89"/>
      <c r="H50" t="s">
        <v>856</v>
      </c>
      <c r="I50" t="s">
        <v>100</v>
      </c>
      <c r="J50" s="64">
        <v>28.25</v>
      </c>
      <c r="K50" s="92">
        <v>100</v>
      </c>
      <c r="L50" s="58">
        <f t="shared" si="11"/>
        <v>28.25</v>
      </c>
      <c r="M50" s="57">
        <f t="shared" si="2"/>
        <v>0</v>
      </c>
      <c r="N50" s="89"/>
      <c r="O50" t="s">
        <v>484</v>
      </c>
      <c r="P50" t="s">
        <v>98</v>
      </c>
      <c r="Q50" s="64">
        <v>23</v>
      </c>
      <c r="R50" s="92">
        <v>80</v>
      </c>
      <c r="S50" s="58">
        <f t="shared" si="12"/>
        <v>23</v>
      </c>
      <c r="T50" s="57">
        <f t="shared" si="3"/>
        <v>0</v>
      </c>
      <c r="U50" s="89"/>
      <c r="V50" t="s">
        <v>479</v>
      </c>
      <c r="W50" t="s">
        <v>480</v>
      </c>
      <c r="X50" s="64">
        <v>31.5</v>
      </c>
      <c r="Y50" s="92">
        <v>111</v>
      </c>
      <c r="Z50" s="58">
        <f t="shared" si="17"/>
        <v>31.5</v>
      </c>
      <c r="AA50" s="57">
        <f t="shared" si="18"/>
        <v>0</v>
      </c>
      <c r="AB50" s="89"/>
      <c r="AC50">
        <v>7002</v>
      </c>
      <c r="AD50" t="s">
        <v>92</v>
      </c>
      <c r="AE50" s="61">
        <v>26.75</v>
      </c>
      <c r="AF50" s="58">
        <f t="shared" si="19"/>
        <v>26.75</v>
      </c>
      <c r="AG50" s="57">
        <f t="shared" si="20"/>
        <v>0</v>
      </c>
      <c r="AH50" s="89"/>
      <c r="AI50">
        <v>25204</v>
      </c>
      <c r="AJ50" t="s">
        <v>126</v>
      </c>
      <c r="AK50" s="61">
        <v>17.5</v>
      </c>
      <c r="AL50" s="58">
        <f t="shared" si="21"/>
        <v>14.5</v>
      </c>
      <c r="AM50" s="57">
        <f t="shared" si="22"/>
        <v>3</v>
      </c>
      <c r="AN50" s="89"/>
      <c r="AO50" s="41">
        <v>25137</v>
      </c>
      <c r="AP50" s="38" t="s">
        <v>100</v>
      </c>
      <c r="AQ50" s="39">
        <v>25</v>
      </c>
      <c r="AR50" s="40">
        <f t="shared" si="10"/>
        <v>31.25</v>
      </c>
      <c r="AS50" s="38">
        <f t="shared" si="13"/>
        <v>1.25</v>
      </c>
      <c r="AT50" s="38"/>
      <c r="AU50">
        <v>25137</v>
      </c>
      <c r="AV50" t="s">
        <v>100</v>
      </c>
      <c r="AW50" s="52">
        <v>29.85</v>
      </c>
      <c r="AX50" s="40">
        <f t="shared" si="14"/>
        <v>28.499999999999996</v>
      </c>
      <c r="AY50" s="54">
        <f t="shared" si="15"/>
        <v>1.350000000000005</v>
      </c>
    </row>
    <row r="51" spans="1:51" x14ac:dyDescent="0.25">
      <c r="A51" t="s">
        <v>1232</v>
      </c>
      <c r="B51" t="s">
        <v>1233</v>
      </c>
      <c r="C51" s="64">
        <v>72.7</v>
      </c>
      <c r="D51" s="92">
        <v>275</v>
      </c>
      <c r="E51" s="58">
        <f t="shared" si="16"/>
        <v>54.25</v>
      </c>
      <c r="F51" s="57">
        <f t="shared" si="1"/>
        <v>18.450000000000003</v>
      </c>
      <c r="G51" s="89"/>
      <c r="H51" t="s">
        <v>646</v>
      </c>
      <c r="I51" t="s">
        <v>101</v>
      </c>
      <c r="J51" s="64">
        <v>37.200000000000003</v>
      </c>
      <c r="K51" s="92">
        <v>139</v>
      </c>
      <c r="L51" s="58">
        <f t="shared" si="11"/>
        <v>34.6</v>
      </c>
      <c r="M51" s="57">
        <f t="shared" si="2"/>
        <v>2.6000000000000014</v>
      </c>
      <c r="N51" s="89"/>
      <c r="O51" t="s">
        <v>850</v>
      </c>
      <c r="P51" t="s">
        <v>207</v>
      </c>
      <c r="Q51" s="64">
        <v>23</v>
      </c>
      <c r="R51" s="92">
        <v>80</v>
      </c>
      <c r="S51" s="58">
        <f t="shared" si="12"/>
        <v>23</v>
      </c>
      <c r="T51" s="57">
        <f t="shared" si="3"/>
        <v>0</v>
      </c>
      <c r="U51" s="89"/>
      <c r="V51" t="s">
        <v>645</v>
      </c>
      <c r="W51" t="s">
        <v>92</v>
      </c>
      <c r="X51" s="64">
        <v>28.75</v>
      </c>
      <c r="Y51" s="92">
        <v>109</v>
      </c>
      <c r="Z51" s="58">
        <f t="shared" si="17"/>
        <v>26.75</v>
      </c>
      <c r="AA51" s="57">
        <f t="shared" si="18"/>
        <v>2</v>
      </c>
      <c r="AB51" s="89"/>
      <c r="AC51" t="s">
        <v>481</v>
      </c>
      <c r="AD51" t="s">
        <v>482</v>
      </c>
      <c r="AE51" s="61">
        <v>87</v>
      </c>
      <c r="AF51" s="58">
        <f t="shared" si="19"/>
        <v>0</v>
      </c>
      <c r="AG51" s="57">
        <f t="shared" si="20"/>
        <v>0</v>
      </c>
      <c r="AH51" s="89"/>
      <c r="AI51">
        <v>25205</v>
      </c>
      <c r="AJ51" t="s">
        <v>125</v>
      </c>
      <c r="AK51" s="62">
        <v>20.5</v>
      </c>
      <c r="AL51" s="58">
        <f t="shared" si="21"/>
        <v>17</v>
      </c>
      <c r="AM51" s="57">
        <f t="shared" si="22"/>
        <v>3.5</v>
      </c>
      <c r="AN51" s="89"/>
      <c r="AO51" s="41">
        <v>3817</v>
      </c>
      <c r="AP51" s="38" t="s">
        <v>101</v>
      </c>
      <c r="AQ51" s="39">
        <v>24</v>
      </c>
      <c r="AR51" s="40">
        <f t="shared" si="10"/>
        <v>30</v>
      </c>
      <c r="AS51" s="38">
        <f t="shared" si="13"/>
        <v>1.25</v>
      </c>
      <c r="AT51" s="38"/>
      <c r="AU51">
        <v>3817</v>
      </c>
      <c r="AV51" t="s">
        <v>101</v>
      </c>
      <c r="AW51" s="52">
        <v>26.4</v>
      </c>
      <c r="AX51" s="40">
        <f t="shared" si="14"/>
        <v>27.36</v>
      </c>
      <c r="AY51" s="54">
        <f t="shared" si="15"/>
        <v>-0.96000000000000085</v>
      </c>
    </row>
    <row r="52" spans="1:51" x14ac:dyDescent="0.25">
      <c r="A52" t="s">
        <v>1744</v>
      </c>
      <c r="B52" t="s">
        <v>1745</v>
      </c>
      <c r="C52" s="64">
        <v>57.45</v>
      </c>
      <c r="D52" s="92">
        <v>230</v>
      </c>
      <c r="E52" s="58">
        <f t="shared" si="16"/>
        <v>0</v>
      </c>
      <c r="F52" s="57">
        <f t="shared" si="1"/>
        <v>0</v>
      </c>
      <c r="G52" s="89"/>
      <c r="H52" t="s">
        <v>859</v>
      </c>
      <c r="I52" t="s">
        <v>102</v>
      </c>
      <c r="J52" s="64">
        <v>13.85</v>
      </c>
      <c r="K52" s="92">
        <v>50</v>
      </c>
      <c r="L52" s="58">
        <f t="shared" si="11"/>
        <v>13.85</v>
      </c>
      <c r="M52" s="57">
        <f t="shared" si="2"/>
        <v>0</v>
      </c>
      <c r="N52" s="89"/>
      <c r="O52" t="s">
        <v>851</v>
      </c>
      <c r="P52" t="s">
        <v>852</v>
      </c>
      <c r="Q52" s="64">
        <v>23.75</v>
      </c>
      <c r="R52" s="92">
        <v>85</v>
      </c>
      <c r="S52" s="58">
        <f t="shared" si="12"/>
        <v>23.75</v>
      </c>
      <c r="T52" s="57">
        <f t="shared" si="3"/>
        <v>0</v>
      </c>
      <c r="U52" s="89"/>
      <c r="V52" t="s">
        <v>481</v>
      </c>
      <c r="W52" t="s">
        <v>482</v>
      </c>
      <c r="X52" s="64">
        <v>87</v>
      </c>
      <c r="Y52" s="92">
        <v>330</v>
      </c>
      <c r="Z52" s="58">
        <f t="shared" si="17"/>
        <v>87</v>
      </c>
      <c r="AA52" s="57">
        <f t="shared" si="18"/>
        <v>0</v>
      </c>
      <c r="AB52" s="89"/>
      <c r="AC52">
        <v>25506</v>
      </c>
      <c r="AD52" t="s">
        <v>94</v>
      </c>
      <c r="AE52" s="61">
        <v>14</v>
      </c>
      <c r="AF52" s="58">
        <f t="shared" si="19"/>
        <v>14</v>
      </c>
      <c r="AG52" s="57">
        <f t="shared" si="20"/>
        <v>0</v>
      </c>
      <c r="AH52" s="89"/>
      <c r="AI52">
        <v>25210</v>
      </c>
      <c r="AJ52" t="s">
        <v>96</v>
      </c>
      <c r="AK52" s="61">
        <v>21.5</v>
      </c>
      <c r="AL52" s="58">
        <f t="shared" si="21"/>
        <v>17.75</v>
      </c>
      <c r="AM52" s="57">
        <f t="shared" si="22"/>
        <v>3.75</v>
      </c>
      <c r="AN52" s="89"/>
      <c r="AO52" s="38">
        <v>1365</v>
      </c>
      <c r="AP52" s="38" t="s">
        <v>102</v>
      </c>
      <c r="AQ52" s="39">
        <v>11.5</v>
      </c>
      <c r="AR52" s="40">
        <f t="shared" si="10"/>
        <v>14.375</v>
      </c>
      <c r="AS52" s="38">
        <f t="shared" si="13"/>
        <v>1.25</v>
      </c>
      <c r="AT52" s="38"/>
      <c r="AU52">
        <v>1365</v>
      </c>
      <c r="AV52" t="s">
        <v>102</v>
      </c>
      <c r="AW52" s="52">
        <v>12.98</v>
      </c>
      <c r="AX52" s="40">
        <f t="shared" si="14"/>
        <v>13.11</v>
      </c>
      <c r="AY52" s="54">
        <f t="shared" si="15"/>
        <v>-0.12999999999999901</v>
      </c>
    </row>
    <row r="53" spans="1:51" x14ac:dyDescent="0.25">
      <c r="A53" t="s">
        <v>453</v>
      </c>
      <c r="B53" t="s">
        <v>454</v>
      </c>
      <c r="C53" s="64">
        <v>18.75</v>
      </c>
      <c r="D53" s="92">
        <v>75</v>
      </c>
      <c r="E53" s="58">
        <f t="shared" si="16"/>
        <v>18.75</v>
      </c>
      <c r="F53" s="57">
        <f t="shared" si="1"/>
        <v>0</v>
      </c>
      <c r="G53" s="89"/>
      <c r="H53" t="s">
        <v>862</v>
      </c>
      <c r="I53" t="s">
        <v>107</v>
      </c>
      <c r="J53" s="64">
        <v>39</v>
      </c>
      <c r="K53" s="92">
        <v>145</v>
      </c>
      <c r="L53" s="58">
        <f t="shared" si="11"/>
        <v>36.049999999999997</v>
      </c>
      <c r="M53" s="57">
        <f t="shared" si="2"/>
        <v>2.9500000000000028</v>
      </c>
      <c r="N53" s="89"/>
      <c r="O53" t="s">
        <v>485</v>
      </c>
      <c r="P53" t="s">
        <v>486</v>
      </c>
      <c r="Q53" s="64">
        <v>23</v>
      </c>
      <c r="R53" s="92">
        <v>80</v>
      </c>
      <c r="S53" s="58">
        <f t="shared" si="12"/>
        <v>23</v>
      </c>
      <c r="T53" s="57">
        <f t="shared" si="3"/>
        <v>0</v>
      </c>
      <c r="U53" s="89"/>
      <c r="V53">
        <v>25506</v>
      </c>
      <c r="W53" t="s">
        <v>94</v>
      </c>
      <c r="X53" s="64">
        <v>14</v>
      </c>
      <c r="Y53" s="92">
        <v>50</v>
      </c>
      <c r="Z53" s="58">
        <f t="shared" si="17"/>
        <v>14</v>
      </c>
      <c r="AA53" s="57">
        <f t="shared" si="18"/>
        <v>0</v>
      </c>
      <c r="AB53" s="89"/>
      <c r="AC53">
        <v>25212</v>
      </c>
      <c r="AD53" t="s">
        <v>97</v>
      </c>
      <c r="AE53" s="61">
        <v>21.25</v>
      </c>
      <c r="AF53" s="58">
        <f t="shared" si="19"/>
        <v>22.5</v>
      </c>
      <c r="AG53" s="57">
        <f t="shared" si="20"/>
        <v>-1.25</v>
      </c>
      <c r="AH53" s="89"/>
      <c r="AI53">
        <v>25211</v>
      </c>
      <c r="AJ53" t="s">
        <v>95</v>
      </c>
      <c r="AK53" s="61">
        <v>21.5</v>
      </c>
      <c r="AL53" s="58">
        <f t="shared" si="21"/>
        <v>17.75</v>
      </c>
      <c r="AM53" s="57">
        <f t="shared" si="22"/>
        <v>3.75</v>
      </c>
      <c r="AN53" s="89"/>
      <c r="AO53" s="38">
        <v>25125</v>
      </c>
      <c r="AP53" s="38" t="s">
        <v>103</v>
      </c>
      <c r="AQ53" s="39">
        <v>35</v>
      </c>
      <c r="AR53" s="40">
        <f t="shared" si="10"/>
        <v>43.75</v>
      </c>
      <c r="AS53" s="38">
        <f t="shared" si="13"/>
        <v>1.25</v>
      </c>
      <c r="AT53" s="38"/>
      <c r="AU53">
        <v>25125</v>
      </c>
      <c r="AV53" t="s">
        <v>103</v>
      </c>
      <c r="AW53" s="52">
        <v>40.15</v>
      </c>
      <c r="AX53" s="40">
        <f t="shared" si="14"/>
        <v>39.9</v>
      </c>
      <c r="AY53" s="54">
        <f t="shared" si="15"/>
        <v>0.25</v>
      </c>
    </row>
    <row r="54" spans="1:51" x14ac:dyDescent="0.25">
      <c r="A54" t="s">
        <v>520</v>
      </c>
      <c r="B54" t="s">
        <v>521</v>
      </c>
      <c r="C54" s="64">
        <v>23.95</v>
      </c>
      <c r="D54" s="92">
        <v>85</v>
      </c>
      <c r="E54" s="58">
        <f t="shared" si="16"/>
        <v>23.95</v>
      </c>
      <c r="F54" s="57">
        <f t="shared" si="1"/>
        <v>0</v>
      </c>
      <c r="G54" s="89"/>
      <c r="H54" t="s">
        <v>865</v>
      </c>
      <c r="I54" t="s">
        <v>866</v>
      </c>
      <c r="J54" s="64">
        <v>33.35</v>
      </c>
      <c r="K54" s="92">
        <v>129</v>
      </c>
      <c r="L54" s="58">
        <f t="shared" si="11"/>
        <v>33</v>
      </c>
      <c r="M54" s="57">
        <f t="shared" si="2"/>
        <v>0.35000000000000142</v>
      </c>
      <c r="N54" s="89"/>
      <c r="O54" t="s">
        <v>853</v>
      </c>
      <c r="P54" t="s">
        <v>208</v>
      </c>
      <c r="Q54" s="64">
        <v>23</v>
      </c>
      <c r="R54" s="92">
        <v>80</v>
      </c>
      <c r="S54" s="58">
        <f t="shared" si="12"/>
        <v>23</v>
      </c>
      <c r="T54" s="57">
        <f t="shared" si="3"/>
        <v>0</v>
      </c>
      <c r="U54" s="89"/>
      <c r="V54" t="s">
        <v>848</v>
      </c>
      <c r="W54" t="s">
        <v>849</v>
      </c>
      <c r="X54" s="64">
        <v>16</v>
      </c>
      <c r="Y54" s="92">
        <v>59</v>
      </c>
      <c r="Z54" s="58">
        <f t="shared" si="17"/>
        <v>0</v>
      </c>
      <c r="AA54" s="57">
        <f t="shared" si="18"/>
        <v>0</v>
      </c>
      <c r="AB54" s="89"/>
      <c r="AC54">
        <v>25220</v>
      </c>
      <c r="AD54" t="s">
        <v>98</v>
      </c>
      <c r="AE54" s="61">
        <v>21.25</v>
      </c>
      <c r="AF54" s="58">
        <f t="shared" si="19"/>
        <v>20.75</v>
      </c>
      <c r="AG54" s="57">
        <f t="shared" si="20"/>
        <v>0.5</v>
      </c>
      <c r="AH54" s="89"/>
      <c r="AI54">
        <v>25212</v>
      </c>
      <c r="AJ54" t="s">
        <v>97</v>
      </c>
      <c r="AK54" s="61">
        <v>22.5</v>
      </c>
      <c r="AL54" s="58">
        <f t="shared" si="21"/>
        <v>17.75</v>
      </c>
      <c r="AM54" s="57">
        <f t="shared" si="22"/>
        <v>4.75</v>
      </c>
      <c r="AN54" s="89"/>
      <c r="AO54" s="41">
        <v>7052</v>
      </c>
      <c r="AP54" s="38" t="s">
        <v>104</v>
      </c>
      <c r="AQ54" s="39">
        <v>23</v>
      </c>
      <c r="AR54" s="40">
        <f t="shared" si="10"/>
        <v>28.75</v>
      </c>
      <c r="AS54" s="38">
        <f t="shared" si="13"/>
        <v>1.25</v>
      </c>
      <c r="AT54" s="38"/>
      <c r="AU54">
        <v>7052</v>
      </c>
      <c r="AV54" t="s">
        <v>104</v>
      </c>
      <c r="AW54" s="52">
        <v>25.15</v>
      </c>
      <c r="AX54" s="40">
        <f t="shared" si="14"/>
        <v>26.22</v>
      </c>
      <c r="AY54" s="54">
        <f t="shared" si="15"/>
        <v>-1.0700000000000003</v>
      </c>
    </row>
    <row r="55" spans="1:51" x14ac:dyDescent="0.25">
      <c r="A55" t="s">
        <v>489</v>
      </c>
      <c r="B55" t="s">
        <v>490</v>
      </c>
      <c r="C55" s="64">
        <v>25.5</v>
      </c>
      <c r="D55" s="92">
        <v>90</v>
      </c>
      <c r="E55" s="58">
        <f t="shared" si="16"/>
        <v>25.5</v>
      </c>
      <c r="F55" s="57">
        <f t="shared" si="1"/>
        <v>0</v>
      </c>
      <c r="G55" s="89"/>
      <c r="H55" t="s">
        <v>1238</v>
      </c>
      <c r="I55" t="s">
        <v>1239</v>
      </c>
      <c r="J55" s="64">
        <v>13.75</v>
      </c>
      <c r="K55" s="92">
        <v>57</v>
      </c>
      <c r="L55" s="58">
        <f t="shared" si="11"/>
        <v>0</v>
      </c>
      <c r="M55" s="57">
        <f t="shared" si="2"/>
        <v>0</v>
      </c>
      <c r="N55" s="89"/>
      <c r="O55" t="s">
        <v>487</v>
      </c>
      <c r="P55" t="s">
        <v>488</v>
      </c>
      <c r="Q55" s="64">
        <v>23</v>
      </c>
      <c r="R55" s="92">
        <v>80</v>
      </c>
      <c r="S55" s="58">
        <f t="shared" si="12"/>
        <v>23</v>
      </c>
      <c r="T55" s="57">
        <f t="shared" si="3"/>
        <v>0</v>
      </c>
      <c r="U55" s="89"/>
      <c r="V55" t="s">
        <v>483</v>
      </c>
      <c r="W55" t="s">
        <v>97</v>
      </c>
      <c r="X55" s="64">
        <v>23</v>
      </c>
      <c r="Y55" s="92">
        <v>80</v>
      </c>
      <c r="Z55" s="58">
        <f t="shared" si="17"/>
        <v>21.25</v>
      </c>
      <c r="AA55" s="57">
        <f t="shared" si="18"/>
        <v>1.75</v>
      </c>
      <c r="AB55" s="89"/>
      <c r="AC55">
        <v>25240</v>
      </c>
      <c r="AD55" t="s">
        <v>207</v>
      </c>
      <c r="AE55" s="61">
        <v>21.25</v>
      </c>
      <c r="AF55" s="58">
        <f t="shared" si="19"/>
        <v>21.5</v>
      </c>
      <c r="AG55" s="57">
        <f t="shared" si="20"/>
        <v>-0.25</v>
      </c>
      <c r="AH55" s="89"/>
      <c r="AI55">
        <v>25220</v>
      </c>
      <c r="AJ55" t="s">
        <v>98</v>
      </c>
      <c r="AK55" s="61">
        <v>20.75</v>
      </c>
      <c r="AL55" s="58">
        <f t="shared" si="21"/>
        <v>17</v>
      </c>
      <c r="AM55" s="57">
        <f t="shared" si="22"/>
        <v>3.75</v>
      </c>
      <c r="AN55" s="89"/>
      <c r="AO55" s="41">
        <v>25333</v>
      </c>
      <c r="AP55" s="38" t="s">
        <v>105</v>
      </c>
      <c r="AQ55" s="39">
        <v>17</v>
      </c>
      <c r="AR55" s="40">
        <f t="shared" si="10"/>
        <v>21.25</v>
      </c>
      <c r="AS55" s="38">
        <f t="shared" si="13"/>
        <v>1.25</v>
      </c>
      <c r="AT55" s="38"/>
      <c r="AU55">
        <v>25333</v>
      </c>
      <c r="AV55" t="s">
        <v>105</v>
      </c>
      <c r="AW55" s="52">
        <v>19.850000000000001</v>
      </c>
      <c r="AX55" s="40">
        <f t="shared" si="14"/>
        <v>19.38</v>
      </c>
      <c r="AY55" s="54">
        <f t="shared" si="15"/>
        <v>0.47000000000000242</v>
      </c>
    </row>
    <row r="56" spans="1:51" x14ac:dyDescent="0.25">
      <c r="A56" t="s">
        <v>851</v>
      </c>
      <c r="B56" t="s">
        <v>852</v>
      </c>
      <c r="C56" s="64">
        <v>25.5</v>
      </c>
      <c r="D56" s="92">
        <v>90</v>
      </c>
      <c r="E56" s="58">
        <f t="shared" si="16"/>
        <v>25.5</v>
      </c>
      <c r="F56" s="57">
        <f t="shared" si="1"/>
        <v>0</v>
      </c>
      <c r="G56" s="89"/>
      <c r="H56" t="s">
        <v>867</v>
      </c>
      <c r="I56" t="s">
        <v>37</v>
      </c>
      <c r="J56" s="64">
        <v>36.700000000000003</v>
      </c>
      <c r="K56" s="92">
        <v>139</v>
      </c>
      <c r="L56" s="58">
        <f t="shared" si="11"/>
        <v>34.1</v>
      </c>
      <c r="M56" s="57">
        <f t="shared" si="2"/>
        <v>2.6000000000000014</v>
      </c>
      <c r="N56" s="89"/>
      <c r="O56" t="s">
        <v>489</v>
      </c>
      <c r="P56" t="s">
        <v>490</v>
      </c>
      <c r="Q56" s="64">
        <v>23.75</v>
      </c>
      <c r="R56" s="92">
        <v>85</v>
      </c>
      <c r="S56" s="58">
        <f t="shared" si="12"/>
        <v>23.75</v>
      </c>
      <c r="T56" s="57">
        <f t="shared" si="3"/>
        <v>0</v>
      </c>
      <c r="U56" s="89"/>
      <c r="V56" t="s">
        <v>484</v>
      </c>
      <c r="W56" t="s">
        <v>98</v>
      </c>
      <c r="X56" s="64">
        <v>23</v>
      </c>
      <c r="Y56" s="92">
        <v>80</v>
      </c>
      <c r="Z56" s="58">
        <f t="shared" si="17"/>
        <v>21.25</v>
      </c>
      <c r="AA56" s="57">
        <f t="shared" si="18"/>
        <v>1.75</v>
      </c>
      <c r="AB56" s="89"/>
      <c r="AC56">
        <v>25211</v>
      </c>
      <c r="AD56" t="s">
        <v>486</v>
      </c>
      <c r="AE56" s="61">
        <v>21.25</v>
      </c>
      <c r="AF56" s="58">
        <f t="shared" si="19"/>
        <v>21.5</v>
      </c>
      <c r="AG56" s="57">
        <f t="shared" si="20"/>
        <v>-0.25</v>
      </c>
      <c r="AH56" s="89"/>
      <c r="AI56">
        <v>25237</v>
      </c>
      <c r="AJ56" t="s">
        <v>229</v>
      </c>
      <c r="AK56" s="61">
        <v>20.5</v>
      </c>
      <c r="AL56" s="58">
        <f t="shared" si="21"/>
        <v>0</v>
      </c>
      <c r="AM56" s="57">
        <f t="shared" si="22"/>
        <v>0</v>
      </c>
      <c r="AN56" s="89"/>
      <c r="AO56" s="38">
        <v>25128</v>
      </c>
      <c r="AP56" s="38" t="s">
        <v>106</v>
      </c>
      <c r="AQ56" s="39">
        <v>24</v>
      </c>
      <c r="AR56" s="40">
        <f t="shared" si="10"/>
        <v>30</v>
      </c>
      <c r="AS56" s="38">
        <f t="shared" si="13"/>
        <v>1.25</v>
      </c>
      <c r="AT56" s="38"/>
      <c r="AU56">
        <v>25128</v>
      </c>
      <c r="AV56" t="s">
        <v>106</v>
      </c>
      <c r="AW56" s="52">
        <v>28.6</v>
      </c>
      <c r="AX56" s="40">
        <f t="shared" si="14"/>
        <v>27.36</v>
      </c>
      <c r="AY56" s="54">
        <f t="shared" si="15"/>
        <v>1.240000000000002</v>
      </c>
    </row>
    <row r="57" spans="1:51" x14ac:dyDescent="0.25">
      <c r="A57" t="s">
        <v>872</v>
      </c>
      <c r="B57" t="s">
        <v>873</v>
      </c>
      <c r="C57" s="64">
        <v>14.75</v>
      </c>
      <c r="D57" s="92">
        <v>57</v>
      </c>
      <c r="E57" s="58">
        <f t="shared" si="16"/>
        <v>14.75</v>
      </c>
      <c r="F57" s="57">
        <f t="shared" si="1"/>
        <v>0</v>
      </c>
      <c r="G57" s="89"/>
      <c r="H57" t="s">
        <v>868</v>
      </c>
      <c r="I57" t="s">
        <v>115</v>
      </c>
      <c r="J57" s="64">
        <v>34.25</v>
      </c>
      <c r="K57" s="92">
        <v>125</v>
      </c>
      <c r="L57" s="58">
        <f t="shared" si="11"/>
        <v>32.5</v>
      </c>
      <c r="M57" s="57">
        <f t="shared" si="2"/>
        <v>1.75</v>
      </c>
      <c r="N57" s="89"/>
      <c r="O57" t="s">
        <v>989</v>
      </c>
      <c r="P57" t="s">
        <v>990</v>
      </c>
      <c r="Q57" s="64">
        <v>13.65</v>
      </c>
      <c r="R57" s="92">
        <v>57</v>
      </c>
      <c r="S57" s="58">
        <f t="shared" si="12"/>
        <v>0</v>
      </c>
      <c r="T57" s="57">
        <f t="shared" si="3"/>
        <v>0</v>
      </c>
      <c r="U57" s="89"/>
      <c r="V57" t="s">
        <v>850</v>
      </c>
      <c r="W57" t="s">
        <v>207</v>
      </c>
      <c r="X57" s="64">
        <v>23</v>
      </c>
      <c r="Y57" s="92">
        <v>80</v>
      </c>
      <c r="Z57" s="58">
        <f t="shared" si="17"/>
        <v>21.25</v>
      </c>
      <c r="AA57" s="57">
        <f t="shared" si="18"/>
        <v>1.75</v>
      </c>
      <c r="AB57" s="89"/>
      <c r="AC57">
        <v>25239</v>
      </c>
      <c r="AD57" t="s">
        <v>208</v>
      </c>
      <c r="AE57" s="61">
        <v>21.25</v>
      </c>
      <c r="AF57" s="58">
        <f t="shared" si="19"/>
        <v>21.5</v>
      </c>
      <c r="AG57" s="57">
        <f t="shared" si="20"/>
        <v>-0.25</v>
      </c>
      <c r="AH57" s="89"/>
      <c r="AI57">
        <v>25238</v>
      </c>
      <c r="AJ57" t="s">
        <v>228</v>
      </c>
      <c r="AK57" s="61">
        <v>20.5</v>
      </c>
      <c r="AL57" s="58">
        <f t="shared" si="21"/>
        <v>0</v>
      </c>
      <c r="AM57" s="57">
        <f t="shared" si="22"/>
        <v>0</v>
      </c>
      <c r="AN57" s="89"/>
      <c r="AO57" s="41">
        <v>1452</v>
      </c>
      <c r="AP57" s="38" t="s">
        <v>107</v>
      </c>
      <c r="AQ57" s="39">
        <v>25.5</v>
      </c>
      <c r="AR57" s="40">
        <f t="shared" si="10"/>
        <v>31.875</v>
      </c>
      <c r="AS57" s="38">
        <f t="shared" si="13"/>
        <v>1.25</v>
      </c>
      <c r="AT57" s="38"/>
      <c r="AU57">
        <v>1452</v>
      </c>
      <c r="AV57" t="s">
        <v>107</v>
      </c>
      <c r="AW57" s="52">
        <v>28.28</v>
      </c>
      <c r="AX57" s="40">
        <f t="shared" si="14"/>
        <v>29.069999999999997</v>
      </c>
      <c r="AY57" s="54">
        <f t="shared" si="15"/>
        <v>-0.78999999999999559</v>
      </c>
    </row>
    <row r="58" spans="1:51" x14ac:dyDescent="0.25">
      <c r="A58" t="s">
        <v>1230</v>
      </c>
      <c r="B58" t="s">
        <v>1231</v>
      </c>
      <c r="C58" s="64">
        <v>14.4</v>
      </c>
      <c r="D58" s="92">
        <v>60</v>
      </c>
      <c r="E58" s="58">
        <f t="shared" si="16"/>
        <v>14.4</v>
      </c>
      <c r="F58" s="57">
        <f t="shared" si="1"/>
        <v>0</v>
      </c>
      <c r="G58" s="89"/>
      <c r="H58" t="s">
        <v>869</v>
      </c>
      <c r="I58" t="s">
        <v>116</v>
      </c>
      <c r="J58" s="64">
        <v>36.1</v>
      </c>
      <c r="K58" s="92">
        <v>139</v>
      </c>
      <c r="L58" s="58">
        <f t="shared" si="11"/>
        <v>33.6</v>
      </c>
      <c r="M58" s="57">
        <f t="shared" si="2"/>
        <v>2.5</v>
      </c>
      <c r="N58" s="89"/>
      <c r="O58" t="s">
        <v>854</v>
      </c>
      <c r="P58" t="s">
        <v>855</v>
      </c>
      <c r="Q58" s="64">
        <v>99.5</v>
      </c>
      <c r="R58" s="92">
        <v>399</v>
      </c>
      <c r="S58" s="58">
        <f t="shared" si="12"/>
        <v>94.5</v>
      </c>
      <c r="T58" s="57">
        <f t="shared" si="3"/>
        <v>5</v>
      </c>
      <c r="U58" s="89"/>
      <c r="V58" t="s">
        <v>851</v>
      </c>
      <c r="W58" t="s">
        <v>852</v>
      </c>
      <c r="X58" s="64">
        <v>23.75</v>
      </c>
      <c r="Y58" s="92">
        <v>84</v>
      </c>
      <c r="Z58" s="58">
        <f t="shared" si="17"/>
        <v>0</v>
      </c>
      <c r="AA58" s="57">
        <f t="shared" si="18"/>
        <v>0</v>
      </c>
      <c r="AB58" s="89"/>
      <c r="AC58">
        <v>25210</v>
      </c>
      <c r="AD58" t="s">
        <v>488</v>
      </c>
      <c r="AE58" s="61">
        <v>21.25</v>
      </c>
      <c r="AF58" s="58">
        <f t="shared" si="19"/>
        <v>21.5</v>
      </c>
      <c r="AG58" s="57">
        <f t="shared" si="20"/>
        <v>-0.25</v>
      </c>
      <c r="AH58" s="89"/>
      <c r="AI58">
        <v>25239</v>
      </c>
      <c r="AJ58" t="s">
        <v>208</v>
      </c>
      <c r="AK58" s="61">
        <v>21.5</v>
      </c>
      <c r="AL58" s="58">
        <f t="shared" si="21"/>
        <v>0</v>
      </c>
      <c r="AM58" s="57">
        <f t="shared" si="22"/>
        <v>0</v>
      </c>
      <c r="AN58" s="89"/>
      <c r="AO58" s="38">
        <v>37170</v>
      </c>
      <c r="AP58" s="38" t="s">
        <v>108</v>
      </c>
      <c r="AQ58" s="39">
        <v>31.5</v>
      </c>
      <c r="AR58" s="40">
        <f t="shared" si="10"/>
        <v>39.375</v>
      </c>
      <c r="AS58" s="38">
        <f t="shared" si="13"/>
        <v>1.25</v>
      </c>
      <c r="AT58" s="38"/>
      <c r="AU58">
        <v>37170</v>
      </c>
      <c r="AV58" t="s">
        <v>108</v>
      </c>
      <c r="AW58" s="52">
        <v>35.78</v>
      </c>
      <c r="AX58" s="40">
        <f t="shared" si="14"/>
        <v>35.909999999999997</v>
      </c>
      <c r="AY58" s="54">
        <f t="shared" si="15"/>
        <v>-0.12999999999999545</v>
      </c>
    </row>
    <row r="59" spans="1:51" x14ac:dyDescent="0.25">
      <c r="A59" t="s">
        <v>1246</v>
      </c>
      <c r="B59" t="s">
        <v>1247</v>
      </c>
      <c r="C59" s="64">
        <v>14.8</v>
      </c>
      <c r="D59" s="92">
        <v>60</v>
      </c>
      <c r="E59" s="58">
        <f t="shared" si="16"/>
        <v>14.8</v>
      </c>
      <c r="F59" s="57">
        <f t="shared" si="1"/>
        <v>0</v>
      </c>
      <c r="G59" s="89"/>
      <c r="H59" t="s">
        <v>1240</v>
      </c>
      <c r="I59" t="s">
        <v>1241</v>
      </c>
      <c r="J59" s="64">
        <v>13.75</v>
      </c>
      <c r="K59" s="92">
        <v>57</v>
      </c>
      <c r="L59" s="58">
        <f t="shared" si="11"/>
        <v>0</v>
      </c>
      <c r="M59" s="57">
        <f t="shared" si="2"/>
        <v>0</v>
      </c>
      <c r="N59" s="89"/>
      <c r="O59" t="s">
        <v>856</v>
      </c>
      <c r="P59" t="s">
        <v>100</v>
      </c>
      <c r="Q59" s="64">
        <v>28.25</v>
      </c>
      <c r="R59" s="92">
        <v>99</v>
      </c>
      <c r="S59" s="58">
        <f t="shared" si="12"/>
        <v>28.25</v>
      </c>
      <c r="T59" s="57">
        <f t="shared" si="3"/>
        <v>0</v>
      </c>
      <c r="U59" s="89"/>
      <c r="V59" t="s">
        <v>485</v>
      </c>
      <c r="W59" t="s">
        <v>486</v>
      </c>
      <c r="X59" s="64">
        <v>23</v>
      </c>
      <c r="Y59" s="92">
        <v>80</v>
      </c>
      <c r="Z59" s="58">
        <f t="shared" si="17"/>
        <v>21.25</v>
      </c>
      <c r="AA59" s="57">
        <f t="shared" si="18"/>
        <v>1.75</v>
      </c>
      <c r="AB59" s="89"/>
      <c r="AC59" t="s">
        <v>489</v>
      </c>
      <c r="AD59" t="s">
        <v>490</v>
      </c>
      <c r="AE59" s="61">
        <v>23.35</v>
      </c>
      <c r="AF59" s="58">
        <f t="shared" si="19"/>
        <v>0</v>
      </c>
      <c r="AG59" s="57">
        <f t="shared" si="20"/>
        <v>0</v>
      </c>
      <c r="AH59" s="89"/>
      <c r="AI59">
        <v>25240</v>
      </c>
      <c r="AJ59" t="s">
        <v>207</v>
      </c>
      <c r="AK59" s="61">
        <v>21.5</v>
      </c>
      <c r="AL59" s="58">
        <f t="shared" si="21"/>
        <v>0</v>
      </c>
      <c r="AM59" s="57">
        <f t="shared" si="22"/>
        <v>0</v>
      </c>
      <c r="AN59" s="89"/>
      <c r="AO59" s="41">
        <v>37304</v>
      </c>
      <c r="AP59" s="38" t="s">
        <v>109</v>
      </c>
      <c r="AQ59" s="39">
        <v>36</v>
      </c>
      <c r="AR59" s="40">
        <f t="shared" si="10"/>
        <v>45</v>
      </c>
      <c r="AS59" s="38">
        <f t="shared" si="13"/>
        <v>1.25</v>
      </c>
      <c r="AT59" s="38"/>
      <c r="AU59">
        <v>37304</v>
      </c>
      <c r="AV59" t="s">
        <v>109</v>
      </c>
      <c r="AW59" s="52">
        <v>41.4</v>
      </c>
      <c r="AX59" s="40">
        <f t="shared" si="14"/>
        <v>41.04</v>
      </c>
      <c r="AY59" s="54">
        <f t="shared" si="15"/>
        <v>0.35999999999999943</v>
      </c>
    </row>
    <row r="60" spans="1:51" x14ac:dyDescent="0.25">
      <c r="A60" t="s">
        <v>1238</v>
      </c>
      <c r="B60" t="s">
        <v>1239</v>
      </c>
      <c r="C60" s="64">
        <v>13.75</v>
      </c>
      <c r="D60" s="92">
        <v>57</v>
      </c>
      <c r="E60" s="58">
        <f t="shared" si="16"/>
        <v>13.75</v>
      </c>
      <c r="F60" s="57">
        <f t="shared" si="1"/>
        <v>0</v>
      </c>
      <c r="G60" s="89"/>
      <c r="H60" t="s">
        <v>1242</v>
      </c>
      <c r="I60" t="s">
        <v>1243</v>
      </c>
      <c r="J60" s="64">
        <v>14.6</v>
      </c>
      <c r="K60" s="92">
        <v>60</v>
      </c>
      <c r="L60" s="58">
        <f t="shared" si="11"/>
        <v>0</v>
      </c>
      <c r="M60" s="57">
        <f t="shared" si="2"/>
        <v>0</v>
      </c>
      <c r="N60" s="89"/>
      <c r="O60" t="s">
        <v>646</v>
      </c>
      <c r="P60" t="s">
        <v>101</v>
      </c>
      <c r="Q60" s="64">
        <v>34.6</v>
      </c>
      <c r="R60" s="92">
        <v>129</v>
      </c>
      <c r="S60" s="58">
        <f t="shared" si="12"/>
        <v>31</v>
      </c>
      <c r="T60" s="57">
        <f t="shared" si="3"/>
        <v>3.6000000000000014</v>
      </c>
      <c r="U60" s="89"/>
      <c r="V60" t="s">
        <v>853</v>
      </c>
      <c r="W60" t="s">
        <v>208</v>
      </c>
      <c r="X60" s="64">
        <v>23</v>
      </c>
      <c r="Y60" s="92">
        <v>80</v>
      </c>
      <c r="Z60" s="58">
        <f t="shared" si="17"/>
        <v>21.25</v>
      </c>
      <c r="AA60" s="57">
        <f t="shared" si="18"/>
        <v>1.75</v>
      </c>
      <c r="AB60" s="89"/>
      <c r="AC60" t="s">
        <v>491</v>
      </c>
      <c r="AD60" t="s">
        <v>492</v>
      </c>
      <c r="AE60" s="61">
        <v>31</v>
      </c>
      <c r="AF60" s="58">
        <f t="shared" si="19"/>
        <v>0</v>
      </c>
      <c r="AG60" s="57">
        <f t="shared" si="20"/>
        <v>0</v>
      </c>
      <c r="AH60" s="89"/>
      <c r="AI60">
        <v>25327</v>
      </c>
      <c r="AJ60" t="s">
        <v>70</v>
      </c>
      <c r="AK60" s="61">
        <v>15.55</v>
      </c>
      <c r="AL60" s="58">
        <f t="shared" si="21"/>
        <v>15</v>
      </c>
      <c r="AM60" s="57">
        <f t="shared" si="22"/>
        <v>0.55000000000000071</v>
      </c>
      <c r="AN60" s="89"/>
      <c r="AO60" s="41">
        <v>25459</v>
      </c>
      <c r="AP60" s="38" t="s">
        <v>110</v>
      </c>
      <c r="AQ60" s="39">
        <v>16.25</v>
      </c>
      <c r="AR60" s="40">
        <f t="shared" si="10"/>
        <v>20.3125</v>
      </c>
      <c r="AS60" s="38">
        <f t="shared" si="13"/>
        <v>1.25</v>
      </c>
      <c r="AT60" s="38"/>
      <c r="AU60">
        <v>25459</v>
      </c>
      <c r="AV60" t="s">
        <v>110</v>
      </c>
      <c r="AW60" s="52">
        <v>18.91</v>
      </c>
      <c r="AX60" s="40">
        <f t="shared" si="14"/>
        <v>18.524999999999999</v>
      </c>
      <c r="AY60" s="54">
        <f t="shared" si="15"/>
        <v>0.38500000000000156</v>
      </c>
    </row>
    <row r="61" spans="1:51" x14ac:dyDescent="0.25">
      <c r="A61" t="s">
        <v>1240</v>
      </c>
      <c r="B61" t="s">
        <v>1241</v>
      </c>
      <c r="C61" s="64">
        <v>13.75</v>
      </c>
      <c r="D61" s="92">
        <v>57</v>
      </c>
      <c r="E61" s="58">
        <f t="shared" si="16"/>
        <v>13.75</v>
      </c>
      <c r="F61" s="57">
        <f t="shared" si="1"/>
        <v>0</v>
      </c>
      <c r="G61" s="89"/>
      <c r="H61" t="s">
        <v>1244</v>
      </c>
      <c r="I61" t="s">
        <v>1245</v>
      </c>
      <c r="J61" s="64">
        <v>35.25</v>
      </c>
      <c r="K61" s="92">
        <v>135</v>
      </c>
      <c r="L61" s="58">
        <f t="shared" si="11"/>
        <v>0</v>
      </c>
      <c r="M61" s="57">
        <f t="shared" si="2"/>
        <v>0</v>
      </c>
      <c r="N61" s="89"/>
      <c r="O61" t="s">
        <v>859</v>
      </c>
      <c r="P61" t="s">
        <v>102</v>
      </c>
      <c r="Q61" s="64">
        <v>13.85</v>
      </c>
      <c r="R61" s="92">
        <v>50</v>
      </c>
      <c r="S61" s="58">
        <f t="shared" si="12"/>
        <v>13.25</v>
      </c>
      <c r="T61" s="57">
        <f t="shared" si="3"/>
        <v>0.59999999999999964</v>
      </c>
      <c r="U61" s="89"/>
      <c r="V61" t="s">
        <v>487</v>
      </c>
      <c r="W61" t="s">
        <v>488</v>
      </c>
      <c r="X61" s="64">
        <v>23</v>
      </c>
      <c r="Y61" s="92">
        <v>80</v>
      </c>
      <c r="Z61" s="58">
        <f t="shared" si="17"/>
        <v>21.25</v>
      </c>
      <c r="AA61" s="57">
        <f t="shared" si="18"/>
        <v>1.75</v>
      </c>
      <c r="AB61" s="89"/>
      <c r="AC61">
        <v>25135</v>
      </c>
      <c r="AD61" t="s">
        <v>99</v>
      </c>
      <c r="AE61" s="61">
        <v>41</v>
      </c>
      <c r="AF61" s="58">
        <f t="shared" si="19"/>
        <v>46.25</v>
      </c>
      <c r="AG61" s="57">
        <f t="shared" si="20"/>
        <v>-5.25</v>
      </c>
      <c r="AH61" s="89"/>
      <c r="AI61">
        <v>25331</v>
      </c>
      <c r="AJ61" t="s">
        <v>166</v>
      </c>
      <c r="AK61" s="61">
        <v>18</v>
      </c>
      <c r="AL61" s="58">
        <f t="shared" si="21"/>
        <v>17</v>
      </c>
      <c r="AM61" s="57">
        <f t="shared" si="22"/>
        <v>1</v>
      </c>
      <c r="AN61" s="89"/>
      <c r="AO61" s="41">
        <v>7049</v>
      </c>
      <c r="AP61" s="38" t="s">
        <v>111</v>
      </c>
      <c r="AQ61" s="39">
        <v>23</v>
      </c>
      <c r="AR61" s="40">
        <f t="shared" si="10"/>
        <v>28.75</v>
      </c>
      <c r="AS61" s="38">
        <f t="shared" si="13"/>
        <v>1.25</v>
      </c>
      <c r="AT61" s="38"/>
      <c r="AU61">
        <v>7049</v>
      </c>
      <c r="AV61" t="s">
        <v>111</v>
      </c>
      <c r="AW61" s="52">
        <v>25.15</v>
      </c>
      <c r="AX61" s="40">
        <f t="shared" si="14"/>
        <v>26.22</v>
      </c>
      <c r="AY61" s="54">
        <f t="shared" si="15"/>
        <v>-1.0700000000000003</v>
      </c>
    </row>
    <row r="62" spans="1:51" x14ac:dyDescent="0.25">
      <c r="A62" t="s">
        <v>1746</v>
      </c>
      <c r="B62" t="s">
        <v>1747</v>
      </c>
      <c r="C62" s="64">
        <v>15.47</v>
      </c>
      <c r="D62" s="92">
        <v>65</v>
      </c>
      <c r="E62" s="58">
        <f t="shared" si="16"/>
        <v>0</v>
      </c>
      <c r="F62" s="57">
        <f t="shared" si="1"/>
        <v>0</v>
      </c>
      <c r="G62" s="89"/>
      <c r="H62" t="s">
        <v>870</v>
      </c>
      <c r="I62" t="s">
        <v>871</v>
      </c>
      <c r="J62" s="64">
        <v>17.25</v>
      </c>
      <c r="K62" s="92">
        <v>70</v>
      </c>
      <c r="L62" s="58">
        <f t="shared" si="11"/>
        <v>17.25</v>
      </c>
      <c r="M62" s="57">
        <f t="shared" si="2"/>
        <v>0</v>
      </c>
      <c r="N62" s="89"/>
      <c r="O62" t="s">
        <v>862</v>
      </c>
      <c r="P62" t="s">
        <v>107</v>
      </c>
      <c r="Q62" s="64">
        <v>36.049999999999997</v>
      </c>
      <c r="R62" s="92">
        <v>133</v>
      </c>
      <c r="S62" s="58">
        <f t="shared" si="12"/>
        <v>32.25</v>
      </c>
      <c r="T62" s="57">
        <f t="shared" si="3"/>
        <v>3.7999999999999972</v>
      </c>
      <c r="U62" s="89"/>
      <c r="V62" t="s">
        <v>489</v>
      </c>
      <c r="W62" t="s">
        <v>490</v>
      </c>
      <c r="X62" s="64">
        <v>23.75</v>
      </c>
      <c r="Y62" s="92">
        <v>84</v>
      </c>
      <c r="Z62" s="58">
        <f t="shared" si="17"/>
        <v>23.35</v>
      </c>
      <c r="AA62" s="57">
        <f t="shared" si="18"/>
        <v>0.39999999999999858</v>
      </c>
      <c r="AB62" s="89"/>
      <c r="AC62">
        <v>25137</v>
      </c>
      <c r="AD62" t="s">
        <v>100</v>
      </c>
      <c r="AE62" s="61">
        <v>28.25</v>
      </c>
      <c r="AF62" s="58">
        <f t="shared" si="19"/>
        <v>30.5</v>
      </c>
      <c r="AG62" s="57">
        <f t="shared" si="20"/>
        <v>-2.25</v>
      </c>
      <c r="AH62" s="89"/>
      <c r="AI62">
        <v>25334</v>
      </c>
      <c r="AJ62" t="s">
        <v>146</v>
      </c>
      <c r="AK62" s="61">
        <v>18</v>
      </c>
      <c r="AL62" s="58">
        <f t="shared" si="21"/>
        <v>17</v>
      </c>
      <c r="AM62" s="57">
        <f t="shared" si="22"/>
        <v>1</v>
      </c>
      <c r="AN62" s="89"/>
      <c r="AO62" s="41">
        <v>37308</v>
      </c>
      <c r="AP62" s="38" t="s">
        <v>112</v>
      </c>
      <c r="AQ62" s="39">
        <v>36</v>
      </c>
      <c r="AR62" s="40">
        <f t="shared" si="10"/>
        <v>45</v>
      </c>
      <c r="AS62" s="38">
        <f t="shared" si="13"/>
        <v>1.25</v>
      </c>
      <c r="AT62" s="38"/>
      <c r="AU62">
        <v>37308</v>
      </c>
      <c r="AV62" t="s">
        <v>112</v>
      </c>
      <c r="AW62" s="52">
        <v>41.4</v>
      </c>
      <c r="AX62" s="40">
        <f t="shared" si="14"/>
        <v>41.04</v>
      </c>
      <c r="AY62" s="54">
        <f t="shared" si="15"/>
        <v>0.35999999999999943</v>
      </c>
    </row>
    <row r="63" spans="1:51" x14ac:dyDescent="0.25">
      <c r="A63" t="s">
        <v>1748</v>
      </c>
      <c r="B63" t="s">
        <v>1749</v>
      </c>
      <c r="C63" s="64">
        <v>15.47</v>
      </c>
      <c r="D63" s="92">
        <v>65</v>
      </c>
      <c r="E63" s="58">
        <f t="shared" si="16"/>
        <v>0</v>
      </c>
      <c r="F63" s="57">
        <f t="shared" si="1"/>
        <v>0</v>
      </c>
      <c r="G63" s="89"/>
      <c r="H63" t="s">
        <v>872</v>
      </c>
      <c r="I63" t="s">
        <v>873</v>
      </c>
      <c r="J63" s="64">
        <v>14.75</v>
      </c>
      <c r="K63" s="92">
        <v>57</v>
      </c>
      <c r="L63" s="58">
        <f t="shared" si="11"/>
        <v>14.75</v>
      </c>
      <c r="M63" s="57">
        <f t="shared" si="2"/>
        <v>0</v>
      </c>
      <c r="N63" s="89"/>
      <c r="O63" t="s">
        <v>865</v>
      </c>
      <c r="P63" t="s">
        <v>866</v>
      </c>
      <c r="Q63" s="64">
        <v>33</v>
      </c>
      <c r="R63" s="92">
        <v>129</v>
      </c>
      <c r="S63" s="58">
        <f t="shared" si="12"/>
        <v>33</v>
      </c>
      <c r="T63" s="57">
        <f t="shared" si="3"/>
        <v>0</v>
      </c>
      <c r="U63" s="89"/>
      <c r="V63" t="s">
        <v>491</v>
      </c>
      <c r="W63" t="s">
        <v>492</v>
      </c>
      <c r="X63" s="64">
        <v>31</v>
      </c>
      <c r="Y63" s="92">
        <v>122</v>
      </c>
      <c r="Z63" s="58">
        <f t="shared" si="17"/>
        <v>31</v>
      </c>
      <c r="AA63" s="57">
        <f t="shared" si="18"/>
        <v>0</v>
      </c>
      <c r="AB63" s="89"/>
      <c r="AC63">
        <v>3817</v>
      </c>
      <c r="AD63" t="s">
        <v>101</v>
      </c>
      <c r="AE63" s="61">
        <v>30</v>
      </c>
      <c r="AF63" s="58">
        <f t="shared" si="19"/>
        <v>29</v>
      </c>
      <c r="AG63" s="57">
        <f t="shared" si="20"/>
        <v>1</v>
      </c>
      <c r="AH63" s="89"/>
      <c r="AI63">
        <v>25400</v>
      </c>
      <c r="AJ63" t="s">
        <v>73</v>
      </c>
      <c r="AK63" s="61">
        <v>24.25</v>
      </c>
      <c r="AL63" s="58">
        <f t="shared" si="21"/>
        <v>21</v>
      </c>
      <c r="AM63" s="57">
        <f t="shared" si="22"/>
        <v>3.25</v>
      </c>
      <c r="AN63" s="89"/>
      <c r="AO63" s="38">
        <v>25335</v>
      </c>
      <c r="AP63" s="38" t="s">
        <v>113</v>
      </c>
      <c r="AQ63" s="39">
        <v>17</v>
      </c>
      <c r="AR63" s="40">
        <f t="shared" si="10"/>
        <v>21.25</v>
      </c>
      <c r="AS63" s="38">
        <f t="shared" si="13"/>
        <v>1.25</v>
      </c>
      <c r="AT63" s="38"/>
      <c r="AU63">
        <v>25335</v>
      </c>
      <c r="AV63" t="s">
        <v>113</v>
      </c>
      <c r="AW63" s="52">
        <v>19.850000000000001</v>
      </c>
      <c r="AX63" s="40">
        <f t="shared" si="14"/>
        <v>19.38</v>
      </c>
      <c r="AY63" s="54">
        <f t="shared" si="15"/>
        <v>0.47000000000000242</v>
      </c>
    </row>
    <row r="64" spans="1:51" x14ac:dyDescent="0.25">
      <c r="A64" t="s">
        <v>1750</v>
      </c>
      <c r="B64" t="s">
        <v>1751</v>
      </c>
      <c r="C64" s="64">
        <v>13.54</v>
      </c>
      <c r="D64" s="92">
        <v>57</v>
      </c>
      <c r="E64" s="58">
        <f t="shared" si="16"/>
        <v>0</v>
      </c>
      <c r="F64" s="57">
        <f t="shared" si="1"/>
        <v>0</v>
      </c>
      <c r="G64" s="89"/>
      <c r="H64" t="s">
        <v>874</v>
      </c>
      <c r="I64" t="s">
        <v>120</v>
      </c>
      <c r="J64" s="64">
        <v>24.75</v>
      </c>
      <c r="K64" s="92">
        <v>88</v>
      </c>
      <c r="L64" s="58">
        <f t="shared" si="11"/>
        <v>24.75</v>
      </c>
      <c r="M64" s="57">
        <f t="shared" si="2"/>
        <v>0</v>
      </c>
      <c r="N64" s="89"/>
      <c r="O64" t="s">
        <v>496</v>
      </c>
      <c r="P64" t="s">
        <v>497</v>
      </c>
      <c r="Q64" s="64">
        <v>45.5</v>
      </c>
      <c r="R64" s="92">
        <v>185</v>
      </c>
      <c r="S64" s="58">
        <f t="shared" si="12"/>
        <v>41.3</v>
      </c>
      <c r="T64" s="57">
        <f t="shared" si="3"/>
        <v>4.2000000000000028</v>
      </c>
      <c r="U64" s="89"/>
      <c r="V64" t="s">
        <v>854</v>
      </c>
      <c r="W64" t="s">
        <v>855</v>
      </c>
      <c r="X64" s="64">
        <v>94.5</v>
      </c>
      <c r="Y64" s="92">
        <v>375</v>
      </c>
      <c r="Z64" s="58">
        <f t="shared" si="17"/>
        <v>0</v>
      </c>
      <c r="AA64" s="57">
        <f t="shared" si="18"/>
        <v>0</v>
      </c>
      <c r="AB64" s="89"/>
      <c r="AC64" t="s">
        <v>213</v>
      </c>
      <c r="AD64" t="s">
        <v>214</v>
      </c>
      <c r="AE64" s="61">
        <v>29</v>
      </c>
      <c r="AF64" s="58">
        <f t="shared" si="19"/>
        <v>29</v>
      </c>
      <c r="AG64" s="57">
        <f t="shared" si="20"/>
        <v>0</v>
      </c>
      <c r="AH64" s="89"/>
      <c r="AI64">
        <v>25439</v>
      </c>
      <c r="AJ64" t="s">
        <v>150</v>
      </c>
      <c r="AK64" s="61">
        <v>15</v>
      </c>
      <c r="AL64" s="58">
        <f t="shared" si="21"/>
        <v>13.5</v>
      </c>
      <c r="AM64" s="57">
        <f t="shared" si="22"/>
        <v>1.5</v>
      </c>
      <c r="AN64" s="89"/>
      <c r="AO64" s="41">
        <v>3813</v>
      </c>
      <c r="AP64" s="38" t="s">
        <v>37</v>
      </c>
      <c r="AQ64" s="39">
        <v>24</v>
      </c>
      <c r="AR64" s="40">
        <f t="shared" si="10"/>
        <v>30</v>
      </c>
      <c r="AS64" s="38">
        <f t="shared" si="13"/>
        <v>1.25</v>
      </c>
      <c r="AT64" s="38"/>
      <c r="AU64">
        <v>3813</v>
      </c>
      <c r="AV64" t="s">
        <v>37</v>
      </c>
      <c r="AW64" s="52">
        <v>26.4</v>
      </c>
      <c r="AX64" s="40">
        <f t="shared" si="14"/>
        <v>27.36</v>
      </c>
      <c r="AY64" s="54">
        <f t="shared" si="15"/>
        <v>-0.96000000000000085</v>
      </c>
    </row>
    <row r="65" spans="1:51" x14ac:dyDescent="0.25">
      <c r="A65" t="s">
        <v>1752</v>
      </c>
      <c r="B65" t="s">
        <v>1753</v>
      </c>
      <c r="C65" s="64">
        <v>14.07</v>
      </c>
      <c r="D65" s="92">
        <v>60</v>
      </c>
      <c r="E65" s="58">
        <f t="shared" si="16"/>
        <v>0</v>
      </c>
      <c r="F65" s="57">
        <f t="shared" si="1"/>
        <v>0</v>
      </c>
      <c r="G65" s="89"/>
      <c r="H65" t="s">
        <v>510</v>
      </c>
      <c r="I65" t="s">
        <v>511</v>
      </c>
      <c r="J65" s="64">
        <v>41.15</v>
      </c>
      <c r="K65" s="92">
        <v>159</v>
      </c>
      <c r="L65" s="58">
        <f t="shared" si="11"/>
        <v>38.549999999999997</v>
      </c>
      <c r="M65" s="57">
        <f t="shared" si="2"/>
        <v>2.6000000000000014</v>
      </c>
      <c r="N65" s="89"/>
      <c r="O65" t="s">
        <v>867</v>
      </c>
      <c r="P65" t="s">
        <v>37</v>
      </c>
      <c r="Q65" s="64">
        <v>34.1</v>
      </c>
      <c r="R65" s="92">
        <v>129</v>
      </c>
      <c r="S65" s="58">
        <f t="shared" si="12"/>
        <v>31</v>
      </c>
      <c r="T65" s="57">
        <f t="shared" si="3"/>
        <v>3.1000000000000014</v>
      </c>
      <c r="U65" s="89"/>
      <c r="V65" t="s">
        <v>856</v>
      </c>
      <c r="W65" t="s">
        <v>100</v>
      </c>
      <c r="X65" s="64">
        <v>28.25</v>
      </c>
      <c r="Y65" s="92">
        <v>99</v>
      </c>
      <c r="Z65" s="58">
        <f t="shared" si="17"/>
        <v>28.25</v>
      </c>
      <c r="AA65" s="57">
        <f t="shared" si="18"/>
        <v>0</v>
      </c>
      <c r="AB65" s="89"/>
      <c r="AC65">
        <v>1365</v>
      </c>
      <c r="AD65" t="s">
        <v>102</v>
      </c>
      <c r="AE65" s="61">
        <v>12.75</v>
      </c>
      <c r="AF65" s="58">
        <f t="shared" si="19"/>
        <v>12.15</v>
      </c>
      <c r="AG65" s="57">
        <f t="shared" si="20"/>
        <v>0.59999999999999964</v>
      </c>
      <c r="AH65" s="89"/>
      <c r="AI65">
        <v>25440</v>
      </c>
      <c r="AJ65" t="s">
        <v>142</v>
      </c>
      <c r="AK65" s="61">
        <v>14</v>
      </c>
      <c r="AL65" s="58">
        <f t="shared" si="21"/>
        <v>13.5</v>
      </c>
      <c r="AM65" s="57">
        <f t="shared" si="22"/>
        <v>0.5</v>
      </c>
      <c r="AN65" s="89"/>
      <c r="AO65" s="38">
        <v>3832</v>
      </c>
      <c r="AP65" s="38" t="s">
        <v>114</v>
      </c>
      <c r="AQ65" s="39">
        <v>16</v>
      </c>
      <c r="AR65" s="40">
        <f t="shared" si="10"/>
        <v>20</v>
      </c>
      <c r="AS65" s="38">
        <f t="shared" si="13"/>
        <v>1.25</v>
      </c>
      <c r="AT65" s="38"/>
      <c r="AU65">
        <v>3832</v>
      </c>
      <c r="AV65" t="s">
        <v>114</v>
      </c>
      <c r="AW65" s="52">
        <v>18.600000000000001</v>
      </c>
      <c r="AX65" s="40">
        <f t="shared" si="14"/>
        <v>18.239999999999998</v>
      </c>
      <c r="AY65" s="54">
        <f t="shared" si="15"/>
        <v>0.36000000000000298</v>
      </c>
    </row>
    <row r="66" spans="1:51" x14ac:dyDescent="0.25">
      <c r="A66" t="s">
        <v>1754</v>
      </c>
      <c r="B66" t="s">
        <v>1755</v>
      </c>
      <c r="C66" s="64">
        <v>13.54</v>
      </c>
      <c r="D66" s="92">
        <v>57</v>
      </c>
      <c r="E66" s="58">
        <f t="shared" si="16"/>
        <v>0</v>
      </c>
      <c r="F66" s="57">
        <f t="shared" ref="F66:F101" si="23">IF(E66=0,0,C66-E66)</f>
        <v>0</v>
      </c>
      <c r="G66" s="89"/>
      <c r="H66" t="s">
        <v>512</v>
      </c>
      <c r="I66" t="s">
        <v>121</v>
      </c>
      <c r="J66" s="64">
        <v>20.45</v>
      </c>
      <c r="K66" s="92">
        <v>83</v>
      </c>
      <c r="L66" s="58">
        <f t="shared" si="11"/>
        <v>20.45</v>
      </c>
      <c r="M66" s="57">
        <f t="shared" si="2"/>
        <v>0</v>
      </c>
      <c r="N66" s="89"/>
      <c r="O66" t="s">
        <v>991</v>
      </c>
      <c r="P66" t="s">
        <v>992</v>
      </c>
      <c r="Q66" s="64">
        <v>50.7</v>
      </c>
      <c r="R66" s="92">
        <v>195</v>
      </c>
      <c r="S66" s="58">
        <f t="shared" si="12"/>
        <v>0</v>
      </c>
      <c r="T66" s="57">
        <f t="shared" si="3"/>
        <v>0</v>
      </c>
      <c r="U66" s="89"/>
      <c r="V66" t="s">
        <v>857</v>
      </c>
      <c r="W66" t="s">
        <v>858</v>
      </c>
      <c r="X66" s="64">
        <v>17.25</v>
      </c>
      <c r="Y66" s="92">
        <v>69</v>
      </c>
      <c r="Z66" s="58">
        <f t="shared" si="17"/>
        <v>0</v>
      </c>
      <c r="AA66" s="57">
        <f t="shared" si="18"/>
        <v>0</v>
      </c>
      <c r="AB66" s="89"/>
      <c r="AC66">
        <v>25125</v>
      </c>
      <c r="AD66" t="s">
        <v>103</v>
      </c>
      <c r="AE66" s="61">
        <v>41</v>
      </c>
      <c r="AF66" s="58">
        <f t="shared" si="19"/>
        <v>43.95</v>
      </c>
      <c r="AG66" s="57">
        <f t="shared" si="20"/>
        <v>-2.9500000000000028</v>
      </c>
      <c r="AH66" s="89"/>
      <c r="AI66">
        <v>25445</v>
      </c>
      <c r="AJ66" t="s">
        <v>135</v>
      </c>
      <c r="AK66" s="61">
        <v>14</v>
      </c>
      <c r="AL66" s="58">
        <f t="shared" si="21"/>
        <v>13.5</v>
      </c>
      <c r="AM66" s="57">
        <f t="shared" si="22"/>
        <v>0.5</v>
      </c>
      <c r="AN66" s="89"/>
      <c r="AO66" s="41">
        <v>1369</v>
      </c>
      <c r="AP66" s="38" t="s">
        <v>115</v>
      </c>
      <c r="AQ66" s="39">
        <v>26.5</v>
      </c>
      <c r="AR66" s="40">
        <f t="shared" si="10"/>
        <v>33.125</v>
      </c>
      <c r="AS66" s="38">
        <f t="shared" si="13"/>
        <v>1.25</v>
      </c>
      <c r="AT66" s="38"/>
      <c r="AU66">
        <v>1369</v>
      </c>
      <c r="AV66" t="s">
        <v>115</v>
      </c>
      <c r="AW66" s="52">
        <v>29.53</v>
      </c>
      <c r="AX66" s="40">
        <f t="shared" si="14"/>
        <v>30.209999999999997</v>
      </c>
      <c r="AY66" s="54">
        <f t="shared" si="15"/>
        <v>-0.67999999999999616</v>
      </c>
    </row>
    <row r="67" spans="1:51" x14ac:dyDescent="0.25">
      <c r="A67" t="s">
        <v>942</v>
      </c>
      <c r="B67" t="s">
        <v>943</v>
      </c>
      <c r="C67" s="64">
        <v>53.83</v>
      </c>
      <c r="D67" s="92">
        <v>210</v>
      </c>
      <c r="E67" s="58">
        <f t="shared" ref="E67:E101" si="24">SUMIF(H:H,A67,J:J)</f>
        <v>52.3</v>
      </c>
      <c r="F67" s="57">
        <f t="shared" si="23"/>
        <v>1.5300000000000011</v>
      </c>
      <c r="G67" s="89"/>
      <c r="H67" t="s">
        <v>879</v>
      </c>
      <c r="I67" t="s">
        <v>517</v>
      </c>
      <c r="J67" s="64">
        <v>23.1</v>
      </c>
      <c r="K67" s="92">
        <v>80</v>
      </c>
      <c r="L67" s="58">
        <f t="shared" si="11"/>
        <v>21.75</v>
      </c>
      <c r="M67" s="57">
        <f t="shared" ref="M67:M109" si="25">IF(L67=0,0,J67-L67)</f>
        <v>1.3500000000000014</v>
      </c>
      <c r="N67" s="89"/>
      <c r="O67" t="s">
        <v>868</v>
      </c>
      <c r="P67" t="s">
        <v>115</v>
      </c>
      <c r="Q67" s="64">
        <v>32.5</v>
      </c>
      <c r="R67" s="92">
        <v>119</v>
      </c>
      <c r="S67" s="58">
        <f t="shared" ref="S67:S127" si="26">SUMIF(V:V,O67,X:X)</f>
        <v>29.75</v>
      </c>
      <c r="T67" s="57">
        <f t="shared" ref="T67:T127" si="27">IF(S67=0,0,Q67-S67)</f>
        <v>2.75</v>
      </c>
      <c r="U67" s="89"/>
      <c r="V67" t="s">
        <v>646</v>
      </c>
      <c r="W67" t="s">
        <v>101</v>
      </c>
      <c r="X67" s="64">
        <v>31</v>
      </c>
      <c r="Y67" s="92">
        <v>115</v>
      </c>
      <c r="Z67" s="58">
        <f t="shared" ref="Z67:Z98" si="28">SUMIF(AC:AC,V67,AE:AE)</f>
        <v>30</v>
      </c>
      <c r="AA67" s="57">
        <f t="shared" ref="AA67:AA98" si="29">IF(Z67=0,0,X67-Z67)</f>
        <v>1</v>
      </c>
      <c r="AB67" s="89"/>
      <c r="AC67" t="s">
        <v>461</v>
      </c>
      <c r="AD67" t="s">
        <v>493</v>
      </c>
      <c r="AE67" s="61">
        <v>27</v>
      </c>
      <c r="AF67" s="58">
        <f t="shared" ref="AF67:AF98" si="30">SUMIF(AI:AI,AC67,AK:AK)</f>
        <v>0</v>
      </c>
      <c r="AG67" s="57">
        <f t="shared" ref="AG67:AG98" si="31">IF(AF67=0,0,AE67-AF67)</f>
        <v>0</v>
      </c>
      <c r="AH67" s="89"/>
      <c r="AI67">
        <v>25458</v>
      </c>
      <c r="AJ67" t="s">
        <v>153</v>
      </c>
      <c r="AK67" s="61">
        <v>14</v>
      </c>
      <c r="AL67" s="58">
        <f t="shared" ref="AL67:AL98" si="32">SUMIF(AO:AO,AI67,AQ:AQ)</f>
        <v>13.5</v>
      </c>
      <c r="AM67" s="57">
        <f t="shared" ref="AM67:AM98" si="33">IF(AL67=0,0,AK67-AL67)</f>
        <v>0.5</v>
      </c>
      <c r="AN67" s="89"/>
      <c r="AO67" s="38">
        <v>1451</v>
      </c>
      <c r="AP67" s="38" t="s">
        <v>116</v>
      </c>
      <c r="AQ67" s="39">
        <v>25.5</v>
      </c>
      <c r="AR67" s="40">
        <f t="shared" ref="AR67:AR123" si="34">SUM(AQ67*1.25)</f>
        <v>31.875</v>
      </c>
      <c r="AS67" s="38">
        <f t="shared" si="13"/>
        <v>1.25</v>
      </c>
      <c r="AT67" s="38"/>
      <c r="AU67">
        <v>1451</v>
      </c>
      <c r="AV67" t="s">
        <v>116</v>
      </c>
      <c r="AW67" s="52">
        <v>28.28</v>
      </c>
      <c r="AX67" s="40">
        <f t="shared" si="14"/>
        <v>29.069999999999997</v>
      </c>
      <c r="AY67" s="54">
        <f t="shared" si="15"/>
        <v>-0.78999999999999559</v>
      </c>
    </row>
    <row r="68" spans="1:51" x14ac:dyDescent="0.25">
      <c r="A68" t="s">
        <v>1734</v>
      </c>
      <c r="B68" t="s">
        <v>1220</v>
      </c>
      <c r="C68" s="64">
        <v>53.52</v>
      </c>
      <c r="D68" s="92">
        <v>199</v>
      </c>
      <c r="E68" s="58">
        <f t="shared" si="24"/>
        <v>49.55</v>
      </c>
      <c r="F68" s="57">
        <f t="shared" si="23"/>
        <v>3.970000000000006</v>
      </c>
      <c r="G68" s="89"/>
      <c r="H68" t="s">
        <v>880</v>
      </c>
      <c r="I68" t="s">
        <v>518</v>
      </c>
      <c r="J68" s="64">
        <v>23.1</v>
      </c>
      <c r="K68" s="92">
        <v>80</v>
      </c>
      <c r="L68" s="58">
        <f t="shared" ref="L68:L109" si="35">SUMIF(O:O,H68,Q:Q)</f>
        <v>21.75</v>
      </c>
      <c r="M68" s="57">
        <f t="shared" si="25"/>
        <v>1.3500000000000014</v>
      </c>
      <c r="N68" s="89"/>
      <c r="O68" t="s">
        <v>869</v>
      </c>
      <c r="P68" t="s">
        <v>116</v>
      </c>
      <c r="Q68" s="64">
        <v>33.6</v>
      </c>
      <c r="R68" s="92">
        <v>129</v>
      </c>
      <c r="S68" s="58">
        <f t="shared" si="26"/>
        <v>29.75</v>
      </c>
      <c r="T68" s="57">
        <f t="shared" si="27"/>
        <v>3.8500000000000014</v>
      </c>
      <c r="U68" s="89"/>
      <c r="V68" t="s">
        <v>213</v>
      </c>
      <c r="W68" t="s">
        <v>214</v>
      </c>
      <c r="X68" s="64">
        <v>29.5</v>
      </c>
      <c r="Y68" s="92">
        <v>115</v>
      </c>
      <c r="Z68" s="58">
        <f t="shared" si="28"/>
        <v>29</v>
      </c>
      <c r="AA68" s="57">
        <f t="shared" si="29"/>
        <v>0.5</v>
      </c>
      <c r="AB68" s="89"/>
      <c r="AC68" t="s">
        <v>494</v>
      </c>
      <c r="AD68" t="s">
        <v>495</v>
      </c>
      <c r="AE68" s="61">
        <v>31</v>
      </c>
      <c r="AF68" s="58">
        <f t="shared" si="30"/>
        <v>0</v>
      </c>
      <c r="AG68" s="57">
        <f t="shared" si="31"/>
        <v>0</v>
      </c>
      <c r="AH68" s="89"/>
      <c r="AI68">
        <v>25468</v>
      </c>
      <c r="AJ68" t="s">
        <v>67</v>
      </c>
      <c r="AK68" s="61">
        <v>14</v>
      </c>
      <c r="AL68" s="58">
        <f t="shared" si="32"/>
        <v>13.5</v>
      </c>
      <c r="AM68" s="57">
        <f t="shared" si="33"/>
        <v>0.5</v>
      </c>
      <c r="AN68" s="89"/>
      <c r="AO68" s="41">
        <v>25463</v>
      </c>
      <c r="AP68" s="38" t="s">
        <v>117</v>
      </c>
      <c r="AQ68" s="39">
        <v>14.25</v>
      </c>
      <c r="AR68" s="40">
        <f t="shared" si="34"/>
        <v>17.8125</v>
      </c>
      <c r="AS68" s="38">
        <f t="shared" ref="AS68:AS123" si="36">AR68/AQ68</f>
        <v>1.25</v>
      </c>
      <c r="AT68" s="38"/>
      <c r="AU68">
        <v>25463</v>
      </c>
      <c r="AV68" t="s">
        <v>117</v>
      </c>
      <c r="AW68" s="52">
        <v>16.41</v>
      </c>
      <c r="AX68" s="40">
        <f t="shared" ref="AX68:AX123" si="37">AQ68*1.14</f>
        <v>16.244999999999997</v>
      </c>
      <c r="AY68" s="54">
        <f t="shared" ref="AY68:AY123" si="38">AW68-AX68</f>
        <v>0.1650000000000027</v>
      </c>
    </row>
    <row r="69" spans="1:51" x14ac:dyDescent="0.25">
      <c r="A69" t="s">
        <v>256</v>
      </c>
      <c r="B69" t="s">
        <v>257</v>
      </c>
      <c r="C69" s="64">
        <v>50.25</v>
      </c>
      <c r="D69" s="92">
        <v>199</v>
      </c>
      <c r="E69" s="58">
        <f t="shared" si="24"/>
        <v>48.2</v>
      </c>
      <c r="F69" s="57">
        <f t="shared" si="23"/>
        <v>2.0499999999999972</v>
      </c>
      <c r="G69" s="89"/>
      <c r="H69" t="s">
        <v>881</v>
      </c>
      <c r="I69" t="s">
        <v>126</v>
      </c>
      <c r="J69" s="64">
        <v>23.1</v>
      </c>
      <c r="K69" s="92">
        <v>80</v>
      </c>
      <c r="L69" s="58">
        <f t="shared" si="35"/>
        <v>21.75</v>
      </c>
      <c r="M69" s="57">
        <f t="shared" si="25"/>
        <v>1.3500000000000014</v>
      </c>
      <c r="N69" s="89"/>
      <c r="O69" t="s">
        <v>870</v>
      </c>
      <c r="P69" t="s">
        <v>871</v>
      </c>
      <c r="Q69" s="64">
        <v>17.25</v>
      </c>
      <c r="R69" s="92">
        <v>69</v>
      </c>
      <c r="S69" s="58">
        <f t="shared" si="26"/>
        <v>17.25</v>
      </c>
      <c r="T69" s="57">
        <f t="shared" si="27"/>
        <v>0</v>
      </c>
      <c r="U69" s="89"/>
      <c r="V69" t="s">
        <v>859</v>
      </c>
      <c r="W69" t="s">
        <v>102</v>
      </c>
      <c r="X69" s="64">
        <v>13.25</v>
      </c>
      <c r="Y69" s="92">
        <v>50</v>
      </c>
      <c r="Z69" s="58">
        <f t="shared" si="28"/>
        <v>12.75</v>
      </c>
      <c r="AA69" s="57">
        <f t="shared" si="29"/>
        <v>0.5</v>
      </c>
      <c r="AB69" s="89"/>
      <c r="AC69">
        <v>1452</v>
      </c>
      <c r="AD69" t="s">
        <v>107</v>
      </c>
      <c r="AE69" s="61">
        <v>31</v>
      </c>
      <c r="AF69" s="58">
        <f t="shared" si="30"/>
        <v>31</v>
      </c>
      <c r="AG69" s="57">
        <f t="shared" si="31"/>
        <v>0</v>
      </c>
      <c r="AH69" s="89"/>
      <c r="AI69">
        <v>25503</v>
      </c>
      <c r="AJ69" t="s">
        <v>170</v>
      </c>
      <c r="AK69" s="61">
        <v>10.7</v>
      </c>
      <c r="AL69" s="58">
        <f t="shared" si="32"/>
        <v>9.75</v>
      </c>
      <c r="AM69" s="57">
        <f t="shared" si="33"/>
        <v>0.94999999999999929</v>
      </c>
      <c r="AN69" s="89"/>
      <c r="AO69" s="38">
        <v>3833</v>
      </c>
      <c r="AP69" s="38" t="s">
        <v>118</v>
      </c>
      <c r="AQ69" s="39">
        <v>16</v>
      </c>
      <c r="AR69" s="40">
        <f t="shared" si="34"/>
        <v>20</v>
      </c>
      <c r="AS69" s="38">
        <f t="shared" si="36"/>
        <v>1.25</v>
      </c>
      <c r="AT69" s="38"/>
      <c r="AU69">
        <v>3833</v>
      </c>
      <c r="AV69" t="s">
        <v>118</v>
      </c>
      <c r="AW69" s="52">
        <v>18.600000000000001</v>
      </c>
      <c r="AX69" s="40">
        <f t="shared" si="37"/>
        <v>18.239999999999998</v>
      </c>
      <c r="AY69" s="54">
        <f t="shared" si="38"/>
        <v>0.36000000000000298</v>
      </c>
    </row>
    <row r="70" spans="1:51" x14ac:dyDescent="0.25">
      <c r="A70" t="s">
        <v>184</v>
      </c>
      <c r="B70" t="s">
        <v>185</v>
      </c>
      <c r="C70" s="64">
        <v>50.17</v>
      </c>
      <c r="D70" s="92">
        <v>199</v>
      </c>
      <c r="E70" s="58">
        <f t="shared" si="24"/>
        <v>48.2</v>
      </c>
      <c r="F70" s="57">
        <f t="shared" si="23"/>
        <v>1.9699999999999989</v>
      </c>
      <c r="G70" s="89"/>
      <c r="H70" t="s">
        <v>882</v>
      </c>
      <c r="I70" t="s">
        <v>228</v>
      </c>
      <c r="J70" s="64">
        <v>23.1</v>
      </c>
      <c r="K70" s="92">
        <v>80</v>
      </c>
      <c r="L70" s="58">
        <f t="shared" si="35"/>
        <v>21.75</v>
      </c>
      <c r="M70" s="57">
        <f t="shared" si="25"/>
        <v>1.3500000000000014</v>
      </c>
      <c r="N70" s="89"/>
      <c r="O70" t="s">
        <v>872</v>
      </c>
      <c r="P70" t="s">
        <v>873</v>
      </c>
      <c r="Q70" s="64">
        <v>14.75</v>
      </c>
      <c r="R70" s="92">
        <v>57</v>
      </c>
      <c r="S70" s="58">
        <f t="shared" si="26"/>
        <v>14.75</v>
      </c>
      <c r="T70" s="57">
        <f t="shared" si="27"/>
        <v>0</v>
      </c>
      <c r="U70" s="89"/>
      <c r="V70" t="s">
        <v>860</v>
      </c>
      <c r="W70" t="s">
        <v>861</v>
      </c>
      <c r="X70" s="64">
        <v>14.75</v>
      </c>
      <c r="Y70" s="92">
        <v>57</v>
      </c>
      <c r="Z70" s="58">
        <f t="shared" si="28"/>
        <v>0</v>
      </c>
      <c r="AA70" s="57">
        <f t="shared" si="29"/>
        <v>0</v>
      </c>
      <c r="AB70" s="89"/>
      <c r="AC70" t="s">
        <v>496</v>
      </c>
      <c r="AD70" t="s">
        <v>497</v>
      </c>
      <c r="AE70" s="61">
        <v>39</v>
      </c>
      <c r="AF70" s="58">
        <f t="shared" si="30"/>
        <v>0</v>
      </c>
      <c r="AG70" s="57">
        <f t="shared" si="31"/>
        <v>0</v>
      </c>
      <c r="AH70" s="89"/>
      <c r="AI70">
        <v>25504</v>
      </c>
      <c r="AJ70" t="s">
        <v>88</v>
      </c>
      <c r="AK70" s="61">
        <v>12.5</v>
      </c>
      <c r="AL70" s="58">
        <f t="shared" si="32"/>
        <v>12.5</v>
      </c>
      <c r="AM70" s="57">
        <f t="shared" si="33"/>
        <v>0</v>
      </c>
      <c r="AN70" s="89"/>
      <c r="AO70" s="41">
        <v>47004</v>
      </c>
      <c r="AP70" s="38" t="s">
        <v>119</v>
      </c>
      <c r="AQ70" s="39">
        <v>58</v>
      </c>
      <c r="AR70" s="40">
        <f t="shared" si="34"/>
        <v>72.5</v>
      </c>
      <c r="AS70" s="38">
        <f t="shared" si="36"/>
        <v>1.25</v>
      </c>
      <c r="AT70" s="38"/>
      <c r="AU70">
        <v>47004</v>
      </c>
      <c r="AV70" t="s">
        <v>119</v>
      </c>
      <c r="AW70" s="52">
        <v>69.8</v>
      </c>
      <c r="AX70" s="40">
        <f t="shared" si="37"/>
        <v>66.11999999999999</v>
      </c>
      <c r="AY70" s="54">
        <f t="shared" si="38"/>
        <v>3.6800000000000068</v>
      </c>
    </row>
    <row r="71" spans="1:51" x14ac:dyDescent="0.25">
      <c r="A71" t="s">
        <v>180</v>
      </c>
      <c r="B71" t="s">
        <v>181</v>
      </c>
      <c r="C71" s="64">
        <v>49.99</v>
      </c>
      <c r="D71" s="92">
        <v>199</v>
      </c>
      <c r="E71" s="58">
        <f t="shared" si="24"/>
        <v>48.2</v>
      </c>
      <c r="F71" s="57">
        <f t="shared" si="23"/>
        <v>1.7899999999999991</v>
      </c>
      <c r="G71" s="89"/>
      <c r="H71" t="s">
        <v>883</v>
      </c>
      <c r="I71" t="s">
        <v>884</v>
      </c>
      <c r="J71" s="64">
        <v>23.95</v>
      </c>
      <c r="K71" s="92">
        <v>85</v>
      </c>
      <c r="L71" s="58">
        <f t="shared" si="35"/>
        <v>22.7</v>
      </c>
      <c r="M71" s="57">
        <f t="shared" si="25"/>
        <v>1.25</v>
      </c>
      <c r="N71" s="89"/>
      <c r="O71" t="s">
        <v>993</v>
      </c>
      <c r="P71" t="s">
        <v>994</v>
      </c>
      <c r="Q71" s="64">
        <v>13.65</v>
      </c>
      <c r="R71" s="92">
        <v>57</v>
      </c>
      <c r="S71" s="58">
        <f t="shared" si="26"/>
        <v>0</v>
      </c>
      <c r="T71" s="57">
        <f t="shared" si="27"/>
        <v>0</v>
      </c>
      <c r="U71" s="89"/>
      <c r="V71" t="s">
        <v>862</v>
      </c>
      <c r="W71" t="s">
        <v>107</v>
      </c>
      <c r="X71" s="64">
        <v>32.25</v>
      </c>
      <c r="Y71" s="92">
        <v>118</v>
      </c>
      <c r="Z71" s="58">
        <f t="shared" si="28"/>
        <v>31</v>
      </c>
      <c r="AA71" s="57">
        <f t="shared" si="29"/>
        <v>1.25</v>
      </c>
      <c r="AB71" s="89"/>
      <c r="AC71">
        <v>37304</v>
      </c>
      <c r="AD71" t="s">
        <v>109</v>
      </c>
      <c r="AE71" s="61">
        <v>37</v>
      </c>
      <c r="AF71" s="58">
        <f t="shared" si="30"/>
        <v>36</v>
      </c>
      <c r="AG71" s="57">
        <f t="shared" si="31"/>
        <v>1</v>
      </c>
      <c r="AH71" s="89"/>
      <c r="AI71">
        <v>25506</v>
      </c>
      <c r="AJ71" t="s">
        <v>94</v>
      </c>
      <c r="AK71" s="61">
        <v>14</v>
      </c>
      <c r="AL71" s="58">
        <f t="shared" si="32"/>
        <v>12</v>
      </c>
      <c r="AM71" s="57">
        <f t="shared" si="33"/>
        <v>2</v>
      </c>
      <c r="AN71" s="89"/>
      <c r="AO71" s="38">
        <v>25109</v>
      </c>
      <c r="AP71" s="38" t="s">
        <v>120</v>
      </c>
      <c r="AQ71" s="39">
        <v>23.25</v>
      </c>
      <c r="AR71" s="40">
        <f t="shared" si="34"/>
        <v>29.0625</v>
      </c>
      <c r="AS71" s="38">
        <f t="shared" si="36"/>
        <v>1.25</v>
      </c>
      <c r="AT71" s="38"/>
      <c r="AU71">
        <v>25109</v>
      </c>
      <c r="AV71" t="s">
        <v>120</v>
      </c>
      <c r="AW71" s="52">
        <v>27.66</v>
      </c>
      <c r="AX71" s="40">
        <f t="shared" si="37"/>
        <v>26.504999999999999</v>
      </c>
      <c r="AY71" s="54">
        <f t="shared" si="38"/>
        <v>1.1550000000000011</v>
      </c>
    </row>
    <row r="72" spans="1:51" x14ac:dyDescent="0.25">
      <c r="A72" t="s">
        <v>830</v>
      </c>
      <c r="B72" t="s">
        <v>831</v>
      </c>
      <c r="C72" s="64">
        <v>43.05</v>
      </c>
      <c r="D72" s="92">
        <v>169</v>
      </c>
      <c r="E72" s="58">
        <f t="shared" si="24"/>
        <v>39.35</v>
      </c>
      <c r="F72" s="57">
        <f t="shared" si="23"/>
        <v>3.6999999999999957</v>
      </c>
      <c r="G72" s="89"/>
      <c r="H72" t="s">
        <v>885</v>
      </c>
      <c r="I72" t="s">
        <v>229</v>
      </c>
      <c r="J72" s="64">
        <v>23.1</v>
      </c>
      <c r="K72" s="92">
        <v>80</v>
      </c>
      <c r="L72" s="58">
        <f t="shared" si="35"/>
        <v>21.75</v>
      </c>
      <c r="M72" s="57">
        <f t="shared" si="25"/>
        <v>1.3500000000000014</v>
      </c>
      <c r="N72" s="89"/>
      <c r="O72" t="s">
        <v>995</v>
      </c>
      <c r="P72" t="s">
        <v>996</v>
      </c>
      <c r="Q72" s="64">
        <v>39.950000000000003</v>
      </c>
      <c r="R72" s="92">
        <v>149</v>
      </c>
      <c r="S72" s="58">
        <f t="shared" si="26"/>
        <v>0</v>
      </c>
      <c r="T72" s="57">
        <f t="shared" si="27"/>
        <v>0</v>
      </c>
      <c r="U72" s="89"/>
      <c r="V72" t="s">
        <v>863</v>
      </c>
      <c r="W72" t="s">
        <v>864</v>
      </c>
      <c r="X72" s="64">
        <v>15.25</v>
      </c>
      <c r="Y72" s="92">
        <v>59</v>
      </c>
      <c r="Z72" s="58">
        <f t="shared" si="28"/>
        <v>0</v>
      </c>
      <c r="AA72" s="57">
        <f t="shared" si="29"/>
        <v>0</v>
      </c>
      <c r="AB72" s="89"/>
      <c r="AC72" t="s">
        <v>498</v>
      </c>
      <c r="AD72" t="s">
        <v>499</v>
      </c>
      <c r="AE72" s="61">
        <v>34</v>
      </c>
      <c r="AF72" s="58">
        <f t="shared" si="30"/>
        <v>0</v>
      </c>
      <c r="AG72" s="57">
        <f t="shared" si="31"/>
        <v>0</v>
      </c>
      <c r="AH72" s="89"/>
      <c r="AI72">
        <v>25507</v>
      </c>
      <c r="AJ72" t="s">
        <v>122</v>
      </c>
      <c r="AK72" s="62">
        <v>14.85</v>
      </c>
      <c r="AL72" s="58">
        <f t="shared" si="32"/>
        <v>12.25</v>
      </c>
      <c r="AM72" s="57">
        <f t="shared" si="33"/>
        <v>2.5999999999999996</v>
      </c>
      <c r="AN72" s="89"/>
      <c r="AO72" s="38">
        <v>25111</v>
      </c>
      <c r="AP72" s="38" t="s">
        <v>121</v>
      </c>
      <c r="AQ72" s="39">
        <v>22</v>
      </c>
      <c r="AR72" s="40">
        <f t="shared" si="34"/>
        <v>27.5</v>
      </c>
      <c r="AS72" s="38">
        <f t="shared" si="36"/>
        <v>1.25</v>
      </c>
      <c r="AT72" s="38"/>
      <c r="AU72">
        <v>25111</v>
      </c>
      <c r="AV72" t="s">
        <v>121</v>
      </c>
      <c r="AW72" s="52">
        <v>26.1</v>
      </c>
      <c r="AX72" s="40">
        <f t="shared" si="37"/>
        <v>25.08</v>
      </c>
      <c r="AY72" s="54">
        <f t="shared" si="38"/>
        <v>1.0200000000000031</v>
      </c>
    </row>
    <row r="73" spans="1:51" x14ac:dyDescent="0.25">
      <c r="A73" t="s">
        <v>930</v>
      </c>
      <c r="B73" t="s">
        <v>931</v>
      </c>
      <c r="C73" s="64">
        <v>54.15</v>
      </c>
      <c r="D73" s="92">
        <v>215</v>
      </c>
      <c r="E73" s="58">
        <f t="shared" si="24"/>
        <v>49.1</v>
      </c>
      <c r="F73" s="57">
        <f t="shared" si="23"/>
        <v>5.0499999999999972</v>
      </c>
      <c r="G73" s="89"/>
      <c r="H73" t="s">
        <v>886</v>
      </c>
      <c r="I73" t="s">
        <v>519</v>
      </c>
      <c r="J73" s="64">
        <v>23.1</v>
      </c>
      <c r="K73" s="92">
        <v>80</v>
      </c>
      <c r="L73" s="58">
        <f t="shared" si="35"/>
        <v>21.75</v>
      </c>
      <c r="M73" s="57">
        <f t="shared" si="25"/>
        <v>1.3500000000000014</v>
      </c>
      <c r="N73" s="89"/>
      <c r="O73" t="s">
        <v>874</v>
      </c>
      <c r="P73" t="s">
        <v>120</v>
      </c>
      <c r="Q73" s="64">
        <v>24.75</v>
      </c>
      <c r="R73" s="92">
        <v>87</v>
      </c>
      <c r="S73" s="58">
        <f t="shared" si="26"/>
        <v>24.75</v>
      </c>
      <c r="T73" s="57">
        <f t="shared" si="27"/>
        <v>0</v>
      </c>
      <c r="U73" s="89"/>
      <c r="V73" t="s">
        <v>865</v>
      </c>
      <c r="W73" t="s">
        <v>866</v>
      </c>
      <c r="X73" s="64">
        <v>33</v>
      </c>
      <c r="Y73" s="92">
        <v>129</v>
      </c>
      <c r="Z73" s="58">
        <f t="shared" si="28"/>
        <v>0</v>
      </c>
      <c r="AA73" s="57">
        <f t="shared" si="29"/>
        <v>0</v>
      </c>
      <c r="AB73" s="89"/>
      <c r="AC73" t="s">
        <v>500</v>
      </c>
      <c r="AD73" t="s">
        <v>501</v>
      </c>
      <c r="AE73" s="61">
        <v>39</v>
      </c>
      <c r="AF73" s="58">
        <f t="shared" si="30"/>
        <v>0</v>
      </c>
      <c r="AG73" s="57">
        <f t="shared" si="31"/>
        <v>0</v>
      </c>
      <c r="AH73" s="89"/>
      <c r="AI73">
        <v>25578</v>
      </c>
      <c r="AJ73" t="s">
        <v>155</v>
      </c>
      <c r="AK73" s="61">
        <v>13.75</v>
      </c>
      <c r="AL73" s="58">
        <f t="shared" si="32"/>
        <v>12</v>
      </c>
      <c r="AM73" s="57">
        <f t="shared" si="33"/>
        <v>1.75</v>
      </c>
      <c r="AN73" s="89"/>
      <c r="AO73" s="41">
        <v>25507</v>
      </c>
      <c r="AP73" s="38" t="s">
        <v>122</v>
      </c>
      <c r="AQ73" s="39">
        <v>12.25</v>
      </c>
      <c r="AR73" s="40">
        <f t="shared" si="34"/>
        <v>15.3125</v>
      </c>
      <c r="AS73" s="38">
        <f t="shared" si="36"/>
        <v>1.25</v>
      </c>
      <c r="AT73" s="38"/>
      <c r="AU73">
        <v>25507</v>
      </c>
      <c r="AV73" t="s">
        <v>122</v>
      </c>
      <c r="AW73" s="52">
        <v>13.91</v>
      </c>
      <c r="AX73" s="40">
        <f t="shared" si="37"/>
        <v>13.964999999999998</v>
      </c>
      <c r="AY73" s="54">
        <f t="shared" si="38"/>
        <v>-5.4999999999997939E-2</v>
      </c>
    </row>
    <row r="74" spans="1:51" x14ac:dyDescent="0.25">
      <c r="A74" t="s">
        <v>971</v>
      </c>
      <c r="B74" t="s">
        <v>972</v>
      </c>
      <c r="C74" s="64">
        <v>45.2</v>
      </c>
      <c r="D74" s="92">
        <v>175</v>
      </c>
      <c r="E74" s="58">
        <f t="shared" si="24"/>
        <v>41.35</v>
      </c>
      <c r="F74" s="57">
        <f t="shared" si="23"/>
        <v>3.8500000000000014</v>
      </c>
      <c r="G74" s="89"/>
      <c r="H74" t="s">
        <v>520</v>
      </c>
      <c r="I74" t="s">
        <v>521</v>
      </c>
      <c r="J74" s="64">
        <v>23.95</v>
      </c>
      <c r="K74" s="92">
        <v>85</v>
      </c>
      <c r="L74" s="58">
        <f t="shared" si="35"/>
        <v>22.5</v>
      </c>
      <c r="M74" s="57">
        <f t="shared" si="25"/>
        <v>1.4499999999999993</v>
      </c>
      <c r="N74" s="89"/>
      <c r="O74" t="s">
        <v>510</v>
      </c>
      <c r="P74" t="s">
        <v>511</v>
      </c>
      <c r="Q74" s="64">
        <v>38.549999999999997</v>
      </c>
      <c r="R74" s="92">
        <v>149</v>
      </c>
      <c r="S74" s="58">
        <f t="shared" si="26"/>
        <v>35</v>
      </c>
      <c r="T74" s="57">
        <f t="shared" si="27"/>
        <v>3.5499999999999972</v>
      </c>
      <c r="U74" s="89"/>
      <c r="V74" t="s">
        <v>496</v>
      </c>
      <c r="W74" t="s">
        <v>497</v>
      </c>
      <c r="X74" s="64">
        <v>41.3</v>
      </c>
      <c r="Y74" s="92">
        <v>165</v>
      </c>
      <c r="Z74" s="58">
        <f t="shared" si="28"/>
        <v>39</v>
      </c>
      <c r="AA74" s="57">
        <f t="shared" si="29"/>
        <v>2.2999999999999972</v>
      </c>
      <c r="AB74" s="89"/>
      <c r="AC74" t="s">
        <v>502</v>
      </c>
      <c r="AD74" t="s">
        <v>503</v>
      </c>
      <c r="AE74" s="61">
        <v>29</v>
      </c>
      <c r="AF74" s="58">
        <f t="shared" si="30"/>
        <v>0</v>
      </c>
      <c r="AG74" s="57">
        <f t="shared" si="31"/>
        <v>0</v>
      </c>
      <c r="AH74" s="89"/>
      <c r="AI74">
        <v>25586</v>
      </c>
      <c r="AJ74" t="s">
        <v>162</v>
      </c>
      <c r="AK74" s="61">
        <v>19.350000000000001</v>
      </c>
      <c r="AL74" s="58">
        <f t="shared" si="32"/>
        <v>16</v>
      </c>
      <c r="AM74" s="57">
        <f t="shared" si="33"/>
        <v>3.3500000000000014</v>
      </c>
      <c r="AN74" s="89"/>
      <c r="AO74" s="41">
        <v>25466</v>
      </c>
      <c r="AP74" s="38" t="s">
        <v>123</v>
      </c>
      <c r="AQ74" s="39">
        <v>13.5</v>
      </c>
      <c r="AR74" s="40">
        <f t="shared" si="34"/>
        <v>16.875</v>
      </c>
      <c r="AS74" s="38">
        <f t="shared" si="36"/>
        <v>1.25</v>
      </c>
      <c r="AT74" s="38"/>
      <c r="AU74">
        <v>25466</v>
      </c>
      <c r="AV74" t="s">
        <v>123</v>
      </c>
      <c r="AW74" s="52">
        <v>15.48</v>
      </c>
      <c r="AX74" s="40">
        <f t="shared" si="37"/>
        <v>15.389999999999999</v>
      </c>
      <c r="AY74" s="54">
        <f t="shared" si="38"/>
        <v>9.0000000000001634E-2</v>
      </c>
    </row>
    <row r="75" spans="1:51" x14ac:dyDescent="0.25">
      <c r="A75" t="s">
        <v>1236</v>
      </c>
      <c r="B75" t="s">
        <v>1237</v>
      </c>
      <c r="C75" s="64">
        <v>50.15</v>
      </c>
      <c r="D75" s="92">
        <v>199</v>
      </c>
      <c r="E75" s="58">
        <f t="shared" si="24"/>
        <v>48.2</v>
      </c>
      <c r="F75" s="57">
        <f t="shared" si="23"/>
        <v>1.9499999999999957</v>
      </c>
      <c r="G75" s="89"/>
      <c r="H75" t="s">
        <v>889</v>
      </c>
      <c r="I75" t="s">
        <v>890</v>
      </c>
      <c r="J75" s="64">
        <v>17.25</v>
      </c>
      <c r="K75" s="92">
        <v>70</v>
      </c>
      <c r="L75" s="58">
        <f t="shared" si="35"/>
        <v>17.25</v>
      </c>
      <c r="M75" s="57">
        <f t="shared" si="25"/>
        <v>0</v>
      </c>
      <c r="N75" s="89"/>
      <c r="O75" t="s">
        <v>512</v>
      </c>
      <c r="P75" t="s">
        <v>121</v>
      </c>
      <c r="Q75" s="64">
        <v>20.45</v>
      </c>
      <c r="R75" s="92">
        <v>82</v>
      </c>
      <c r="S75" s="58">
        <f t="shared" si="26"/>
        <v>20.45</v>
      </c>
      <c r="T75" s="57">
        <f t="shared" si="27"/>
        <v>0</v>
      </c>
      <c r="U75" s="89"/>
      <c r="V75" t="s">
        <v>498</v>
      </c>
      <c r="W75" t="s">
        <v>499</v>
      </c>
      <c r="X75" s="64">
        <v>35.75</v>
      </c>
      <c r="Y75" s="92">
        <v>135</v>
      </c>
      <c r="Z75" s="58">
        <f t="shared" si="28"/>
        <v>34</v>
      </c>
      <c r="AA75" s="57">
        <f t="shared" si="29"/>
        <v>1.75</v>
      </c>
      <c r="AB75" s="89"/>
      <c r="AC75">
        <v>3813</v>
      </c>
      <c r="AD75" t="s">
        <v>37</v>
      </c>
      <c r="AE75" s="61">
        <v>30</v>
      </c>
      <c r="AF75" s="58">
        <f t="shared" si="30"/>
        <v>28.75</v>
      </c>
      <c r="AG75" s="57">
        <f t="shared" si="31"/>
        <v>1.25</v>
      </c>
      <c r="AH75" s="89"/>
      <c r="AI75">
        <v>37158</v>
      </c>
      <c r="AJ75" t="s">
        <v>65</v>
      </c>
      <c r="AK75" s="61">
        <v>33</v>
      </c>
      <c r="AL75" s="58">
        <f t="shared" si="32"/>
        <v>31.5</v>
      </c>
      <c r="AM75" s="57">
        <f t="shared" si="33"/>
        <v>1.5</v>
      </c>
      <c r="AN75" s="89"/>
      <c r="AO75" s="47">
        <v>25203</v>
      </c>
      <c r="AP75" s="48" t="s">
        <v>124</v>
      </c>
      <c r="AQ75" s="49">
        <v>17</v>
      </c>
      <c r="AR75" s="50">
        <f t="shared" si="34"/>
        <v>21.25</v>
      </c>
      <c r="AS75" s="48">
        <f t="shared" si="36"/>
        <v>1.25</v>
      </c>
      <c r="AT75" s="48"/>
      <c r="AU75" s="51">
        <v>25203</v>
      </c>
      <c r="AV75" s="51" t="s">
        <v>124</v>
      </c>
      <c r="AW75" s="52">
        <v>17.82</v>
      </c>
      <c r="AX75" s="40">
        <f t="shared" si="37"/>
        <v>19.38</v>
      </c>
      <c r="AY75" s="54">
        <f t="shared" si="38"/>
        <v>-1.5599999999999987</v>
      </c>
    </row>
    <row r="76" spans="1:51" x14ac:dyDescent="0.25">
      <c r="A76" t="s">
        <v>1756</v>
      </c>
      <c r="B76" t="s">
        <v>1757</v>
      </c>
      <c r="C76" s="64">
        <v>48.9</v>
      </c>
      <c r="D76" s="92">
        <v>199</v>
      </c>
      <c r="E76" s="58">
        <f t="shared" si="24"/>
        <v>0</v>
      </c>
      <c r="F76" s="57">
        <f t="shared" si="23"/>
        <v>0</v>
      </c>
      <c r="G76" s="89"/>
      <c r="H76">
        <v>81690</v>
      </c>
      <c r="I76" t="s">
        <v>1000</v>
      </c>
      <c r="J76" s="64">
        <v>17</v>
      </c>
      <c r="K76" s="92">
        <v>69</v>
      </c>
      <c r="L76" s="58">
        <f t="shared" si="35"/>
        <v>17</v>
      </c>
      <c r="M76" s="57">
        <f t="shared" si="25"/>
        <v>0</v>
      </c>
      <c r="N76" s="89"/>
      <c r="O76" t="s">
        <v>997</v>
      </c>
      <c r="P76" t="s">
        <v>122</v>
      </c>
      <c r="Q76" s="64">
        <v>14.25</v>
      </c>
      <c r="R76" s="92">
        <v>50</v>
      </c>
      <c r="S76" s="58">
        <f t="shared" si="26"/>
        <v>14.25</v>
      </c>
      <c r="T76" s="57">
        <f t="shared" si="27"/>
        <v>0</v>
      </c>
      <c r="U76" s="89"/>
      <c r="V76" t="s">
        <v>502</v>
      </c>
      <c r="W76" t="s">
        <v>503</v>
      </c>
      <c r="X76" s="64">
        <v>31</v>
      </c>
      <c r="Y76" s="92">
        <v>118</v>
      </c>
      <c r="Z76" s="58">
        <f t="shared" si="28"/>
        <v>29</v>
      </c>
      <c r="AA76" s="57">
        <f t="shared" si="29"/>
        <v>2</v>
      </c>
      <c r="AB76" s="89"/>
      <c r="AC76">
        <v>3832</v>
      </c>
      <c r="AD76" t="s">
        <v>114</v>
      </c>
      <c r="AE76" s="61">
        <v>19.75</v>
      </c>
      <c r="AF76" s="58">
        <f t="shared" si="30"/>
        <v>22</v>
      </c>
      <c r="AG76" s="57">
        <f t="shared" si="31"/>
        <v>-2.25</v>
      </c>
      <c r="AH76" s="89"/>
      <c r="AI76">
        <v>37160</v>
      </c>
      <c r="AJ76" t="s">
        <v>59</v>
      </c>
      <c r="AK76" s="61">
        <v>29</v>
      </c>
      <c r="AL76" s="58">
        <f t="shared" si="32"/>
        <v>27.5</v>
      </c>
      <c r="AM76" s="57">
        <f t="shared" si="33"/>
        <v>1.5</v>
      </c>
      <c r="AN76" s="89"/>
      <c r="AO76" s="47">
        <v>25205</v>
      </c>
      <c r="AP76" s="48" t="s">
        <v>125</v>
      </c>
      <c r="AQ76" s="49">
        <v>17</v>
      </c>
      <c r="AR76" s="50">
        <f t="shared" si="34"/>
        <v>21.25</v>
      </c>
      <c r="AS76" s="48">
        <f t="shared" si="36"/>
        <v>1.25</v>
      </c>
      <c r="AT76" s="48"/>
      <c r="AU76" s="51">
        <v>25205</v>
      </c>
      <c r="AV76" s="51" t="s">
        <v>125</v>
      </c>
      <c r="AW76" s="52">
        <v>17.82</v>
      </c>
      <c r="AX76" s="40">
        <f t="shared" si="37"/>
        <v>19.38</v>
      </c>
      <c r="AY76" s="54">
        <f t="shared" si="38"/>
        <v>-1.5599999999999987</v>
      </c>
    </row>
    <row r="77" spans="1:51" x14ac:dyDescent="0.25">
      <c r="A77" t="s">
        <v>1758</v>
      </c>
      <c r="B77" t="s">
        <v>1759</v>
      </c>
      <c r="C77" s="64">
        <v>56.35</v>
      </c>
      <c r="D77" s="92">
        <v>220</v>
      </c>
      <c r="E77" s="58">
        <f t="shared" si="24"/>
        <v>0</v>
      </c>
      <c r="F77" s="57">
        <f t="shared" si="23"/>
        <v>0</v>
      </c>
      <c r="G77" s="89"/>
      <c r="H77" t="s">
        <v>1246</v>
      </c>
      <c r="I77" t="s">
        <v>1247</v>
      </c>
      <c r="J77" s="64">
        <v>14.8</v>
      </c>
      <c r="K77" s="92">
        <v>60</v>
      </c>
      <c r="L77" s="58">
        <f t="shared" si="35"/>
        <v>0</v>
      </c>
      <c r="M77" s="57">
        <f t="shared" si="25"/>
        <v>0</v>
      </c>
      <c r="N77" s="89"/>
      <c r="O77" t="s">
        <v>998</v>
      </c>
      <c r="P77" t="s">
        <v>999</v>
      </c>
      <c r="Q77" s="64">
        <v>14</v>
      </c>
      <c r="R77" s="92">
        <v>57</v>
      </c>
      <c r="S77" s="58">
        <f t="shared" si="26"/>
        <v>0</v>
      </c>
      <c r="T77" s="57">
        <f t="shared" si="27"/>
        <v>0</v>
      </c>
      <c r="U77" s="89"/>
      <c r="V77" t="s">
        <v>867</v>
      </c>
      <c r="W77" t="s">
        <v>37</v>
      </c>
      <c r="X77" s="64">
        <v>31</v>
      </c>
      <c r="Y77" s="92">
        <v>115</v>
      </c>
      <c r="Z77" s="58">
        <f t="shared" si="28"/>
        <v>30</v>
      </c>
      <c r="AA77" s="57">
        <f t="shared" si="29"/>
        <v>1</v>
      </c>
      <c r="AB77" s="89"/>
      <c r="AC77" t="s">
        <v>286</v>
      </c>
      <c r="AD77" t="s">
        <v>223</v>
      </c>
      <c r="AE77" s="61">
        <v>27</v>
      </c>
      <c r="AF77" s="58">
        <f t="shared" si="30"/>
        <v>26.5</v>
      </c>
      <c r="AG77" s="57">
        <f t="shared" si="31"/>
        <v>0.5</v>
      </c>
      <c r="AH77" s="89"/>
      <c r="AI77">
        <v>37161</v>
      </c>
      <c r="AJ77" t="s">
        <v>144</v>
      </c>
      <c r="AK77" s="61">
        <v>33</v>
      </c>
      <c r="AL77" s="58">
        <f t="shared" si="32"/>
        <v>31.5</v>
      </c>
      <c r="AM77" s="57">
        <f t="shared" si="33"/>
        <v>1.5</v>
      </c>
      <c r="AN77" s="89"/>
      <c r="AO77" s="47">
        <v>25204</v>
      </c>
      <c r="AP77" s="48" t="s">
        <v>126</v>
      </c>
      <c r="AQ77" s="49">
        <v>14.5</v>
      </c>
      <c r="AR77" s="50">
        <f t="shared" si="34"/>
        <v>18.125</v>
      </c>
      <c r="AS77" s="48">
        <f t="shared" si="36"/>
        <v>1.25</v>
      </c>
      <c r="AT77" s="48"/>
      <c r="AU77" s="51">
        <v>25204</v>
      </c>
      <c r="AV77" s="51" t="s">
        <v>126</v>
      </c>
      <c r="AW77" s="52">
        <v>14.7</v>
      </c>
      <c r="AX77" s="40">
        <f t="shared" si="37"/>
        <v>16.529999999999998</v>
      </c>
      <c r="AY77" s="54">
        <f t="shared" si="38"/>
        <v>-1.8299999999999983</v>
      </c>
    </row>
    <row r="78" spans="1:51" x14ac:dyDescent="0.25">
      <c r="A78" t="s">
        <v>1760</v>
      </c>
      <c r="B78" t="s">
        <v>1761</v>
      </c>
      <c r="C78" s="64">
        <v>65</v>
      </c>
      <c r="D78" s="92">
        <v>240</v>
      </c>
      <c r="E78" s="58">
        <f t="shared" si="24"/>
        <v>0</v>
      </c>
      <c r="F78" s="57">
        <f t="shared" si="23"/>
        <v>0</v>
      </c>
      <c r="G78" s="89"/>
      <c r="H78" t="s">
        <v>1248</v>
      </c>
      <c r="I78" t="s">
        <v>1249</v>
      </c>
      <c r="J78" s="64">
        <v>31.9</v>
      </c>
      <c r="K78" s="92">
        <v>125</v>
      </c>
      <c r="L78" s="58">
        <f t="shared" si="35"/>
        <v>0</v>
      </c>
      <c r="M78" s="57">
        <f t="shared" si="25"/>
        <v>0</v>
      </c>
      <c r="N78" s="89"/>
      <c r="O78" t="s">
        <v>879</v>
      </c>
      <c r="P78" t="s">
        <v>517</v>
      </c>
      <c r="Q78" s="64">
        <v>21.75</v>
      </c>
      <c r="R78" s="92">
        <v>75</v>
      </c>
      <c r="S78" s="58">
        <f t="shared" si="26"/>
        <v>21.75</v>
      </c>
      <c r="T78" s="57">
        <f t="shared" si="27"/>
        <v>0</v>
      </c>
      <c r="U78" s="89"/>
      <c r="V78" t="s">
        <v>868</v>
      </c>
      <c r="W78" t="s">
        <v>115</v>
      </c>
      <c r="X78" s="64">
        <v>29.75</v>
      </c>
      <c r="Y78" s="92">
        <v>109</v>
      </c>
      <c r="Z78" s="58">
        <f t="shared" si="28"/>
        <v>27</v>
      </c>
      <c r="AA78" s="57">
        <f t="shared" si="29"/>
        <v>2.75</v>
      </c>
      <c r="AB78" s="89"/>
      <c r="AC78">
        <v>1369</v>
      </c>
      <c r="AD78" t="s">
        <v>115</v>
      </c>
      <c r="AE78" s="61">
        <v>27</v>
      </c>
      <c r="AF78" s="58">
        <f t="shared" si="30"/>
        <v>27</v>
      </c>
      <c r="AG78" s="57">
        <f t="shared" si="31"/>
        <v>0</v>
      </c>
      <c r="AH78" s="89"/>
      <c r="AI78">
        <v>37304</v>
      </c>
      <c r="AJ78" t="s">
        <v>109</v>
      </c>
      <c r="AK78" s="61">
        <v>36</v>
      </c>
      <c r="AL78" s="58">
        <f t="shared" si="32"/>
        <v>36</v>
      </c>
      <c r="AM78" s="57">
        <f t="shared" si="33"/>
        <v>0</v>
      </c>
      <c r="AN78" s="89"/>
      <c r="AO78" s="47">
        <v>25202</v>
      </c>
      <c r="AP78" s="48" t="s">
        <v>127</v>
      </c>
      <c r="AQ78" s="49">
        <v>17</v>
      </c>
      <c r="AR78" s="50">
        <f t="shared" si="34"/>
        <v>21.25</v>
      </c>
      <c r="AS78" s="48">
        <f t="shared" si="36"/>
        <v>1.25</v>
      </c>
      <c r="AT78" s="48"/>
      <c r="AU78" s="51">
        <v>25202</v>
      </c>
      <c r="AV78" s="51" t="s">
        <v>127</v>
      </c>
      <c r="AW78" s="52">
        <v>17.82</v>
      </c>
      <c r="AX78" s="40">
        <f t="shared" si="37"/>
        <v>19.38</v>
      </c>
      <c r="AY78" s="54">
        <f t="shared" si="38"/>
        <v>-1.5599999999999987</v>
      </c>
    </row>
    <row r="79" spans="1:51" x14ac:dyDescent="0.25">
      <c r="A79" t="s">
        <v>889</v>
      </c>
      <c r="B79" t="s">
        <v>890</v>
      </c>
      <c r="C79" s="64">
        <v>17.05</v>
      </c>
      <c r="D79" s="92">
        <v>70</v>
      </c>
      <c r="E79" s="58">
        <f t="shared" si="24"/>
        <v>17.25</v>
      </c>
      <c r="F79" s="57">
        <f t="shared" si="23"/>
        <v>-0.19999999999999929</v>
      </c>
      <c r="G79" s="89"/>
      <c r="H79" t="s">
        <v>1250</v>
      </c>
      <c r="I79" t="s">
        <v>1251</v>
      </c>
      <c r="J79" s="64">
        <v>13.75</v>
      </c>
      <c r="K79" s="92">
        <v>57</v>
      </c>
      <c r="L79" s="58">
        <f t="shared" si="35"/>
        <v>0</v>
      </c>
      <c r="M79" s="57">
        <f t="shared" si="25"/>
        <v>0</v>
      </c>
      <c r="N79" s="89"/>
      <c r="O79" t="s">
        <v>880</v>
      </c>
      <c r="P79" t="s">
        <v>518</v>
      </c>
      <c r="Q79" s="64">
        <v>21.75</v>
      </c>
      <c r="R79" s="92">
        <v>75</v>
      </c>
      <c r="S79" s="58">
        <f t="shared" si="26"/>
        <v>21.75</v>
      </c>
      <c r="T79" s="57">
        <f t="shared" si="27"/>
        <v>0</v>
      </c>
      <c r="U79" s="89"/>
      <c r="V79" t="s">
        <v>869</v>
      </c>
      <c r="W79" t="s">
        <v>116</v>
      </c>
      <c r="X79" s="64">
        <v>29.75</v>
      </c>
      <c r="Y79" s="92">
        <v>115</v>
      </c>
      <c r="Z79" s="58">
        <f t="shared" si="28"/>
        <v>28.75</v>
      </c>
      <c r="AA79" s="57">
        <f t="shared" si="29"/>
        <v>1</v>
      </c>
      <c r="AB79" s="89"/>
      <c r="AC79">
        <v>1451</v>
      </c>
      <c r="AD79" t="s">
        <v>116</v>
      </c>
      <c r="AE79" s="61">
        <v>28.75</v>
      </c>
      <c r="AF79" s="58">
        <f t="shared" si="30"/>
        <v>28.75</v>
      </c>
      <c r="AG79" s="57">
        <f t="shared" si="31"/>
        <v>0</v>
      </c>
      <c r="AH79" s="89"/>
      <c r="AI79">
        <v>37307</v>
      </c>
      <c r="AJ79" t="s">
        <v>74</v>
      </c>
      <c r="AK79" s="61">
        <v>40</v>
      </c>
      <c r="AL79" s="58">
        <f t="shared" si="32"/>
        <v>36</v>
      </c>
      <c r="AM79" s="57">
        <f t="shared" si="33"/>
        <v>4</v>
      </c>
      <c r="AN79" s="89"/>
      <c r="AO79" s="38">
        <v>25132</v>
      </c>
      <c r="AP79" s="38" t="s">
        <v>128</v>
      </c>
      <c r="AQ79" s="39">
        <v>23.25</v>
      </c>
      <c r="AR79" s="40">
        <f t="shared" si="34"/>
        <v>29.0625</v>
      </c>
      <c r="AS79" s="38">
        <f t="shared" si="36"/>
        <v>1.25</v>
      </c>
      <c r="AT79" s="38"/>
      <c r="AU79">
        <v>25132</v>
      </c>
      <c r="AV79" t="s">
        <v>128</v>
      </c>
      <c r="AW79" s="52">
        <v>27.66</v>
      </c>
      <c r="AX79" s="40">
        <f t="shared" si="37"/>
        <v>26.504999999999999</v>
      </c>
      <c r="AY79" s="54">
        <f t="shared" si="38"/>
        <v>1.1550000000000011</v>
      </c>
    </row>
    <row r="80" spans="1:51" x14ac:dyDescent="0.25">
      <c r="A80" t="s">
        <v>870</v>
      </c>
      <c r="B80" t="s">
        <v>871</v>
      </c>
      <c r="C80" s="64">
        <v>17.05</v>
      </c>
      <c r="D80" s="92">
        <v>70</v>
      </c>
      <c r="E80" s="58">
        <f t="shared" si="24"/>
        <v>17.25</v>
      </c>
      <c r="F80" s="57">
        <f t="shared" si="23"/>
        <v>-0.19999999999999929</v>
      </c>
      <c r="G80" s="89"/>
      <c r="H80" t="s">
        <v>1003</v>
      </c>
      <c r="I80" t="s">
        <v>1004</v>
      </c>
      <c r="J80" s="64">
        <v>37.799999999999997</v>
      </c>
      <c r="K80" s="92">
        <v>145</v>
      </c>
      <c r="L80" s="58">
        <f t="shared" si="35"/>
        <v>36.049999999999997</v>
      </c>
      <c r="M80" s="57">
        <f t="shared" si="25"/>
        <v>1.75</v>
      </c>
      <c r="N80" s="89"/>
      <c r="O80" t="s">
        <v>881</v>
      </c>
      <c r="P80" t="s">
        <v>126</v>
      </c>
      <c r="Q80" s="64">
        <v>21.75</v>
      </c>
      <c r="R80" s="92">
        <v>75</v>
      </c>
      <c r="S80" s="58">
        <f t="shared" si="26"/>
        <v>21.75</v>
      </c>
      <c r="T80" s="57">
        <f t="shared" si="27"/>
        <v>0</v>
      </c>
      <c r="U80" s="89"/>
      <c r="V80" t="s">
        <v>870</v>
      </c>
      <c r="W80" t="s">
        <v>871</v>
      </c>
      <c r="X80" s="64">
        <v>17.25</v>
      </c>
      <c r="Y80" s="92">
        <v>69</v>
      </c>
      <c r="Z80" s="58">
        <f t="shared" si="28"/>
        <v>0</v>
      </c>
      <c r="AA80" s="57">
        <f t="shared" si="29"/>
        <v>0</v>
      </c>
      <c r="AB80" s="89"/>
      <c r="AC80" t="s">
        <v>504</v>
      </c>
      <c r="AD80" t="s">
        <v>505</v>
      </c>
      <c r="AE80" s="61">
        <v>30</v>
      </c>
      <c r="AF80" s="58">
        <f t="shared" si="30"/>
        <v>0</v>
      </c>
      <c r="AG80" s="57">
        <f t="shared" si="31"/>
        <v>0</v>
      </c>
      <c r="AH80" s="89"/>
      <c r="AI80">
        <v>81670</v>
      </c>
      <c r="AJ80" t="s">
        <v>62</v>
      </c>
      <c r="AK80" s="61">
        <v>18.75</v>
      </c>
      <c r="AL80" s="58">
        <f t="shared" si="32"/>
        <v>15</v>
      </c>
      <c r="AM80" s="57">
        <f t="shared" si="33"/>
        <v>3.75</v>
      </c>
      <c r="AN80" s="89"/>
      <c r="AO80" s="41">
        <v>6137</v>
      </c>
      <c r="AP80" s="38" t="s">
        <v>129</v>
      </c>
      <c r="AQ80" s="39">
        <v>72.75</v>
      </c>
      <c r="AR80" s="40">
        <f t="shared" si="34"/>
        <v>90.9375</v>
      </c>
      <c r="AS80" s="38">
        <f t="shared" si="36"/>
        <v>1.25</v>
      </c>
      <c r="AT80" s="38"/>
      <c r="AU80">
        <v>6137</v>
      </c>
      <c r="AV80" t="s">
        <v>129</v>
      </c>
      <c r="AW80" s="52">
        <v>87.34</v>
      </c>
      <c r="AX80" s="40">
        <f t="shared" si="37"/>
        <v>82.934999999999988</v>
      </c>
      <c r="AY80" s="54">
        <f t="shared" si="38"/>
        <v>4.4050000000000153</v>
      </c>
    </row>
    <row r="81" spans="1:51" x14ac:dyDescent="0.25">
      <c r="A81" t="s">
        <v>907</v>
      </c>
      <c r="B81" t="s">
        <v>908</v>
      </c>
      <c r="C81" s="64">
        <v>17.920000000000002</v>
      </c>
      <c r="D81" s="92">
        <v>75</v>
      </c>
      <c r="E81" s="58">
        <f t="shared" si="24"/>
        <v>18.25</v>
      </c>
      <c r="F81" s="57">
        <f t="shared" si="23"/>
        <v>-0.32999999999999829</v>
      </c>
      <c r="G81" s="89"/>
      <c r="H81" t="s">
        <v>903</v>
      </c>
      <c r="I81" t="s">
        <v>139</v>
      </c>
      <c r="J81" s="64">
        <v>27.5</v>
      </c>
      <c r="K81" s="92">
        <v>99</v>
      </c>
      <c r="L81" s="58">
        <f t="shared" si="35"/>
        <v>27.5</v>
      </c>
      <c r="M81" s="57">
        <f t="shared" si="25"/>
        <v>0</v>
      </c>
      <c r="N81" s="89"/>
      <c r="O81" t="s">
        <v>882</v>
      </c>
      <c r="P81" t="s">
        <v>228</v>
      </c>
      <c r="Q81" s="64">
        <v>21.75</v>
      </c>
      <c r="R81" s="92">
        <v>75</v>
      </c>
      <c r="S81" s="58">
        <f t="shared" si="26"/>
        <v>21.75</v>
      </c>
      <c r="T81" s="57">
        <f t="shared" si="27"/>
        <v>0</v>
      </c>
      <c r="U81" s="89"/>
      <c r="V81" t="s">
        <v>506</v>
      </c>
      <c r="W81" t="s">
        <v>507</v>
      </c>
      <c r="X81" s="64">
        <v>20</v>
      </c>
      <c r="Y81" s="92">
        <v>80</v>
      </c>
      <c r="Z81" s="58">
        <f t="shared" si="28"/>
        <v>22.5</v>
      </c>
      <c r="AA81" s="57">
        <f t="shared" si="29"/>
        <v>-2.5</v>
      </c>
      <c r="AB81" s="89"/>
      <c r="AC81" t="s">
        <v>224</v>
      </c>
      <c r="AD81" t="s">
        <v>225</v>
      </c>
      <c r="AE81" s="61">
        <v>32</v>
      </c>
      <c r="AF81" s="58">
        <f t="shared" si="30"/>
        <v>33</v>
      </c>
      <c r="AG81" s="57">
        <f t="shared" si="31"/>
        <v>-1</v>
      </c>
      <c r="AH81" s="89"/>
      <c r="AI81">
        <v>90073</v>
      </c>
      <c r="AJ81" t="s">
        <v>206</v>
      </c>
      <c r="AK81" s="61">
        <v>22</v>
      </c>
      <c r="AL81" s="58">
        <f t="shared" si="32"/>
        <v>0</v>
      </c>
      <c r="AM81" s="57">
        <f t="shared" si="33"/>
        <v>0</v>
      </c>
      <c r="AN81" s="89"/>
      <c r="AO81" s="38">
        <v>25454</v>
      </c>
      <c r="AP81" s="38" t="s">
        <v>130</v>
      </c>
      <c r="AQ81" s="39">
        <v>32.25</v>
      </c>
      <c r="AR81" s="40">
        <f t="shared" si="34"/>
        <v>40.3125</v>
      </c>
      <c r="AS81" s="38">
        <f t="shared" si="36"/>
        <v>1.25</v>
      </c>
      <c r="AT81" s="38"/>
      <c r="AU81">
        <v>25454</v>
      </c>
      <c r="AV81" t="s">
        <v>130</v>
      </c>
      <c r="AW81" s="52">
        <v>38.909999999999997</v>
      </c>
      <c r="AX81" s="40">
        <f t="shared" si="37"/>
        <v>36.764999999999993</v>
      </c>
      <c r="AY81" s="54">
        <f t="shared" si="38"/>
        <v>2.1450000000000031</v>
      </c>
    </row>
    <row r="82" spans="1:51" x14ac:dyDescent="0.25">
      <c r="A82" t="s">
        <v>1244</v>
      </c>
      <c r="B82" t="s">
        <v>1245</v>
      </c>
      <c r="C82" s="64">
        <v>44.66</v>
      </c>
      <c r="D82" s="92">
        <v>169</v>
      </c>
      <c r="E82" s="58">
        <f t="shared" si="24"/>
        <v>35.25</v>
      </c>
      <c r="F82" s="57">
        <f t="shared" si="23"/>
        <v>9.4099999999999966</v>
      </c>
      <c r="G82" s="89"/>
      <c r="H82" t="s">
        <v>526</v>
      </c>
      <c r="I82" t="s">
        <v>142</v>
      </c>
      <c r="J82" s="64">
        <v>15</v>
      </c>
      <c r="K82" s="92">
        <v>57</v>
      </c>
      <c r="L82" s="58">
        <f t="shared" si="35"/>
        <v>15</v>
      </c>
      <c r="M82" s="57">
        <f t="shared" si="25"/>
        <v>0</v>
      </c>
      <c r="N82" s="89"/>
      <c r="O82" t="s">
        <v>883</v>
      </c>
      <c r="P82" t="s">
        <v>884</v>
      </c>
      <c r="Q82" s="64">
        <v>22.7</v>
      </c>
      <c r="R82" s="92">
        <v>80</v>
      </c>
      <c r="S82" s="58">
        <f t="shared" si="26"/>
        <v>22.5</v>
      </c>
      <c r="T82" s="57">
        <f t="shared" si="27"/>
        <v>0.19999999999999929</v>
      </c>
      <c r="U82" s="89"/>
      <c r="V82" t="s">
        <v>872</v>
      </c>
      <c r="W82" t="s">
        <v>873</v>
      </c>
      <c r="X82" s="64">
        <v>14.75</v>
      </c>
      <c r="Y82" s="92">
        <v>57</v>
      </c>
      <c r="Z82" s="58">
        <f t="shared" si="28"/>
        <v>0</v>
      </c>
      <c r="AA82" s="57">
        <f t="shared" si="29"/>
        <v>0</v>
      </c>
      <c r="AB82" s="89"/>
      <c r="AC82">
        <v>3833</v>
      </c>
      <c r="AD82" t="s">
        <v>118</v>
      </c>
      <c r="AE82" s="61">
        <v>19.75</v>
      </c>
      <c r="AF82" s="58">
        <f t="shared" si="30"/>
        <v>22</v>
      </c>
      <c r="AG82" s="57">
        <f t="shared" si="31"/>
        <v>-2.25</v>
      </c>
      <c r="AH82" s="89"/>
      <c r="AI82" t="s">
        <v>182</v>
      </c>
      <c r="AJ82" t="s">
        <v>183</v>
      </c>
      <c r="AK82" s="61">
        <v>27</v>
      </c>
      <c r="AL82" s="58">
        <f t="shared" si="32"/>
        <v>0</v>
      </c>
      <c r="AM82" s="57">
        <f t="shared" si="33"/>
        <v>0</v>
      </c>
      <c r="AN82" s="89"/>
      <c r="AO82" s="41">
        <v>25462</v>
      </c>
      <c r="AP82" s="38" t="s">
        <v>131</v>
      </c>
      <c r="AQ82" s="39">
        <v>15.25</v>
      </c>
      <c r="AR82" s="40">
        <f t="shared" si="34"/>
        <v>19.0625</v>
      </c>
      <c r="AS82" s="38">
        <f t="shared" si="36"/>
        <v>1.25</v>
      </c>
      <c r="AT82" s="38"/>
      <c r="AU82">
        <v>25462</v>
      </c>
      <c r="AV82" t="s">
        <v>131</v>
      </c>
      <c r="AW82" s="52">
        <v>17.66</v>
      </c>
      <c r="AX82" s="40">
        <f t="shared" si="37"/>
        <v>17.384999999999998</v>
      </c>
      <c r="AY82" s="54">
        <f t="shared" si="38"/>
        <v>0.27500000000000213</v>
      </c>
    </row>
    <row r="83" spans="1:51" x14ac:dyDescent="0.25">
      <c r="A83" t="s">
        <v>1762</v>
      </c>
      <c r="B83" t="s">
        <v>1763</v>
      </c>
      <c r="C83" s="64">
        <v>41.65</v>
      </c>
      <c r="D83" s="92">
        <v>159</v>
      </c>
      <c r="E83" s="58">
        <f t="shared" si="24"/>
        <v>0</v>
      </c>
      <c r="F83" s="57">
        <f t="shared" si="23"/>
        <v>0</v>
      </c>
      <c r="G83" s="89"/>
      <c r="H83" t="s">
        <v>1252</v>
      </c>
      <c r="I83" t="s">
        <v>1253</v>
      </c>
      <c r="J83" s="64">
        <v>13.75</v>
      </c>
      <c r="K83" s="92">
        <v>57</v>
      </c>
      <c r="L83" s="58">
        <f t="shared" si="35"/>
        <v>0</v>
      </c>
      <c r="M83" s="57">
        <f t="shared" si="25"/>
        <v>0</v>
      </c>
      <c r="N83" s="89"/>
      <c r="O83" t="s">
        <v>885</v>
      </c>
      <c r="P83" t="s">
        <v>229</v>
      </c>
      <c r="Q83" s="64">
        <v>21.75</v>
      </c>
      <c r="R83" s="92">
        <v>75</v>
      </c>
      <c r="S83" s="58">
        <f t="shared" si="26"/>
        <v>21.75</v>
      </c>
      <c r="T83" s="57">
        <f t="shared" si="27"/>
        <v>0</v>
      </c>
      <c r="U83" s="89"/>
      <c r="V83" t="s">
        <v>874</v>
      </c>
      <c r="W83" t="s">
        <v>120</v>
      </c>
      <c r="X83" s="64">
        <v>24.75</v>
      </c>
      <c r="Y83" s="92">
        <v>87</v>
      </c>
      <c r="Z83" s="58">
        <f t="shared" si="28"/>
        <v>24.75</v>
      </c>
      <c r="AA83" s="57">
        <f t="shared" si="29"/>
        <v>0</v>
      </c>
      <c r="AB83" s="89"/>
      <c r="AC83" t="s">
        <v>506</v>
      </c>
      <c r="AD83" t="s">
        <v>507</v>
      </c>
      <c r="AE83" s="61">
        <v>22.5</v>
      </c>
      <c r="AF83" s="58">
        <f t="shared" si="30"/>
        <v>0</v>
      </c>
      <c r="AG83" s="57">
        <f t="shared" si="31"/>
        <v>0</v>
      </c>
      <c r="AH83" s="89"/>
      <c r="AI83" t="s">
        <v>232</v>
      </c>
      <c r="AJ83" t="s">
        <v>233</v>
      </c>
      <c r="AK83" s="61">
        <v>19.399999999999999</v>
      </c>
      <c r="AL83" s="58">
        <f t="shared" si="32"/>
        <v>0</v>
      </c>
      <c r="AM83" s="57">
        <f t="shared" si="33"/>
        <v>0</v>
      </c>
      <c r="AN83" s="89"/>
      <c r="AO83" s="41">
        <v>25460</v>
      </c>
      <c r="AP83" s="38" t="s">
        <v>132</v>
      </c>
      <c r="AQ83" s="39">
        <v>13.5</v>
      </c>
      <c r="AR83" s="40">
        <f t="shared" si="34"/>
        <v>16.875</v>
      </c>
      <c r="AS83" s="38">
        <f t="shared" si="36"/>
        <v>1.25</v>
      </c>
      <c r="AT83" s="38"/>
      <c r="AU83">
        <v>25460</v>
      </c>
      <c r="AV83" t="s">
        <v>132</v>
      </c>
      <c r="AW83" s="52">
        <v>15.48</v>
      </c>
      <c r="AX83" s="40">
        <f t="shared" si="37"/>
        <v>15.389999999999999</v>
      </c>
      <c r="AY83" s="54">
        <f t="shared" si="38"/>
        <v>9.0000000000001634E-2</v>
      </c>
    </row>
    <row r="84" spans="1:51" x14ac:dyDescent="0.25">
      <c r="A84" t="s">
        <v>481</v>
      </c>
      <c r="B84" t="s">
        <v>482</v>
      </c>
      <c r="C84" s="64">
        <v>103.1</v>
      </c>
      <c r="D84" s="92">
        <v>415</v>
      </c>
      <c r="E84" s="58">
        <f t="shared" si="24"/>
        <v>99.1</v>
      </c>
      <c r="F84" s="57">
        <f t="shared" si="23"/>
        <v>4</v>
      </c>
      <c r="G84" s="89"/>
      <c r="H84" t="s">
        <v>906</v>
      </c>
      <c r="I84" t="s">
        <v>144</v>
      </c>
      <c r="J84" s="64">
        <v>41.4</v>
      </c>
      <c r="K84" s="92">
        <v>155</v>
      </c>
      <c r="L84" s="58">
        <f t="shared" si="35"/>
        <v>38.549999999999997</v>
      </c>
      <c r="M84" s="57">
        <f t="shared" si="25"/>
        <v>2.8500000000000014</v>
      </c>
      <c r="N84" s="89"/>
      <c r="O84" t="s">
        <v>886</v>
      </c>
      <c r="P84" t="s">
        <v>519</v>
      </c>
      <c r="Q84" s="64">
        <v>21.75</v>
      </c>
      <c r="R84" s="92">
        <v>75</v>
      </c>
      <c r="S84" s="58">
        <f t="shared" si="26"/>
        <v>21.75</v>
      </c>
      <c r="T84" s="57">
        <f t="shared" si="27"/>
        <v>0</v>
      </c>
      <c r="U84" s="89"/>
      <c r="V84" t="s">
        <v>510</v>
      </c>
      <c r="W84" t="s">
        <v>511</v>
      </c>
      <c r="X84" s="64">
        <v>35</v>
      </c>
      <c r="Y84" s="92">
        <v>135</v>
      </c>
      <c r="Z84" s="58">
        <f t="shared" si="28"/>
        <v>34</v>
      </c>
      <c r="AA84" s="57">
        <f t="shared" si="29"/>
        <v>1</v>
      </c>
      <c r="AB84" s="89"/>
      <c r="AC84" t="s">
        <v>508</v>
      </c>
      <c r="AD84" t="s">
        <v>509</v>
      </c>
      <c r="AE84" s="61">
        <v>15</v>
      </c>
      <c r="AF84" s="58">
        <f t="shared" si="30"/>
        <v>0</v>
      </c>
      <c r="AG84" s="57">
        <f t="shared" si="31"/>
        <v>0</v>
      </c>
      <c r="AH84" s="89"/>
      <c r="AI84" t="s">
        <v>240</v>
      </c>
      <c r="AJ84" t="s">
        <v>241</v>
      </c>
      <c r="AK84" s="61">
        <v>13.25</v>
      </c>
      <c r="AL84" s="58">
        <f t="shared" si="32"/>
        <v>0</v>
      </c>
      <c r="AM84" s="57">
        <f t="shared" si="33"/>
        <v>0</v>
      </c>
      <c r="AN84" s="89"/>
      <c r="AO84" s="41">
        <v>25467</v>
      </c>
      <c r="AP84" s="38" t="s">
        <v>133</v>
      </c>
      <c r="AQ84" s="39">
        <v>16</v>
      </c>
      <c r="AR84" s="40">
        <f t="shared" si="34"/>
        <v>20</v>
      </c>
      <c r="AS84" s="38">
        <f t="shared" si="36"/>
        <v>1.25</v>
      </c>
      <c r="AT84" s="38"/>
      <c r="AU84">
        <v>25467</v>
      </c>
      <c r="AV84" t="s">
        <v>133</v>
      </c>
      <c r="AW84" s="52">
        <v>18.600000000000001</v>
      </c>
      <c r="AX84" s="40">
        <f t="shared" si="37"/>
        <v>18.239999999999998</v>
      </c>
      <c r="AY84" s="54">
        <f t="shared" si="38"/>
        <v>0.36000000000000298</v>
      </c>
    </row>
    <row r="85" spans="1:51" x14ac:dyDescent="0.25">
      <c r="A85" t="s">
        <v>535</v>
      </c>
      <c r="B85" t="s">
        <v>536</v>
      </c>
      <c r="C85" s="64">
        <v>105.42</v>
      </c>
      <c r="D85" s="92">
        <v>425</v>
      </c>
      <c r="E85" s="58">
        <f t="shared" si="24"/>
        <v>105.6</v>
      </c>
      <c r="F85" s="57">
        <f t="shared" si="23"/>
        <v>-0.17999999999999261</v>
      </c>
      <c r="G85" s="89"/>
      <c r="H85" t="s">
        <v>907</v>
      </c>
      <c r="I85" t="s">
        <v>908</v>
      </c>
      <c r="J85" s="64">
        <v>18.25</v>
      </c>
      <c r="K85" s="92">
        <v>74</v>
      </c>
      <c r="L85" s="58">
        <f t="shared" si="35"/>
        <v>18.25</v>
      </c>
      <c r="M85" s="57">
        <f t="shared" si="25"/>
        <v>0</v>
      </c>
      <c r="N85" s="89"/>
      <c r="O85" t="s">
        <v>520</v>
      </c>
      <c r="P85" t="s">
        <v>521</v>
      </c>
      <c r="Q85" s="64">
        <v>22.5</v>
      </c>
      <c r="R85" s="92">
        <v>80</v>
      </c>
      <c r="S85" s="58">
        <f t="shared" si="26"/>
        <v>22.5</v>
      </c>
      <c r="T85" s="57">
        <f t="shared" si="27"/>
        <v>0</v>
      </c>
      <c r="U85" s="89"/>
      <c r="V85" t="s">
        <v>875</v>
      </c>
      <c r="W85" t="s">
        <v>876</v>
      </c>
      <c r="X85" s="64">
        <v>31</v>
      </c>
      <c r="Y85" s="92">
        <v>118</v>
      </c>
      <c r="Z85" s="58">
        <f t="shared" si="28"/>
        <v>0</v>
      </c>
      <c r="AA85" s="57">
        <f t="shared" si="29"/>
        <v>0</v>
      </c>
      <c r="AB85" s="89"/>
      <c r="AC85">
        <v>25109</v>
      </c>
      <c r="AD85" t="s">
        <v>120</v>
      </c>
      <c r="AE85" s="61">
        <v>24.75</v>
      </c>
      <c r="AF85" s="58">
        <f t="shared" si="30"/>
        <v>24.75</v>
      </c>
      <c r="AG85" s="57">
        <f t="shared" si="31"/>
        <v>0</v>
      </c>
      <c r="AH85" s="89"/>
      <c r="AI85" t="s">
        <v>178</v>
      </c>
      <c r="AJ85" t="s">
        <v>179</v>
      </c>
      <c r="AK85" s="61">
        <v>10.85</v>
      </c>
      <c r="AL85" s="58">
        <f t="shared" si="32"/>
        <v>0</v>
      </c>
      <c r="AM85" s="57">
        <f t="shared" si="33"/>
        <v>0</v>
      </c>
      <c r="AN85" s="89"/>
      <c r="AO85" s="41">
        <v>37310</v>
      </c>
      <c r="AP85" s="38" t="s">
        <v>134</v>
      </c>
      <c r="AQ85" s="39">
        <v>36</v>
      </c>
      <c r="AR85" s="40">
        <f t="shared" si="34"/>
        <v>45</v>
      </c>
      <c r="AS85" s="38">
        <f t="shared" si="36"/>
        <v>1.25</v>
      </c>
      <c r="AT85" s="38"/>
      <c r="AU85">
        <v>37310</v>
      </c>
      <c r="AV85" t="s">
        <v>134</v>
      </c>
      <c r="AW85" s="52">
        <v>41.4</v>
      </c>
      <c r="AX85" s="40">
        <f t="shared" si="37"/>
        <v>41.04</v>
      </c>
      <c r="AY85" s="54">
        <f t="shared" si="38"/>
        <v>0.35999999999999943</v>
      </c>
    </row>
    <row r="86" spans="1:51" x14ac:dyDescent="0.25">
      <c r="A86" t="s">
        <v>805</v>
      </c>
      <c r="B86" t="s">
        <v>806</v>
      </c>
      <c r="C86" s="64">
        <v>111.65</v>
      </c>
      <c r="D86" s="92">
        <v>425</v>
      </c>
      <c r="E86" s="58">
        <f t="shared" si="24"/>
        <v>111.6</v>
      </c>
      <c r="F86" s="57">
        <f t="shared" si="23"/>
        <v>5.0000000000011369E-2</v>
      </c>
      <c r="G86" s="89"/>
      <c r="H86" t="s">
        <v>535</v>
      </c>
      <c r="I86" t="s">
        <v>536</v>
      </c>
      <c r="J86" s="64">
        <v>105.6</v>
      </c>
      <c r="K86" s="92">
        <v>425</v>
      </c>
      <c r="L86" s="58">
        <f t="shared" si="35"/>
        <v>100</v>
      </c>
      <c r="M86" s="57">
        <f t="shared" si="25"/>
        <v>5.5999999999999943</v>
      </c>
      <c r="N86" s="89"/>
      <c r="O86" t="s">
        <v>889</v>
      </c>
      <c r="P86" t="s">
        <v>890</v>
      </c>
      <c r="Q86" s="64">
        <v>17.25</v>
      </c>
      <c r="R86" s="92">
        <v>69</v>
      </c>
      <c r="S86" s="58">
        <f t="shared" si="26"/>
        <v>17.25</v>
      </c>
      <c r="T86" s="57">
        <f t="shared" si="27"/>
        <v>0</v>
      </c>
      <c r="U86" s="89"/>
      <c r="V86" t="s">
        <v>512</v>
      </c>
      <c r="W86" t="s">
        <v>121</v>
      </c>
      <c r="X86" s="64">
        <v>20.45</v>
      </c>
      <c r="Y86" s="92">
        <v>82</v>
      </c>
      <c r="Z86" s="58">
        <f t="shared" si="28"/>
        <v>20.45</v>
      </c>
      <c r="AA86" s="57">
        <f t="shared" si="29"/>
        <v>0</v>
      </c>
      <c r="AB86" s="89"/>
      <c r="AC86" t="s">
        <v>510</v>
      </c>
      <c r="AD86" t="s">
        <v>511</v>
      </c>
      <c r="AE86" s="61">
        <v>34</v>
      </c>
      <c r="AF86" s="58">
        <f t="shared" si="30"/>
        <v>0</v>
      </c>
      <c r="AG86" s="57">
        <f t="shared" si="31"/>
        <v>0</v>
      </c>
      <c r="AH86" s="89"/>
      <c r="AI86" t="s">
        <v>190</v>
      </c>
      <c r="AJ86" t="s">
        <v>191</v>
      </c>
      <c r="AK86" s="61">
        <v>18</v>
      </c>
      <c r="AL86" s="58">
        <f t="shared" si="32"/>
        <v>0</v>
      </c>
      <c r="AM86" s="57">
        <f t="shared" si="33"/>
        <v>0</v>
      </c>
      <c r="AN86" s="89"/>
      <c r="AO86" s="38">
        <v>25445</v>
      </c>
      <c r="AP86" s="38" t="s">
        <v>135</v>
      </c>
      <c r="AQ86" s="39">
        <v>13.5</v>
      </c>
      <c r="AR86" s="40">
        <f t="shared" si="34"/>
        <v>16.875</v>
      </c>
      <c r="AS86" s="38">
        <f t="shared" si="36"/>
        <v>1.25</v>
      </c>
      <c r="AT86" s="38"/>
      <c r="AU86">
        <v>25445</v>
      </c>
      <c r="AV86" t="s">
        <v>135</v>
      </c>
      <c r="AW86" s="52">
        <v>15.48</v>
      </c>
      <c r="AX86" s="40">
        <f t="shared" si="37"/>
        <v>15.389999999999999</v>
      </c>
      <c r="AY86" s="54">
        <f t="shared" si="38"/>
        <v>9.0000000000001634E-2</v>
      </c>
    </row>
    <row r="87" spans="1:51" x14ac:dyDescent="0.25">
      <c r="A87" t="s">
        <v>854</v>
      </c>
      <c r="B87" t="s">
        <v>855</v>
      </c>
      <c r="C87" s="64">
        <v>105.42</v>
      </c>
      <c r="D87" s="92">
        <v>425</v>
      </c>
      <c r="E87" s="58">
        <f t="shared" si="24"/>
        <v>105.6</v>
      </c>
      <c r="F87" s="57">
        <f t="shared" si="23"/>
        <v>-0.17999999999999261</v>
      </c>
      <c r="G87" s="89"/>
      <c r="H87" t="s">
        <v>909</v>
      </c>
      <c r="I87" t="s">
        <v>910</v>
      </c>
      <c r="J87" s="64">
        <v>14.25</v>
      </c>
      <c r="K87" s="92">
        <v>57</v>
      </c>
      <c r="L87" s="58">
        <f t="shared" si="35"/>
        <v>14.25</v>
      </c>
      <c r="M87" s="57">
        <f t="shared" si="25"/>
        <v>0</v>
      </c>
      <c r="N87" s="89"/>
      <c r="O87">
        <v>81690</v>
      </c>
      <c r="P87" t="s">
        <v>1000</v>
      </c>
      <c r="Q87" s="64">
        <v>17</v>
      </c>
      <c r="R87" s="92">
        <v>69</v>
      </c>
      <c r="S87" s="58">
        <f t="shared" si="26"/>
        <v>0</v>
      </c>
      <c r="T87" s="57">
        <f t="shared" si="27"/>
        <v>0</v>
      </c>
      <c r="U87" s="89"/>
      <c r="V87" t="s">
        <v>513</v>
      </c>
      <c r="W87" t="s">
        <v>514</v>
      </c>
      <c r="X87" s="64">
        <v>15.25</v>
      </c>
      <c r="Y87" s="92">
        <v>57</v>
      </c>
      <c r="Z87" s="58">
        <f t="shared" si="28"/>
        <v>15</v>
      </c>
      <c r="AA87" s="57">
        <f t="shared" si="29"/>
        <v>0.25</v>
      </c>
      <c r="AB87" s="89"/>
      <c r="AC87">
        <v>25111</v>
      </c>
      <c r="AD87" t="s">
        <v>121</v>
      </c>
      <c r="AE87" s="61">
        <v>20.45</v>
      </c>
      <c r="AF87" s="58">
        <f t="shared" si="30"/>
        <v>20.45</v>
      </c>
      <c r="AG87" s="57">
        <f t="shared" si="31"/>
        <v>0</v>
      </c>
      <c r="AH87" s="89"/>
      <c r="AI87" t="s">
        <v>176</v>
      </c>
      <c r="AJ87" t="s">
        <v>177</v>
      </c>
      <c r="AK87" s="61">
        <v>18.75</v>
      </c>
      <c r="AL87" s="58">
        <f t="shared" si="32"/>
        <v>0</v>
      </c>
      <c r="AM87" s="57">
        <f t="shared" si="33"/>
        <v>0</v>
      </c>
      <c r="AN87" s="89"/>
      <c r="AO87" s="38">
        <v>25505</v>
      </c>
      <c r="AP87" s="38" t="s">
        <v>136</v>
      </c>
      <c r="AQ87" s="39">
        <v>8.75</v>
      </c>
      <c r="AR87" s="40">
        <f t="shared" si="34"/>
        <v>10.9375</v>
      </c>
      <c r="AS87" s="38">
        <f t="shared" si="36"/>
        <v>1.25</v>
      </c>
      <c r="AT87" s="38"/>
      <c r="AU87">
        <v>25505</v>
      </c>
      <c r="AV87" t="s">
        <v>136</v>
      </c>
      <c r="AW87" s="52">
        <v>9.5399999999999991</v>
      </c>
      <c r="AX87" s="40">
        <f t="shared" si="37"/>
        <v>9.9749999999999996</v>
      </c>
      <c r="AY87" s="54">
        <f t="shared" si="38"/>
        <v>-0.4350000000000005</v>
      </c>
    </row>
    <row r="88" spans="1:51" x14ac:dyDescent="0.25">
      <c r="A88" t="s">
        <v>1266</v>
      </c>
      <c r="B88" t="s">
        <v>1267</v>
      </c>
      <c r="C88" s="64">
        <v>110.1</v>
      </c>
      <c r="D88" s="92">
        <v>415</v>
      </c>
      <c r="E88" s="58">
        <f t="shared" si="24"/>
        <v>106.25</v>
      </c>
      <c r="F88" s="57">
        <f t="shared" si="23"/>
        <v>3.8499999999999943</v>
      </c>
      <c r="G88" s="89"/>
      <c r="H88" t="s">
        <v>913</v>
      </c>
      <c r="I88" t="s">
        <v>148</v>
      </c>
      <c r="J88" s="64">
        <v>39.6</v>
      </c>
      <c r="K88" s="92">
        <v>149</v>
      </c>
      <c r="L88" s="58">
        <f t="shared" si="35"/>
        <v>36.85</v>
      </c>
      <c r="M88" s="57">
        <f t="shared" si="25"/>
        <v>2.75</v>
      </c>
      <c r="N88" s="89"/>
      <c r="O88" t="s">
        <v>893</v>
      </c>
      <c r="P88" t="s">
        <v>894</v>
      </c>
      <c r="Q88" s="64">
        <v>14.5</v>
      </c>
      <c r="R88" s="92">
        <v>57</v>
      </c>
      <c r="S88" s="58">
        <f t="shared" si="26"/>
        <v>14.5</v>
      </c>
      <c r="T88" s="57">
        <f t="shared" si="27"/>
        <v>0</v>
      </c>
      <c r="U88" s="89"/>
      <c r="V88" t="s">
        <v>515</v>
      </c>
      <c r="W88" t="s">
        <v>516</v>
      </c>
      <c r="X88" s="64">
        <v>42.5</v>
      </c>
      <c r="Y88" s="92">
        <v>170</v>
      </c>
      <c r="Z88" s="58">
        <f t="shared" si="28"/>
        <v>39</v>
      </c>
      <c r="AA88" s="57">
        <f t="shared" si="29"/>
        <v>3.5</v>
      </c>
      <c r="AB88" s="89"/>
      <c r="AC88" t="s">
        <v>513</v>
      </c>
      <c r="AD88" t="s">
        <v>514</v>
      </c>
      <c r="AE88" s="61">
        <v>15</v>
      </c>
      <c r="AF88" s="58">
        <f t="shared" si="30"/>
        <v>0</v>
      </c>
      <c r="AG88" s="57">
        <f t="shared" si="31"/>
        <v>0</v>
      </c>
      <c r="AH88" s="89"/>
      <c r="AI88" t="s">
        <v>234</v>
      </c>
      <c r="AJ88" t="s">
        <v>235</v>
      </c>
      <c r="AK88" s="61">
        <v>28</v>
      </c>
      <c r="AL88" s="58">
        <f t="shared" si="32"/>
        <v>0</v>
      </c>
      <c r="AM88" s="57">
        <f t="shared" si="33"/>
        <v>0</v>
      </c>
      <c r="AN88" s="89"/>
      <c r="AO88" s="38">
        <v>6139</v>
      </c>
      <c r="AP88" s="38" t="s">
        <v>137</v>
      </c>
      <c r="AQ88" s="39">
        <v>72.75</v>
      </c>
      <c r="AR88" s="40">
        <f t="shared" si="34"/>
        <v>90.9375</v>
      </c>
      <c r="AS88" s="38">
        <f t="shared" si="36"/>
        <v>1.25</v>
      </c>
      <c r="AT88" s="38"/>
      <c r="AU88">
        <v>6139</v>
      </c>
      <c r="AV88" t="s">
        <v>137</v>
      </c>
      <c r="AW88" s="52">
        <v>87.34</v>
      </c>
      <c r="AX88" s="40">
        <f t="shared" si="37"/>
        <v>82.934999999999988</v>
      </c>
      <c r="AY88" s="54">
        <f t="shared" si="38"/>
        <v>4.4050000000000153</v>
      </c>
    </row>
    <row r="89" spans="1:51" x14ac:dyDescent="0.25">
      <c r="A89" t="s">
        <v>1225</v>
      </c>
      <c r="B89" t="s">
        <v>1226</v>
      </c>
      <c r="C89" s="64">
        <v>107.25</v>
      </c>
      <c r="D89" s="92">
        <v>399</v>
      </c>
      <c r="E89" s="58">
        <f t="shared" si="24"/>
        <v>99.65</v>
      </c>
      <c r="F89" s="57">
        <f t="shared" si="23"/>
        <v>7.5999999999999943</v>
      </c>
      <c r="G89" s="89"/>
      <c r="H89" t="s">
        <v>1254</v>
      </c>
      <c r="I89" t="s">
        <v>1255</v>
      </c>
      <c r="J89" s="64">
        <v>13.75</v>
      </c>
      <c r="K89" s="92">
        <v>57</v>
      </c>
      <c r="L89" s="58">
        <f t="shared" si="35"/>
        <v>0</v>
      </c>
      <c r="M89" s="57">
        <f t="shared" si="25"/>
        <v>0</v>
      </c>
      <c r="N89" s="89"/>
      <c r="O89" t="s">
        <v>1001</v>
      </c>
      <c r="P89" t="s">
        <v>1002</v>
      </c>
      <c r="Q89" s="64">
        <v>39.15</v>
      </c>
      <c r="R89" s="92">
        <v>149</v>
      </c>
      <c r="S89" s="58">
        <f t="shared" si="26"/>
        <v>0</v>
      </c>
      <c r="T89" s="57">
        <f t="shared" si="27"/>
        <v>0</v>
      </c>
      <c r="U89" s="89"/>
      <c r="V89">
        <v>25507</v>
      </c>
      <c r="W89" t="s">
        <v>122</v>
      </c>
      <c r="X89" s="64">
        <v>14.25</v>
      </c>
      <c r="Y89" s="92">
        <v>50</v>
      </c>
      <c r="Z89" s="58">
        <f t="shared" si="28"/>
        <v>14.25</v>
      </c>
      <c r="AA89" s="57">
        <f t="shared" si="29"/>
        <v>0</v>
      </c>
      <c r="AB89" s="89"/>
      <c r="AC89" t="s">
        <v>515</v>
      </c>
      <c r="AD89" t="s">
        <v>516</v>
      </c>
      <c r="AE89" s="61">
        <v>39</v>
      </c>
      <c r="AF89" s="58">
        <f t="shared" si="30"/>
        <v>0</v>
      </c>
      <c r="AG89" s="57">
        <f t="shared" si="31"/>
        <v>0</v>
      </c>
      <c r="AH89" s="89"/>
      <c r="AI89" t="s">
        <v>188</v>
      </c>
      <c r="AJ89" t="s">
        <v>189</v>
      </c>
      <c r="AK89" s="61">
        <v>31.25</v>
      </c>
      <c r="AL89" s="58">
        <f t="shared" si="32"/>
        <v>0</v>
      </c>
      <c r="AM89" s="57">
        <f t="shared" si="33"/>
        <v>0</v>
      </c>
      <c r="AN89" s="89"/>
      <c r="AO89" s="41">
        <v>6128</v>
      </c>
      <c r="AP89" s="38" t="s">
        <v>138</v>
      </c>
      <c r="AQ89" s="39">
        <v>72.75</v>
      </c>
      <c r="AR89" s="40">
        <f t="shared" si="34"/>
        <v>90.9375</v>
      </c>
      <c r="AS89" s="38">
        <f t="shared" si="36"/>
        <v>1.25</v>
      </c>
      <c r="AT89" s="38"/>
      <c r="AU89">
        <v>6128</v>
      </c>
      <c r="AV89" t="s">
        <v>138</v>
      </c>
      <c r="AW89" s="52">
        <v>87.34</v>
      </c>
      <c r="AX89" s="40">
        <f t="shared" si="37"/>
        <v>82.934999999999988</v>
      </c>
      <c r="AY89" s="54">
        <f t="shared" si="38"/>
        <v>4.4050000000000153</v>
      </c>
    </row>
    <row r="90" spans="1:51" x14ac:dyDescent="0.25">
      <c r="A90" t="s">
        <v>2191</v>
      </c>
      <c r="B90" t="s">
        <v>1764</v>
      </c>
      <c r="C90" s="64">
        <v>124.65</v>
      </c>
      <c r="D90" s="92">
        <v>440</v>
      </c>
      <c r="E90" s="58">
        <f t="shared" si="24"/>
        <v>0</v>
      </c>
      <c r="F90" s="57">
        <f t="shared" si="23"/>
        <v>0</v>
      </c>
      <c r="G90" s="89"/>
      <c r="H90" t="s">
        <v>914</v>
      </c>
      <c r="I90" t="s">
        <v>915</v>
      </c>
      <c r="J90" s="64">
        <v>16.75</v>
      </c>
      <c r="K90" s="92">
        <v>63</v>
      </c>
      <c r="L90" s="58">
        <f t="shared" si="35"/>
        <v>16.75</v>
      </c>
      <c r="M90" s="57">
        <f t="shared" si="25"/>
        <v>0</v>
      </c>
      <c r="N90" s="89"/>
      <c r="O90" t="s">
        <v>1003</v>
      </c>
      <c r="P90" t="s">
        <v>1004</v>
      </c>
      <c r="Q90" s="64">
        <v>36.049999999999997</v>
      </c>
      <c r="R90" s="92">
        <v>139</v>
      </c>
      <c r="S90" s="58">
        <f t="shared" si="26"/>
        <v>0</v>
      </c>
      <c r="T90" s="57">
        <f t="shared" si="27"/>
        <v>0</v>
      </c>
      <c r="U90" s="89"/>
      <c r="V90" t="s">
        <v>877</v>
      </c>
      <c r="W90" t="s">
        <v>878</v>
      </c>
      <c r="X90" s="64">
        <v>18.25</v>
      </c>
      <c r="Y90" s="92">
        <v>73</v>
      </c>
      <c r="Z90" s="58">
        <f t="shared" si="28"/>
        <v>0</v>
      </c>
      <c r="AA90" s="57">
        <f t="shared" si="29"/>
        <v>0</v>
      </c>
      <c r="AB90" s="89"/>
      <c r="AC90">
        <v>25507</v>
      </c>
      <c r="AD90" t="s">
        <v>122</v>
      </c>
      <c r="AE90" s="61">
        <v>14.25</v>
      </c>
      <c r="AF90" s="58">
        <f t="shared" si="30"/>
        <v>14.85</v>
      </c>
      <c r="AG90" s="57">
        <f t="shared" si="31"/>
        <v>-0.59999999999999964</v>
      </c>
      <c r="AH90" s="89"/>
      <c r="AI90" t="s">
        <v>186</v>
      </c>
      <c r="AJ90" t="s">
        <v>187</v>
      </c>
      <c r="AK90" s="61">
        <v>14</v>
      </c>
      <c r="AL90" s="58">
        <f t="shared" si="32"/>
        <v>0</v>
      </c>
      <c r="AM90" s="57">
        <f t="shared" si="33"/>
        <v>0</v>
      </c>
      <c r="AN90" s="89"/>
      <c r="AO90" s="41">
        <v>25100</v>
      </c>
      <c r="AP90" s="38" t="s">
        <v>139</v>
      </c>
      <c r="AQ90" s="39">
        <v>23.75</v>
      </c>
      <c r="AR90" s="40">
        <f t="shared" si="34"/>
        <v>29.6875</v>
      </c>
      <c r="AS90" s="38">
        <f t="shared" si="36"/>
        <v>1.25</v>
      </c>
      <c r="AT90" s="38"/>
      <c r="AU90">
        <v>25100</v>
      </c>
      <c r="AV90" t="s">
        <v>139</v>
      </c>
      <c r="AW90" s="52">
        <v>28.29</v>
      </c>
      <c r="AX90" s="40">
        <f t="shared" si="37"/>
        <v>27.074999999999999</v>
      </c>
      <c r="AY90" s="54">
        <f t="shared" si="38"/>
        <v>1.2149999999999999</v>
      </c>
    </row>
    <row r="91" spans="1:51" x14ac:dyDescent="0.25">
      <c r="A91" t="s">
        <v>2192</v>
      </c>
      <c r="B91" t="s">
        <v>1765</v>
      </c>
      <c r="C91" s="64">
        <v>116.75</v>
      </c>
      <c r="D91" s="92">
        <v>425</v>
      </c>
      <c r="E91" s="58">
        <f t="shared" si="24"/>
        <v>0</v>
      </c>
      <c r="F91" s="57">
        <f t="shared" si="23"/>
        <v>0</v>
      </c>
      <c r="G91" s="89"/>
      <c r="H91" t="s">
        <v>1256</v>
      </c>
      <c r="I91" t="s">
        <v>1257</v>
      </c>
      <c r="J91" s="64">
        <v>33.1</v>
      </c>
      <c r="K91" s="92">
        <v>125</v>
      </c>
      <c r="L91" s="58">
        <f t="shared" si="35"/>
        <v>0</v>
      </c>
      <c r="M91" s="57">
        <f t="shared" si="25"/>
        <v>0</v>
      </c>
      <c r="N91" s="89"/>
      <c r="O91" t="s">
        <v>903</v>
      </c>
      <c r="P91" t="s">
        <v>139</v>
      </c>
      <c r="Q91" s="64">
        <v>27.5</v>
      </c>
      <c r="R91" s="92">
        <v>99</v>
      </c>
      <c r="S91" s="58">
        <f t="shared" si="26"/>
        <v>27.5</v>
      </c>
      <c r="T91" s="57">
        <f t="shared" si="27"/>
        <v>0</v>
      </c>
      <c r="U91" s="89"/>
      <c r="V91" t="s">
        <v>879</v>
      </c>
      <c r="W91" t="s">
        <v>517</v>
      </c>
      <c r="X91" s="64">
        <v>21.75</v>
      </c>
      <c r="Y91" s="92">
        <v>75</v>
      </c>
      <c r="Z91" s="58">
        <f t="shared" si="28"/>
        <v>20</v>
      </c>
      <c r="AA91" s="57">
        <f t="shared" si="29"/>
        <v>1.75</v>
      </c>
      <c r="AB91" s="89"/>
      <c r="AC91">
        <v>25203</v>
      </c>
      <c r="AD91" t="s">
        <v>517</v>
      </c>
      <c r="AE91" s="61">
        <v>20</v>
      </c>
      <c r="AF91" s="58">
        <f t="shared" si="30"/>
        <v>20.5</v>
      </c>
      <c r="AG91" s="57">
        <f t="shared" si="31"/>
        <v>-0.5</v>
      </c>
      <c r="AH91" s="89"/>
      <c r="AI91" t="s">
        <v>236</v>
      </c>
      <c r="AJ91" t="s">
        <v>237</v>
      </c>
      <c r="AK91" s="61">
        <v>20</v>
      </c>
      <c r="AL91" s="58">
        <f t="shared" si="32"/>
        <v>0</v>
      </c>
      <c r="AM91" s="57">
        <f t="shared" si="33"/>
        <v>0</v>
      </c>
      <c r="AN91" s="89"/>
      <c r="AO91" s="41">
        <v>1371</v>
      </c>
      <c r="AP91" s="38" t="s">
        <v>140</v>
      </c>
      <c r="AQ91" s="39">
        <v>26.5</v>
      </c>
      <c r="AR91" s="40">
        <f t="shared" si="34"/>
        <v>33.125</v>
      </c>
      <c r="AS91" s="38">
        <f t="shared" si="36"/>
        <v>1.25</v>
      </c>
      <c r="AT91" s="38"/>
      <c r="AU91">
        <v>1371</v>
      </c>
      <c r="AV91" t="s">
        <v>140</v>
      </c>
      <c r="AW91" s="52">
        <v>29.53</v>
      </c>
      <c r="AX91" s="40">
        <f t="shared" si="37"/>
        <v>30.209999999999997</v>
      </c>
      <c r="AY91" s="54">
        <f t="shared" si="38"/>
        <v>-0.67999999999999616</v>
      </c>
    </row>
    <row r="92" spans="1:51" x14ac:dyDescent="0.25">
      <c r="A92" t="s">
        <v>250</v>
      </c>
      <c r="B92" t="s">
        <v>251</v>
      </c>
      <c r="C92" s="64">
        <v>41</v>
      </c>
      <c r="D92" s="92">
        <v>155</v>
      </c>
      <c r="E92" s="58">
        <f t="shared" si="24"/>
        <v>37.450000000000003</v>
      </c>
      <c r="F92" s="57">
        <f t="shared" si="23"/>
        <v>3.5499999999999972</v>
      </c>
      <c r="G92" s="89"/>
      <c r="H92" t="s">
        <v>922</v>
      </c>
      <c r="I92" t="s">
        <v>541</v>
      </c>
      <c r="J92" s="64">
        <v>18.5</v>
      </c>
      <c r="K92" s="92">
        <v>69</v>
      </c>
      <c r="L92" s="58">
        <f t="shared" si="35"/>
        <v>18.5</v>
      </c>
      <c r="M92" s="57">
        <f t="shared" si="25"/>
        <v>0</v>
      </c>
      <c r="N92" s="89"/>
      <c r="O92" t="s">
        <v>526</v>
      </c>
      <c r="P92" t="s">
        <v>142</v>
      </c>
      <c r="Q92" s="64">
        <v>15</v>
      </c>
      <c r="R92" s="92">
        <v>57</v>
      </c>
      <c r="S92" s="58">
        <f t="shared" si="26"/>
        <v>15</v>
      </c>
      <c r="T92" s="57">
        <f t="shared" si="27"/>
        <v>0</v>
      </c>
      <c r="U92" s="89"/>
      <c r="V92" t="s">
        <v>880</v>
      </c>
      <c r="W92" t="s">
        <v>518</v>
      </c>
      <c r="X92" s="64">
        <v>21.75</v>
      </c>
      <c r="Y92" s="92">
        <v>75</v>
      </c>
      <c r="Z92" s="58">
        <f t="shared" si="28"/>
        <v>20</v>
      </c>
      <c r="AA92" s="57">
        <f t="shared" si="29"/>
        <v>1.75</v>
      </c>
      <c r="AB92" s="89"/>
      <c r="AC92">
        <v>25205</v>
      </c>
      <c r="AD92" t="s">
        <v>518</v>
      </c>
      <c r="AE92" s="61">
        <v>20</v>
      </c>
      <c r="AF92" s="58">
        <f t="shared" si="30"/>
        <v>20.5</v>
      </c>
      <c r="AG92" s="57">
        <f t="shared" si="31"/>
        <v>-0.5</v>
      </c>
      <c r="AH92" s="89"/>
      <c r="AI92" t="s">
        <v>196</v>
      </c>
      <c r="AJ92" t="s">
        <v>197</v>
      </c>
      <c r="AK92" s="61">
        <v>14</v>
      </c>
      <c r="AL92" s="58">
        <f t="shared" si="32"/>
        <v>0</v>
      </c>
      <c r="AM92" s="57">
        <f t="shared" si="33"/>
        <v>0</v>
      </c>
      <c r="AN92" s="89"/>
      <c r="AO92" s="41">
        <v>6135</v>
      </c>
      <c r="AP92" s="38" t="s">
        <v>141</v>
      </c>
      <c r="AQ92" s="39">
        <v>72.75</v>
      </c>
      <c r="AR92" s="40">
        <f t="shared" si="34"/>
        <v>90.9375</v>
      </c>
      <c r="AS92" s="38">
        <f t="shared" si="36"/>
        <v>1.25</v>
      </c>
      <c r="AT92" s="38"/>
      <c r="AU92">
        <v>6135</v>
      </c>
      <c r="AV92" t="s">
        <v>141</v>
      </c>
      <c r="AW92" s="52">
        <v>87.34</v>
      </c>
      <c r="AX92" s="40">
        <f t="shared" si="37"/>
        <v>82.934999999999988</v>
      </c>
      <c r="AY92" s="54">
        <f t="shared" si="38"/>
        <v>4.4050000000000153</v>
      </c>
    </row>
    <row r="93" spans="1:51" x14ac:dyDescent="0.25">
      <c r="A93" t="s">
        <v>1003</v>
      </c>
      <c r="B93" t="s">
        <v>1004</v>
      </c>
      <c r="C93" s="64">
        <v>41.15</v>
      </c>
      <c r="D93" s="92">
        <v>155</v>
      </c>
      <c r="E93" s="58">
        <f t="shared" si="24"/>
        <v>37.799999999999997</v>
      </c>
      <c r="F93" s="57">
        <f>IF(E93=0,0,C93-E93)</f>
        <v>3.3500000000000014</v>
      </c>
      <c r="G93" s="89"/>
      <c r="H93" t="s">
        <v>923</v>
      </c>
      <c r="I93" t="s">
        <v>924</v>
      </c>
      <c r="J93" s="64">
        <v>14.75</v>
      </c>
      <c r="K93" s="92">
        <v>57</v>
      </c>
      <c r="L93" s="58">
        <f t="shared" si="35"/>
        <v>14.75</v>
      </c>
      <c r="M93" s="57">
        <f t="shared" si="25"/>
        <v>0</v>
      </c>
      <c r="N93" s="89"/>
      <c r="O93" t="s">
        <v>1005</v>
      </c>
      <c r="P93" t="s">
        <v>1006</v>
      </c>
      <c r="Q93" s="64">
        <v>14.4</v>
      </c>
      <c r="R93" s="92">
        <v>57</v>
      </c>
      <c r="S93" s="58">
        <f t="shared" si="26"/>
        <v>0</v>
      </c>
      <c r="T93" s="57">
        <f t="shared" si="27"/>
        <v>0</v>
      </c>
      <c r="U93" s="89"/>
      <c r="V93" t="s">
        <v>881</v>
      </c>
      <c r="W93" t="s">
        <v>126</v>
      </c>
      <c r="X93" s="64">
        <v>21.75</v>
      </c>
      <c r="Y93" s="92">
        <v>75</v>
      </c>
      <c r="Z93" s="58">
        <f t="shared" si="28"/>
        <v>20</v>
      </c>
      <c r="AA93" s="57">
        <f t="shared" si="29"/>
        <v>1.75</v>
      </c>
      <c r="AB93" s="89"/>
      <c r="AC93">
        <v>25204</v>
      </c>
      <c r="AD93" t="s">
        <v>126</v>
      </c>
      <c r="AE93" s="61">
        <v>20</v>
      </c>
      <c r="AF93" s="58">
        <f t="shared" si="30"/>
        <v>17.5</v>
      </c>
      <c r="AG93" s="57">
        <f t="shared" si="31"/>
        <v>2.5</v>
      </c>
      <c r="AH93" s="89"/>
      <c r="AI93" t="s">
        <v>244</v>
      </c>
      <c r="AJ93" t="s">
        <v>245</v>
      </c>
      <c r="AK93" s="61">
        <v>14</v>
      </c>
      <c r="AL93" s="58">
        <f t="shared" si="32"/>
        <v>0</v>
      </c>
      <c r="AM93" s="57">
        <f t="shared" si="33"/>
        <v>0</v>
      </c>
      <c r="AN93" s="89"/>
      <c r="AO93" s="38">
        <v>25440</v>
      </c>
      <c r="AP93" s="38" t="s">
        <v>142</v>
      </c>
      <c r="AQ93" s="39">
        <v>13.5</v>
      </c>
      <c r="AR93" s="40">
        <f t="shared" si="34"/>
        <v>16.875</v>
      </c>
      <c r="AS93" s="38">
        <f t="shared" si="36"/>
        <v>1.25</v>
      </c>
      <c r="AT93" s="38"/>
      <c r="AU93">
        <v>25440</v>
      </c>
      <c r="AV93" t="s">
        <v>142</v>
      </c>
      <c r="AW93" s="52">
        <v>15.48</v>
      </c>
      <c r="AX93" s="40">
        <f t="shared" si="37"/>
        <v>15.389999999999999</v>
      </c>
      <c r="AY93" s="54">
        <f t="shared" si="38"/>
        <v>9.0000000000001634E-2</v>
      </c>
    </row>
    <row r="94" spans="1:51" x14ac:dyDescent="0.25">
      <c r="A94" t="s">
        <v>1256</v>
      </c>
      <c r="B94" t="s">
        <v>1257</v>
      </c>
      <c r="C94" s="64">
        <v>33.1</v>
      </c>
      <c r="D94" s="92">
        <v>125</v>
      </c>
      <c r="E94" s="58">
        <f t="shared" si="24"/>
        <v>33.1</v>
      </c>
      <c r="F94" s="57">
        <f>IF(E94=0,0,C94-E94)</f>
        <v>0</v>
      </c>
      <c r="G94" s="89"/>
      <c r="H94" t="s">
        <v>250</v>
      </c>
      <c r="I94" t="s">
        <v>251</v>
      </c>
      <c r="J94" s="64">
        <v>37.450000000000003</v>
      </c>
      <c r="K94" s="92">
        <v>145</v>
      </c>
      <c r="L94" s="58">
        <f t="shared" si="35"/>
        <v>35.700000000000003</v>
      </c>
      <c r="M94" s="57">
        <f t="shared" si="25"/>
        <v>1.75</v>
      </c>
      <c r="N94" s="89"/>
      <c r="O94" t="s">
        <v>1007</v>
      </c>
      <c r="P94" t="s">
        <v>1008</v>
      </c>
      <c r="Q94" s="64">
        <v>15.55</v>
      </c>
      <c r="R94" s="92">
        <v>59</v>
      </c>
      <c r="S94" s="58">
        <f t="shared" si="26"/>
        <v>0</v>
      </c>
      <c r="T94" s="57">
        <f t="shared" si="27"/>
        <v>0</v>
      </c>
      <c r="U94" s="89"/>
      <c r="V94" t="s">
        <v>882</v>
      </c>
      <c r="W94" t="s">
        <v>228</v>
      </c>
      <c r="X94" s="64">
        <v>21.75</v>
      </c>
      <c r="Y94" s="92">
        <v>75</v>
      </c>
      <c r="Z94" s="58">
        <f t="shared" si="28"/>
        <v>20</v>
      </c>
      <c r="AA94" s="57">
        <f t="shared" si="29"/>
        <v>1.75</v>
      </c>
      <c r="AB94" s="89"/>
      <c r="AC94">
        <v>25238</v>
      </c>
      <c r="AD94" t="s">
        <v>228</v>
      </c>
      <c r="AE94" s="61">
        <v>20</v>
      </c>
      <c r="AF94" s="58">
        <f t="shared" si="30"/>
        <v>20.5</v>
      </c>
      <c r="AG94" s="57">
        <f t="shared" si="31"/>
        <v>-0.5</v>
      </c>
      <c r="AH94" s="89"/>
      <c r="AI94" t="s">
        <v>211</v>
      </c>
      <c r="AJ94" t="s">
        <v>212</v>
      </c>
      <c r="AK94" s="61">
        <v>14</v>
      </c>
      <c r="AL94" s="58">
        <f t="shared" si="32"/>
        <v>0</v>
      </c>
      <c r="AM94" s="57">
        <f t="shared" si="33"/>
        <v>0</v>
      </c>
      <c r="AN94" s="89"/>
      <c r="AO94" s="38">
        <v>25134</v>
      </c>
      <c r="AP94" s="38" t="s">
        <v>143</v>
      </c>
      <c r="AQ94" s="39">
        <v>16</v>
      </c>
      <c r="AR94" s="40">
        <f t="shared" si="34"/>
        <v>20</v>
      </c>
      <c r="AS94" s="38">
        <f t="shared" si="36"/>
        <v>1.25</v>
      </c>
      <c r="AT94" s="38"/>
      <c r="AU94">
        <v>25134</v>
      </c>
      <c r="AV94" t="s">
        <v>143</v>
      </c>
      <c r="AW94" s="52">
        <v>18.600000000000001</v>
      </c>
      <c r="AX94" s="40">
        <f t="shared" si="37"/>
        <v>18.239999999999998</v>
      </c>
      <c r="AY94" s="54">
        <f t="shared" si="38"/>
        <v>0.36000000000000298</v>
      </c>
    </row>
    <row r="95" spans="1:51" x14ac:dyDescent="0.25">
      <c r="A95" t="s">
        <v>1248</v>
      </c>
      <c r="B95" t="s">
        <v>1249</v>
      </c>
      <c r="C95" s="64">
        <v>37.25</v>
      </c>
      <c r="D95" s="92">
        <v>139</v>
      </c>
      <c r="E95" s="58">
        <f t="shared" si="24"/>
        <v>31.9</v>
      </c>
      <c r="F95" s="57">
        <f>IF(E95=0,0,C95-E95)</f>
        <v>5.3500000000000014</v>
      </c>
      <c r="G95" s="89"/>
      <c r="H95" t="s">
        <v>930</v>
      </c>
      <c r="I95" t="s">
        <v>931</v>
      </c>
      <c r="J95" s="64">
        <v>49.1</v>
      </c>
      <c r="K95" s="92">
        <v>199</v>
      </c>
      <c r="L95" s="58">
        <f t="shared" si="35"/>
        <v>46.85</v>
      </c>
      <c r="M95" s="57">
        <f t="shared" si="25"/>
        <v>2.25</v>
      </c>
      <c r="N95" s="89"/>
      <c r="O95" t="s">
        <v>906</v>
      </c>
      <c r="P95" t="s">
        <v>144</v>
      </c>
      <c r="Q95" s="64">
        <v>38.549999999999997</v>
      </c>
      <c r="R95" s="92">
        <v>145</v>
      </c>
      <c r="S95" s="58">
        <f t="shared" si="26"/>
        <v>35</v>
      </c>
      <c r="T95" s="57">
        <f t="shared" si="27"/>
        <v>3.5499999999999972</v>
      </c>
      <c r="U95" s="89"/>
      <c r="V95" t="s">
        <v>883</v>
      </c>
      <c r="W95" t="s">
        <v>884</v>
      </c>
      <c r="X95" s="64">
        <v>22.5</v>
      </c>
      <c r="Y95" s="92">
        <v>78</v>
      </c>
      <c r="Z95" s="58">
        <f t="shared" si="28"/>
        <v>0</v>
      </c>
      <c r="AA95" s="57">
        <f t="shared" si="29"/>
        <v>0</v>
      </c>
      <c r="AB95" s="89"/>
      <c r="AC95">
        <v>25237</v>
      </c>
      <c r="AD95" t="s">
        <v>229</v>
      </c>
      <c r="AE95" s="61">
        <v>20</v>
      </c>
      <c r="AF95" s="58">
        <f t="shared" si="30"/>
        <v>20.5</v>
      </c>
      <c r="AG95" s="57">
        <f t="shared" si="31"/>
        <v>-0.5</v>
      </c>
      <c r="AH95" s="89"/>
      <c r="AI95" t="s">
        <v>246</v>
      </c>
      <c r="AJ95" t="s">
        <v>247</v>
      </c>
      <c r="AK95" s="61">
        <v>15.5</v>
      </c>
      <c r="AL95" s="58">
        <f t="shared" si="32"/>
        <v>0</v>
      </c>
      <c r="AM95" s="57">
        <f t="shared" si="33"/>
        <v>0</v>
      </c>
      <c r="AN95" s="89"/>
      <c r="AO95" s="41">
        <v>37161</v>
      </c>
      <c r="AP95" s="38" t="s">
        <v>144</v>
      </c>
      <c r="AQ95" s="39">
        <v>31.5</v>
      </c>
      <c r="AR95" s="40">
        <f t="shared" si="34"/>
        <v>39.375</v>
      </c>
      <c r="AS95" s="38">
        <f t="shared" si="36"/>
        <v>1.25</v>
      </c>
      <c r="AT95" s="38"/>
      <c r="AU95">
        <v>37161</v>
      </c>
      <c r="AV95" t="s">
        <v>144</v>
      </c>
      <c r="AW95" s="52">
        <v>35.78</v>
      </c>
      <c r="AX95" s="40">
        <f t="shared" si="37"/>
        <v>35.909999999999997</v>
      </c>
      <c r="AY95" s="54">
        <f t="shared" si="38"/>
        <v>-0.12999999999999545</v>
      </c>
    </row>
    <row r="96" spans="1:51" x14ac:dyDescent="0.25">
      <c r="A96" t="s">
        <v>1730</v>
      </c>
      <c r="B96" t="s">
        <v>1227</v>
      </c>
      <c r="C96" s="64">
        <v>39.369999999999997</v>
      </c>
      <c r="D96" s="92">
        <v>149</v>
      </c>
      <c r="E96" s="58">
        <f t="shared" si="24"/>
        <v>39.950000000000003</v>
      </c>
      <c r="F96" s="57">
        <f>IF(E96=0,0,C96-E96)</f>
        <v>-0.5800000000000054</v>
      </c>
      <c r="G96" s="89"/>
      <c r="H96" t="s">
        <v>934</v>
      </c>
      <c r="I96" t="s">
        <v>154</v>
      </c>
      <c r="J96" s="64">
        <v>25.5</v>
      </c>
      <c r="K96" s="92">
        <v>90</v>
      </c>
      <c r="L96" s="58">
        <f t="shared" si="35"/>
        <v>25.5</v>
      </c>
      <c r="M96" s="57">
        <f t="shared" si="25"/>
        <v>0</v>
      </c>
      <c r="N96" s="89"/>
      <c r="O96" t="s">
        <v>907</v>
      </c>
      <c r="P96" t="s">
        <v>908</v>
      </c>
      <c r="Q96" s="64">
        <v>18.25</v>
      </c>
      <c r="R96" s="92">
        <v>73</v>
      </c>
      <c r="S96" s="58">
        <f t="shared" si="26"/>
        <v>18.25</v>
      </c>
      <c r="T96" s="57">
        <f t="shared" si="27"/>
        <v>0</v>
      </c>
      <c r="U96" s="89"/>
      <c r="V96" t="s">
        <v>885</v>
      </c>
      <c r="W96" t="s">
        <v>229</v>
      </c>
      <c r="X96" s="64">
        <v>21.75</v>
      </c>
      <c r="Y96" s="92">
        <v>75</v>
      </c>
      <c r="Z96" s="58">
        <f t="shared" si="28"/>
        <v>20</v>
      </c>
      <c r="AA96" s="57">
        <f t="shared" si="29"/>
        <v>1.75</v>
      </c>
      <c r="AB96" s="89"/>
      <c r="AC96">
        <v>25202</v>
      </c>
      <c r="AD96" t="s">
        <v>519</v>
      </c>
      <c r="AE96" s="61">
        <v>20</v>
      </c>
      <c r="AF96" s="58">
        <f t="shared" si="30"/>
        <v>20.5</v>
      </c>
      <c r="AG96" s="57">
        <f t="shared" si="31"/>
        <v>-0.5</v>
      </c>
      <c r="AH96" s="89"/>
      <c r="AI96" t="s">
        <v>204</v>
      </c>
      <c r="AJ96" t="s">
        <v>205</v>
      </c>
      <c r="AK96" s="61">
        <v>14</v>
      </c>
      <c r="AL96" s="58">
        <f t="shared" si="32"/>
        <v>0</v>
      </c>
      <c r="AM96" s="57">
        <f t="shared" si="33"/>
        <v>0</v>
      </c>
      <c r="AN96" s="89"/>
      <c r="AO96" s="38">
        <v>25441</v>
      </c>
      <c r="AP96" s="38" t="s">
        <v>145</v>
      </c>
      <c r="AQ96" s="39">
        <v>13.5</v>
      </c>
      <c r="AR96" s="40">
        <f t="shared" si="34"/>
        <v>16.875</v>
      </c>
      <c r="AS96" s="38">
        <f t="shared" si="36"/>
        <v>1.25</v>
      </c>
      <c r="AT96" s="38"/>
      <c r="AU96">
        <v>25441</v>
      </c>
      <c r="AV96" t="s">
        <v>145</v>
      </c>
      <c r="AW96" s="52">
        <v>15.48</v>
      </c>
      <c r="AX96" s="40">
        <f t="shared" si="37"/>
        <v>15.389999999999999</v>
      </c>
      <c r="AY96" s="54">
        <f t="shared" si="38"/>
        <v>9.0000000000001634E-2</v>
      </c>
    </row>
    <row r="97" spans="1:51" x14ac:dyDescent="0.25">
      <c r="A97" t="s">
        <v>1262</v>
      </c>
      <c r="B97" t="s">
        <v>1263</v>
      </c>
      <c r="C97" s="64">
        <v>41.82</v>
      </c>
      <c r="D97" s="92">
        <v>159</v>
      </c>
      <c r="E97" s="58">
        <f t="shared" si="24"/>
        <v>35.35</v>
      </c>
      <c r="F97" s="57">
        <f t="shared" si="23"/>
        <v>6.4699999999999989</v>
      </c>
      <c r="G97" s="89"/>
      <c r="H97" t="s">
        <v>937</v>
      </c>
      <c r="I97" t="s">
        <v>156</v>
      </c>
      <c r="J97" s="64">
        <v>26</v>
      </c>
      <c r="K97" s="92">
        <v>95</v>
      </c>
      <c r="L97" s="58">
        <f t="shared" si="35"/>
        <v>26</v>
      </c>
      <c r="M97" s="57">
        <f t="shared" si="25"/>
        <v>0</v>
      </c>
      <c r="N97" s="89"/>
      <c r="O97" t="s">
        <v>1009</v>
      </c>
      <c r="P97" t="s">
        <v>1010</v>
      </c>
      <c r="Q97" s="64">
        <v>36</v>
      </c>
      <c r="R97" s="92">
        <v>139</v>
      </c>
      <c r="S97" s="58">
        <f t="shared" si="26"/>
        <v>0</v>
      </c>
      <c r="T97" s="57">
        <f t="shared" si="27"/>
        <v>0</v>
      </c>
      <c r="U97" s="89"/>
      <c r="V97" t="s">
        <v>886</v>
      </c>
      <c r="W97" t="s">
        <v>519</v>
      </c>
      <c r="X97" s="64">
        <v>21.75</v>
      </c>
      <c r="Y97" s="92">
        <v>75</v>
      </c>
      <c r="Z97" s="58">
        <f t="shared" si="28"/>
        <v>20</v>
      </c>
      <c r="AA97" s="57">
        <f t="shared" si="29"/>
        <v>1.75</v>
      </c>
      <c r="AB97" s="89"/>
      <c r="AC97" t="s">
        <v>520</v>
      </c>
      <c r="AD97" t="s">
        <v>521</v>
      </c>
      <c r="AE97" s="61">
        <v>22</v>
      </c>
      <c r="AF97" s="58">
        <f t="shared" si="30"/>
        <v>0</v>
      </c>
      <c r="AG97" s="57">
        <f t="shared" si="31"/>
        <v>0</v>
      </c>
      <c r="AH97" s="89"/>
      <c r="AI97" t="s">
        <v>209</v>
      </c>
      <c r="AJ97" t="s">
        <v>210</v>
      </c>
      <c r="AK97" s="61">
        <v>14</v>
      </c>
      <c r="AL97" s="58">
        <f t="shared" si="32"/>
        <v>0</v>
      </c>
      <c r="AM97" s="57">
        <f t="shared" si="33"/>
        <v>0</v>
      </c>
      <c r="AN97" s="89"/>
      <c r="AO97" s="41">
        <v>25334</v>
      </c>
      <c r="AP97" s="38" t="s">
        <v>146</v>
      </c>
      <c r="AQ97" s="39">
        <v>17</v>
      </c>
      <c r="AR97" s="40">
        <f t="shared" si="34"/>
        <v>21.25</v>
      </c>
      <c r="AS97" s="38">
        <f t="shared" si="36"/>
        <v>1.25</v>
      </c>
      <c r="AT97" s="38"/>
      <c r="AU97">
        <v>25334</v>
      </c>
      <c r="AV97" t="s">
        <v>146</v>
      </c>
      <c r="AW97" s="52">
        <v>19.850000000000001</v>
      </c>
      <c r="AX97" s="40">
        <f t="shared" si="37"/>
        <v>19.38</v>
      </c>
      <c r="AY97" s="54">
        <f t="shared" si="38"/>
        <v>0.47000000000000242</v>
      </c>
    </row>
    <row r="98" spans="1:51" x14ac:dyDescent="0.25">
      <c r="A98" t="s">
        <v>1766</v>
      </c>
      <c r="B98" t="s">
        <v>1767</v>
      </c>
      <c r="C98" s="64">
        <v>37.65</v>
      </c>
      <c r="D98" s="92">
        <v>135</v>
      </c>
      <c r="E98" s="58">
        <f t="shared" si="24"/>
        <v>0</v>
      </c>
      <c r="F98" s="57">
        <f t="shared" si="23"/>
        <v>0</v>
      </c>
      <c r="G98" s="89"/>
      <c r="H98" t="s">
        <v>1258</v>
      </c>
      <c r="I98" t="s">
        <v>1259</v>
      </c>
      <c r="J98" s="64">
        <v>14.45</v>
      </c>
      <c r="K98" s="92">
        <v>60</v>
      </c>
      <c r="L98" s="58">
        <f t="shared" si="35"/>
        <v>0</v>
      </c>
      <c r="M98" s="57">
        <f t="shared" si="25"/>
        <v>0</v>
      </c>
      <c r="N98" s="89"/>
      <c r="O98" t="s">
        <v>535</v>
      </c>
      <c r="P98" t="s">
        <v>536</v>
      </c>
      <c r="Q98" s="64">
        <v>100</v>
      </c>
      <c r="R98" s="92">
        <v>399</v>
      </c>
      <c r="S98" s="58">
        <f t="shared" si="26"/>
        <v>100</v>
      </c>
      <c r="T98" s="57">
        <f t="shared" si="27"/>
        <v>0</v>
      </c>
      <c r="U98" s="89"/>
      <c r="V98" t="s">
        <v>520</v>
      </c>
      <c r="W98" t="s">
        <v>521</v>
      </c>
      <c r="X98" s="64">
        <v>22.5</v>
      </c>
      <c r="Y98" s="92">
        <v>78</v>
      </c>
      <c r="Z98" s="58">
        <f t="shared" si="28"/>
        <v>22</v>
      </c>
      <c r="AA98" s="57">
        <f t="shared" si="29"/>
        <v>0.5</v>
      </c>
      <c r="AB98" s="89"/>
      <c r="AC98" t="s">
        <v>230</v>
      </c>
      <c r="AD98" t="s">
        <v>231</v>
      </c>
      <c r="AE98" s="61">
        <v>82</v>
      </c>
      <c r="AF98" s="58">
        <f t="shared" si="30"/>
        <v>80</v>
      </c>
      <c r="AG98" s="57">
        <f t="shared" si="31"/>
        <v>2</v>
      </c>
      <c r="AH98" s="89"/>
      <c r="AI98" t="s">
        <v>256</v>
      </c>
      <c r="AJ98" t="s">
        <v>257</v>
      </c>
      <c r="AK98" s="61">
        <v>33.75</v>
      </c>
      <c r="AL98" s="58">
        <f t="shared" si="32"/>
        <v>0</v>
      </c>
      <c r="AM98" s="57">
        <f t="shared" si="33"/>
        <v>0</v>
      </c>
      <c r="AN98" s="89"/>
      <c r="AO98" s="41">
        <v>37309</v>
      </c>
      <c r="AP98" s="38" t="s">
        <v>147</v>
      </c>
      <c r="AQ98" s="39">
        <v>36</v>
      </c>
      <c r="AR98" s="40">
        <f t="shared" si="34"/>
        <v>45</v>
      </c>
      <c r="AS98" s="38">
        <f t="shared" si="36"/>
        <v>1.25</v>
      </c>
      <c r="AT98" s="38"/>
      <c r="AU98">
        <v>37309</v>
      </c>
      <c r="AV98" t="s">
        <v>147</v>
      </c>
      <c r="AW98" s="52">
        <v>41.4</v>
      </c>
      <c r="AX98" s="40">
        <f t="shared" si="37"/>
        <v>41.04</v>
      </c>
      <c r="AY98" s="54">
        <f t="shared" si="38"/>
        <v>0.35999999999999943</v>
      </c>
    </row>
    <row r="99" spans="1:51" x14ac:dyDescent="0.25">
      <c r="A99" t="s">
        <v>1768</v>
      </c>
      <c r="B99" t="s">
        <v>1769</v>
      </c>
      <c r="C99" s="64">
        <v>37.299999999999997</v>
      </c>
      <c r="D99" s="92">
        <v>145</v>
      </c>
      <c r="E99" s="58">
        <f t="shared" si="24"/>
        <v>0</v>
      </c>
      <c r="F99" s="57">
        <f t="shared" si="23"/>
        <v>0</v>
      </c>
      <c r="G99" s="89"/>
      <c r="H99" t="s">
        <v>1260</v>
      </c>
      <c r="I99" t="s">
        <v>1261</v>
      </c>
      <c r="J99" s="64">
        <v>13.75</v>
      </c>
      <c r="K99" s="92">
        <v>57</v>
      </c>
      <c r="L99" s="58">
        <f t="shared" si="35"/>
        <v>0</v>
      </c>
      <c r="M99" s="57">
        <f t="shared" si="25"/>
        <v>0</v>
      </c>
      <c r="N99" s="89"/>
      <c r="O99" t="s">
        <v>909</v>
      </c>
      <c r="P99" t="s">
        <v>910</v>
      </c>
      <c r="Q99" s="64">
        <v>14.25</v>
      </c>
      <c r="R99" s="92">
        <v>57</v>
      </c>
      <c r="S99" s="58">
        <f t="shared" si="26"/>
        <v>14.25</v>
      </c>
      <c r="T99" s="57">
        <f t="shared" si="27"/>
        <v>0</v>
      </c>
      <c r="U99" s="89"/>
      <c r="V99" t="s">
        <v>887</v>
      </c>
      <c r="W99" t="s">
        <v>888</v>
      </c>
      <c r="X99" s="64">
        <v>32.5</v>
      </c>
      <c r="Y99" s="92">
        <v>125</v>
      </c>
      <c r="Z99" s="58">
        <f t="shared" ref="Z99:Z130" si="39">SUMIF(AC:AC,V99,AE:AE)</f>
        <v>0</v>
      </c>
      <c r="AA99" s="57">
        <f t="shared" ref="AA99:AA130" si="40">IF(Z99=0,0,X99-Z99)</f>
        <v>0</v>
      </c>
      <c r="AB99" s="89"/>
      <c r="AC99" t="s">
        <v>522</v>
      </c>
      <c r="AD99" t="s">
        <v>523</v>
      </c>
      <c r="AE99" s="61">
        <v>44</v>
      </c>
      <c r="AF99" s="58">
        <f t="shared" ref="AF99:AF134" si="41">SUMIF(AI:AI,AC99,AK:AK)</f>
        <v>0</v>
      </c>
      <c r="AG99" s="57">
        <f t="shared" ref="AG99:AG130" si="42">IF(AF99=0,0,AE99-AF99)</f>
        <v>0</v>
      </c>
      <c r="AH99" s="89"/>
      <c r="AI99" t="s">
        <v>184</v>
      </c>
      <c r="AJ99" t="s">
        <v>185</v>
      </c>
      <c r="AK99" s="61">
        <v>33.75</v>
      </c>
      <c r="AL99" s="58">
        <f t="shared" ref="AL99:AL120" si="43">SUMIF(AO:AO,AI99,AQ:AQ)</f>
        <v>0</v>
      </c>
      <c r="AM99" s="57">
        <f t="shared" ref="AM99:AM120" si="44">IF(AL99=0,0,AK99-AL99)</f>
        <v>0</v>
      </c>
      <c r="AN99" s="89"/>
      <c r="AO99" s="41">
        <v>7100</v>
      </c>
      <c r="AP99" s="38" t="s">
        <v>148</v>
      </c>
      <c r="AQ99" s="39">
        <v>27.5</v>
      </c>
      <c r="AR99" s="40">
        <f t="shared" si="34"/>
        <v>34.375</v>
      </c>
      <c r="AS99" s="38">
        <f t="shared" si="36"/>
        <v>1.25</v>
      </c>
      <c r="AT99" s="38"/>
      <c r="AU99">
        <v>7100</v>
      </c>
      <c r="AV99" t="s">
        <v>148</v>
      </c>
      <c r="AW99" s="52">
        <v>30.78</v>
      </c>
      <c r="AX99" s="40">
        <f t="shared" si="37"/>
        <v>31.349999999999998</v>
      </c>
      <c r="AY99" s="54">
        <f t="shared" si="38"/>
        <v>-0.56999999999999673</v>
      </c>
    </row>
    <row r="100" spans="1:51" x14ac:dyDescent="0.25">
      <c r="A100" t="s">
        <v>198</v>
      </c>
      <c r="B100" t="s">
        <v>199</v>
      </c>
      <c r="C100" s="64">
        <v>42.51</v>
      </c>
      <c r="D100" s="92">
        <v>159</v>
      </c>
      <c r="E100" s="58">
        <f t="shared" si="24"/>
        <v>39.4</v>
      </c>
      <c r="F100" s="57">
        <f t="shared" si="23"/>
        <v>3.1099999999999994</v>
      </c>
      <c r="G100" s="89"/>
      <c r="H100" t="s">
        <v>647</v>
      </c>
      <c r="I100" t="s">
        <v>161</v>
      </c>
      <c r="J100" s="64">
        <v>33.6</v>
      </c>
      <c r="K100" s="92">
        <v>125</v>
      </c>
      <c r="L100" s="58">
        <f t="shared" si="35"/>
        <v>32.200000000000003</v>
      </c>
      <c r="M100" s="57">
        <f t="shared" si="25"/>
        <v>1.3999999999999986</v>
      </c>
      <c r="N100" s="89"/>
      <c r="O100" t="s">
        <v>913</v>
      </c>
      <c r="P100" t="s">
        <v>148</v>
      </c>
      <c r="Q100" s="64">
        <v>36.85</v>
      </c>
      <c r="R100" s="92">
        <v>139</v>
      </c>
      <c r="S100" s="58">
        <f t="shared" si="26"/>
        <v>33.25</v>
      </c>
      <c r="T100" s="57">
        <f t="shared" si="27"/>
        <v>3.6000000000000014</v>
      </c>
      <c r="U100" s="89"/>
      <c r="V100" t="s">
        <v>889</v>
      </c>
      <c r="W100" t="s">
        <v>890</v>
      </c>
      <c r="X100" s="64">
        <v>17.25</v>
      </c>
      <c r="Y100" s="92">
        <v>69</v>
      </c>
      <c r="Z100" s="58">
        <f t="shared" si="39"/>
        <v>0</v>
      </c>
      <c r="AA100" s="57">
        <f t="shared" si="40"/>
        <v>0</v>
      </c>
      <c r="AB100" s="89"/>
      <c r="AC100" t="s">
        <v>524</v>
      </c>
      <c r="AD100" t="s">
        <v>525</v>
      </c>
      <c r="AE100" s="61">
        <v>28.25</v>
      </c>
      <c r="AF100" s="58">
        <f t="shared" si="41"/>
        <v>0</v>
      </c>
      <c r="AG100" s="57">
        <f t="shared" si="42"/>
        <v>0</v>
      </c>
      <c r="AH100" s="89"/>
      <c r="AI100" t="s">
        <v>180</v>
      </c>
      <c r="AJ100" t="s">
        <v>181</v>
      </c>
      <c r="AK100" s="61">
        <v>33.75</v>
      </c>
      <c r="AL100" s="58">
        <f t="shared" si="43"/>
        <v>0</v>
      </c>
      <c r="AM100" s="57">
        <f t="shared" si="44"/>
        <v>0</v>
      </c>
      <c r="AN100" s="89"/>
      <c r="AO100" s="38">
        <v>7054</v>
      </c>
      <c r="AP100" s="41" t="s">
        <v>149</v>
      </c>
      <c r="AQ100" s="39">
        <v>23</v>
      </c>
      <c r="AR100" s="40">
        <f t="shared" si="34"/>
        <v>28.75</v>
      </c>
      <c r="AS100" s="38">
        <f t="shared" si="36"/>
        <v>1.25</v>
      </c>
      <c r="AT100" s="38"/>
      <c r="AU100">
        <v>7054</v>
      </c>
      <c r="AV100" t="s">
        <v>149</v>
      </c>
      <c r="AW100" s="52">
        <v>25.15</v>
      </c>
      <c r="AX100" s="40">
        <f t="shared" si="37"/>
        <v>26.22</v>
      </c>
      <c r="AY100" s="54">
        <f t="shared" si="38"/>
        <v>-1.0700000000000003</v>
      </c>
    </row>
    <row r="101" spans="1:51" x14ac:dyDescent="0.25">
      <c r="A101" t="s">
        <v>444</v>
      </c>
      <c r="B101" t="s">
        <v>445</v>
      </c>
      <c r="C101" s="64">
        <v>44.05</v>
      </c>
      <c r="D101" s="92">
        <v>169</v>
      </c>
      <c r="E101" s="58">
        <f t="shared" si="24"/>
        <v>40.5</v>
      </c>
      <c r="F101" s="57">
        <f t="shared" si="23"/>
        <v>3.5499999999999972</v>
      </c>
      <c r="G101" s="89"/>
      <c r="H101" t="s">
        <v>1262</v>
      </c>
      <c r="I101" t="s">
        <v>1263</v>
      </c>
      <c r="J101" s="64">
        <v>35.35</v>
      </c>
      <c r="K101" s="92">
        <v>135</v>
      </c>
      <c r="L101" s="58">
        <f t="shared" si="35"/>
        <v>0</v>
      </c>
      <c r="M101" s="57">
        <f t="shared" si="25"/>
        <v>0</v>
      </c>
      <c r="N101" s="89"/>
      <c r="O101" t="s">
        <v>246</v>
      </c>
      <c r="P101" t="s">
        <v>247</v>
      </c>
      <c r="Q101" s="64">
        <v>16</v>
      </c>
      <c r="R101" s="92">
        <v>59</v>
      </c>
      <c r="S101" s="58">
        <f t="shared" si="26"/>
        <v>16</v>
      </c>
      <c r="T101" s="57">
        <f t="shared" si="27"/>
        <v>0</v>
      </c>
      <c r="U101" s="89"/>
      <c r="V101" t="s">
        <v>891</v>
      </c>
      <c r="W101" t="s">
        <v>892</v>
      </c>
      <c r="X101" s="64">
        <v>17</v>
      </c>
      <c r="Y101" s="92">
        <v>65</v>
      </c>
      <c r="Z101" s="58">
        <f t="shared" si="39"/>
        <v>0</v>
      </c>
      <c r="AA101" s="57">
        <f t="shared" si="40"/>
        <v>0</v>
      </c>
      <c r="AB101" s="89"/>
      <c r="AC101">
        <v>25100</v>
      </c>
      <c r="AD101" t="s">
        <v>139</v>
      </c>
      <c r="AE101" s="61">
        <v>27.5</v>
      </c>
      <c r="AF101" s="58">
        <f t="shared" si="41"/>
        <v>28.75</v>
      </c>
      <c r="AG101" s="57">
        <f t="shared" si="42"/>
        <v>-1.25</v>
      </c>
      <c r="AH101" s="89"/>
      <c r="AI101" t="s">
        <v>224</v>
      </c>
      <c r="AJ101" t="s">
        <v>225</v>
      </c>
      <c r="AK101" s="61">
        <v>33</v>
      </c>
      <c r="AL101" s="58">
        <f t="shared" si="43"/>
        <v>0</v>
      </c>
      <c r="AM101" s="57">
        <f t="shared" si="44"/>
        <v>0</v>
      </c>
      <c r="AN101" s="89"/>
      <c r="AO101" s="38">
        <v>25439</v>
      </c>
      <c r="AP101" s="38" t="s">
        <v>150</v>
      </c>
      <c r="AQ101" s="39">
        <v>13.5</v>
      </c>
      <c r="AR101" s="40">
        <f t="shared" si="34"/>
        <v>16.875</v>
      </c>
      <c r="AS101" s="38">
        <f t="shared" si="36"/>
        <v>1.25</v>
      </c>
      <c r="AT101" s="38"/>
      <c r="AU101">
        <v>25439</v>
      </c>
      <c r="AV101" t="s">
        <v>150</v>
      </c>
      <c r="AW101" s="52">
        <v>15.48</v>
      </c>
      <c r="AX101" s="40">
        <f t="shared" si="37"/>
        <v>15.389999999999999</v>
      </c>
      <c r="AY101" s="54">
        <f t="shared" si="38"/>
        <v>9.0000000000001634E-2</v>
      </c>
    </row>
    <row r="102" spans="1:51" x14ac:dyDescent="0.25">
      <c r="A102" t="s">
        <v>2210</v>
      </c>
      <c r="B102" t="s">
        <v>2211</v>
      </c>
      <c r="C102" s="64">
        <v>44</v>
      </c>
      <c r="D102" s="92">
        <v>145</v>
      </c>
      <c r="E102" s="58"/>
      <c r="F102" s="57"/>
      <c r="G102" s="89"/>
      <c r="H102" t="s">
        <v>1264</v>
      </c>
      <c r="I102" t="s">
        <v>1265</v>
      </c>
      <c r="J102" s="64">
        <v>14.4</v>
      </c>
      <c r="K102" s="92">
        <v>60</v>
      </c>
      <c r="L102" s="58">
        <f t="shared" si="35"/>
        <v>0</v>
      </c>
      <c r="M102" s="57">
        <f t="shared" si="25"/>
        <v>0</v>
      </c>
      <c r="N102" s="89"/>
      <c r="O102" t="s">
        <v>914</v>
      </c>
      <c r="P102" t="s">
        <v>915</v>
      </c>
      <c r="Q102" s="64">
        <v>16.75</v>
      </c>
      <c r="R102" s="92">
        <v>63</v>
      </c>
      <c r="S102" s="58">
        <f t="shared" si="26"/>
        <v>16.75</v>
      </c>
      <c r="T102" s="57">
        <f t="shared" si="27"/>
        <v>0</v>
      </c>
      <c r="U102" s="89"/>
      <c r="V102" t="s">
        <v>893</v>
      </c>
      <c r="W102" t="s">
        <v>894</v>
      </c>
      <c r="X102" s="64">
        <v>14.5</v>
      </c>
      <c r="Y102" s="92">
        <v>57</v>
      </c>
      <c r="Z102" s="58">
        <f t="shared" si="39"/>
        <v>0</v>
      </c>
      <c r="AA102" s="57">
        <f t="shared" si="40"/>
        <v>0</v>
      </c>
      <c r="AB102" s="89"/>
      <c r="AC102">
        <v>25440</v>
      </c>
      <c r="AD102" t="s">
        <v>142</v>
      </c>
      <c r="AE102" s="61">
        <v>15</v>
      </c>
      <c r="AF102" s="58">
        <f t="shared" si="41"/>
        <v>14</v>
      </c>
      <c r="AG102" s="57">
        <f t="shared" si="42"/>
        <v>1</v>
      </c>
      <c r="AH102" s="89"/>
      <c r="AI102" t="s">
        <v>194</v>
      </c>
      <c r="AJ102" t="s">
        <v>195</v>
      </c>
      <c r="AK102" s="61">
        <v>37.5</v>
      </c>
      <c r="AL102" s="58">
        <f t="shared" si="43"/>
        <v>0</v>
      </c>
      <c r="AM102" s="57">
        <f t="shared" si="44"/>
        <v>0</v>
      </c>
      <c r="AN102" s="89"/>
      <c r="AO102" s="41">
        <v>25469</v>
      </c>
      <c r="AP102" s="38" t="s">
        <v>151</v>
      </c>
      <c r="AQ102" s="39">
        <v>13.5</v>
      </c>
      <c r="AR102" s="40">
        <f t="shared" si="34"/>
        <v>16.875</v>
      </c>
      <c r="AS102" s="38">
        <f t="shared" si="36"/>
        <v>1.25</v>
      </c>
      <c r="AT102" s="38"/>
      <c r="AU102">
        <v>25469</v>
      </c>
      <c r="AV102" t="s">
        <v>151</v>
      </c>
      <c r="AW102" s="52">
        <v>15.48</v>
      </c>
      <c r="AX102" s="40">
        <f t="shared" si="37"/>
        <v>15.389999999999999</v>
      </c>
      <c r="AY102" s="54">
        <f t="shared" si="38"/>
        <v>9.0000000000001634E-2</v>
      </c>
    </row>
    <row r="103" spans="1:51" x14ac:dyDescent="0.25">
      <c r="A103" t="s">
        <v>2212</v>
      </c>
      <c r="B103" t="s">
        <v>2213</v>
      </c>
      <c r="C103" s="64">
        <v>45.05</v>
      </c>
      <c r="D103" s="92">
        <v>150</v>
      </c>
      <c r="E103" s="58"/>
      <c r="F103" s="57"/>
      <c r="G103" s="89"/>
      <c r="H103" t="s">
        <v>1266</v>
      </c>
      <c r="I103" t="s">
        <v>1267</v>
      </c>
      <c r="J103" s="64">
        <v>106.25</v>
      </c>
      <c r="K103" s="92">
        <v>399</v>
      </c>
      <c r="L103" s="58">
        <f t="shared" si="35"/>
        <v>0</v>
      </c>
      <c r="M103" s="57">
        <f t="shared" si="25"/>
        <v>0</v>
      </c>
      <c r="N103" s="89"/>
      <c r="O103" t="s">
        <v>916</v>
      </c>
      <c r="P103" t="s">
        <v>917</v>
      </c>
      <c r="Q103" s="64">
        <v>14.5</v>
      </c>
      <c r="R103" s="92">
        <v>57</v>
      </c>
      <c r="S103" s="58">
        <f t="shared" si="26"/>
        <v>14.5</v>
      </c>
      <c r="T103" s="57">
        <f t="shared" si="27"/>
        <v>0</v>
      </c>
      <c r="U103" s="89"/>
      <c r="V103" t="s">
        <v>895</v>
      </c>
      <c r="W103" t="s">
        <v>896</v>
      </c>
      <c r="X103" s="64">
        <v>17.25</v>
      </c>
      <c r="Y103" s="92">
        <v>69</v>
      </c>
      <c r="Z103" s="58">
        <f t="shared" si="39"/>
        <v>0</v>
      </c>
      <c r="AA103" s="57">
        <f t="shared" si="40"/>
        <v>0</v>
      </c>
      <c r="AB103" s="89"/>
      <c r="AC103" t="s">
        <v>527</v>
      </c>
      <c r="AD103" t="s">
        <v>528</v>
      </c>
      <c r="AE103" s="61">
        <v>70</v>
      </c>
      <c r="AF103" s="58">
        <f t="shared" si="41"/>
        <v>0</v>
      </c>
      <c r="AG103" s="57">
        <f t="shared" si="42"/>
        <v>0</v>
      </c>
      <c r="AH103" s="89"/>
      <c r="AI103" t="s">
        <v>219</v>
      </c>
      <c r="AJ103" t="s">
        <v>220</v>
      </c>
      <c r="AK103" s="61">
        <v>35</v>
      </c>
      <c r="AL103" s="58">
        <f t="shared" si="43"/>
        <v>0</v>
      </c>
      <c r="AM103" s="57">
        <f t="shared" si="44"/>
        <v>0</v>
      </c>
      <c r="AN103" s="89"/>
      <c r="AO103" s="41">
        <v>3819</v>
      </c>
      <c r="AP103" s="38" t="s">
        <v>152</v>
      </c>
      <c r="AQ103" s="39">
        <v>25.5</v>
      </c>
      <c r="AR103" s="40">
        <f t="shared" si="34"/>
        <v>31.875</v>
      </c>
      <c r="AS103" s="38">
        <f t="shared" si="36"/>
        <v>1.25</v>
      </c>
      <c r="AT103" s="38"/>
      <c r="AU103">
        <v>3819</v>
      </c>
      <c r="AV103" t="s">
        <v>152</v>
      </c>
      <c r="AW103" s="52">
        <v>28.28</v>
      </c>
      <c r="AX103" s="40">
        <f t="shared" si="37"/>
        <v>29.069999999999997</v>
      </c>
      <c r="AY103" s="54">
        <f t="shared" si="38"/>
        <v>-0.78999999999999559</v>
      </c>
    </row>
    <row r="104" spans="1:51" x14ac:dyDescent="0.25">
      <c r="A104" t="s">
        <v>2214</v>
      </c>
      <c r="B104" t="s">
        <v>2215</v>
      </c>
      <c r="C104" s="64">
        <v>49.75</v>
      </c>
      <c r="D104" s="92">
        <v>160</v>
      </c>
      <c r="E104" s="58"/>
      <c r="F104" s="57"/>
      <c r="G104" s="89"/>
      <c r="H104" t="s">
        <v>940</v>
      </c>
      <c r="I104" t="s">
        <v>163</v>
      </c>
      <c r="J104" s="64">
        <v>31.5</v>
      </c>
      <c r="K104" s="92">
        <v>110</v>
      </c>
      <c r="L104" s="58">
        <f t="shared" si="35"/>
        <v>31.5</v>
      </c>
      <c r="M104" s="57">
        <f t="shared" si="25"/>
        <v>0</v>
      </c>
      <c r="N104" s="89"/>
      <c r="O104" t="s">
        <v>1011</v>
      </c>
      <c r="P104" t="s">
        <v>1012</v>
      </c>
      <c r="Q104" s="64">
        <v>47.25</v>
      </c>
      <c r="R104" s="92">
        <v>185</v>
      </c>
      <c r="S104" s="58">
        <f t="shared" si="26"/>
        <v>0</v>
      </c>
      <c r="T104" s="57">
        <f t="shared" si="27"/>
        <v>0</v>
      </c>
      <c r="U104" s="89"/>
      <c r="V104" t="s">
        <v>897</v>
      </c>
      <c r="W104" t="s">
        <v>898</v>
      </c>
      <c r="X104" s="64">
        <v>31</v>
      </c>
      <c r="Y104" s="92">
        <v>118</v>
      </c>
      <c r="Z104" s="58">
        <f t="shared" si="39"/>
        <v>0</v>
      </c>
      <c r="AA104" s="57">
        <f t="shared" si="40"/>
        <v>0</v>
      </c>
      <c r="AB104" s="89"/>
      <c r="AC104">
        <v>25134</v>
      </c>
      <c r="AD104" t="s">
        <v>143</v>
      </c>
      <c r="AE104" s="61">
        <v>19.399999999999999</v>
      </c>
      <c r="AF104" s="58">
        <f t="shared" si="41"/>
        <v>17.600000000000001</v>
      </c>
      <c r="AG104" s="57">
        <f t="shared" si="42"/>
        <v>1.7999999999999972</v>
      </c>
      <c r="AH104" s="89"/>
      <c r="AI104" t="s">
        <v>215</v>
      </c>
      <c r="AJ104" t="s">
        <v>216</v>
      </c>
      <c r="AK104" s="61">
        <v>44</v>
      </c>
      <c r="AL104" s="58">
        <f t="shared" si="43"/>
        <v>0</v>
      </c>
      <c r="AM104" s="57">
        <f t="shared" si="44"/>
        <v>0</v>
      </c>
      <c r="AN104" s="89"/>
      <c r="AO104" s="41">
        <v>25458</v>
      </c>
      <c r="AP104" s="38" t="s">
        <v>153</v>
      </c>
      <c r="AQ104" s="39">
        <v>13.5</v>
      </c>
      <c r="AR104" s="40">
        <f t="shared" si="34"/>
        <v>16.875</v>
      </c>
      <c r="AS104" s="38">
        <f t="shared" si="36"/>
        <v>1.25</v>
      </c>
      <c r="AT104" s="38"/>
      <c r="AU104">
        <v>25458</v>
      </c>
      <c r="AV104" t="s">
        <v>153</v>
      </c>
      <c r="AW104" s="52">
        <v>15.48</v>
      </c>
      <c r="AX104" s="40">
        <f t="shared" si="37"/>
        <v>15.389999999999999</v>
      </c>
      <c r="AY104" s="54">
        <f t="shared" si="38"/>
        <v>9.0000000000001634E-2</v>
      </c>
    </row>
    <row r="105" spans="1:51" x14ac:dyDescent="0.25">
      <c r="A105" t="s">
        <v>2216</v>
      </c>
      <c r="B105" t="s">
        <v>2217</v>
      </c>
      <c r="C105" s="64">
        <v>20.440000000000001</v>
      </c>
      <c r="D105" s="92">
        <v>76</v>
      </c>
      <c r="E105" s="58"/>
      <c r="F105" s="57"/>
      <c r="G105" s="89"/>
      <c r="H105" t="s">
        <v>941</v>
      </c>
      <c r="I105" t="s">
        <v>165</v>
      </c>
      <c r="J105" s="64">
        <v>52</v>
      </c>
      <c r="K105" s="92">
        <v>175</v>
      </c>
      <c r="L105" s="58">
        <f t="shared" si="35"/>
        <v>52</v>
      </c>
      <c r="M105" s="57">
        <f t="shared" si="25"/>
        <v>0</v>
      </c>
      <c r="N105" s="89"/>
      <c r="O105" t="s">
        <v>920</v>
      </c>
      <c r="P105" t="s">
        <v>921</v>
      </c>
      <c r="Q105" s="64">
        <v>49.7</v>
      </c>
      <c r="R105" s="92">
        <v>195</v>
      </c>
      <c r="S105" s="58">
        <f t="shared" si="26"/>
        <v>43.5</v>
      </c>
      <c r="T105" s="57">
        <f t="shared" si="27"/>
        <v>6.2000000000000028</v>
      </c>
      <c r="U105" s="89"/>
      <c r="V105" t="s">
        <v>899</v>
      </c>
      <c r="W105" t="s">
        <v>900</v>
      </c>
      <c r="X105" s="64">
        <v>87</v>
      </c>
      <c r="Y105" s="92">
        <v>330</v>
      </c>
      <c r="Z105" s="58">
        <f t="shared" si="39"/>
        <v>0</v>
      </c>
      <c r="AA105" s="57">
        <f t="shared" si="40"/>
        <v>0</v>
      </c>
      <c r="AB105" s="89"/>
      <c r="AC105" t="s">
        <v>232</v>
      </c>
      <c r="AD105" t="s">
        <v>233</v>
      </c>
      <c r="AE105" s="61">
        <v>19.399999999999999</v>
      </c>
      <c r="AF105" s="58">
        <f t="shared" si="41"/>
        <v>19.399999999999999</v>
      </c>
      <c r="AG105" s="57">
        <f t="shared" si="42"/>
        <v>0</v>
      </c>
      <c r="AH105" s="89"/>
      <c r="AI105" t="s">
        <v>221</v>
      </c>
      <c r="AJ105" t="s">
        <v>222</v>
      </c>
      <c r="AK105" s="61">
        <v>42.5</v>
      </c>
      <c r="AL105" s="58">
        <f t="shared" si="43"/>
        <v>0</v>
      </c>
      <c r="AM105" s="57">
        <f t="shared" si="44"/>
        <v>0</v>
      </c>
      <c r="AN105" s="89"/>
      <c r="AO105" s="41">
        <v>25101</v>
      </c>
      <c r="AP105" s="38" t="s">
        <v>154</v>
      </c>
      <c r="AQ105" s="39">
        <v>21</v>
      </c>
      <c r="AR105" s="40">
        <f t="shared" si="34"/>
        <v>26.25</v>
      </c>
      <c r="AS105" s="38">
        <f t="shared" si="36"/>
        <v>1.25</v>
      </c>
      <c r="AT105" s="38"/>
      <c r="AU105">
        <v>25101</v>
      </c>
      <c r="AV105" t="s">
        <v>154</v>
      </c>
      <c r="AW105" s="52">
        <v>24.85</v>
      </c>
      <c r="AX105" s="40">
        <f t="shared" si="37"/>
        <v>23.939999999999998</v>
      </c>
      <c r="AY105" s="54">
        <f t="shared" si="38"/>
        <v>0.91000000000000369</v>
      </c>
    </row>
    <row r="106" spans="1:51" x14ac:dyDescent="0.25">
      <c r="A106" t="s">
        <v>2218</v>
      </c>
      <c r="B106" t="s">
        <v>2219</v>
      </c>
      <c r="C106" s="64">
        <v>37.15</v>
      </c>
      <c r="D106" s="92">
        <v>125</v>
      </c>
      <c r="E106" s="58"/>
      <c r="F106" s="57"/>
      <c r="G106" s="89"/>
      <c r="H106" t="s">
        <v>942</v>
      </c>
      <c r="I106" t="s">
        <v>943</v>
      </c>
      <c r="J106" s="64">
        <v>52.3</v>
      </c>
      <c r="K106" s="92">
        <v>210</v>
      </c>
      <c r="L106" s="58">
        <f t="shared" si="35"/>
        <v>48.65</v>
      </c>
      <c r="M106" s="57">
        <f t="shared" si="25"/>
        <v>3.6499999999999986</v>
      </c>
      <c r="N106" s="89"/>
      <c r="O106" t="s">
        <v>922</v>
      </c>
      <c r="P106" t="s">
        <v>541</v>
      </c>
      <c r="Q106" s="64">
        <v>18.5</v>
      </c>
      <c r="R106" s="92">
        <v>69</v>
      </c>
      <c r="S106" s="58">
        <f t="shared" si="26"/>
        <v>18.5</v>
      </c>
      <c r="T106" s="57">
        <f t="shared" si="27"/>
        <v>0</v>
      </c>
      <c r="U106" s="89"/>
      <c r="V106" t="s">
        <v>901</v>
      </c>
      <c r="W106" t="s">
        <v>902</v>
      </c>
      <c r="X106" s="64">
        <v>14.75</v>
      </c>
      <c r="Y106" s="92">
        <v>57</v>
      </c>
      <c r="Z106" s="58">
        <f t="shared" si="39"/>
        <v>0</v>
      </c>
      <c r="AA106" s="57">
        <f t="shared" si="40"/>
        <v>0</v>
      </c>
      <c r="AB106" s="89"/>
      <c r="AC106">
        <v>37161</v>
      </c>
      <c r="AD106" t="s">
        <v>144</v>
      </c>
      <c r="AE106" s="61">
        <v>32</v>
      </c>
      <c r="AF106" s="58">
        <f t="shared" si="41"/>
        <v>33</v>
      </c>
      <c r="AG106" s="57">
        <f t="shared" si="42"/>
        <v>-1</v>
      </c>
      <c r="AH106" s="89"/>
      <c r="AI106" t="s">
        <v>230</v>
      </c>
      <c r="AJ106" t="s">
        <v>231</v>
      </c>
      <c r="AK106" s="61">
        <v>80</v>
      </c>
      <c r="AL106" s="58">
        <f t="shared" si="43"/>
        <v>0</v>
      </c>
      <c r="AM106" s="57">
        <f t="shared" si="44"/>
        <v>0</v>
      </c>
      <c r="AN106" s="89"/>
      <c r="AO106" s="38">
        <v>25578</v>
      </c>
      <c r="AP106" s="38" t="s">
        <v>155</v>
      </c>
      <c r="AQ106" s="39">
        <v>12</v>
      </c>
      <c r="AR106" s="40">
        <f t="shared" si="34"/>
        <v>15</v>
      </c>
      <c r="AS106" s="38">
        <f t="shared" si="36"/>
        <v>1.25</v>
      </c>
      <c r="AT106" s="38"/>
      <c r="AU106">
        <v>25578</v>
      </c>
      <c r="AV106" t="s">
        <v>155</v>
      </c>
      <c r="AW106" s="52">
        <v>13.6</v>
      </c>
      <c r="AX106" s="40">
        <f t="shared" si="37"/>
        <v>13.68</v>
      </c>
      <c r="AY106" s="54">
        <f t="shared" si="38"/>
        <v>-8.0000000000000071E-2</v>
      </c>
    </row>
    <row r="107" spans="1:51" x14ac:dyDescent="0.25">
      <c r="A107" t="s">
        <v>2220</v>
      </c>
      <c r="B107" t="s">
        <v>2221</v>
      </c>
      <c r="C107" s="64">
        <v>47.95</v>
      </c>
      <c r="D107" s="92">
        <v>155</v>
      </c>
      <c r="E107" s="58"/>
      <c r="F107" s="57"/>
      <c r="G107" s="89"/>
      <c r="H107" t="s">
        <v>1268</v>
      </c>
      <c r="I107" t="s">
        <v>1269</v>
      </c>
      <c r="J107" s="64">
        <v>13.75</v>
      </c>
      <c r="K107" s="92">
        <v>57</v>
      </c>
      <c r="L107" s="58">
        <f t="shared" si="35"/>
        <v>0</v>
      </c>
      <c r="M107" s="57">
        <f t="shared" si="25"/>
        <v>0</v>
      </c>
      <c r="N107" s="89"/>
      <c r="O107" t="s">
        <v>923</v>
      </c>
      <c r="P107" t="s">
        <v>924</v>
      </c>
      <c r="Q107" s="64">
        <v>14.75</v>
      </c>
      <c r="R107" s="92">
        <v>57</v>
      </c>
      <c r="S107" s="58">
        <f t="shared" si="26"/>
        <v>14.75</v>
      </c>
      <c r="T107" s="57">
        <f t="shared" si="27"/>
        <v>0</v>
      </c>
      <c r="U107" s="89"/>
      <c r="V107" t="s">
        <v>903</v>
      </c>
      <c r="W107" t="s">
        <v>139</v>
      </c>
      <c r="X107" s="64">
        <v>27.5</v>
      </c>
      <c r="Y107" s="92">
        <v>99</v>
      </c>
      <c r="Z107" s="58">
        <f t="shared" si="39"/>
        <v>27.5</v>
      </c>
      <c r="AA107" s="57">
        <f t="shared" si="40"/>
        <v>0</v>
      </c>
      <c r="AB107" s="89"/>
      <c r="AC107" t="s">
        <v>529</v>
      </c>
      <c r="AD107" t="s">
        <v>530</v>
      </c>
      <c r="AE107" s="61">
        <v>27</v>
      </c>
      <c r="AF107" s="58">
        <f t="shared" si="41"/>
        <v>0</v>
      </c>
      <c r="AG107" s="57">
        <f t="shared" si="42"/>
        <v>0</v>
      </c>
      <c r="AH107" s="89"/>
      <c r="AI107" t="s">
        <v>252</v>
      </c>
      <c r="AJ107" t="s">
        <v>253</v>
      </c>
      <c r="AK107" s="61">
        <v>106</v>
      </c>
      <c r="AL107" s="58">
        <f t="shared" si="43"/>
        <v>0</v>
      </c>
      <c r="AM107" s="57">
        <f t="shared" si="44"/>
        <v>0</v>
      </c>
      <c r="AN107" s="89"/>
      <c r="AO107" s="38">
        <v>25102</v>
      </c>
      <c r="AP107" s="38" t="s">
        <v>156</v>
      </c>
      <c r="AQ107" s="39">
        <v>23.75</v>
      </c>
      <c r="AR107" s="40">
        <f t="shared" si="34"/>
        <v>29.6875</v>
      </c>
      <c r="AS107" s="38">
        <f t="shared" si="36"/>
        <v>1.25</v>
      </c>
      <c r="AT107" s="38"/>
      <c r="AU107">
        <v>25102</v>
      </c>
      <c r="AV107" t="s">
        <v>156</v>
      </c>
      <c r="AW107" s="52">
        <v>18.29</v>
      </c>
      <c r="AX107" s="40">
        <f t="shared" si="37"/>
        <v>27.074999999999999</v>
      </c>
      <c r="AY107" s="54">
        <f t="shared" si="38"/>
        <v>-8.7850000000000001</v>
      </c>
    </row>
    <row r="108" spans="1:51" x14ac:dyDescent="0.25">
      <c r="A108" t="s">
        <v>356</v>
      </c>
      <c r="B108" t="s">
        <v>2222</v>
      </c>
      <c r="C108" s="64">
        <v>45.5</v>
      </c>
      <c r="D108" s="92">
        <v>150</v>
      </c>
      <c r="E108" s="58"/>
      <c r="F108" s="57"/>
      <c r="G108" s="89"/>
      <c r="H108" t="s">
        <v>256</v>
      </c>
      <c r="I108" t="s">
        <v>257</v>
      </c>
      <c r="J108" s="64">
        <v>48.2</v>
      </c>
      <c r="K108" s="92">
        <v>195</v>
      </c>
      <c r="L108" s="58">
        <f t="shared" si="35"/>
        <v>45.65</v>
      </c>
      <c r="M108" s="57">
        <f t="shared" si="25"/>
        <v>2.5500000000000043</v>
      </c>
      <c r="N108" s="89"/>
      <c r="O108" t="s">
        <v>925</v>
      </c>
      <c r="P108" t="s">
        <v>153</v>
      </c>
      <c r="Q108" s="64">
        <v>15</v>
      </c>
      <c r="R108" s="92">
        <v>57</v>
      </c>
      <c r="S108" s="58">
        <f t="shared" si="26"/>
        <v>15</v>
      </c>
      <c r="T108" s="57">
        <f t="shared" si="27"/>
        <v>0</v>
      </c>
      <c r="U108" s="89"/>
      <c r="V108" t="s">
        <v>904</v>
      </c>
      <c r="W108" t="s">
        <v>905</v>
      </c>
      <c r="X108" s="64">
        <v>31.5</v>
      </c>
      <c r="Y108" s="92">
        <v>125</v>
      </c>
      <c r="Z108" s="58">
        <f t="shared" si="39"/>
        <v>0</v>
      </c>
      <c r="AA108" s="57">
        <f t="shared" si="40"/>
        <v>0</v>
      </c>
      <c r="AB108" s="89"/>
      <c r="AC108" t="s">
        <v>531</v>
      </c>
      <c r="AD108" t="s">
        <v>532</v>
      </c>
      <c r="AE108" s="61">
        <v>30</v>
      </c>
      <c r="AF108" s="58">
        <f t="shared" si="41"/>
        <v>0</v>
      </c>
      <c r="AG108" s="57">
        <f t="shared" si="42"/>
        <v>0</v>
      </c>
      <c r="AH108" s="89"/>
      <c r="AI108" t="s">
        <v>238</v>
      </c>
      <c r="AJ108" t="s">
        <v>239</v>
      </c>
      <c r="AK108" s="61">
        <v>117</v>
      </c>
      <c r="AL108" s="58">
        <f t="shared" si="43"/>
        <v>0</v>
      </c>
      <c r="AM108" s="57">
        <f t="shared" si="44"/>
        <v>0</v>
      </c>
      <c r="AN108" s="89"/>
      <c r="AO108" s="41">
        <v>6138</v>
      </c>
      <c r="AP108" s="38" t="s">
        <v>157</v>
      </c>
      <c r="AQ108" s="39">
        <v>72.75</v>
      </c>
      <c r="AR108" s="40">
        <f t="shared" si="34"/>
        <v>90.9375</v>
      </c>
      <c r="AS108" s="38">
        <f t="shared" si="36"/>
        <v>1.25</v>
      </c>
      <c r="AT108" s="38"/>
      <c r="AU108">
        <v>6138</v>
      </c>
      <c r="AV108" t="s">
        <v>157</v>
      </c>
      <c r="AW108" s="52">
        <v>87.34</v>
      </c>
      <c r="AX108" s="40">
        <f t="shared" si="37"/>
        <v>82.934999999999988</v>
      </c>
      <c r="AY108" s="54">
        <f t="shared" si="38"/>
        <v>4.4050000000000153</v>
      </c>
    </row>
    <row r="109" spans="1:51" x14ac:dyDescent="0.25">
      <c r="A109" t="s">
        <v>2223</v>
      </c>
      <c r="B109" t="s">
        <v>2224</v>
      </c>
      <c r="C109" s="64">
        <v>21.35</v>
      </c>
      <c r="D109" s="92">
        <v>76</v>
      </c>
      <c r="E109" s="58"/>
      <c r="F109" s="57"/>
      <c r="G109" s="89"/>
      <c r="H109" t="s">
        <v>952</v>
      </c>
      <c r="I109" t="s">
        <v>172</v>
      </c>
      <c r="J109" s="64">
        <v>32.950000000000003</v>
      </c>
      <c r="K109" s="92">
        <v>125</v>
      </c>
      <c r="L109" s="58">
        <f t="shared" si="35"/>
        <v>31.5</v>
      </c>
      <c r="M109" s="57">
        <f t="shared" si="25"/>
        <v>1.4500000000000028</v>
      </c>
      <c r="N109" s="89"/>
      <c r="O109" t="s">
        <v>1013</v>
      </c>
      <c r="P109" t="s">
        <v>1014</v>
      </c>
      <c r="Q109" s="64">
        <v>13.65</v>
      </c>
      <c r="R109" s="92">
        <v>57</v>
      </c>
      <c r="S109" s="58">
        <f t="shared" si="26"/>
        <v>0</v>
      </c>
      <c r="T109" s="57">
        <f t="shared" si="27"/>
        <v>0</v>
      </c>
      <c r="U109" s="89"/>
      <c r="V109" t="s">
        <v>526</v>
      </c>
      <c r="W109" t="s">
        <v>142</v>
      </c>
      <c r="X109" s="64">
        <v>15</v>
      </c>
      <c r="Y109" s="92">
        <v>57</v>
      </c>
      <c r="Z109" s="58">
        <f t="shared" si="39"/>
        <v>15</v>
      </c>
      <c r="AA109" s="57">
        <f t="shared" si="40"/>
        <v>0</v>
      </c>
      <c r="AB109" s="89"/>
      <c r="AC109" t="s">
        <v>533</v>
      </c>
      <c r="AD109" t="s">
        <v>534</v>
      </c>
      <c r="AE109" s="61">
        <v>15</v>
      </c>
      <c r="AF109" s="58">
        <f t="shared" si="41"/>
        <v>0</v>
      </c>
      <c r="AG109" s="57">
        <f t="shared" si="42"/>
        <v>0</v>
      </c>
      <c r="AH109" s="89"/>
      <c r="AI109" t="s">
        <v>202</v>
      </c>
      <c r="AJ109" t="s">
        <v>203</v>
      </c>
      <c r="AK109" s="61">
        <v>80</v>
      </c>
      <c r="AL109" s="58">
        <f t="shared" si="43"/>
        <v>0</v>
      </c>
      <c r="AM109" s="57">
        <f t="shared" si="44"/>
        <v>0</v>
      </c>
      <c r="AN109" s="89"/>
      <c r="AO109" s="41">
        <v>25465</v>
      </c>
      <c r="AP109" s="38" t="s">
        <v>158</v>
      </c>
      <c r="AQ109" s="39">
        <v>16</v>
      </c>
      <c r="AR109" s="40">
        <f t="shared" si="34"/>
        <v>20</v>
      </c>
      <c r="AS109" s="38">
        <f t="shared" si="36"/>
        <v>1.25</v>
      </c>
      <c r="AT109" s="38"/>
      <c r="AU109">
        <v>25465</v>
      </c>
      <c r="AV109" t="s">
        <v>158</v>
      </c>
      <c r="AW109" s="52">
        <v>18.600000000000001</v>
      </c>
      <c r="AX109" s="40">
        <f t="shared" si="37"/>
        <v>18.239999999999998</v>
      </c>
      <c r="AY109" s="54">
        <f t="shared" si="38"/>
        <v>0.36000000000000298</v>
      </c>
    </row>
    <row r="110" spans="1:51" x14ac:dyDescent="0.25">
      <c r="A110" t="s">
        <v>327</v>
      </c>
      <c r="B110" t="s">
        <v>2225</v>
      </c>
      <c r="C110" s="64">
        <v>43</v>
      </c>
      <c r="D110" s="92">
        <v>145</v>
      </c>
      <c r="E110" s="58"/>
      <c r="F110" s="57"/>
      <c r="G110" s="89"/>
      <c r="K110" s="92"/>
      <c r="L110" s="58"/>
      <c r="M110" s="57"/>
      <c r="N110" s="89"/>
      <c r="O110" t="s">
        <v>250</v>
      </c>
      <c r="P110" t="s">
        <v>251</v>
      </c>
      <c r="Q110" s="64">
        <v>35.700000000000003</v>
      </c>
      <c r="R110" s="92">
        <v>139</v>
      </c>
      <c r="S110" s="58">
        <f t="shared" si="26"/>
        <v>32</v>
      </c>
      <c r="T110" s="57">
        <f t="shared" si="27"/>
        <v>3.7000000000000028</v>
      </c>
      <c r="U110" s="89"/>
      <c r="V110" t="s">
        <v>906</v>
      </c>
      <c r="W110" t="s">
        <v>144</v>
      </c>
      <c r="X110" s="64">
        <v>35</v>
      </c>
      <c r="Y110" s="92">
        <v>130</v>
      </c>
      <c r="Z110" s="58">
        <f t="shared" si="39"/>
        <v>32</v>
      </c>
      <c r="AA110" s="57">
        <f t="shared" si="40"/>
        <v>3</v>
      </c>
      <c r="AB110" s="89"/>
      <c r="AC110">
        <v>25334</v>
      </c>
      <c r="AD110" t="s">
        <v>146</v>
      </c>
      <c r="AE110" s="61">
        <v>18</v>
      </c>
      <c r="AF110" s="58">
        <f t="shared" si="41"/>
        <v>18</v>
      </c>
      <c r="AG110" s="57">
        <f t="shared" si="42"/>
        <v>0</v>
      </c>
      <c r="AH110" s="89"/>
      <c r="AI110" t="s">
        <v>217</v>
      </c>
      <c r="AJ110" t="s">
        <v>218</v>
      </c>
      <c r="AK110" s="61">
        <v>156.80000000000001</v>
      </c>
      <c r="AL110" s="58">
        <f t="shared" si="43"/>
        <v>0</v>
      </c>
      <c r="AM110" s="57">
        <f t="shared" si="44"/>
        <v>0</v>
      </c>
      <c r="AN110" s="89"/>
      <c r="AO110" s="41">
        <v>7051</v>
      </c>
      <c r="AP110" s="38" t="s">
        <v>159</v>
      </c>
      <c r="AQ110" s="39">
        <v>23</v>
      </c>
      <c r="AR110" s="40">
        <f t="shared" si="34"/>
        <v>28.75</v>
      </c>
      <c r="AS110" s="38">
        <f t="shared" si="36"/>
        <v>1.25</v>
      </c>
      <c r="AT110" s="38"/>
      <c r="AU110">
        <v>7051</v>
      </c>
      <c r="AV110" t="s">
        <v>159</v>
      </c>
      <c r="AW110" s="52">
        <v>25.15</v>
      </c>
      <c r="AX110" s="40">
        <f t="shared" si="37"/>
        <v>26.22</v>
      </c>
      <c r="AY110" s="54">
        <f t="shared" si="38"/>
        <v>-1.0700000000000003</v>
      </c>
    </row>
    <row r="111" spans="1:51" x14ac:dyDescent="0.25">
      <c r="A111" t="s">
        <v>2226</v>
      </c>
      <c r="B111" t="s">
        <v>2227</v>
      </c>
      <c r="C111" s="64">
        <v>20.2</v>
      </c>
      <c r="D111" s="92">
        <v>71</v>
      </c>
      <c r="E111" s="58"/>
      <c r="F111" s="57"/>
      <c r="G111" s="89"/>
      <c r="K111" s="92"/>
      <c r="L111" s="58"/>
      <c r="M111" s="57"/>
      <c r="N111" s="89"/>
      <c r="O111" t="s">
        <v>930</v>
      </c>
      <c r="P111" t="s">
        <v>931</v>
      </c>
      <c r="Q111" s="64">
        <v>46.85</v>
      </c>
      <c r="R111" s="92">
        <v>190</v>
      </c>
      <c r="S111" s="58">
        <f t="shared" si="26"/>
        <v>42.5</v>
      </c>
      <c r="T111" s="57">
        <f t="shared" si="27"/>
        <v>4.3500000000000014</v>
      </c>
      <c r="U111" s="89"/>
      <c r="V111" t="s">
        <v>907</v>
      </c>
      <c r="W111" t="s">
        <v>908</v>
      </c>
      <c r="X111" s="64">
        <v>18.25</v>
      </c>
      <c r="Y111" s="92">
        <v>73</v>
      </c>
      <c r="Z111" s="58">
        <f t="shared" si="39"/>
        <v>0</v>
      </c>
      <c r="AA111" s="57">
        <f t="shared" si="40"/>
        <v>0</v>
      </c>
      <c r="AB111" s="89"/>
      <c r="AC111" t="s">
        <v>535</v>
      </c>
      <c r="AD111" t="s">
        <v>536</v>
      </c>
      <c r="AE111" s="61">
        <v>100</v>
      </c>
      <c r="AF111" s="58">
        <f t="shared" si="41"/>
        <v>0</v>
      </c>
      <c r="AG111" s="57">
        <f t="shared" si="42"/>
        <v>0</v>
      </c>
      <c r="AH111" s="89"/>
      <c r="AI111" t="s">
        <v>200</v>
      </c>
      <c r="AJ111" t="s">
        <v>201</v>
      </c>
      <c r="AK111" s="61">
        <v>26.5</v>
      </c>
      <c r="AL111" s="58">
        <f t="shared" si="43"/>
        <v>0</v>
      </c>
      <c r="AM111" s="57">
        <f t="shared" si="44"/>
        <v>0</v>
      </c>
      <c r="AN111" s="89"/>
      <c r="AO111" s="41">
        <v>7050</v>
      </c>
      <c r="AP111" s="38" t="s">
        <v>160</v>
      </c>
      <c r="AQ111" s="39">
        <v>23</v>
      </c>
      <c r="AR111" s="40">
        <f t="shared" si="34"/>
        <v>28.75</v>
      </c>
      <c r="AS111" s="38">
        <f t="shared" si="36"/>
        <v>1.25</v>
      </c>
      <c r="AT111" s="38"/>
      <c r="AU111">
        <v>7050</v>
      </c>
      <c r="AV111" t="s">
        <v>160</v>
      </c>
      <c r="AW111" s="52">
        <v>25.15</v>
      </c>
      <c r="AX111" s="40">
        <f t="shared" si="37"/>
        <v>26.22</v>
      </c>
      <c r="AY111" s="54">
        <f t="shared" si="38"/>
        <v>-1.0700000000000003</v>
      </c>
    </row>
    <row r="112" spans="1:51" x14ac:dyDescent="0.25">
      <c r="A112" t="s">
        <v>2228</v>
      </c>
      <c r="B112" t="s">
        <v>2229</v>
      </c>
      <c r="C112" s="64">
        <v>21.7</v>
      </c>
      <c r="D112" s="92">
        <v>79</v>
      </c>
      <c r="E112" s="58"/>
      <c r="F112" s="57"/>
      <c r="G112" s="89"/>
      <c r="K112" s="92"/>
      <c r="L112" s="58"/>
      <c r="M112" s="57"/>
      <c r="N112" s="89"/>
      <c r="O112" t="s">
        <v>1212</v>
      </c>
      <c r="P112" t="s">
        <v>933</v>
      </c>
      <c r="Q112" s="64">
        <v>32.35</v>
      </c>
      <c r="R112" s="92">
        <v>119</v>
      </c>
      <c r="S112" s="58">
        <f t="shared" si="26"/>
        <v>0</v>
      </c>
      <c r="T112" s="57">
        <f t="shared" si="27"/>
        <v>0</v>
      </c>
      <c r="U112" s="89"/>
      <c r="V112" t="s">
        <v>533</v>
      </c>
      <c r="W112" t="s">
        <v>534</v>
      </c>
      <c r="X112" s="64">
        <v>15</v>
      </c>
      <c r="Y112" s="92">
        <v>57</v>
      </c>
      <c r="Z112" s="58">
        <f t="shared" si="39"/>
        <v>15</v>
      </c>
      <c r="AA112" s="57">
        <f t="shared" si="40"/>
        <v>0</v>
      </c>
      <c r="AB112" s="89"/>
      <c r="AC112" t="s">
        <v>537</v>
      </c>
      <c r="AD112" t="s">
        <v>538</v>
      </c>
      <c r="AE112" s="61">
        <v>31</v>
      </c>
      <c r="AF112" s="58">
        <f t="shared" si="41"/>
        <v>0</v>
      </c>
      <c r="AG112" s="57">
        <f t="shared" si="42"/>
        <v>0</v>
      </c>
      <c r="AH112" s="89"/>
      <c r="AI112" t="s">
        <v>286</v>
      </c>
      <c r="AJ112" t="s">
        <v>223</v>
      </c>
      <c r="AK112" s="61">
        <v>26.5</v>
      </c>
      <c r="AL112" s="58">
        <f t="shared" si="43"/>
        <v>0</v>
      </c>
      <c r="AM112" s="57">
        <f t="shared" si="44"/>
        <v>0</v>
      </c>
      <c r="AN112" s="89"/>
      <c r="AO112" s="41">
        <v>7001</v>
      </c>
      <c r="AP112" s="38" t="s">
        <v>161</v>
      </c>
      <c r="AQ112" s="39">
        <v>23</v>
      </c>
      <c r="AR112" s="40">
        <f t="shared" si="34"/>
        <v>28.75</v>
      </c>
      <c r="AS112" s="38">
        <f t="shared" si="36"/>
        <v>1.25</v>
      </c>
      <c r="AT112" s="38"/>
      <c r="AU112">
        <v>7001</v>
      </c>
      <c r="AV112" t="s">
        <v>161</v>
      </c>
      <c r="AW112" s="52">
        <v>25.15</v>
      </c>
      <c r="AX112" s="40">
        <f t="shared" si="37"/>
        <v>26.22</v>
      </c>
      <c r="AY112" s="54">
        <f t="shared" si="38"/>
        <v>-1.0700000000000003</v>
      </c>
    </row>
    <row r="113" spans="1:51" x14ac:dyDescent="0.25">
      <c r="A113" t="s">
        <v>2230</v>
      </c>
      <c r="B113" t="s">
        <v>2231</v>
      </c>
      <c r="C113" s="64">
        <v>24.05</v>
      </c>
      <c r="D113" s="92">
        <v>89</v>
      </c>
      <c r="E113" s="58"/>
      <c r="F113" s="57"/>
      <c r="G113" s="89"/>
      <c r="K113" s="92"/>
      <c r="L113" s="58"/>
      <c r="M113" s="57"/>
      <c r="N113" s="89"/>
      <c r="O113" t="s">
        <v>934</v>
      </c>
      <c r="P113" t="s">
        <v>154</v>
      </c>
      <c r="Q113" s="64">
        <v>25.5</v>
      </c>
      <c r="R113" s="92">
        <v>90</v>
      </c>
      <c r="S113" s="58">
        <f t="shared" si="26"/>
        <v>25.5</v>
      </c>
      <c r="T113" s="57">
        <f t="shared" si="27"/>
        <v>0</v>
      </c>
      <c r="U113" s="89"/>
      <c r="V113" t="s">
        <v>535</v>
      </c>
      <c r="W113" t="s">
        <v>536</v>
      </c>
      <c r="X113" s="64">
        <v>100</v>
      </c>
      <c r="Y113" s="92">
        <v>375</v>
      </c>
      <c r="Z113" s="58">
        <f t="shared" si="39"/>
        <v>100</v>
      </c>
      <c r="AA113" s="57">
        <f t="shared" si="40"/>
        <v>0</v>
      </c>
      <c r="AB113" s="89"/>
      <c r="AC113">
        <v>7100</v>
      </c>
      <c r="AD113" t="s">
        <v>148</v>
      </c>
      <c r="AE113" s="61">
        <v>32</v>
      </c>
      <c r="AF113" s="58">
        <f t="shared" si="41"/>
        <v>29.5</v>
      </c>
      <c r="AG113" s="57">
        <f t="shared" si="42"/>
        <v>2.5</v>
      </c>
      <c r="AH113" s="89"/>
      <c r="AI113" t="s">
        <v>192</v>
      </c>
      <c r="AJ113" t="s">
        <v>193</v>
      </c>
      <c r="AK113" s="61">
        <v>26.5</v>
      </c>
      <c r="AL113" s="58">
        <f t="shared" si="43"/>
        <v>0</v>
      </c>
      <c r="AM113" s="57">
        <f t="shared" si="44"/>
        <v>0</v>
      </c>
      <c r="AN113" s="89"/>
      <c r="AO113" s="38">
        <v>25586</v>
      </c>
      <c r="AP113" s="38" t="s">
        <v>162</v>
      </c>
      <c r="AQ113" s="39">
        <v>16</v>
      </c>
      <c r="AR113" s="40">
        <f t="shared" si="34"/>
        <v>20</v>
      </c>
      <c r="AS113" s="38">
        <f t="shared" si="36"/>
        <v>1.25</v>
      </c>
      <c r="AT113" s="38"/>
      <c r="AU113">
        <v>25586</v>
      </c>
      <c r="AV113" t="s">
        <v>162</v>
      </c>
      <c r="AW113" s="52">
        <v>18.600000000000001</v>
      </c>
      <c r="AX113" s="40">
        <f t="shared" si="37"/>
        <v>18.239999999999998</v>
      </c>
      <c r="AY113" s="54">
        <f t="shared" si="38"/>
        <v>0.36000000000000298</v>
      </c>
    </row>
    <row r="114" spans="1:51" x14ac:dyDescent="0.25">
      <c r="A114" t="s">
        <v>363</v>
      </c>
      <c r="B114" t="s">
        <v>2232</v>
      </c>
      <c r="C114" s="64">
        <v>12.05</v>
      </c>
      <c r="D114" s="91">
        <v>43</v>
      </c>
      <c r="G114" s="89"/>
      <c r="K114" s="92"/>
      <c r="L114" s="58"/>
      <c r="M114" s="57"/>
      <c r="N114" s="89"/>
      <c r="O114" t="s">
        <v>935</v>
      </c>
      <c r="P114" t="s">
        <v>936</v>
      </c>
      <c r="Q114" s="64">
        <v>14.5</v>
      </c>
      <c r="R114" s="92">
        <v>57</v>
      </c>
      <c r="S114" s="58">
        <f t="shared" si="26"/>
        <v>14.5</v>
      </c>
      <c r="T114" s="57">
        <f t="shared" si="27"/>
        <v>0</v>
      </c>
      <c r="U114" s="89"/>
      <c r="V114" t="s">
        <v>909</v>
      </c>
      <c r="W114" t="s">
        <v>910</v>
      </c>
      <c r="X114" s="64">
        <v>14.25</v>
      </c>
      <c r="Y114" s="92">
        <v>57</v>
      </c>
      <c r="Z114" s="58">
        <f t="shared" si="39"/>
        <v>0</v>
      </c>
      <c r="AA114" s="57">
        <f t="shared" si="40"/>
        <v>0</v>
      </c>
      <c r="AB114" s="89"/>
      <c r="AC114" t="s">
        <v>246</v>
      </c>
      <c r="AD114" t="s">
        <v>247</v>
      </c>
      <c r="AE114" s="61">
        <v>15.5</v>
      </c>
      <c r="AF114" s="58">
        <f t="shared" si="41"/>
        <v>15.5</v>
      </c>
      <c r="AG114" s="57">
        <f t="shared" si="42"/>
        <v>0</v>
      </c>
      <c r="AH114" s="89"/>
      <c r="AI114" t="s">
        <v>226</v>
      </c>
      <c r="AJ114" t="s">
        <v>227</v>
      </c>
      <c r="AK114" s="61">
        <v>29</v>
      </c>
      <c r="AL114" s="58">
        <f t="shared" si="43"/>
        <v>0</v>
      </c>
      <c r="AM114" s="57">
        <f t="shared" si="44"/>
        <v>0</v>
      </c>
      <c r="AN114" s="89"/>
      <c r="AO114" s="41">
        <v>25105</v>
      </c>
      <c r="AP114" s="38" t="s">
        <v>163</v>
      </c>
      <c r="AQ114" s="39">
        <v>26.25</v>
      </c>
      <c r="AR114" s="40">
        <f t="shared" si="34"/>
        <v>32.8125</v>
      </c>
      <c r="AS114" s="38">
        <f t="shared" si="36"/>
        <v>1.25</v>
      </c>
      <c r="AT114" s="38"/>
      <c r="AU114">
        <v>25105</v>
      </c>
      <c r="AV114" t="s">
        <v>163</v>
      </c>
      <c r="AW114" s="52">
        <v>31.41</v>
      </c>
      <c r="AX114" s="40">
        <f t="shared" si="37"/>
        <v>29.924999999999997</v>
      </c>
      <c r="AY114" s="54">
        <f t="shared" si="38"/>
        <v>1.485000000000003</v>
      </c>
    </row>
    <row r="115" spans="1:51" x14ac:dyDescent="0.25">
      <c r="A115" t="s">
        <v>2233</v>
      </c>
      <c r="B115" t="s">
        <v>2234</v>
      </c>
      <c r="C115" s="64">
        <v>37.770000000000003</v>
      </c>
      <c r="D115" s="91">
        <v>125</v>
      </c>
      <c r="G115" s="89"/>
      <c r="K115" s="92"/>
      <c r="L115" s="58"/>
      <c r="M115" s="57"/>
      <c r="N115" s="89"/>
      <c r="O115" t="s">
        <v>937</v>
      </c>
      <c r="P115" t="s">
        <v>156</v>
      </c>
      <c r="Q115" s="64">
        <v>26</v>
      </c>
      <c r="R115" s="92">
        <v>95</v>
      </c>
      <c r="S115" s="58">
        <f t="shared" si="26"/>
        <v>26</v>
      </c>
      <c r="T115" s="57">
        <f t="shared" si="27"/>
        <v>0</v>
      </c>
      <c r="U115" s="89"/>
      <c r="V115" t="s">
        <v>911</v>
      </c>
      <c r="W115" t="s">
        <v>912</v>
      </c>
      <c r="X115" s="64">
        <v>43.5</v>
      </c>
      <c r="Y115" s="92">
        <v>170</v>
      </c>
      <c r="Z115" s="58">
        <f t="shared" si="39"/>
        <v>0</v>
      </c>
      <c r="AA115" s="57">
        <f t="shared" si="40"/>
        <v>0</v>
      </c>
      <c r="AB115" s="89"/>
      <c r="AC115" t="s">
        <v>539</v>
      </c>
      <c r="AD115" t="s">
        <v>540</v>
      </c>
      <c r="AE115" s="61">
        <v>22.5</v>
      </c>
      <c r="AF115" s="58">
        <f t="shared" si="41"/>
        <v>0</v>
      </c>
      <c r="AG115" s="57">
        <f t="shared" si="42"/>
        <v>0</v>
      </c>
      <c r="AH115" s="89"/>
      <c r="AI115" t="s">
        <v>213</v>
      </c>
      <c r="AJ115" t="s">
        <v>214</v>
      </c>
      <c r="AK115" s="61">
        <v>29</v>
      </c>
      <c r="AL115" s="58">
        <f t="shared" si="43"/>
        <v>0</v>
      </c>
      <c r="AM115" s="57">
        <f t="shared" si="44"/>
        <v>0</v>
      </c>
      <c r="AN115" s="89"/>
      <c r="AO115" s="38">
        <v>7057</v>
      </c>
      <c r="AP115" s="38" t="s">
        <v>164</v>
      </c>
      <c r="AQ115" s="39">
        <v>24</v>
      </c>
      <c r="AR115" s="40">
        <f t="shared" si="34"/>
        <v>30</v>
      </c>
      <c r="AS115" s="38">
        <f t="shared" si="36"/>
        <v>1.25</v>
      </c>
      <c r="AT115" s="38"/>
      <c r="AU115">
        <v>7057</v>
      </c>
      <c r="AV115" t="s">
        <v>164</v>
      </c>
      <c r="AW115" s="52">
        <v>26.4</v>
      </c>
      <c r="AX115" s="40">
        <f t="shared" si="37"/>
        <v>27.36</v>
      </c>
      <c r="AY115" s="54">
        <f t="shared" si="38"/>
        <v>-0.96000000000000085</v>
      </c>
    </row>
    <row r="116" spans="1:51" x14ac:dyDescent="0.25">
      <c r="A116" t="s">
        <v>415</v>
      </c>
      <c r="B116" t="s">
        <v>432</v>
      </c>
      <c r="C116" s="64">
        <v>37.9</v>
      </c>
      <c r="D116" s="91">
        <v>125</v>
      </c>
      <c r="G116" s="89"/>
      <c r="K116" s="92"/>
      <c r="L116" s="58"/>
      <c r="M116" s="57"/>
      <c r="N116" s="89"/>
      <c r="O116" t="s">
        <v>647</v>
      </c>
      <c r="P116" t="s">
        <v>161</v>
      </c>
      <c r="Q116" s="64">
        <v>32.200000000000003</v>
      </c>
      <c r="R116" s="92">
        <v>119</v>
      </c>
      <c r="S116" s="58">
        <f t="shared" si="26"/>
        <v>28.5</v>
      </c>
      <c r="T116" s="57">
        <f t="shared" si="27"/>
        <v>3.7000000000000028</v>
      </c>
      <c r="U116" s="89"/>
      <c r="V116" t="s">
        <v>913</v>
      </c>
      <c r="W116" t="s">
        <v>148</v>
      </c>
      <c r="X116" s="64">
        <v>33.25</v>
      </c>
      <c r="Y116" s="92">
        <v>125</v>
      </c>
      <c r="Z116" s="58">
        <f t="shared" si="39"/>
        <v>32</v>
      </c>
      <c r="AA116" s="57">
        <f t="shared" si="40"/>
        <v>1.25</v>
      </c>
      <c r="AB116" s="89"/>
      <c r="AC116">
        <v>25439</v>
      </c>
      <c r="AD116" t="s">
        <v>150</v>
      </c>
      <c r="AE116" s="61">
        <v>15</v>
      </c>
      <c r="AF116" s="58">
        <f t="shared" si="41"/>
        <v>15</v>
      </c>
      <c r="AG116" s="57">
        <f t="shared" si="42"/>
        <v>0</v>
      </c>
      <c r="AH116" s="89"/>
      <c r="AI116" t="s">
        <v>242</v>
      </c>
      <c r="AJ116" t="s">
        <v>243</v>
      </c>
      <c r="AK116" s="61">
        <v>29</v>
      </c>
      <c r="AL116" s="58">
        <f t="shared" si="43"/>
        <v>0</v>
      </c>
      <c r="AM116" s="57">
        <f t="shared" si="44"/>
        <v>0</v>
      </c>
      <c r="AN116" s="89"/>
      <c r="AO116" s="38">
        <v>25119</v>
      </c>
      <c r="AP116" s="38" t="s">
        <v>165</v>
      </c>
      <c r="AQ116" s="39">
        <v>46.5</v>
      </c>
      <c r="AR116" s="40">
        <f t="shared" si="34"/>
        <v>58.125</v>
      </c>
      <c r="AS116" s="38">
        <f t="shared" si="36"/>
        <v>1.25</v>
      </c>
      <c r="AT116" s="38"/>
      <c r="AU116">
        <v>25119</v>
      </c>
      <c r="AV116" t="s">
        <v>165</v>
      </c>
      <c r="AW116" s="52">
        <v>56.73</v>
      </c>
      <c r="AX116" s="40">
        <f t="shared" si="37"/>
        <v>53.01</v>
      </c>
      <c r="AY116" s="54">
        <f t="shared" si="38"/>
        <v>3.7199999999999989</v>
      </c>
    </row>
    <row r="117" spans="1:51" x14ac:dyDescent="0.25">
      <c r="A117" t="s">
        <v>388</v>
      </c>
      <c r="B117" t="s">
        <v>2235</v>
      </c>
      <c r="C117" s="64">
        <v>35.9</v>
      </c>
      <c r="D117" s="91">
        <v>120</v>
      </c>
      <c r="G117" s="89"/>
      <c r="K117" s="92"/>
      <c r="L117" s="58"/>
      <c r="M117" s="57"/>
      <c r="N117" s="89"/>
      <c r="O117" t="s">
        <v>940</v>
      </c>
      <c r="P117" t="s">
        <v>163</v>
      </c>
      <c r="Q117" s="64">
        <v>31.5</v>
      </c>
      <c r="R117" s="92">
        <v>110</v>
      </c>
      <c r="S117" s="58">
        <f t="shared" si="26"/>
        <v>31.5</v>
      </c>
      <c r="T117" s="57">
        <f t="shared" si="27"/>
        <v>0</v>
      </c>
      <c r="U117" s="89"/>
      <c r="V117" t="s">
        <v>246</v>
      </c>
      <c r="W117" t="s">
        <v>247</v>
      </c>
      <c r="X117" s="64">
        <v>16</v>
      </c>
      <c r="Y117" s="92">
        <v>59</v>
      </c>
      <c r="Z117" s="58">
        <f t="shared" si="39"/>
        <v>15.5</v>
      </c>
      <c r="AA117" s="57">
        <f t="shared" si="40"/>
        <v>0.5</v>
      </c>
      <c r="AB117" s="89"/>
      <c r="AC117">
        <v>3828</v>
      </c>
      <c r="AD117" t="s">
        <v>541</v>
      </c>
      <c r="AE117" s="61">
        <v>18.5</v>
      </c>
      <c r="AF117" s="58">
        <f t="shared" si="41"/>
        <v>0</v>
      </c>
      <c r="AG117" s="57">
        <f t="shared" si="42"/>
        <v>0</v>
      </c>
      <c r="AH117" s="89"/>
      <c r="AI117" t="s">
        <v>254</v>
      </c>
      <c r="AJ117" t="s">
        <v>255</v>
      </c>
      <c r="AK117" s="61">
        <v>32.25</v>
      </c>
      <c r="AL117" s="58">
        <f t="shared" si="43"/>
        <v>0</v>
      </c>
      <c r="AM117" s="57">
        <f t="shared" si="44"/>
        <v>0</v>
      </c>
      <c r="AN117" s="89"/>
      <c r="AO117" s="38">
        <v>25331</v>
      </c>
      <c r="AP117" s="38" t="s">
        <v>166</v>
      </c>
      <c r="AQ117" s="39">
        <v>17</v>
      </c>
      <c r="AR117" s="40">
        <f t="shared" si="34"/>
        <v>21.25</v>
      </c>
      <c r="AS117" s="38">
        <f t="shared" si="36"/>
        <v>1.25</v>
      </c>
      <c r="AT117" s="38"/>
      <c r="AU117">
        <v>25331</v>
      </c>
      <c r="AV117" t="s">
        <v>166</v>
      </c>
      <c r="AW117" s="52">
        <v>19.850000000000001</v>
      </c>
      <c r="AX117" s="40">
        <f t="shared" si="37"/>
        <v>19.38</v>
      </c>
      <c r="AY117" s="54">
        <f t="shared" si="38"/>
        <v>0.47000000000000242</v>
      </c>
    </row>
    <row r="118" spans="1:51" x14ac:dyDescent="0.25">
      <c r="A118" t="s">
        <v>358</v>
      </c>
      <c r="B118" t="s">
        <v>2236</v>
      </c>
      <c r="C118" s="64">
        <v>45.8</v>
      </c>
      <c r="D118" s="91">
        <v>150</v>
      </c>
      <c r="G118" s="89"/>
      <c r="K118" s="92"/>
      <c r="L118" s="58"/>
      <c r="M118" s="57"/>
      <c r="N118" s="89"/>
      <c r="O118" t="s">
        <v>941</v>
      </c>
      <c r="P118" t="s">
        <v>165</v>
      </c>
      <c r="Q118" s="64">
        <v>52</v>
      </c>
      <c r="R118" s="92">
        <v>175</v>
      </c>
      <c r="S118" s="58">
        <f t="shared" si="26"/>
        <v>52</v>
      </c>
      <c r="T118" s="57">
        <f t="shared" si="27"/>
        <v>0</v>
      </c>
      <c r="U118" s="89"/>
      <c r="V118" t="s">
        <v>914</v>
      </c>
      <c r="W118" t="s">
        <v>915</v>
      </c>
      <c r="X118" s="64">
        <v>16.75</v>
      </c>
      <c r="Y118" s="92">
        <v>63</v>
      </c>
      <c r="Z118" s="58">
        <f t="shared" si="39"/>
        <v>0</v>
      </c>
      <c r="AA118" s="57">
        <f t="shared" si="40"/>
        <v>0</v>
      </c>
      <c r="AB118" s="89"/>
      <c r="AC118">
        <v>25458</v>
      </c>
      <c r="AD118" t="s">
        <v>153</v>
      </c>
      <c r="AE118" s="61">
        <v>15</v>
      </c>
      <c r="AF118" s="58">
        <f t="shared" si="41"/>
        <v>14</v>
      </c>
      <c r="AG118" s="57">
        <f t="shared" si="42"/>
        <v>1</v>
      </c>
      <c r="AH118" s="89"/>
      <c r="AI118" t="s">
        <v>248</v>
      </c>
      <c r="AJ118" t="s">
        <v>249</v>
      </c>
      <c r="AK118" s="61">
        <v>29.5</v>
      </c>
      <c r="AL118" s="58">
        <f t="shared" si="43"/>
        <v>0</v>
      </c>
      <c r="AM118" s="57">
        <f t="shared" si="44"/>
        <v>0</v>
      </c>
      <c r="AN118" s="89"/>
      <c r="AO118" s="41">
        <v>37168</v>
      </c>
      <c r="AP118" s="38" t="s">
        <v>167</v>
      </c>
      <c r="AQ118" s="39">
        <v>31.5</v>
      </c>
      <c r="AR118" s="40">
        <f t="shared" si="34"/>
        <v>39.375</v>
      </c>
      <c r="AS118" s="38">
        <f t="shared" si="36"/>
        <v>1.25</v>
      </c>
      <c r="AT118" s="38"/>
      <c r="AU118">
        <v>37168</v>
      </c>
      <c r="AV118" t="s">
        <v>167</v>
      </c>
      <c r="AW118" s="52">
        <v>35.78</v>
      </c>
      <c r="AX118" s="40">
        <f t="shared" si="37"/>
        <v>35.909999999999997</v>
      </c>
      <c r="AY118" s="54">
        <f t="shared" si="38"/>
        <v>-0.12999999999999545</v>
      </c>
    </row>
    <row r="119" spans="1:51" x14ac:dyDescent="0.25">
      <c r="A119" t="s">
        <v>2237</v>
      </c>
      <c r="B119" t="s">
        <v>2238</v>
      </c>
      <c r="C119" s="64">
        <v>46</v>
      </c>
      <c r="D119" s="91">
        <v>155</v>
      </c>
      <c r="G119" s="89"/>
      <c r="K119" s="92"/>
      <c r="L119" s="58"/>
      <c r="M119" s="57"/>
      <c r="N119" s="89"/>
      <c r="O119" t="s">
        <v>942</v>
      </c>
      <c r="P119" t="s">
        <v>943</v>
      </c>
      <c r="Q119" s="64">
        <v>48.65</v>
      </c>
      <c r="R119" s="92">
        <v>195</v>
      </c>
      <c r="S119" s="58">
        <f t="shared" si="26"/>
        <v>42.5</v>
      </c>
      <c r="T119" s="57">
        <f t="shared" si="27"/>
        <v>6.1499999999999986</v>
      </c>
      <c r="U119" s="89"/>
      <c r="V119" t="s">
        <v>539</v>
      </c>
      <c r="W119" t="s">
        <v>540</v>
      </c>
      <c r="X119" s="64">
        <v>22</v>
      </c>
      <c r="Y119" s="92">
        <v>83</v>
      </c>
      <c r="Z119" s="58">
        <f t="shared" si="39"/>
        <v>22.5</v>
      </c>
      <c r="AA119" s="57">
        <f t="shared" si="40"/>
        <v>-0.5</v>
      </c>
      <c r="AB119" s="89"/>
      <c r="AC119" t="s">
        <v>250</v>
      </c>
      <c r="AD119" t="s">
        <v>251</v>
      </c>
      <c r="AE119" s="61">
        <v>31</v>
      </c>
      <c r="AF119" s="58">
        <f t="shared" si="41"/>
        <v>29.5</v>
      </c>
      <c r="AG119" s="57">
        <f t="shared" si="42"/>
        <v>1.5</v>
      </c>
      <c r="AH119" s="89"/>
      <c r="AI119" t="s">
        <v>250</v>
      </c>
      <c r="AJ119" t="s">
        <v>251</v>
      </c>
      <c r="AK119" s="61">
        <v>29.5</v>
      </c>
      <c r="AL119" s="58">
        <f t="shared" si="43"/>
        <v>0</v>
      </c>
      <c r="AM119" s="57">
        <f t="shared" si="44"/>
        <v>0</v>
      </c>
      <c r="AN119" s="89"/>
      <c r="AO119" s="41">
        <v>25136</v>
      </c>
      <c r="AP119" s="38" t="s">
        <v>168</v>
      </c>
      <c r="AQ119" s="39">
        <v>36.5</v>
      </c>
      <c r="AR119" s="40">
        <f t="shared" si="34"/>
        <v>45.625</v>
      </c>
      <c r="AS119" s="38">
        <f t="shared" si="36"/>
        <v>1.25</v>
      </c>
      <c r="AT119" s="38"/>
      <c r="AU119">
        <v>25136</v>
      </c>
      <c r="AV119" t="s">
        <v>168</v>
      </c>
      <c r="AW119" s="52">
        <v>44.23</v>
      </c>
      <c r="AX119" s="40">
        <f t="shared" si="37"/>
        <v>41.61</v>
      </c>
      <c r="AY119" s="54">
        <f t="shared" si="38"/>
        <v>2.6199999999999974</v>
      </c>
    </row>
    <row r="120" spans="1:51" x14ac:dyDescent="0.25">
      <c r="A120" s="133" t="s">
        <v>1782</v>
      </c>
      <c r="B120" s="133" t="s">
        <v>1783</v>
      </c>
      <c r="C120" s="134">
        <v>55.35</v>
      </c>
      <c r="D120" s="92">
        <v>185</v>
      </c>
      <c r="E120" s="58">
        <f>SUMIF(H:H,A120,J:J)</f>
        <v>0</v>
      </c>
      <c r="F120" s="57">
        <f>IF(E120=0,0,C120-E120)</f>
        <v>0</v>
      </c>
      <c r="G120" s="89"/>
      <c r="K120" s="92"/>
      <c r="L120" s="58"/>
      <c r="M120" s="57"/>
      <c r="N120" s="89"/>
      <c r="O120" t="s">
        <v>944</v>
      </c>
      <c r="P120" t="s">
        <v>945</v>
      </c>
      <c r="Q120" s="64">
        <v>41.75</v>
      </c>
      <c r="R120" s="92">
        <v>149</v>
      </c>
      <c r="S120" s="58">
        <f t="shared" si="26"/>
        <v>34.25</v>
      </c>
      <c r="T120" s="57">
        <f t="shared" si="27"/>
        <v>7.5</v>
      </c>
      <c r="U120" s="89"/>
      <c r="V120" t="s">
        <v>916</v>
      </c>
      <c r="W120" t="s">
        <v>917</v>
      </c>
      <c r="X120" s="64">
        <v>14.5</v>
      </c>
      <c r="Y120" s="92">
        <v>57</v>
      </c>
      <c r="Z120" s="58">
        <f t="shared" si="39"/>
        <v>0</v>
      </c>
      <c r="AA120" s="57">
        <f t="shared" si="40"/>
        <v>0</v>
      </c>
      <c r="AB120" s="89"/>
      <c r="AC120">
        <v>25101</v>
      </c>
      <c r="AD120" t="s">
        <v>154</v>
      </c>
      <c r="AE120" s="61">
        <v>25.5</v>
      </c>
      <c r="AF120" s="58">
        <f t="shared" si="41"/>
        <v>25.5</v>
      </c>
      <c r="AG120" s="57">
        <f t="shared" si="42"/>
        <v>0</v>
      </c>
      <c r="AH120" s="89"/>
      <c r="AI120" t="s">
        <v>198</v>
      </c>
      <c r="AJ120" t="s">
        <v>199</v>
      </c>
      <c r="AK120" s="61">
        <v>29.5</v>
      </c>
      <c r="AL120" s="58">
        <f t="shared" si="43"/>
        <v>0</v>
      </c>
      <c r="AM120" s="57">
        <f t="shared" si="44"/>
        <v>0</v>
      </c>
      <c r="AN120" s="89"/>
      <c r="AO120" s="38">
        <v>25444</v>
      </c>
      <c r="AP120" s="38" t="s">
        <v>169</v>
      </c>
      <c r="AQ120" s="39">
        <v>13.5</v>
      </c>
      <c r="AR120" s="40">
        <f t="shared" si="34"/>
        <v>16.875</v>
      </c>
      <c r="AS120" s="38">
        <f t="shared" si="36"/>
        <v>1.25</v>
      </c>
      <c r="AT120" s="38"/>
      <c r="AU120">
        <v>25444</v>
      </c>
      <c r="AV120" t="s">
        <v>169</v>
      </c>
      <c r="AW120" s="52">
        <v>15.48</v>
      </c>
      <c r="AX120" s="40">
        <f t="shared" si="37"/>
        <v>15.389999999999999</v>
      </c>
      <c r="AY120" s="54">
        <f t="shared" si="38"/>
        <v>9.0000000000001634E-2</v>
      </c>
    </row>
    <row r="121" spans="1:51" x14ac:dyDescent="0.25">
      <c r="A121" t="s">
        <v>2239</v>
      </c>
      <c r="B121" t="s">
        <v>2240</v>
      </c>
      <c r="C121" s="64">
        <v>44.45</v>
      </c>
      <c r="D121" s="91">
        <v>150</v>
      </c>
      <c r="G121" s="89"/>
      <c r="K121" s="92"/>
      <c r="L121" s="58"/>
      <c r="M121" s="57"/>
      <c r="N121" s="89"/>
      <c r="O121" t="s">
        <v>256</v>
      </c>
      <c r="P121" t="s">
        <v>257</v>
      </c>
      <c r="Q121" s="64">
        <v>45.65</v>
      </c>
      <c r="R121" s="92">
        <v>185</v>
      </c>
      <c r="S121" s="58">
        <f t="shared" si="26"/>
        <v>41.3</v>
      </c>
      <c r="T121" s="57">
        <f t="shared" si="27"/>
        <v>4.3500000000000014</v>
      </c>
      <c r="U121" s="89"/>
      <c r="V121" t="s">
        <v>918</v>
      </c>
      <c r="W121" t="s">
        <v>919</v>
      </c>
      <c r="X121" s="64">
        <v>32.75</v>
      </c>
      <c r="Y121" s="92">
        <v>130</v>
      </c>
      <c r="Z121" s="58">
        <f t="shared" si="39"/>
        <v>0</v>
      </c>
      <c r="AA121" s="57">
        <f t="shared" si="40"/>
        <v>0</v>
      </c>
      <c r="AB121" s="89"/>
      <c r="AC121" t="s">
        <v>542</v>
      </c>
      <c r="AD121" t="s">
        <v>543</v>
      </c>
      <c r="AE121" s="61">
        <v>18</v>
      </c>
      <c r="AF121" s="58">
        <f t="shared" si="41"/>
        <v>0</v>
      </c>
      <c r="AG121" s="57">
        <f t="shared" si="42"/>
        <v>0</v>
      </c>
      <c r="AH121" s="89"/>
      <c r="AK121" s="63"/>
      <c r="AL121" s="39"/>
      <c r="AM121" s="39"/>
      <c r="AN121" s="89"/>
      <c r="AO121" s="38">
        <v>25503</v>
      </c>
      <c r="AP121" s="38" t="s">
        <v>170</v>
      </c>
      <c r="AQ121" s="39">
        <v>9.75</v>
      </c>
      <c r="AR121" s="40">
        <f t="shared" si="34"/>
        <v>12.1875</v>
      </c>
      <c r="AS121" s="38">
        <f t="shared" si="36"/>
        <v>1.25</v>
      </c>
      <c r="AT121" s="38"/>
      <c r="AU121">
        <v>25503</v>
      </c>
      <c r="AV121" t="s">
        <v>170</v>
      </c>
      <c r="AW121" s="52">
        <v>10.79</v>
      </c>
      <c r="AX121" s="40">
        <f t="shared" si="37"/>
        <v>11.114999999999998</v>
      </c>
      <c r="AY121" s="54">
        <f t="shared" si="38"/>
        <v>-0.32499999999999929</v>
      </c>
    </row>
    <row r="122" spans="1:51" x14ac:dyDescent="0.25">
      <c r="A122" s="133" t="s">
        <v>1786</v>
      </c>
      <c r="B122" s="133" t="s">
        <v>1787</v>
      </c>
      <c r="C122" s="134">
        <v>49.75</v>
      </c>
      <c r="D122" s="92">
        <v>165</v>
      </c>
      <c r="E122" s="58">
        <f>SUMIF(H:H,A122,J:J)</f>
        <v>0</v>
      </c>
      <c r="F122" s="57">
        <f>IF(E122=0,0,C122-E122)</f>
        <v>0</v>
      </c>
      <c r="G122" s="89"/>
      <c r="K122" s="92"/>
      <c r="L122" s="58"/>
      <c r="M122" s="57"/>
      <c r="N122" s="89"/>
      <c r="O122" t="s">
        <v>950</v>
      </c>
      <c r="P122" t="s">
        <v>951</v>
      </c>
      <c r="Q122" s="64">
        <v>101.75</v>
      </c>
      <c r="R122" s="92">
        <v>399</v>
      </c>
      <c r="S122" s="58">
        <f t="shared" si="26"/>
        <v>94.5</v>
      </c>
      <c r="T122" s="57">
        <f t="shared" si="27"/>
        <v>7.25</v>
      </c>
      <c r="U122" s="89"/>
      <c r="V122" t="s">
        <v>920</v>
      </c>
      <c r="W122" t="s">
        <v>921</v>
      </c>
      <c r="X122" s="64">
        <v>43.5</v>
      </c>
      <c r="Y122" s="92">
        <v>170</v>
      </c>
      <c r="Z122" s="58">
        <f t="shared" si="39"/>
        <v>0</v>
      </c>
      <c r="AA122" s="57">
        <f t="shared" si="40"/>
        <v>0</v>
      </c>
      <c r="AB122" s="89"/>
      <c r="AC122" t="s">
        <v>544</v>
      </c>
      <c r="AD122" t="s">
        <v>545</v>
      </c>
      <c r="AE122" s="61">
        <v>31</v>
      </c>
      <c r="AF122" s="58">
        <f t="shared" si="41"/>
        <v>0</v>
      </c>
      <c r="AG122" s="57">
        <f t="shared" si="42"/>
        <v>0</v>
      </c>
      <c r="AH122" s="89"/>
      <c r="AK122" s="63"/>
      <c r="AL122" s="39"/>
      <c r="AM122" s="39"/>
      <c r="AN122" s="89"/>
      <c r="AO122" s="38">
        <v>25449</v>
      </c>
      <c r="AP122" s="38" t="s">
        <v>171</v>
      </c>
      <c r="AQ122" s="39">
        <v>13.5</v>
      </c>
      <c r="AR122" s="40">
        <f t="shared" si="34"/>
        <v>16.875</v>
      </c>
      <c r="AS122" s="38">
        <f t="shared" si="36"/>
        <v>1.25</v>
      </c>
      <c r="AT122" s="38"/>
      <c r="AU122">
        <v>25449</v>
      </c>
      <c r="AV122" t="s">
        <v>171</v>
      </c>
      <c r="AW122" s="52">
        <v>15.48</v>
      </c>
      <c r="AX122" s="40">
        <f t="shared" si="37"/>
        <v>15.389999999999999</v>
      </c>
      <c r="AY122" s="54">
        <f t="shared" si="38"/>
        <v>9.0000000000001634E-2</v>
      </c>
    </row>
    <row r="123" spans="1:51" x14ac:dyDescent="0.25">
      <c r="A123" t="s">
        <v>401</v>
      </c>
      <c r="B123" t="s">
        <v>428</v>
      </c>
      <c r="C123" s="64">
        <v>36.5</v>
      </c>
      <c r="D123" s="91">
        <v>120</v>
      </c>
      <c r="G123" s="89"/>
      <c r="K123" s="92"/>
      <c r="L123" s="58"/>
      <c r="M123" s="57"/>
      <c r="N123" s="89"/>
      <c r="O123" t="s">
        <v>548</v>
      </c>
      <c r="P123" t="s">
        <v>549</v>
      </c>
      <c r="Q123" s="64">
        <v>15</v>
      </c>
      <c r="R123" s="92">
        <v>57</v>
      </c>
      <c r="S123" s="58">
        <f t="shared" si="26"/>
        <v>15</v>
      </c>
      <c r="T123" s="57">
        <f t="shared" si="27"/>
        <v>0</v>
      </c>
      <c r="U123" s="89"/>
      <c r="V123" t="s">
        <v>922</v>
      </c>
      <c r="W123" t="s">
        <v>541</v>
      </c>
      <c r="X123" s="64">
        <v>18.5</v>
      </c>
      <c r="Y123" s="92">
        <v>69</v>
      </c>
      <c r="Z123" s="58">
        <f t="shared" si="39"/>
        <v>18.5</v>
      </c>
      <c r="AA123" s="57">
        <f t="shared" si="40"/>
        <v>0</v>
      </c>
      <c r="AB123" s="89"/>
      <c r="AC123">
        <v>25578</v>
      </c>
      <c r="AD123" t="s">
        <v>155</v>
      </c>
      <c r="AE123" s="61">
        <v>13.75</v>
      </c>
      <c r="AF123" s="58">
        <f t="shared" si="41"/>
        <v>13.75</v>
      </c>
      <c r="AG123" s="57">
        <f t="shared" si="42"/>
        <v>0</v>
      </c>
      <c r="AH123" s="89"/>
      <c r="AK123" s="63"/>
      <c r="AL123" s="39"/>
      <c r="AM123" s="39"/>
      <c r="AN123" s="89"/>
      <c r="AO123" s="41">
        <v>7016</v>
      </c>
      <c r="AP123" s="38" t="s">
        <v>172</v>
      </c>
      <c r="AQ123" s="39">
        <v>23</v>
      </c>
      <c r="AR123" s="40">
        <f t="shared" si="34"/>
        <v>28.75</v>
      </c>
      <c r="AS123" s="38">
        <f t="shared" si="36"/>
        <v>1.25</v>
      </c>
      <c r="AT123" s="38"/>
      <c r="AU123">
        <v>7016</v>
      </c>
      <c r="AV123" t="s">
        <v>172</v>
      </c>
      <c r="AW123" s="52">
        <v>25.15</v>
      </c>
      <c r="AX123" s="40">
        <f t="shared" si="37"/>
        <v>26.22</v>
      </c>
      <c r="AY123" s="54">
        <f t="shared" si="38"/>
        <v>-1.0700000000000003</v>
      </c>
    </row>
    <row r="124" spans="1:51" x14ac:dyDescent="0.25">
      <c r="A124" t="s">
        <v>2241</v>
      </c>
      <c r="B124" t="s">
        <v>2242</v>
      </c>
      <c r="C124" s="64">
        <v>41.1</v>
      </c>
      <c r="D124" s="91">
        <v>135</v>
      </c>
      <c r="G124" s="89"/>
      <c r="K124" s="92"/>
      <c r="L124" s="58"/>
      <c r="M124" s="57"/>
      <c r="N124" s="89"/>
      <c r="O124" t="s">
        <v>952</v>
      </c>
      <c r="P124" t="s">
        <v>172</v>
      </c>
      <c r="Q124" s="64">
        <v>31.5</v>
      </c>
      <c r="R124" s="92">
        <v>119</v>
      </c>
      <c r="S124" s="58">
        <f t="shared" si="26"/>
        <v>28.75</v>
      </c>
      <c r="T124" s="57">
        <f t="shared" si="27"/>
        <v>2.75</v>
      </c>
      <c r="U124" s="89"/>
      <c r="V124" t="s">
        <v>923</v>
      </c>
      <c r="W124" t="s">
        <v>924</v>
      </c>
      <c r="X124" s="64">
        <v>14.75</v>
      </c>
      <c r="Y124" s="92">
        <v>57</v>
      </c>
      <c r="Z124" s="58">
        <f t="shared" si="39"/>
        <v>0</v>
      </c>
      <c r="AA124" s="57">
        <f t="shared" si="40"/>
        <v>0</v>
      </c>
      <c r="AB124" s="89"/>
      <c r="AC124">
        <v>25102</v>
      </c>
      <c r="AD124" t="s">
        <v>156</v>
      </c>
      <c r="AE124" s="61">
        <v>25.75</v>
      </c>
      <c r="AF124" s="58">
        <f t="shared" si="41"/>
        <v>27.25</v>
      </c>
      <c r="AG124" s="57">
        <f t="shared" si="42"/>
        <v>-1.5</v>
      </c>
      <c r="AH124" s="89"/>
      <c r="AK124" s="63"/>
      <c r="AL124" s="39"/>
      <c r="AM124" s="39"/>
      <c r="AN124" s="89"/>
      <c r="AO124" s="38"/>
      <c r="AP124" s="38"/>
      <c r="AQ124" s="39"/>
      <c r="AR124" s="40"/>
      <c r="AS124" s="38"/>
      <c r="AT124" s="38"/>
    </row>
    <row r="125" spans="1:51" x14ac:dyDescent="0.25">
      <c r="A125" t="s">
        <v>1731</v>
      </c>
      <c r="B125" t="s">
        <v>1742</v>
      </c>
      <c r="C125" s="64">
        <v>58.5</v>
      </c>
      <c r="D125" s="91">
        <v>190</v>
      </c>
      <c r="G125" s="89"/>
      <c r="K125" s="92"/>
      <c r="L125" s="58"/>
      <c r="M125" s="57"/>
      <c r="N125" s="89"/>
      <c r="O125" t="s">
        <v>1015</v>
      </c>
      <c r="P125" t="s">
        <v>1016</v>
      </c>
      <c r="Q125" s="64">
        <v>29.95</v>
      </c>
      <c r="R125" s="92">
        <v>119</v>
      </c>
      <c r="S125" s="58">
        <f t="shared" si="26"/>
        <v>0</v>
      </c>
      <c r="T125" s="57">
        <f t="shared" si="27"/>
        <v>0</v>
      </c>
      <c r="U125" s="89"/>
      <c r="V125" t="s">
        <v>925</v>
      </c>
      <c r="W125" t="s">
        <v>153</v>
      </c>
      <c r="X125" s="64">
        <v>15</v>
      </c>
      <c r="Y125" s="92">
        <v>57</v>
      </c>
      <c r="Z125" s="58">
        <f t="shared" si="39"/>
        <v>15</v>
      </c>
      <c r="AA125" s="57">
        <f t="shared" si="40"/>
        <v>0</v>
      </c>
      <c r="AB125" s="89"/>
      <c r="AC125">
        <v>7001</v>
      </c>
      <c r="AD125" t="s">
        <v>161</v>
      </c>
      <c r="AE125" s="61">
        <v>26.75</v>
      </c>
      <c r="AF125" s="58">
        <f t="shared" si="41"/>
        <v>26.75</v>
      </c>
      <c r="AG125" s="57">
        <f t="shared" si="42"/>
        <v>0</v>
      </c>
      <c r="AH125" s="89"/>
      <c r="AK125" s="63"/>
      <c r="AL125" s="39"/>
      <c r="AM125" s="39"/>
      <c r="AN125" s="89"/>
      <c r="AO125" s="38"/>
      <c r="AP125" s="38"/>
      <c r="AQ125" s="39"/>
      <c r="AR125" s="40"/>
      <c r="AS125" s="38"/>
      <c r="AT125" s="38"/>
    </row>
    <row r="126" spans="1:51" x14ac:dyDescent="0.25">
      <c r="A126" t="s">
        <v>2243</v>
      </c>
      <c r="B126" t="s">
        <v>2244</v>
      </c>
      <c r="C126" s="64">
        <v>35</v>
      </c>
      <c r="D126" s="91">
        <v>120</v>
      </c>
      <c r="G126" s="89"/>
      <c r="K126" s="92"/>
      <c r="L126" s="58"/>
      <c r="M126" s="57"/>
      <c r="N126" s="89"/>
      <c r="O126" t="s">
        <v>953</v>
      </c>
      <c r="P126" t="s">
        <v>954</v>
      </c>
      <c r="Q126" s="64">
        <v>73.099999999999994</v>
      </c>
      <c r="R126" s="92">
        <v>275</v>
      </c>
      <c r="S126" s="58">
        <f t="shared" si="26"/>
        <v>62.5</v>
      </c>
      <c r="T126" s="57">
        <f t="shared" si="27"/>
        <v>10.599999999999994</v>
      </c>
      <c r="U126" s="89"/>
      <c r="V126" t="s">
        <v>250</v>
      </c>
      <c r="W126" t="s">
        <v>251</v>
      </c>
      <c r="X126" s="64">
        <v>32</v>
      </c>
      <c r="Y126" s="92">
        <v>122</v>
      </c>
      <c r="Z126" s="58">
        <f t="shared" si="39"/>
        <v>31</v>
      </c>
      <c r="AA126" s="57">
        <f t="shared" si="40"/>
        <v>1</v>
      </c>
      <c r="AB126" s="89"/>
      <c r="AC126">
        <v>25586</v>
      </c>
      <c r="AD126" t="s">
        <v>162</v>
      </c>
      <c r="AE126" s="61">
        <v>18.5</v>
      </c>
      <c r="AF126" s="58">
        <f t="shared" si="41"/>
        <v>19.350000000000001</v>
      </c>
      <c r="AG126" s="57">
        <f t="shared" si="42"/>
        <v>-0.85000000000000142</v>
      </c>
      <c r="AH126" s="89"/>
      <c r="AK126" s="63"/>
      <c r="AL126" s="39"/>
      <c r="AM126" s="39"/>
      <c r="AN126" s="89"/>
      <c r="AO126" s="38"/>
      <c r="AP126" s="38"/>
      <c r="AQ126" s="39"/>
      <c r="AR126" s="40"/>
      <c r="AS126" s="38"/>
      <c r="AT126" s="38"/>
    </row>
    <row r="127" spans="1:51" x14ac:dyDescent="0.25">
      <c r="A127" t="s">
        <v>361</v>
      </c>
      <c r="B127" t="s">
        <v>2245</v>
      </c>
      <c r="C127" s="64">
        <v>38.200000000000003</v>
      </c>
      <c r="D127" s="91">
        <v>125</v>
      </c>
      <c r="G127" s="89"/>
      <c r="K127" s="92"/>
      <c r="L127" s="58"/>
      <c r="M127" s="57"/>
      <c r="N127" s="89"/>
      <c r="O127" t="s">
        <v>1017</v>
      </c>
      <c r="P127" t="s">
        <v>1018</v>
      </c>
      <c r="Q127" s="64">
        <v>15</v>
      </c>
      <c r="R127" s="92">
        <v>59</v>
      </c>
      <c r="S127" s="58">
        <f t="shared" si="26"/>
        <v>0</v>
      </c>
      <c r="T127" s="57">
        <f t="shared" si="27"/>
        <v>0</v>
      </c>
      <c r="U127" s="89"/>
      <c r="V127" t="s">
        <v>926</v>
      </c>
      <c r="W127" t="s">
        <v>927</v>
      </c>
      <c r="X127" s="64">
        <v>15.5</v>
      </c>
      <c r="Y127" s="92">
        <v>59</v>
      </c>
      <c r="Z127" s="58">
        <f t="shared" si="39"/>
        <v>0</v>
      </c>
      <c r="AA127" s="57">
        <f t="shared" si="40"/>
        <v>0</v>
      </c>
      <c r="AB127" s="89"/>
      <c r="AC127">
        <v>25105</v>
      </c>
      <c r="AD127" t="s">
        <v>163</v>
      </c>
      <c r="AE127" s="61">
        <v>31.5</v>
      </c>
      <c r="AF127" s="58">
        <f t="shared" si="41"/>
        <v>31.75</v>
      </c>
      <c r="AG127" s="57">
        <f t="shared" si="42"/>
        <v>-0.25</v>
      </c>
      <c r="AH127" s="89"/>
      <c r="AK127" s="63"/>
      <c r="AL127" s="39"/>
      <c r="AM127" s="39"/>
      <c r="AN127" s="89"/>
      <c r="AO127" s="38"/>
      <c r="AP127" s="38"/>
      <c r="AQ127" s="39"/>
      <c r="AR127" s="40"/>
      <c r="AS127" s="38"/>
      <c r="AT127" s="38"/>
    </row>
    <row r="128" spans="1:51" x14ac:dyDescent="0.25">
      <c r="A128" t="s">
        <v>396</v>
      </c>
      <c r="B128" t="s">
        <v>427</v>
      </c>
      <c r="C128" s="64">
        <v>38.9</v>
      </c>
      <c r="D128" s="91">
        <v>130</v>
      </c>
      <c r="G128" s="89"/>
      <c r="K128" s="92"/>
      <c r="L128" s="58"/>
      <c r="M128" s="57"/>
      <c r="N128" s="89"/>
      <c r="R128" s="92"/>
      <c r="S128" s="58"/>
      <c r="T128" s="57"/>
      <c r="U128" s="89"/>
      <c r="V128" t="s">
        <v>928</v>
      </c>
      <c r="W128" t="s">
        <v>929</v>
      </c>
      <c r="X128" s="64">
        <v>39.25</v>
      </c>
      <c r="Y128" s="92">
        <v>149</v>
      </c>
      <c r="Z128" s="58">
        <f t="shared" si="39"/>
        <v>0</v>
      </c>
      <c r="AA128" s="57">
        <f t="shared" si="40"/>
        <v>0</v>
      </c>
      <c r="AB128" s="89"/>
      <c r="AC128">
        <v>25119</v>
      </c>
      <c r="AD128" t="s">
        <v>165</v>
      </c>
      <c r="AE128" s="61">
        <v>48</v>
      </c>
      <c r="AF128" s="58">
        <f t="shared" si="41"/>
        <v>55.75</v>
      </c>
      <c r="AG128" s="57">
        <f t="shared" si="42"/>
        <v>-7.75</v>
      </c>
      <c r="AH128" s="89"/>
      <c r="AK128" s="63"/>
      <c r="AL128" s="39"/>
      <c r="AM128" s="39"/>
      <c r="AN128" s="89"/>
      <c r="AO128" s="38"/>
      <c r="AP128" s="38"/>
      <c r="AQ128" s="39"/>
      <c r="AR128" s="40"/>
      <c r="AS128" s="38"/>
      <c r="AT128" s="38"/>
    </row>
    <row r="129" spans="1:46" x14ac:dyDescent="0.25">
      <c r="A129" t="s">
        <v>2246</v>
      </c>
      <c r="B129" t="s">
        <v>2247</v>
      </c>
      <c r="C129" s="64">
        <v>43.15</v>
      </c>
      <c r="D129" s="91">
        <v>145</v>
      </c>
      <c r="G129" s="89"/>
      <c r="N129" s="89"/>
      <c r="R129" s="92"/>
      <c r="S129" s="58"/>
      <c r="T129" s="57"/>
      <c r="U129" s="89"/>
      <c r="V129" t="s">
        <v>930</v>
      </c>
      <c r="W129" t="s">
        <v>931</v>
      </c>
      <c r="X129" s="64">
        <v>42.5</v>
      </c>
      <c r="Y129" s="92">
        <v>170</v>
      </c>
      <c r="Z129" s="58">
        <f t="shared" si="39"/>
        <v>0</v>
      </c>
      <c r="AA129" s="57">
        <f t="shared" si="40"/>
        <v>0</v>
      </c>
      <c r="AB129" s="89"/>
      <c r="AC129">
        <v>25331</v>
      </c>
      <c r="AD129" t="s">
        <v>166</v>
      </c>
      <c r="AE129" s="61">
        <v>18</v>
      </c>
      <c r="AF129" s="58">
        <f t="shared" si="41"/>
        <v>18</v>
      </c>
      <c r="AG129" s="57">
        <f t="shared" si="42"/>
        <v>0</v>
      </c>
      <c r="AH129" s="89"/>
      <c r="AK129" s="63"/>
      <c r="AL129" s="39"/>
      <c r="AM129" s="39"/>
      <c r="AN129" s="89"/>
      <c r="AO129" s="38"/>
      <c r="AP129" s="38"/>
      <c r="AQ129" s="39"/>
      <c r="AR129" s="40"/>
      <c r="AS129" s="38"/>
      <c r="AT129" s="38"/>
    </row>
    <row r="130" spans="1:46" x14ac:dyDescent="0.25">
      <c r="A130" s="133" t="s">
        <v>1784</v>
      </c>
      <c r="B130" s="133" t="s">
        <v>1785</v>
      </c>
      <c r="C130" s="134">
        <v>45.95</v>
      </c>
      <c r="D130" s="92">
        <v>155</v>
      </c>
      <c r="E130" s="58">
        <f>SUMIF(H:H,A130,J:J)</f>
        <v>0</v>
      </c>
      <c r="F130" s="57">
        <f>IF(E130=0,0,C130-E130)</f>
        <v>0</v>
      </c>
      <c r="G130" s="89"/>
      <c r="N130" s="89"/>
      <c r="R130" s="92"/>
      <c r="S130" s="58"/>
      <c r="T130" s="57"/>
      <c r="U130" s="89"/>
      <c r="V130" t="s">
        <v>932</v>
      </c>
      <c r="W130" t="s">
        <v>933</v>
      </c>
      <c r="X130" s="64">
        <v>28.75</v>
      </c>
      <c r="Y130" s="92">
        <v>109</v>
      </c>
      <c r="Z130" s="58">
        <f t="shared" si="39"/>
        <v>0</v>
      </c>
      <c r="AA130" s="57">
        <f t="shared" si="40"/>
        <v>0</v>
      </c>
      <c r="AB130" s="89"/>
      <c r="AC130" t="s">
        <v>546</v>
      </c>
      <c r="AD130" t="s">
        <v>547</v>
      </c>
      <c r="AE130" s="61">
        <v>15</v>
      </c>
      <c r="AF130" s="58">
        <f t="shared" si="41"/>
        <v>0</v>
      </c>
      <c r="AG130" s="57">
        <f t="shared" si="42"/>
        <v>0</v>
      </c>
      <c r="AH130" s="89"/>
      <c r="AK130" s="63"/>
      <c r="AL130" s="39"/>
      <c r="AM130" s="39"/>
      <c r="AN130" s="89"/>
      <c r="AO130" s="38"/>
      <c r="AP130" s="38"/>
      <c r="AQ130" s="39"/>
      <c r="AR130" s="40"/>
      <c r="AS130" s="38"/>
      <c r="AT130" s="38"/>
    </row>
    <row r="131" spans="1:46" x14ac:dyDescent="0.25">
      <c r="A131" t="s">
        <v>2248</v>
      </c>
      <c r="B131" t="s">
        <v>2249</v>
      </c>
      <c r="C131" s="64">
        <v>22.25</v>
      </c>
      <c r="D131" s="91">
        <v>79</v>
      </c>
      <c r="G131" s="89"/>
      <c r="N131" s="89"/>
      <c r="R131" s="92"/>
      <c r="S131" s="58"/>
      <c r="T131" s="57"/>
      <c r="U131" s="89"/>
      <c r="V131" t="s">
        <v>934</v>
      </c>
      <c r="W131" t="s">
        <v>154</v>
      </c>
      <c r="X131" s="64">
        <v>25.5</v>
      </c>
      <c r="Y131" s="92">
        <v>90</v>
      </c>
      <c r="Z131" s="58">
        <f t="shared" ref="Z131:Z148" si="45">SUMIF(AC:AC,V131,AE:AE)</f>
        <v>25.5</v>
      </c>
      <c r="AA131" s="57">
        <f t="shared" ref="AA131:AA148" si="46">IF(Z131=0,0,X131-Z131)</f>
        <v>0</v>
      </c>
      <c r="AB131" s="89"/>
      <c r="AC131">
        <v>25503</v>
      </c>
      <c r="AD131" t="s">
        <v>170</v>
      </c>
      <c r="AE131" s="61">
        <v>10.7</v>
      </c>
      <c r="AF131" s="58">
        <f t="shared" si="41"/>
        <v>10.7</v>
      </c>
      <c r="AG131" s="57">
        <f>IF(AF131=0,0,AE131-AF131)</f>
        <v>0</v>
      </c>
      <c r="AH131" s="89"/>
      <c r="AK131" s="63"/>
      <c r="AL131" s="39"/>
      <c r="AM131" s="39"/>
      <c r="AN131" s="89"/>
      <c r="AO131" s="38"/>
      <c r="AP131" s="38"/>
      <c r="AQ131" s="39"/>
      <c r="AR131" s="40"/>
      <c r="AS131" s="38"/>
      <c r="AT131" s="38"/>
    </row>
    <row r="132" spans="1:46" x14ac:dyDescent="0.25">
      <c r="A132" t="s">
        <v>305</v>
      </c>
      <c r="B132" t="s">
        <v>2250</v>
      </c>
      <c r="C132" s="64">
        <v>101.5</v>
      </c>
      <c r="D132" s="91">
        <v>330</v>
      </c>
      <c r="G132" s="89"/>
      <c r="N132" s="89"/>
      <c r="R132" s="92"/>
      <c r="S132" s="58"/>
      <c r="T132" s="57"/>
      <c r="U132" s="89"/>
      <c r="V132" t="s">
        <v>935</v>
      </c>
      <c r="W132" t="s">
        <v>936</v>
      </c>
      <c r="X132" s="64">
        <v>14.5</v>
      </c>
      <c r="Y132" s="92">
        <v>57</v>
      </c>
      <c r="Z132" s="58">
        <f t="shared" si="45"/>
        <v>0</v>
      </c>
      <c r="AA132" s="57">
        <f t="shared" si="46"/>
        <v>0</v>
      </c>
      <c r="AB132" s="89"/>
      <c r="AC132" t="s">
        <v>256</v>
      </c>
      <c r="AD132" t="s">
        <v>257</v>
      </c>
      <c r="AE132" s="61">
        <v>39</v>
      </c>
      <c r="AF132" s="58">
        <f t="shared" si="41"/>
        <v>33.75</v>
      </c>
      <c r="AG132" s="57">
        <f>IF(AF132=0,0,AE132-AF132)</f>
        <v>5.25</v>
      </c>
      <c r="AH132" s="89"/>
      <c r="AK132" s="63"/>
      <c r="AL132" s="39"/>
      <c r="AM132" s="39"/>
      <c r="AN132" s="89"/>
      <c r="AO132" s="38"/>
      <c r="AP132" s="38"/>
      <c r="AQ132" s="39"/>
      <c r="AR132" s="40"/>
      <c r="AS132" s="38"/>
      <c r="AT132" s="38"/>
    </row>
    <row r="133" spans="1:46" x14ac:dyDescent="0.25">
      <c r="A133" t="s">
        <v>307</v>
      </c>
      <c r="B133" t="s">
        <v>2251</v>
      </c>
      <c r="C133" s="64">
        <v>101.5</v>
      </c>
      <c r="D133" s="91">
        <v>330</v>
      </c>
      <c r="G133" s="89"/>
      <c r="N133" s="89"/>
      <c r="R133" s="92"/>
      <c r="S133" s="58"/>
      <c r="T133" s="57"/>
      <c r="U133" s="89"/>
      <c r="V133" t="s">
        <v>544</v>
      </c>
      <c r="W133" t="s">
        <v>545</v>
      </c>
      <c r="X133" s="64">
        <v>31.75</v>
      </c>
      <c r="Y133" s="92">
        <v>125</v>
      </c>
      <c r="Z133" s="58">
        <f t="shared" si="45"/>
        <v>31</v>
      </c>
      <c r="AA133" s="57">
        <f t="shared" si="46"/>
        <v>0.75</v>
      </c>
      <c r="AB133" s="89"/>
      <c r="AC133" t="s">
        <v>548</v>
      </c>
      <c r="AD133" t="s">
        <v>549</v>
      </c>
      <c r="AE133" s="61">
        <v>15</v>
      </c>
      <c r="AF133" s="58">
        <f t="shared" si="41"/>
        <v>0</v>
      </c>
      <c r="AG133" s="57">
        <f>IF(AF133=0,0,AE133-AF133)</f>
        <v>0</v>
      </c>
      <c r="AH133" s="89"/>
      <c r="AK133" s="63"/>
      <c r="AL133" s="39"/>
      <c r="AM133" s="39"/>
      <c r="AN133" s="89"/>
      <c r="AO133" s="38"/>
      <c r="AP133" s="38"/>
      <c r="AQ133" s="39"/>
      <c r="AR133" s="40"/>
      <c r="AS133" s="38"/>
      <c r="AT133" s="38"/>
    </row>
    <row r="134" spans="1:46" x14ac:dyDescent="0.25">
      <c r="A134" t="s">
        <v>2252</v>
      </c>
      <c r="B134" t="s">
        <v>2253</v>
      </c>
      <c r="C134" s="64">
        <v>59.2</v>
      </c>
      <c r="D134" s="91">
        <v>190</v>
      </c>
      <c r="G134" s="89"/>
      <c r="N134" s="89"/>
      <c r="R134" s="92"/>
      <c r="S134" s="58"/>
      <c r="T134" s="57"/>
      <c r="U134" s="89"/>
      <c r="V134" t="s">
        <v>937</v>
      </c>
      <c r="W134" t="s">
        <v>156</v>
      </c>
      <c r="X134" s="64">
        <v>26</v>
      </c>
      <c r="Y134" s="92">
        <v>95</v>
      </c>
      <c r="Z134" s="58">
        <f t="shared" si="45"/>
        <v>25.75</v>
      </c>
      <c r="AA134" s="57">
        <f t="shared" si="46"/>
        <v>0.25</v>
      </c>
      <c r="AB134" s="89"/>
      <c r="AC134">
        <v>7016</v>
      </c>
      <c r="AD134" t="s">
        <v>172</v>
      </c>
      <c r="AE134" s="61">
        <v>26.75</v>
      </c>
      <c r="AF134" s="58">
        <f t="shared" si="41"/>
        <v>26.75</v>
      </c>
      <c r="AG134" s="57">
        <f>IF(AF134=0,0,AE134-AF134)</f>
        <v>0</v>
      </c>
      <c r="AH134" s="89"/>
      <c r="AK134" s="63"/>
      <c r="AL134" s="39"/>
      <c r="AM134" s="39"/>
      <c r="AN134" s="89"/>
      <c r="AO134" s="38"/>
      <c r="AP134" s="38"/>
      <c r="AQ134" s="39"/>
      <c r="AR134" s="40"/>
      <c r="AS134" s="38"/>
      <c r="AT134" s="38"/>
    </row>
    <row r="135" spans="1:46" x14ac:dyDescent="0.25">
      <c r="A135" t="s">
        <v>2254</v>
      </c>
      <c r="B135" t="s">
        <v>2255</v>
      </c>
      <c r="C135" s="64">
        <v>40.1</v>
      </c>
      <c r="D135" s="91">
        <v>130</v>
      </c>
      <c r="G135" s="89"/>
      <c r="N135" s="89"/>
      <c r="R135" s="92"/>
      <c r="S135" s="58"/>
      <c r="T135" s="57"/>
      <c r="U135" s="89"/>
      <c r="V135" t="s">
        <v>938</v>
      </c>
      <c r="W135" t="s">
        <v>939</v>
      </c>
      <c r="X135" s="64">
        <v>14.5</v>
      </c>
      <c r="Y135" s="92">
        <v>57</v>
      </c>
      <c r="Z135" s="58">
        <f t="shared" si="45"/>
        <v>0</v>
      </c>
      <c r="AA135" s="57">
        <f t="shared" si="46"/>
        <v>0</v>
      </c>
      <c r="AB135" s="89"/>
      <c r="AE135" s="63"/>
      <c r="AF135" s="39"/>
      <c r="AG135" s="57"/>
      <c r="AH135" s="57"/>
      <c r="AK135" s="63"/>
      <c r="AL135" s="39"/>
      <c r="AM135" s="39"/>
      <c r="AN135" s="57"/>
      <c r="AO135" s="38"/>
      <c r="AP135" s="38"/>
      <c r="AQ135" s="39"/>
      <c r="AR135" s="40"/>
      <c r="AS135" s="38"/>
      <c r="AT135" s="38"/>
    </row>
    <row r="136" spans="1:46" x14ac:dyDescent="0.25">
      <c r="A136" t="s">
        <v>2256</v>
      </c>
      <c r="B136" t="s">
        <v>2257</v>
      </c>
      <c r="C136" s="64">
        <v>39.950000000000003</v>
      </c>
      <c r="D136" s="91">
        <v>130</v>
      </c>
      <c r="G136" s="89"/>
      <c r="N136" s="89"/>
      <c r="R136" s="92"/>
      <c r="S136" s="58"/>
      <c r="T136" s="57"/>
      <c r="U136" s="89"/>
      <c r="V136" t="s">
        <v>647</v>
      </c>
      <c r="W136" t="s">
        <v>161</v>
      </c>
      <c r="X136" s="64">
        <v>28.5</v>
      </c>
      <c r="Y136" s="92">
        <v>109</v>
      </c>
      <c r="Z136" s="58">
        <f t="shared" si="45"/>
        <v>26.75</v>
      </c>
      <c r="AA136" s="57">
        <f t="shared" si="46"/>
        <v>1.75</v>
      </c>
      <c r="AB136" s="89"/>
      <c r="AE136" s="63"/>
      <c r="AF136" s="39"/>
      <c r="AG136" s="39"/>
      <c r="AH136" s="39"/>
      <c r="AK136" s="63"/>
      <c r="AL136" s="39"/>
      <c r="AM136" s="39"/>
      <c r="AN136" s="39"/>
      <c r="AO136" s="38"/>
      <c r="AP136" s="38"/>
      <c r="AQ136" s="39"/>
      <c r="AR136" s="40"/>
      <c r="AS136" s="38"/>
      <c r="AT136" s="38"/>
    </row>
    <row r="137" spans="1:46" x14ac:dyDescent="0.25">
      <c r="A137" t="s">
        <v>2258</v>
      </c>
      <c r="B137" t="s">
        <v>2259</v>
      </c>
      <c r="C137" s="64">
        <v>19.899999999999999</v>
      </c>
      <c r="D137" s="91">
        <v>71</v>
      </c>
      <c r="G137" s="89"/>
      <c r="N137" s="89"/>
      <c r="R137" s="92"/>
      <c r="S137" s="58"/>
      <c r="T137" s="57"/>
      <c r="U137" s="89"/>
      <c r="V137" t="s">
        <v>940</v>
      </c>
      <c r="W137" t="s">
        <v>163</v>
      </c>
      <c r="X137" s="64">
        <v>31.5</v>
      </c>
      <c r="Y137" s="92">
        <v>110</v>
      </c>
      <c r="Z137" s="58">
        <f t="shared" si="45"/>
        <v>31.5</v>
      </c>
      <c r="AA137" s="57">
        <f t="shared" si="46"/>
        <v>0</v>
      </c>
      <c r="AB137" s="89"/>
      <c r="AE137" s="63"/>
      <c r="AF137" s="39"/>
      <c r="AG137" s="39"/>
      <c r="AH137" s="39"/>
      <c r="AK137" s="63"/>
      <c r="AL137" s="39"/>
      <c r="AM137" s="39"/>
      <c r="AN137" s="39"/>
      <c r="AO137" s="38"/>
      <c r="AP137" s="38"/>
      <c r="AQ137" s="39"/>
      <c r="AR137" s="40"/>
      <c r="AS137" s="38"/>
      <c r="AT137" s="38"/>
    </row>
    <row r="138" spans="1:46" x14ac:dyDescent="0.25">
      <c r="A138" t="s">
        <v>2260</v>
      </c>
      <c r="B138" t="s">
        <v>2261</v>
      </c>
      <c r="C138" s="64">
        <v>56.15</v>
      </c>
      <c r="D138" s="91">
        <v>185</v>
      </c>
      <c r="G138" s="89"/>
      <c r="N138" s="89"/>
      <c r="R138" s="92"/>
      <c r="S138" s="58"/>
      <c r="T138" s="57"/>
      <c r="U138" s="89"/>
      <c r="V138" t="s">
        <v>941</v>
      </c>
      <c r="W138" t="s">
        <v>165</v>
      </c>
      <c r="X138" s="64">
        <v>52</v>
      </c>
      <c r="Y138" s="92">
        <v>175</v>
      </c>
      <c r="Z138" s="58">
        <f t="shared" si="45"/>
        <v>48</v>
      </c>
      <c r="AA138" s="57">
        <f t="shared" si="46"/>
        <v>4</v>
      </c>
      <c r="AB138" s="89"/>
      <c r="AE138" s="63"/>
      <c r="AF138" s="39"/>
      <c r="AG138" s="39"/>
      <c r="AH138" s="39"/>
      <c r="AK138" s="63"/>
      <c r="AL138" s="39"/>
      <c r="AM138" s="39"/>
      <c r="AN138" s="39"/>
      <c r="AO138" s="38"/>
      <c r="AP138" s="38"/>
      <c r="AQ138" s="39"/>
      <c r="AR138" s="40"/>
      <c r="AS138" s="38"/>
      <c r="AT138" s="38"/>
    </row>
    <row r="139" spans="1:46" x14ac:dyDescent="0.25">
      <c r="A139" t="s">
        <v>2262</v>
      </c>
      <c r="B139" t="s">
        <v>2263</v>
      </c>
      <c r="C139" s="64">
        <v>46.25</v>
      </c>
      <c r="D139" s="91">
        <v>155</v>
      </c>
      <c r="G139" s="89"/>
      <c r="N139" s="89"/>
      <c r="R139" s="92"/>
      <c r="S139" s="58"/>
      <c r="T139" s="57"/>
      <c r="U139" s="89"/>
      <c r="V139" t="s">
        <v>546</v>
      </c>
      <c r="W139" t="s">
        <v>547</v>
      </c>
      <c r="X139" s="64">
        <v>15</v>
      </c>
      <c r="Y139" s="92">
        <v>57</v>
      </c>
      <c r="Z139" s="58">
        <f t="shared" si="45"/>
        <v>15</v>
      </c>
      <c r="AA139" s="57">
        <f t="shared" si="46"/>
        <v>0</v>
      </c>
      <c r="AB139" s="89"/>
      <c r="AE139" s="63"/>
      <c r="AF139" s="39"/>
      <c r="AG139" s="39"/>
      <c r="AH139" s="39"/>
      <c r="AK139" s="63"/>
      <c r="AL139" s="39"/>
      <c r="AM139" s="39"/>
      <c r="AN139" s="39"/>
      <c r="AO139" s="38"/>
      <c r="AP139" s="38"/>
      <c r="AQ139" s="39"/>
      <c r="AR139" s="40"/>
      <c r="AS139" s="38"/>
      <c r="AT139" s="38"/>
    </row>
    <row r="140" spans="1:46" x14ac:dyDescent="0.25">
      <c r="A140" t="s">
        <v>334</v>
      </c>
      <c r="B140" t="s">
        <v>2264</v>
      </c>
      <c r="C140" s="64">
        <v>44.85</v>
      </c>
      <c r="D140" s="91">
        <v>150</v>
      </c>
      <c r="G140" s="89"/>
      <c r="N140" s="89"/>
      <c r="R140" s="92"/>
      <c r="S140" s="58"/>
      <c r="T140" s="57"/>
      <c r="U140" s="89"/>
      <c r="V140" t="s">
        <v>942</v>
      </c>
      <c r="W140" t="s">
        <v>943</v>
      </c>
      <c r="X140" s="64">
        <v>42.5</v>
      </c>
      <c r="Y140" s="92">
        <v>170</v>
      </c>
      <c r="Z140" s="58">
        <f t="shared" si="45"/>
        <v>0</v>
      </c>
      <c r="AA140" s="57">
        <f t="shared" si="46"/>
        <v>0</v>
      </c>
      <c r="AB140" s="89"/>
      <c r="AE140" s="63"/>
      <c r="AF140" s="39"/>
      <c r="AG140" s="39"/>
      <c r="AH140" s="39"/>
      <c r="AK140" s="63"/>
      <c r="AL140" s="39"/>
      <c r="AM140" s="39"/>
      <c r="AN140" s="39"/>
      <c r="AO140" s="38"/>
      <c r="AP140" s="38"/>
      <c r="AQ140" s="39"/>
      <c r="AR140" s="40"/>
      <c r="AS140" s="38"/>
      <c r="AT140" s="38"/>
    </row>
    <row r="141" spans="1:46" x14ac:dyDescent="0.25">
      <c r="A141" t="s">
        <v>2265</v>
      </c>
      <c r="B141" t="s">
        <v>2266</v>
      </c>
      <c r="C141" s="64">
        <v>42.35</v>
      </c>
      <c r="D141" s="91">
        <v>140</v>
      </c>
      <c r="G141" s="89"/>
      <c r="N141" s="89"/>
      <c r="R141" s="92"/>
      <c r="S141" s="58"/>
      <c r="T141" s="57"/>
      <c r="U141" s="89"/>
      <c r="V141" t="s">
        <v>944</v>
      </c>
      <c r="W141" t="s">
        <v>945</v>
      </c>
      <c r="X141" s="64">
        <v>34.25</v>
      </c>
      <c r="Y141" s="92">
        <v>130</v>
      </c>
      <c r="Z141" s="58">
        <f t="shared" si="45"/>
        <v>0</v>
      </c>
      <c r="AA141" s="57">
        <f t="shared" si="46"/>
        <v>0</v>
      </c>
      <c r="AB141" s="89"/>
      <c r="AE141" s="63"/>
      <c r="AF141" s="39"/>
      <c r="AG141" s="39"/>
      <c r="AH141" s="39"/>
      <c r="AK141" s="63"/>
      <c r="AL141" s="39"/>
      <c r="AM141" s="39"/>
      <c r="AN141" s="39"/>
      <c r="AO141" s="38"/>
      <c r="AP141" s="38"/>
      <c r="AQ141" s="39"/>
      <c r="AR141" s="40"/>
      <c r="AS141" s="38"/>
      <c r="AT141" s="38"/>
    </row>
    <row r="142" spans="1:46" x14ac:dyDescent="0.25">
      <c r="A142" s="133" t="s">
        <v>323</v>
      </c>
      <c r="B142" s="133" t="s">
        <v>1770</v>
      </c>
      <c r="C142" s="134">
        <v>43</v>
      </c>
      <c r="D142" s="92">
        <v>145</v>
      </c>
      <c r="E142" s="58">
        <f>SUMIF(H:H,A142,J:J)</f>
        <v>0</v>
      </c>
      <c r="F142" s="57">
        <f>IF(E142=0,0,C142-E142)</f>
        <v>0</v>
      </c>
      <c r="G142" s="89"/>
      <c r="N142" s="89"/>
      <c r="R142" s="92"/>
      <c r="S142" s="58"/>
      <c r="T142" s="57"/>
      <c r="U142" s="89"/>
      <c r="V142" t="s">
        <v>946</v>
      </c>
      <c r="W142" t="s">
        <v>947</v>
      </c>
      <c r="X142" s="64">
        <v>31.5</v>
      </c>
      <c r="Y142" s="92">
        <v>125</v>
      </c>
      <c r="Z142" s="58">
        <f t="shared" si="45"/>
        <v>0</v>
      </c>
      <c r="AA142" s="57">
        <f t="shared" si="46"/>
        <v>0</v>
      </c>
      <c r="AB142" s="89"/>
      <c r="AE142" s="63"/>
      <c r="AF142" s="39"/>
      <c r="AG142" s="39"/>
      <c r="AH142" s="39"/>
      <c r="AK142" s="63"/>
      <c r="AL142" s="39"/>
      <c r="AM142" s="39"/>
      <c r="AN142" s="39"/>
      <c r="AO142" s="38"/>
      <c r="AP142" s="38"/>
      <c r="AQ142" s="39"/>
      <c r="AR142" s="40"/>
      <c r="AS142" s="38"/>
      <c r="AT142" s="38"/>
    </row>
    <row r="143" spans="1:46" x14ac:dyDescent="0.25">
      <c r="A143" s="133" t="s">
        <v>1732</v>
      </c>
      <c r="B143" s="133" t="s">
        <v>1775</v>
      </c>
      <c r="C143" s="134">
        <v>45.3</v>
      </c>
      <c r="D143" s="92">
        <v>150</v>
      </c>
      <c r="E143" s="58">
        <f>SUMIF(H:H,A143,J:J)</f>
        <v>0</v>
      </c>
      <c r="F143" s="57">
        <f>IF(E143=0,0,C143-E143)</f>
        <v>0</v>
      </c>
      <c r="G143" s="89"/>
      <c r="N143" s="89"/>
      <c r="R143" s="92"/>
      <c r="S143" s="58"/>
      <c r="T143" s="57"/>
      <c r="U143" s="89"/>
      <c r="V143" t="s">
        <v>948</v>
      </c>
      <c r="W143" t="s">
        <v>949</v>
      </c>
      <c r="X143" s="64">
        <v>30.5</v>
      </c>
      <c r="Y143" s="92">
        <v>118</v>
      </c>
      <c r="Z143" s="58">
        <f t="shared" si="45"/>
        <v>0</v>
      </c>
      <c r="AA143" s="57">
        <f t="shared" si="46"/>
        <v>0</v>
      </c>
      <c r="AB143" s="89"/>
      <c r="AE143" s="63"/>
      <c r="AF143" s="39"/>
      <c r="AG143" s="39"/>
      <c r="AH143" s="39"/>
      <c r="AK143" s="63"/>
      <c r="AL143" s="39"/>
      <c r="AM143" s="39"/>
      <c r="AN143" s="39"/>
      <c r="AO143" s="38"/>
      <c r="AP143" s="38"/>
      <c r="AQ143" s="39"/>
      <c r="AR143" s="40"/>
      <c r="AS143" s="38"/>
      <c r="AT143" s="38"/>
    </row>
    <row r="144" spans="1:46" x14ac:dyDescent="0.25">
      <c r="A144" t="s">
        <v>2267</v>
      </c>
      <c r="B144" t="s">
        <v>2268</v>
      </c>
      <c r="C144" s="64">
        <v>39.65</v>
      </c>
      <c r="D144" s="91">
        <v>130</v>
      </c>
      <c r="G144" s="89"/>
      <c r="N144" s="89"/>
      <c r="R144" s="92"/>
      <c r="S144" s="58"/>
      <c r="T144" s="57"/>
      <c r="U144" s="89"/>
      <c r="V144" t="s">
        <v>256</v>
      </c>
      <c r="W144" t="s">
        <v>257</v>
      </c>
      <c r="X144" s="64">
        <v>41.3</v>
      </c>
      <c r="Y144" s="92">
        <v>165</v>
      </c>
      <c r="Z144" s="58">
        <f t="shared" si="45"/>
        <v>39</v>
      </c>
      <c r="AA144" s="57">
        <f t="shared" si="46"/>
        <v>2.2999999999999972</v>
      </c>
      <c r="AB144" s="89"/>
      <c r="AE144" s="63"/>
      <c r="AF144" s="39"/>
      <c r="AG144" s="39"/>
      <c r="AH144" s="39"/>
      <c r="AK144" s="63"/>
      <c r="AL144" s="39"/>
      <c r="AM144" s="39"/>
      <c r="AN144" s="39"/>
    </row>
    <row r="145" spans="1:28" x14ac:dyDescent="0.25">
      <c r="A145" t="s">
        <v>403</v>
      </c>
      <c r="B145" t="s">
        <v>429</v>
      </c>
      <c r="C145" s="64">
        <v>39.4</v>
      </c>
      <c r="D145" s="91">
        <v>130</v>
      </c>
      <c r="G145" s="89"/>
      <c r="N145" s="89"/>
      <c r="R145" s="92"/>
      <c r="S145" s="58"/>
      <c r="T145" s="57"/>
      <c r="U145" s="89"/>
      <c r="V145" t="s">
        <v>950</v>
      </c>
      <c r="W145" t="s">
        <v>951</v>
      </c>
      <c r="X145" s="64">
        <v>94.5</v>
      </c>
      <c r="Y145" s="92">
        <v>375</v>
      </c>
      <c r="Z145" s="58">
        <f t="shared" si="45"/>
        <v>0</v>
      </c>
      <c r="AA145" s="57">
        <f t="shared" si="46"/>
        <v>0</v>
      </c>
      <c r="AB145" s="89"/>
    </row>
    <row r="146" spans="1:28" x14ac:dyDescent="0.25">
      <c r="A146" t="s">
        <v>301</v>
      </c>
      <c r="B146" t="s">
        <v>2269</v>
      </c>
      <c r="C146" s="64">
        <v>129</v>
      </c>
      <c r="D146" s="91">
        <v>435</v>
      </c>
      <c r="G146" s="89"/>
      <c r="N146" s="89"/>
      <c r="R146" s="92"/>
      <c r="S146" s="58"/>
      <c r="T146" s="57"/>
      <c r="U146" s="89"/>
      <c r="V146" t="s">
        <v>548</v>
      </c>
      <c r="W146" t="s">
        <v>549</v>
      </c>
      <c r="X146" s="64">
        <v>15</v>
      </c>
      <c r="Y146" s="92">
        <v>57</v>
      </c>
      <c r="Z146" s="58">
        <f t="shared" si="45"/>
        <v>15</v>
      </c>
      <c r="AA146" s="57">
        <f t="shared" si="46"/>
        <v>0</v>
      </c>
      <c r="AB146" s="89"/>
    </row>
    <row r="147" spans="1:28" x14ac:dyDescent="0.25">
      <c r="A147" t="s">
        <v>2270</v>
      </c>
      <c r="B147" t="s">
        <v>2271</v>
      </c>
      <c r="C147" s="64">
        <v>149</v>
      </c>
      <c r="D147" s="91">
        <v>485</v>
      </c>
      <c r="N147" s="89"/>
      <c r="R147" s="92"/>
      <c r="S147" s="58"/>
      <c r="T147" s="57"/>
      <c r="U147" s="89"/>
      <c r="V147" t="s">
        <v>952</v>
      </c>
      <c r="W147" t="s">
        <v>172</v>
      </c>
      <c r="X147" s="64">
        <v>28.75</v>
      </c>
      <c r="Y147" s="92">
        <v>109</v>
      </c>
      <c r="Z147" s="58">
        <f t="shared" si="45"/>
        <v>26.75</v>
      </c>
      <c r="AA147" s="57">
        <f t="shared" si="46"/>
        <v>2</v>
      </c>
      <c r="AB147" s="89"/>
    </row>
    <row r="148" spans="1:28" x14ac:dyDescent="0.25">
      <c r="A148" t="s">
        <v>2272</v>
      </c>
      <c r="B148" t="s">
        <v>2273</v>
      </c>
      <c r="C148" s="64">
        <v>22.8</v>
      </c>
      <c r="D148" s="91">
        <v>80</v>
      </c>
      <c r="N148" s="89"/>
      <c r="U148" s="89"/>
      <c r="V148" t="s">
        <v>953</v>
      </c>
      <c r="W148" t="s">
        <v>954</v>
      </c>
      <c r="X148" s="64">
        <v>62.5</v>
      </c>
      <c r="Y148" s="92">
        <v>235</v>
      </c>
      <c r="Z148" s="58">
        <f t="shared" si="45"/>
        <v>0</v>
      </c>
      <c r="AA148" s="57">
        <f t="shared" si="46"/>
        <v>0</v>
      </c>
      <c r="AB148" s="89"/>
    </row>
    <row r="149" spans="1:28" x14ac:dyDescent="0.25">
      <c r="A149" t="s">
        <v>2274</v>
      </c>
      <c r="B149" t="s">
        <v>2275</v>
      </c>
      <c r="C149" s="64">
        <v>48.5</v>
      </c>
      <c r="D149" s="91">
        <v>160</v>
      </c>
    </row>
    <row r="150" spans="1:28" x14ac:dyDescent="0.25">
      <c r="A150" t="s">
        <v>2276</v>
      </c>
      <c r="B150" t="s">
        <v>2277</v>
      </c>
      <c r="C150" s="64">
        <v>54.4</v>
      </c>
      <c r="D150" s="91">
        <v>185</v>
      </c>
    </row>
    <row r="151" spans="1:28" x14ac:dyDescent="0.25">
      <c r="A151" t="s">
        <v>2278</v>
      </c>
      <c r="B151" t="s">
        <v>2279</v>
      </c>
      <c r="C151" s="64">
        <v>45.2</v>
      </c>
      <c r="D151" s="91">
        <v>150</v>
      </c>
    </row>
    <row r="152" spans="1:28" x14ac:dyDescent="0.25">
      <c r="A152" s="133" t="s">
        <v>1773</v>
      </c>
      <c r="B152" s="133" t="s">
        <v>1774</v>
      </c>
      <c r="C152" s="134">
        <v>48.6</v>
      </c>
      <c r="D152" s="92">
        <v>160</v>
      </c>
      <c r="E152" s="58">
        <f>SUMIF(H:H,A152,J:J)</f>
        <v>0</v>
      </c>
      <c r="F152" s="57">
        <f>IF(E152=0,0,C152-E152)</f>
        <v>0</v>
      </c>
    </row>
    <row r="153" spans="1:28" x14ac:dyDescent="0.25">
      <c r="A153" t="s">
        <v>2280</v>
      </c>
      <c r="B153" t="s">
        <v>2281</v>
      </c>
      <c r="C153" s="64">
        <v>38.950000000000003</v>
      </c>
      <c r="D153" s="91">
        <v>130</v>
      </c>
    </row>
    <row r="154" spans="1:28" x14ac:dyDescent="0.25">
      <c r="A154" s="133" t="s">
        <v>1776</v>
      </c>
      <c r="B154" s="133" t="s">
        <v>1777</v>
      </c>
      <c r="C154" s="134">
        <v>45.85</v>
      </c>
      <c r="D154" s="92">
        <v>150</v>
      </c>
      <c r="E154" s="58">
        <f>SUMIF(H:H,A154,J:J)</f>
        <v>0</v>
      </c>
      <c r="F154" s="57">
        <f>IF(E154=0,0,C154-E154)</f>
        <v>0</v>
      </c>
    </row>
    <row r="155" spans="1:28" x14ac:dyDescent="0.25">
      <c r="A155" t="s">
        <v>316</v>
      </c>
      <c r="B155" t="s">
        <v>2282</v>
      </c>
      <c r="C155" s="64">
        <v>44.55</v>
      </c>
      <c r="D155" s="91">
        <v>150</v>
      </c>
    </row>
    <row r="156" spans="1:28" x14ac:dyDescent="0.25">
      <c r="A156" t="s">
        <v>404</v>
      </c>
      <c r="B156" t="s">
        <v>2283</v>
      </c>
      <c r="C156" s="64">
        <v>40</v>
      </c>
      <c r="D156" s="91">
        <v>130</v>
      </c>
    </row>
    <row r="157" spans="1:28" x14ac:dyDescent="0.25">
      <c r="A157" t="s">
        <v>373</v>
      </c>
      <c r="B157" t="s">
        <v>967</v>
      </c>
      <c r="C157" s="64">
        <v>40.950000000000003</v>
      </c>
      <c r="D157" s="91">
        <v>135</v>
      </c>
    </row>
    <row r="158" spans="1:28" x14ac:dyDescent="0.25">
      <c r="A158" t="s">
        <v>2284</v>
      </c>
      <c r="B158" t="s">
        <v>2285</v>
      </c>
      <c r="C158" s="64">
        <v>19.899999999999999</v>
      </c>
      <c r="D158" s="91">
        <v>71</v>
      </c>
    </row>
    <row r="159" spans="1:28" x14ac:dyDescent="0.25">
      <c r="A159" t="s">
        <v>2286</v>
      </c>
      <c r="B159" t="s">
        <v>2287</v>
      </c>
      <c r="C159" s="64">
        <v>45.5</v>
      </c>
      <c r="D159" s="91">
        <v>150</v>
      </c>
    </row>
    <row r="160" spans="1:28" x14ac:dyDescent="0.25">
      <c r="A160" t="s">
        <v>2288</v>
      </c>
      <c r="B160" t="s">
        <v>2289</v>
      </c>
      <c r="C160" s="64">
        <v>44.1</v>
      </c>
      <c r="D160" s="91">
        <v>145</v>
      </c>
    </row>
    <row r="161" spans="1:6" x14ac:dyDescent="0.25">
      <c r="A161" t="s">
        <v>290</v>
      </c>
      <c r="B161" t="s">
        <v>2290</v>
      </c>
      <c r="C161" s="64">
        <v>242.2</v>
      </c>
      <c r="D161" s="91">
        <v>795</v>
      </c>
    </row>
    <row r="162" spans="1:6" x14ac:dyDescent="0.25">
      <c r="A162" t="s">
        <v>290</v>
      </c>
      <c r="B162" t="s">
        <v>2290</v>
      </c>
      <c r="C162" s="64">
        <v>323.55</v>
      </c>
      <c r="D162" s="91">
        <v>1050</v>
      </c>
    </row>
    <row r="163" spans="1:6" x14ac:dyDescent="0.25">
      <c r="A163" t="s">
        <v>290</v>
      </c>
      <c r="B163" t="s">
        <v>2290</v>
      </c>
      <c r="C163" s="64">
        <v>323.55</v>
      </c>
      <c r="D163" s="91">
        <v>1050</v>
      </c>
    </row>
    <row r="164" spans="1:6" x14ac:dyDescent="0.25">
      <c r="A164" t="s">
        <v>291</v>
      </c>
      <c r="B164" t="s">
        <v>2291</v>
      </c>
      <c r="C164" s="64">
        <v>244.65</v>
      </c>
      <c r="D164" s="91">
        <v>795</v>
      </c>
    </row>
    <row r="165" spans="1:6" x14ac:dyDescent="0.25">
      <c r="A165" t="s">
        <v>291</v>
      </c>
      <c r="B165" t="s">
        <v>2291</v>
      </c>
      <c r="C165" s="64">
        <v>323.55</v>
      </c>
      <c r="D165" s="91">
        <v>1050</v>
      </c>
    </row>
    <row r="166" spans="1:6" x14ac:dyDescent="0.25">
      <c r="A166" t="s">
        <v>291</v>
      </c>
      <c r="B166" t="s">
        <v>2291</v>
      </c>
      <c r="C166" s="64">
        <v>323.55</v>
      </c>
      <c r="D166" s="91">
        <v>1050</v>
      </c>
    </row>
    <row r="167" spans="1:6" x14ac:dyDescent="0.25">
      <c r="A167" t="s">
        <v>313</v>
      </c>
      <c r="B167" t="s">
        <v>2292</v>
      </c>
      <c r="C167" s="64">
        <v>64.55</v>
      </c>
      <c r="D167" s="91">
        <v>205</v>
      </c>
    </row>
    <row r="168" spans="1:6" x14ac:dyDescent="0.25">
      <c r="A168" t="s">
        <v>2293</v>
      </c>
      <c r="B168" t="s">
        <v>2294</v>
      </c>
      <c r="C168" s="64">
        <v>23</v>
      </c>
      <c r="D168" s="91">
        <v>85</v>
      </c>
    </row>
    <row r="169" spans="1:6" x14ac:dyDescent="0.25">
      <c r="A169" t="s">
        <v>2295</v>
      </c>
      <c r="B169" t="s">
        <v>2296</v>
      </c>
      <c r="C169" s="64">
        <v>36.65</v>
      </c>
      <c r="D169" s="91">
        <v>120</v>
      </c>
    </row>
    <row r="170" spans="1:6" x14ac:dyDescent="0.25">
      <c r="A170" s="133" t="s">
        <v>384</v>
      </c>
      <c r="B170" s="133" t="s">
        <v>1772</v>
      </c>
      <c r="C170" s="134">
        <v>48.65</v>
      </c>
      <c r="D170" s="92">
        <v>160</v>
      </c>
      <c r="E170" s="58">
        <f>SUMIF(H:H,A170,J:J)</f>
        <v>0</v>
      </c>
      <c r="F170" s="57">
        <f>IF(E170=0,0,C170-E170)</f>
        <v>0</v>
      </c>
    </row>
    <row r="171" spans="1:6" x14ac:dyDescent="0.25">
      <c r="A171" t="s">
        <v>2297</v>
      </c>
      <c r="B171" t="s">
        <v>2298</v>
      </c>
      <c r="C171" s="64">
        <v>46.8</v>
      </c>
      <c r="D171" s="91">
        <v>155</v>
      </c>
    </row>
    <row r="172" spans="1:6" x14ac:dyDescent="0.25">
      <c r="A172" t="s">
        <v>2299</v>
      </c>
      <c r="B172" t="s">
        <v>2300</v>
      </c>
      <c r="C172" s="64">
        <v>54.5</v>
      </c>
      <c r="D172" s="91">
        <v>185</v>
      </c>
    </row>
    <row r="173" spans="1:6" x14ac:dyDescent="0.25">
      <c r="A173" s="133" t="s">
        <v>1778</v>
      </c>
      <c r="B173" s="133" t="s">
        <v>1779</v>
      </c>
      <c r="C173" s="134">
        <v>52.6</v>
      </c>
      <c r="D173" s="92">
        <v>170</v>
      </c>
      <c r="E173" s="58">
        <f>SUMIF(H:H,A173,J:J)</f>
        <v>0</v>
      </c>
      <c r="F173" s="57">
        <f>IF(E173=0,0,C173-E173)</f>
        <v>0</v>
      </c>
    </row>
    <row r="174" spans="1:6" x14ac:dyDescent="0.25">
      <c r="A174" t="s">
        <v>394</v>
      </c>
      <c r="B174" t="s">
        <v>426</v>
      </c>
      <c r="C174" s="64">
        <v>35.950000000000003</v>
      </c>
      <c r="D174" s="91">
        <v>120</v>
      </c>
    </row>
    <row r="175" spans="1:6" x14ac:dyDescent="0.25">
      <c r="A175" t="s">
        <v>2301</v>
      </c>
      <c r="B175" t="s">
        <v>425</v>
      </c>
      <c r="C175" s="64">
        <v>40.049999999999997</v>
      </c>
      <c r="D175" s="91">
        <v>130</v>
      </c>
    </row>
    <row r="176" spans="1:6" x14ac:dyDescent="0.25">
      <c r="A176" t="s">
        <v>349</v>
      </c>
      <c r="B176" t="s">
        <v>2302</v>
      </c>
      <c r="C176" s="64">
        <v>42.6</v>
      </c>
      <c r="D176" s="91">
        <v>145</v>
      </c>
    </row>
    <row r="177" spans="1:6" x14ac:dyDescent="0.25">
      <c r="A177" t="s">
        <v>336</v>
      </c>
      <c r="B177" t="s">
        <v>1213</v>
      </c>
      <c r="C177" s="64">
        <v>43.5</v>
      </c>
      <c r="D177" s="91">
        <v>145</v>
      </c>
    </row>
    <row r="178" spans="1:6" x14ac:dyDescent="0.25">
      <c r="A178" t="s">
        <v>411</v>
      </c>
      <c r="B178" t="s">
        <v>2303</v>
      </c>
      <c r="C178" s="64">
        <v>38.9</v>
      </c>
      <c r="D178" s="91">
        <v>130</v>
      </c>
    </row>
    <row r="179" spans="1:6" x14ac:dyDescent="0.25">
      <c r="A179" t="s">
        <v>351</v>
      </c>
      <c r="B179" t="s">
        <v>2304</v>
      </c>
      <c r="C179" s="64">
        <v>48.75</v>
      </c>
      <c r="D179" s="91">
        <v>160</v>
      </c>
    </row>
    <row r="180" spans="1:6" x14ac:dyDescent="0.25">
      <c r="A180" t="s">
        <v>409</v>
      </c>
      <c r="B180" t="s">
        <v>968</v>
      </c>
      <c r="C180" s="64">
        <v>40.4</v>
      </c>
      <c r="D180" s="91">
        <v>130</v>
      </c>
    </row>
    <row r="181" spans="1:6" x14ac:dyDescent="0.25">
      <c r="A181" t="s">
        <v>309</v>
      </c>
      <c r="B181" t="s">
        <v>2305</v>
      </c>
      <c r="C181" s="64">
        <v>104</v>
      </c>
      <c r="D181" s="91">
        <v>330</v>
      </c>
    </row>
    <row r="182" spans="1:6" x14ac:dyDescent="0.25">
      <c r="A182" s="133" t="s">
        <v>311</v>
      </c>
      <c r="B182" s="133" t="s">
        <v>1771</v>
      </c>
      <c r="C182" s="134">
        <v>104</v>
      </c>
      <c r="D182" s="92">
        <v>330</v>
      </c>
      <c r="E182" s="58">
        <f>SUMIF(H:H,A182,J:J)</f>
        <v>0</v>
      </c>
      <c r="F182" s="57">
        <f>IF(E182=0,0,C182-E182)</f>
        <v>0</v>
      </c>
    </row>
    <row r="183" spans="1:6" x14ac:dyDescent="0.25">
      <c r="A183" t="s">
        <v>2306</v>
      </c>
      <c r="B183" t="s">
        <v>2307</v>
      </c>
      <c r="C183" s="64">
        <v>46.7</v>
      </c>
      <c r="D183" s="91">
        <v>165</v>
      </c>
    </row>
    <row r="184" spans="1:6" x14ac:dyDescent="0.25">
      <c r="A184" t="s">
        <v>2308</v>
      </c>
      <c r="B184" t="s">
        <v>2309</v>
      </c>
      <c r="C184" s="64">
        <v>21.7</v>
      </c>
      <c r="D184" s="91">
        <v>79</v>
      </c>
    </row>
    <row r="185" spans="1:6" x14ac:dyDescent="0.25">
      <c r="A185" t="s">
        <v>413</v>
      </c>
      <c r="B185" t="s">
        <v>2310</v>
      </c>
      <c r="C185" s="64">
        <v>39.049999999999997</v>
      </c>
      <c r="D185" s="91">
        <v>130</v>
      </c>
    </row>
    <row r="186" spans="1:6" x14ac:dyDescent="0.25">
      <c r="A186" t="s">
        <v>406</v>
      </c>
      <c r="B186" t="s">
        <v>430</v>
      </c>
      <c r="C186" s="64">
        <v>39</v>
      </c>
      <c r="D186" s="91">
        <v>130</v>
      </c>
    </row>
    <row r="187" spans="1:6" x14ac:dyDescent="0.25">
      <c r="A187" t="s">
        <v>2311</v>
      </c>
      <c r="B187" t="s">
        <v>2312</v>
      </c>
      <c r="C187" s="64">
        <v>121.5</v>
      </c>
      <c r="D187" s="91">
        <v>395</v>
      </c>
    </row>
    <row r="188" spans="1:6" x14ac:dyDescent="0.25">
      <c r="A188" t="s">
        <v>321</v>
      </c>
      <c r="B188" t="s">
        <v>2313</v>
      </c>
      <c r="C188" s="64">
        <v>44.45</v>
      </c>
      <c r="D188" s="91">
        <v>150</v>
      </c>
    </row>
    <row r="189" spans="1:6" x14ac:dyDescent="0.25">
      <c r="A189" s="133" t="s">
        <v>1780</v>
      </c>
      <c r="B189" s="133" t="s">
        <v>1781</v>
      </c>
      <c r="C189" s="134">
        <v>51.65</v>
      </c>
      <c r="D189" s="92">
        <v>179</v>
      </c>
      <c r="E189" s="58">
        <f>SUMIF(H:H,A189,J:J)</f>
        <v>0</v>
      </c>
      <c r="F189" s="57">
        <f>IF(E189=0,0,C189-E189)</f>
        <v>0</v>
      </c>
    </row>
    <row r="190" spans="1:6" x14ac:dyDescent="0.25">
      <c r="A190" t="s">
        <v>2314</v>
      </c>
      <c r="B190" t="s">
        <v>2315</v>
      </c>
      <c r="C190" s="64">
        <v>21.4</v>
      </c>
      <c r="D190" s="91">
        <v>75</v>
      </c>
    </row>
    <row r="191" spans="1:6" x14ac:dyDescent="0.25">
      <c r="A191" t="s">
        <v>2316</v>
      </c>
      <c r="B191" t="s">
        <v>2317</v>
      </c>
      <c r="C191" s="64">
        <v>105.85</v>
      </c>
      <c r="D191" s="91">
        <v>340</v>
      </c>
    </row>
    <row r="192" spans="1:6" x14ac:dyDescent="0.25">
      <c r="A192" t="s">
        <v>2316</v>
      </c>
      <c r="B192" t="s">
        <v>2317</v>
      </c>
      <c r="C192" s="64">
        <v>120.7</v>
      </c>
      <c r="D192" s="91">
        <v>385</v>
      </c>
    </row>
    <row r="193" spans="1:4" x14ac:dyDescent="0.25">
      <c r="A193" t="s">
        <v>2318</v>
      </c>
      <c r="B193" t="s">
        <v>2319</v>
      </c>
      <c r="C193" s="64">
        <v>23</v>
      </c>
      <c r="D193" s="91">
        <v>80</v>
      </c>
    </row>
    <row r="194" spans="1:4" x14ac:dyDescent="0.25">
      <c r="A194" t="s">
        <v>2320</v>
      </c>
      <c r="B194" t="s">
        <v>2321</v>
      </c>
      <c r="C194" s="64">
        <v>35.85</v>
      </c>
      <c r="D194" s="91">
        <v>120</v>
      </c>
    </row>
    <row r="195" spans="1:4" x14ac:dyDescent="0.25">
      <c r="A195" t="s">
        <v>345</v>
      </c>
      <c r="B195" t="s">
        <v>2322</v>
      </c>
      <c r="C195" s="64">
        <v>42.8</v>
      </c>
      <c r="D195" s="91">
        <v>140</v>
      </c>
    </row>
    <row r="196" spans="1:4" x14ac:dyDescent="0.25">
      <c r="A196" t="s">
        <v>297</v>
      </c>
      <c r="B196" t="s">
        <v>2323</v>
      </c>
      <c r="C196" s="64">
        <v>144.25</v>
      </c>
      <c r="D196" s="91">
        <v>465</v>
      </c>
    </row>
    <row r="197" spans="1:4" x14ac:dyDescent="0.25">
      <c r="A197" t="s">
        <v>2324</v>
      </c>
      <c r="B197" t="s">
        <v>2325</v>
      </c>
      <c r="C197" s="64">
        <v>144.25</v>
      </c>
      <c r="D197" s="91">
        <v>465</v>
      </c>
    </row>
    <row r="198" spans="1:4" x14ac:dyDescent="0.25">
      <c r="A198" t="s">
        <v>2326</v>
      </c>
      <c r="B198" t="s">
        <v>2327</v>
      </c>
      <c r="C198" s="64">
        <v>19.899999999999999</v>
      </c>
      <c r="D198" s="91">
        <v>71</v>
      </c>
    </row>
    <row r="199" spans="1:4" x14ac:dyDescent="0.25">
      <c r="A199" t="s">
        <v>2328</v>
      </c>
      <c r="B199" t="s">
        <v>2329</v>
      </c>
      <c r="C199" s="64">
        <v>44.35</v>
      </c>
      <c r="D199" s="91">
        <v>145</v>
      </c>
    </row>
    <row r="200" spans="1:4" x14ac:dyDescent="0.25">
      <c r="A200" t="s">
        <v>398</v>
      </c>
      <c r="B200" t="s">
        <v>2330</v>
      </c>
      <c r="C200" s="64">
        <v>41.35</v>
      </c>
      <c r="D200" s="91">
        <v>135</v>
      </c>
    </row>
    <row r="201" spans="1:4" x14ac:dyDescent="0.25">
      <c r="A201" t="s">
        <v>407</v>
      </c>
      <c r="B201" t="s">
        <v>431</v>
      </c>
      <c r="C201" s="64">
        <v>39.25</v>
      </c>
      <c r="D201" s="91">
        <v>130</v>
      </c>
    </row>
    <row r="202" spans="1:4" x14ac:dyDescent="0.25">
      <c r="A202" t="s">
        <v>330</v>
      </c>
      <c r="B202" t="s">
        <v>2331</v>
      </c>
      <c r="C202" s="64">
        <v>44.75</v>
      </c>
      <c r="D202" s="91">
        <v>145</v>
      </c>
    </row>
    <row r="203" spans="1:4" x14ac:dyDescent="0.25">
      <c r="A203" t="s">
        <v>1215</v>
      </c>
      <c r="B203" t="s">
        <v>1214</v>
      </c>
      <c r="C203" s="64">
        <v>43.1</v>
      </c>
      <c r="D203" s="91">
        <v>140</v>
      </c>
    </row>
    <row r="204" spans="1:4" x14ac:dyDescent="0.25">
      <c r="A204" t="s">
        <v>332</v>
      </c>
      <c r="B204" t="s">
        <v>2332</v>
      </c>
      <c r="C204" s="64">
        <v>47.6</v>
      </c>
      <c r="D204" s="91">
        <v>155</v>
      </c>
    </row>
    <row r="205" spans="1:4" x14ac:dyDescent="0.25">
      <c r="A205" t="s">
        <v>325</v>
      </c>
      <c r="B205" t="s">
        <v>2333</v>
      </c>
      <c r="C205" s="64">
        <v>44</v>
      </c>
      <c r="D205" s="91">
        <v>145</v>
      </c>
    </row>
    <row r="206" spans="1:4" x14ac:dyDescent="0.25">
      <c r="A206" t="s">
        <v>374</v>
      </c>
      <c r="B206" t="s">
        <v>2334</v>
      </c>
      <c r="C206" s="64">
        <v>26.5</v>
      </c>
      <c r="D206" s="91">
        <v>98</v>
      </c>
    </row>
    <row r="207" spans="1:4" x14ac:dyDescent="0.25">
      <c r="A207" t="s">
        <v>318</v>
      </c>
      <c r="B207" t="s">
        <v>2335</v>
      </c>
      <c r="C207" s="64">
        <v>46.5</v>
      </c>
      <c r="D207" s="91">
        <v>155</v>
      </c>
    </row>
    <row r="208" spans="1:4" x14ac:dyDescent="0.25">
      <c r="A208" t="s">
        <v>2336</v>
      </c>
      <c r="B208" t="s">
        <v>2337</v>
      </c>
      <c r="C208" s="64">
        <v>44.2</v>
      </c>
      <c r="D208" s="91">
        <v>145</v>
      </c>
    </row>
    <row r="209" spans="1:4" x14ac:dyDescent="0.25">
      <c r="A209" t="s">
        <v>2338</v>
      </c>
      <c r="B209" t="s">
        <v>2339</v>
      </c>
      <c r="C209" s="64">
        <v>19.899999999999999</v>
      </c>
      <c r="D209" s="91">
        <v>71</v>
      </c>
    </row>
    <row r="210" spans="1:4" x14ac:dyDescent="0.25">
      <c r="A210" t="s">
        <v>2340</v>
      </c>
      <c r="B210" t="s">
        <v>2341</v>
      </c>
      <c r="C210" s="64">
        <v>20.2</v>
      </c>
      <c r="D210" s="91">
        <v>75</v>
      </c>
    </row>
    <row r="211" spans="1:4" x14ac:dyDescent="0.25">
      <c r="A211" t="s">
        <v>341</v>
      </c>
      <c r="B211" t="s">
        <v>2342</v>
      </c>
      <c r="C211" s="64">
        <v>44</v>
      </c>
      <c r="D211" s="91">
        <v>145</v>
      </c>
    </row>
    <row r="212" spans="1:4" x14ac:dyDescent="0.25">
      <c r="A212" t="s">
        <v>378</v>
      </c>
      <c r="B212" t="s">
        <v>2343</v>
      </c>
      <c r="C212" s="64">
        <v>51.55</v>
      </c>
      <c r="D212" s="91">
        <v>170</v>
      </c>
    </row>
    <row r="213" spans="1:4" x14ac:dyDescent="0.25">
      <c r="A213" t="s">
        <v>1216</v>
      </c>
      <c r="B213" t="s">
        <v>1217</v>
      </c>
      <c r="C213" s="64">
        <v>43.05</v>
      </c>
      <c r="D213" s="91">
        <v>145</v>
      </c>
    </row>
  </sheetData>
  <pageMargins left="0.7" right="0.7" top="0.75" bottom="0.75" header="0.3" footer="0.3"/>
  <pageSetup paperSize="9"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E65"/>
  <sheetViews>
    <sheetView workbookViewId="0">
      <selection activeCell="A39" sqref="A39"/>
    </sheetView>
  </sheetViews>
  <sheetFormatPr defaultRowHeight="15" x14ac:dyDescent="0.25"/>
  <cols>
    <col min="1" max="1" width="18" bestFit="1" customWidth="1"/>
    <col min="2" max="2" width="9.7109375" style="72" bestFit="1" customWidth="1"/>
    <col min="3" max="3" width="15.5703125" bestFit="1" customWidth="1"/>
    <col min="4" max="5" width="7.7109375" style="71" customWidth="1"/>
    <col min="6" max="6" width="9.5703125" bestFit="1" customWidth="1"/>
    <col min="7" max="7" width="7.5703125" bestFit="1" customWidth="1"/>
  </cols>
  <sheetData>
    <row r="1" spans="1:5" x14ac:dyDescent="0.25">
      <c r="A1" t="s">
        <v>339</v>
      </c>
      <c r="B1" s="72">
        <v>4429</v>
      </c>
      <c r="C1" t="s">
        <v>295</v>
      </c>
      <c r="D1" s="71">
        <v>35</v>
      </c>
      <c r="E1" s="71">
        <v>70</v>
      </c>
    </row>
    <row r="2" spans="1:5" x14ac:dyDescent="0.25">
      <c r="A2" t="s">
        <v>379</v>
      </c>
      <c r="B2" s="72" t="s">
        <v>380</v>
      </c>
      <c r="C2" t="s">
        <v>342</v>
      </c>
      <c r="D2" s="71">
        <v>45</v>
      </c>
      <c r="E2" s="71">
        <v>90</v>
      </c>
    </row>
    <row r="3" spans="1:5" x14ac:dyDescent="0.25">
      <c r="A3" t="s">
        <v>355</v>
      </c>
      <c r="B3" s="72" t="s">
        <v>356</v>
      </c>
      <c r="C3" t="s">
        <v>342</v>
      </c>
      <c r="D3" s="71">
        <v>38</v>
      </c>
      <c r="E3" s="71">
        <v>76</v>
      </c>
    </row>
    <row r="4" spans="1:5" x14ac:dyDescent="0.25">
      <c r="A4" t="s">
        <v>326</v>
      </c>
      <c r="B4" s="72" t="s">
        <v>327</v>
      </c>
      <c r="C4" t="s">
        <v>328</v>
      </c>
      <c r="D4" s="71">
        <v>47.5</v>
      </c>
      <c r="E4" s="71">
        <v>95</v>
      </c>
    </row>
    <row r="5" spans="1:5" x14ac:dyDescent="0.25">
      <c r="A5" t="s">
        <v>359</v>
      </c>
      <c r="B5" s="72" t="s">
        <v>359</v>
      </c>
      <c r="C5" t="s">
        <v>360</v>
      </c>
      <c r="D5" s="71">
        <v>27</v>
      </c>
      <c r="E5" s="71">
        <v>54</v>
      </c>
    </row>
    <row r="6" spans="1:5" x14ac:dyDescent="0.25">
      <c r="A6" t="s">
        <v>363</v>
      </c>
      <c r="B6" s="72" t="s">
        <v>363</v>
      </c>
      <c r="C6" t="s">
        <v>364</v>
      </c>
      <c r="D6" s="71">
        <v>15</v>
      </c>
      <c r="E6" s="71">
        <v>30</v>
      </c>
    </row>
    <row r="7" spans="1:5" x14ac:dyDescent="0.25">
      <c r="A7" t="s">
        <v>414</v>
      </c>
      <c r="B7" s="72" t="s">
        <v>415</v>
      </c>
      <c r="C7" t="s">
        <v>364</v>
      </c>
      <c r="D7" s="71">
        <v>32</v>
      </c>
      <c r="E7" s="71">
        <v>64</v>
      </c>
    </row>
    <row r="8" spans="1:5" x14ac:dyDescent="0.25">
      <c r="A8" t="s">
        <v>387</v>
      </c>
      <c r="B8" s="72" t="s">
        <v>388</v>
      </c>
      <c r="C8" t="s">
        <v>364</v>
      </c>
      <c r="D8" s="71">
        <v>40</v>
      </c>
      <c r="E8" s="71">
        <v>80</v>
      </c>
    </row>
    <row r="9" spans="1:5" x14ac:dyDescent="0.25">
      <c r="A9" t="s">
        <v>357</v>
      </c>
      <c r="B9" s="72" t="s">
        <v>358</v>
      </c>
      <c r="C9" t="s">
        <v>342</v>
      </c>
      <c r="D9" s="71">
        <v>40</v>
      </c>
      <c r="E9" s="71">
        <v>80</v>
      </c>
    </row>
    <row r="10" spans="1:5" x14ac:dyDescent="0.25">
      <c r="A10" t="s">
        <v>400</v>
      </c>
      <c r="B10" s="72" t="s">
        <v>401</v>
      </c>
      <c r="C10" t="s">
        <v>392</v>
      </c>
      <c r="D10" s="71">
        <v>28</v>
      </c>
      <c r="E10" s="71">
        <v>56</v>
      </c>
    </row>
    <row r="11" spans="1:5" x14ac:dyDescent="0.25">
      <c r="A11" t="s">
        <v>354</v>
      </c>
      <c r="B11" s="72">
        <v>4170</v>
      </c>
      <c r="C11" t="s">
        <v>342</v>
      </c>
      <c r="D11" s="71">
        <v>50</v>
      </c>
      <c r="E11" s="71">
        <v>100</v>
      </c>
    </row>
    <row r="12" spans="1:5" x14ac:dyDescent="0.25">
      <c r="A12" t="s">
        <v>361</v>
      </c>
      <c r="B12" s="72" t="s">
        <v>361</v>
      </c>
      <c r="C12" t="s">
        <v>362</v>
      </c>
      <c r="D12" s="71">
        <v>27</v>
      </c>
      <c r="E12" s="71">
        <v>54</v>
      </c>
    </row>
    <row r="13" spans="1:5" x14ac:dyDescent="0.25">
      <c r="A13" t="s">
        <v>395</v>
      </c>
      <c r="B13" s="72" t="s">
        <v>396</v>
      </c>
      <c r="C13" t="s">
        <v>392</v>
      </c>
      <c r="D13" s="71">
        <v>30</v>
      </c>
      <c r="E13" s="71">
        <v>60</v>
      </c>
    </row>
    <row r="14" spans="1:5" x14ac:dyDescent="0.25">
      <c r="A14" t="s">
        <v>389</v>
      </c>
      <c r="B14" s="72" t="s">
        <v>390</v>
      </c>
      <c r="C14" t="s">
        <v>364</v>
      </c>
      <c r="D14" s="71">
        <v>50</v>
      </c>
      <c r="E14" s="71">
        <v>100</v>
      </c>
    </row>
    <row r="15" spans="1:5" x14ac:dyDescent="0.25">
      <c r="A15" t="s">
        <v>304</v>
      </c>
      <c r="B15" s="72" t="s">
        <v>305</v>
      </c>
      <c r="C15" t="s">
        <v>295</v>
      </c>
      <c r="D15" s="71">
        <v>130</v>
      </c>
      <c r="E15" s="71">
        <v>260</v>
      </c>
    </row>
    <row r="16" spans="1:5" x14ac:dyDescent="0.25">
      <c r="A16" t="s">
        <v>306</v>
      </c>
      <c r="B16" s="72" t="s">
        <v>307</v>
      </c>
      <c r="C16" t="s">
        <v>295</v>
      </c>
      <c r="D16" s="71">
        <v>130</v>
      </c>
      <c r="E16" s="71">
        <v>260</v>
      </c>
    </row>
    <row r="17" spans="1:5" x14ac:dyDescent="0.25">
      <c r="A17" t="s">
        <v>353</v>
      </c>
      <c r="B17" s="72">
        <v>4162</v>
      </c>
      <c r="C17" t="s">
        <v>342</v>
      </c>
      <c r="D17" s="71">
        <v>50</v>
      </c>
      <c r="E17" s="71">
        <v>100</v>
      </c>
    </row>
    <row r="18" spans="1:5" x14ac:dyDescent="0.25">
      <c r="A18" t="s">
        <v>333</v>
      </c>
      <c r="B18" s="72" t="s">
        <v>334</v>
      </c>
      <c r="C18" t="s">
        <v>293</v>
      </c>
      <c r="D18" s="71">
        <v>35</v>
      </c>
      <c r="E18" s="71">
        <v>70</v>
      </c>
    </row>
    <row r="19" spans="1:5" x14ac:dyDescent="0.25">
      <c r="A19" t="s">
        <v>322</v>
      </c>
      <c r="B19" s="72" t="s">
        <v>323</v>
      </c>
      <c r="C19" t="s">
        <v>295</v>
      </c>
      <c r="D19" s="71">
        <v>47.5</v>
      </c>
      <c r="E19" s="71">
        <v>95</v>
      </c>
    </row>
    <row r="20" spans="1:5" x14ac:dyDescent="0.25">
      <c r="A20" t="s">
        <v>402</v>
      </c>
      <c r="B20" s="72" t="s">
        <v>403</v>
      </c>
      <c r="C20" t="s">
        <v>399</v>
      </c>
      <c r="D20" s="71">
        <v>32</v>
      </c>
      <c r="E20" s="71">
        <v>64</v>
      </c>
    </row>
    <row r="21" spans="1:5" x14ac:dyDescent="0.25">
      <c r="A21" t="s">
        <v>300</v>
      </c>
      <c r="B21" s="72" t="s">
        <v>301</v>
      </c>
      <c r="C21" t="s">
        <v>293</v>
      </c>
      <c r="D21" s="71">
        <v>160</v>
      </c>
      <c r="E21" s="71">
        <v>320</v>
      </c>
    </row>
    <row r="22" spans="1:5" x14ac:dyDescent="0.25">
      <c r="A22" t="s">
        <v>302</v>
      </c>
      <c r="B22" s="72" t="s">
        <v>303</v>
      </c>
      <c r="C22" t="s">
        <v>295</v>
      </c>
      <c r="D22" s="71">
        <v>175</v>
      </c>
      <c r="E22" s="71">
        <v>350</v>
      </c>
    </row>
    <row r="23" spans="1:5" x14ac:dyDescent="0.25">
      <c r="A23" t="s">
        <v>375</v>
      </c>
      <c r="B23" s="72" t="s">
        <v>376</v>
      </c>
      <c r="C23" t="s">
        <v>342</v>
      </c>
      <c r="D23" s="71">
        <v>50</v>
      </c>
      <c r="E23" s="71">
        <v>100</v>
      </c>
    </row>
    <row r="24" spans="1:5" x14ac:dyDescent="0.25">
      <c r="A24" t="s">
        <v>418</v>
      </c>
      <c r="B24" s="72" t="s">
        <v>419</v>
      </c>
      <c r="C24" t="s">
        <v>364</v>
      </c>
      <c r="D24" s="71">
        <v>34</v>
      </c>
      <c r="E24" s="71">
        <v>68</v>
      </c>
    </row>
    <row r="25" spans="1:5" x14ac:dyDescent="0.25">
      <c r="A25" t="s">
        <v>416</v>
      </c>
      <c r="B25" s="72" t="s">
        <v>417</v>
      </c>
      <c r="C25" t="s">
        <v>364</v>
      </c>
      <c r="D25" s="71">
        <v>32.5</v>
      </c>
      <c r="E25" s="71">
        <v>65</v>
      </c>
    </row>
    <row r="26" spans="1:5" x14ac:dyDescent="0.25">
      <c r="A26" t="s">
        <v>346</v>
      </c>
      <c r="B26" s="72" t="s">
        <v>347</v>
      </c>
      <c r="C26" t="s">
        <v>293</v>
      </c>
      <c r="D26" s="71">
        <v>36</v>
      </c>
      <c r="E26" s="71">
        <v>72</v>
      </c>
    </row>
    <row r="27" spans="1:5" x14ac:dyDescent="0.25">
      <c r="A27" t="s">
        <v>315</v>
      </c>
      <c r="B27" s="72" t="s">
        <v>316</v>
      </c>
      <c r="C27" t="s">
        <v>295</v>
      </c>
      <c r="D27" s="71">
        <v>47.5</v>
      </c>
      <c r="E27" s="71">
        <v>95</v>
      </c>
    </row>
    <row r="28" spans="1:5" x14ac:dyDescent="0.25">
      <c r="A28" t="s">
        <v>423</v>
      </c>
      <c r="B28" s="72" t="s">
        <v>404</v>
      </c>
      <c r="C28" s="71" t="s">
        <v>364</v>
      </c>
      <c r="D28" s="71">
        <v>31</v>
      </c>
      <c r="E28" s="71">
        <v>62</v>
      </c>
    </row>
    <row r="29" spans="1:5" x14ac:dyDescent="0.25">
      <c r="A29" t="s">
        <v>372</v>
      </c>
      <c r="B29" s="72" t="s">
        <v>373</v>
      </c>
      <c r="C29" s="71" t="s">
        <v>364</v>
      </c>
      <c r="D29" s="71">
        <v>32</v>
      </c>
      <c r="E29" s="71">
        <v>64</v>
      </c>
    </row>
    <row r="30" spans="1:5" x14ac:dyDescent="0.25">
      <c r="A30" t="s">
        <v>292</v>
      </c>
      <c r="B30" s="72" t="s">
        <v>290</v>
      </c>
      <c r="C30" t="s">
        <v>293</v>
      </c>
      <c r="D30" s="71">
        <v>300</v>
      </c>
      <c r="E30" s="71">
        <v>600</v>
      </c>
    </row>
    <row r="31" spans="1:5" x14ac:dyDescent="0.25">
      <c r="A31" t="s">
        <v>294</v>
      </c>
      <c r="B31" s="72" t="s">
        <v>291</v>
      </c>
      <c r="C31" t="s">
        <v>295</v>
      </c>
      <c r="D31" s="71">
        <v>330</v>
      </c>
      <c r="E31" s="71">
        <v>660</v>
      </c>
    </row>
    <row r="32" spans="1:5" x14ac:dyDescent="0.25">
      <c r="A32" t="s">
        <v>365</v>
      </c>
      <c r="B32" s="72" t="s">
        <v>366</v>
      </c>
      <c r="C32" t="s">
        <v>367</v>
      </c>
      <c r="D32" s="71">
        <v>13</v>
      </c>
      <c r="E32" s="71">
        <v>26</v>
      </c>
    </row>
    <row r="33" spans="1:5" x14ac:dyDescent="0.25">
      <c r="A33" t="s">
        <v>312</v>
      </c>
      <c r="B33" s="72" t="s">
        <v>313</v>
      </c>
      <c r="C33" t="s">
        <v>314</v>
      </c>
      <c r="D33" s="71">
        <v>65</v>
      </c>
      <c r="E33" s="71">
        <v>130</v>
      </c>
    </row>
    <row r="34" spans="1:5" x14ac:dyDescent="0.25">
      <c r="A34" t="s">
        <v>383</v>
      </c>
      <c r="B34" s="72" t="s">
        <v>384</v>
      </c>
      <c r="C34" t="s">
        <v>342</v>
      </c>
      <c r="D34" s="71">
        <v>50</v>
      </c>
      <c r="E34" s="71">
        <v>100</v>
      </c>
    </row>
    <row r="35" spans="1:5" x14ac:dyDescent="0.25">
      <c r="A35" t="s">
        <v>370</v>
      </c>
      <c r="B35" s="72" t="s">
        <v>371</v>
      </c>
      <c r="C35" t="s">
        <v>367</v>
      </c>
      <c r="D35" s="71">
        <v>10</v>
      </c>
      <c r="E35" s="71">
        <v>20</v>
      </c>
    </row>
    <row r="36" spans="1:5" x14ac:dyDescent="0.25">
      <c r="A36" t="s">
        <v>393</v>
      </c>
      <c r="B36" s="72" t="s">
        <v>394</v>
      </c>
      <c r="C36" t="s">
        <v>392</v>
      </c>
      <c r="D36" s="71">
        <v>29</v>
      </c>
      <c r="E36" s="71">
        <v>58</v>
      </c>
    </row>
    <row r="37" spans="1:5" x14ac:dyDescent="0.25">
      <c r="A37" t="s">
        <v>391</v>
      </c>
      <c r="B37" s="72">
        <v>4204</v>
      </c>
      <c r="C37" s="71" t="s">
        <v>392</v>
      </c>
      <c r="D37" s="71">
        <v>30</v>
      </c>
      <c r="E37" s="71">
        <v>60</v>
      </c>
    </row>
    <row r="38" spans="1:5" x14ac:dyDescent="0.25">
      <c r="A38" t="s">
        <v>348</v>
      </c>
      <c r="B38" s="72" t="s">
        <v>349</v>
      </c>
      <c r="C38" t="s">
        <v>293</v>
      </c>
      <c r="D38" s="71">
        <v>36</v>
      </c>
      <c r="E38" s="71">
        <v>72</v>
      </c>
    </row>
    <row r="39" spans="1:5" x14ac:dyDescent="0.25">
      <c r="A39" t="s">
        <v>335</v>
      </c>
      <c r="B39" s="72" t="s">
        <v>336</v>
      </c>
      <c r="C39" t="s">
        <v>295</v>
      </c>
      <c r="D39" s="71">
        <v>36</v>
      </c>
      <c r="E39" s="71">
        <v>72</v>
      </c>
    </row>
    <row r="40" spans="1:5" x14ac:dyDescent="0.25">
      <c r="A40" t="s">
        <v>410</v>
      </c>
      <c r="B40" s="72" t="s">
        <v>411</v>
      </c>
      <c r="C40" t="s">
        <v>364</v>
      </c>
      <c r="D40" s="71">
        <v>32</v>
      </c>
      <c r="E40" s="71">
        <v>64</v>
      </c>
    </row>
    <row r="41" spans="1:5" x14ac:dyDescent="0.25">
      <c r="A41" t="s">
        <v>368</v>
      </c>
      <c r="B41" s="72" t="s">
        <v>369</v>
      </c>
      <c r="C41" t="s">
        <v>360</v>
      </c>
      <c r="D41" s="71">
        <v>13</v>
      </c>
      <c r="E41" s="71">
        <v>26</v>
      </c>
    </row>
    <row r="42" spans="1:5" x14ac:dyDescent="0.25">
      <c r="A42" t="s">
        <v>350</v>
      </c>
      <c r="B42" s="72" t="s">
        <v>351</v>
      </c>
      <c r="C42" t="s">
        <v>352</v>
      </c>
      <c r="D42" s="71">
        <v>50</v>
      </c>
      <c r="E42" s="71">
        <v>100</v>
      </c>
    </row>
    <row r="43" spans="1:5" x14ac:dyDescent="0.25">
      <c r="A43" t="s">
        <v>408</v>
      </c>
      <c r="B43" s="72" t="s">
        <v>409</v>
      </c>
      <c r="C43" t="s">
        <v>392</v>
      </c>
      <c r="D43" s="71">
        <v>32</v>
      </c>
      <c r="E43" s="71">
        <v>64</v>
      </c>
    </row>
    <row r="44" spans="1:5" x14ac:dyDescent="0.25">
      <c r="A44" t="s">
        <v>308</v>
      </c>
      <c r="B44" s="72" t="s">
        <v>309</v>
      </c>
      <c r="C44" t="s">
        <v>293</v>
      </c>
      <c r="D44" s="71">
        <v>100</v>
      </c>
      <c r="E44" s="71">
        <v>200</v>
      </c>
    </row>
    <row r="45" spans="1:5" x14ac:dyDescent="0.25">
      <c r="A45" t="s">
        <v>310</v>
      </c>
      <c r="B45" s="72" t="s">
        <v>311</v>
      </c>
      <c r="C45" t="s">
        <v>295</v>
      </c>
      <c r="D45" s="71">
        <v>115</v>
      </c>
      <c r="E45" s="71">
        <v>230</v>
      </c>
    </row>
    <row r="46" spans="1:5" x14ac:dyDescent="0.25">
      <c r="A46" t="s">
        <v>412</v>
      </c>
      <c r="B46" s="72" t="s">
        <v>413</v>
      </c>
      <c r="C46" t="s">
        <v>364</v>
      </c>
      <c r="D46" s="71">
        <v>32</v>
      </c>
      <c r="E46" s="71">
        <v>64</v>
      </c>
    </row>
    <row r="47" spans="1:5" x14ac:dyDescent="0.25">
      <c r="A47" t="s">
        <v>337</v>
      </c>
      <c r="B47" s="72" t="s">
        <v>338</v>
      </c>
      <c r="C47" t="s">
        <v>293</v>
      </c>
      <c r="D47" s="71">
        <v>35</v>
      </c>
      <c r="E47" s="71">
        <v>70</v>
      </c>
    </row>
    <row r="48" spans="1:5" x14ac:dyDescent="0.25">
      <c r="A48" t="s">
        <v>405</v>
      </c>
      <c r="B48" s="72" t="s">
        <v>406</v>
      </c>
      <c r="C48" t="s">
        <v>392</v>
      </c>
      <c r="D48" s="71">
        <v>30</v>
      </c>
      <c r="E48" s="71">
        <v>60</v>
      </c>
    </row>
    <row r="49" spans="1:5" x14ac:dyDescent="0.25">
      <c r="A49" t="s">
        <v>320</v>
      </c>
      <c r="B49" s="72" t="s">
        <v>321</v>
      </c>
      <c r="C49" t="s">
        <v>293</v>
      </c>
      <c r="D49" s="71">
        <v>47.5</v>
      </c>
      <c r="E49" s="71">
        <v>95</v>
      </c>
    </row>
    <row r="50" spans="1:5" x14ac:dyDescent="0.25">
      <c r="A50" t="s">
        <v>385</v>
      </c>
      <c r="B50" s="72" t="s">
        <v>386</v>
      </c>
      <c r="C50" t="s">
        <v>342</v>
      </c>
      <c r="D50" s="71">
        <v>45</v>
      </c>
      <c r="E50" s="71">
        <v>90</v>
      </c>
    </row>
    <row r="51" spans="1:5" x14ac:dyDescent="0.25">
      <c r="A51" t="s">
        <v>344</v>
      </c>
      <c r="B51" s="72" t="s">
        <v>345</v>
      </c>
      <c r="C51" t="s">
        <v>293</v>
      </c>
      <c r="D51" s="71">
        <v>36</v>
      </c>
      <c r="E51" s="71">
        <v>72</v>
      </c>
    </row>
    <row r="52" spans="1:5" x14ac:dyDescent="0.25">
      <c r="A52" t="s">
        <v>296</v>
      </c>
      <c r="B52" s="72" t="s">
        <v>297</v>
      </c>
      <c r="C52" t="s">
        <v>293</v>
      </c>
      <c r="D52" s="71">
        <v>200</v>
      </c>
      <c r="E52" s="71">
        <v>400</v>
      </c>
    </row>
    <row r="53" spans="1:5" x14ac:dyDescent="0.25">
      <c r="A53" t="s">
        <v>298</v>
      </c>
      <c r="B53" s="72" t="s">
        <v>299</v>
      </c>
      <c r="C53" t="s">
        <v>295</v>
      </c>
      <c r="D53" s="71">
        <v>220</v>
      </c>
      <c r="E53" s="71">
        <v>440</v>
      </c>
    </row>
    <row r="54" spans="1:5" x14ac:dyDescent="0.25">
      <c r="A54" t="s">
        <v>397</v>
      </c>
      <c r="B54" s="72" t="s">
        <v>398</v>
      </c>
      <c r="C54" t="s">
        <v>399</v>
      </c>
      <c r="D54" s="71">
        <v>32</v>
      </c>
      <c r="E54" s="71">
        <v>64</v>
      </c>
    </row>
    <row r="55" spans="1:5" x14ac:dyDescent="0.25">
      <c r="A55" t="s">
        <v>422</v>
      </c>
      <c r="B55" s="72" t="s">
        <v>407</v>
      </c>
      <c r="C55" s="71" t="s">
        <v>392</v>
      </c>
      <c r="D55" s="71">
        <v>30</v>
      </c>
      <c r="E55" s="71">
        <v>60</v>
      </c>
    </row>
    <row r="56" spans="1:5" x14ac:dyDescent="0.25">
      <c r="A56" t="s">
        <v>329</v>
      </c>
      <c r="B56" s="72" t="s">
        <v>330</v>
      </c>
      <c r="C56" t="s">
        <v>295</v>
      </c>
      <c r="D56" s="71">
        <v>36</v>
      </c>
      <c r="E56" s="71">
        <v>72</v>
      </c>
    </row>
    <row r="57" spans="1:5" x14ac:dyDescent="0.25">
      <c r="A57" t="s">
        <v>331</v>
      </c>
      <c r="B57" s="72" t="s">
        <v>332</v>
      </c>
      <c r="C57" t="s">
        <v>293</v>
      </c>
      <c r="D57" s="71">
        <v>35</v>
      </c>
      <c r="E57" s="71">
        <v>70</v>
      </c>
    </row>
    <row r="58" spans="1:5" x14ac:dyDescent="0.25">
      <c r="A58" t="s">
        <v>324</v>
      </c>
      <c r="B58" s="72" t="s">
        <v>325</v>
      </c>
      <c r="C58" t="s">
        <v>295</v>
      </c>
      <c r="D58" s="71">
        <v>47.5</v>
      </c>
      <c r="E58" s="71">
        <v>95</v>
      </c>
    </row>
    <row r="59" spans="1:5" x14ac:dyDescent="0.25">
      <c r="A59" t="s">
        <v>374</v>
      </c>
      <c r="B59" s="72" t="s">
        <v>374</v>
      </c>
      <c r="C59" t="s">
        <v>364</v>
      </c>
      <c r="D59" s="71">
        <v>44</v>
      </c>
      <c r="E59" s="71">
        <v>88</v>
      </c>
    </row>
    <row r="60" spans="1:5" x14ac:dyDescent="0.25">
      <c r="A60" t="s">
        <v>381</v>
      </c>
      <c r="B60" s="72" t="s">
        <v>382</v>
      </c>
      <c r="C60" t="s">
        <v>342</v>
      </c>
      <c r="D60" s="71">
        <v>45</v>
      </c>
      <c r="E60" s="71">
        <v>90</v>
      </c>
    </row>
    <row r="61" spans="1:5" x14ac:dyDescent="0.25">
      <c r="A61" t="s">
        <v>317</v>
      </c>
      <c r="B61" s="72" t="s">
        <v>318</v>
      </c>
      <c r="C61" t="s">
        <v>319</v>
      </c>
      <c r="D61" s="71">
        <v>47.5</v>
      </c>
      <c r="E61" s="71">
        <v>95</v>
      </c>
    </row>
    <row r="62" spans="1:5" x14ac:dyDescent="0.25">
      <c r="A62" t="s">
        <v>343</v>
      </c>
      <c r="B62" s="72">
        <v>4405</v>
      </c>
      <c r="C62" t="s">
        <v>295</v>
      </c>
      <c r="D62" s="71">
        <v>35</v>
      </c>
      <c r="E62" s="71">
        <v>70</v>
      </c>
    </row>
    <row r="63" spans="1:5" x14ac:dyDescent="0.25">
      <c r="A63" t="s">
        <v>420</v>
      </c>
      <c r="B63" s="72" t="s">
        <v>421</v>
      </c>
      <c r="C63" t="s">
        <v>364</v>
      </c>
      <c r="D63" s="71">
        <v>32.5</v>
      </c>
      <c r="E63" s="71">
        <v>65</v>
      </c>
    </row>
    <row r="64" spans="1:5" x14ac:dyDescent="0.25">
      <c r="A64" t="s">
        <v>340</v>
      </c>
      <c r="B64" s="72" t="s">
        <v>341</v>
      </c>
      <c r="C64" t="s">
        <v>342</v>
      </c>
      <c r="D64" s="71">
        <v>35</v>
      </c>
      <c r="E64" s="71">
        <v>70</v>
      </c>
    </row>
    <row r="65" spans="1:5" x14ac:dyDescent="0.25">
      <c r="A65" t="s">
        <v>377</v>
      </c>
      <c r="B65" s="72" t="s">
        <v>378</v>
      </c>
      <c r="C65" t="s">
        <v>342</v>
      </c>
      <c r="D65" s="71">
        <v>50</v>
      </c>
      <c r="E65" s="71">
        <v>100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ФОРМА</vt:lpstr>
      <vt:lpstr>наличие</vt:lpstr>
      <vt:lpstr>price</vt:lpstr>
      <vt:lpstr>Western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BUH</cp:lastModifiedBy>
  <cp:lastPrinted>2018-03-06T12:10:46Z</cp:lastPrinted>
  <dcterms:created xsi:type="dcterms:W3CDTF">2013-04-04T08:05:56Z</dcterms:created>
  <dcterms:modified xsi:type="dcterms:W3CDTF">2022-01-26T15:14:39Z</dcterms:modified>
</cp:coreProperties>
</file>