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9AD023EB-13CD-4C60-BBC0-B577F07307B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" i="1" l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40" i="1"/>
  <c r="AT44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10" i="1"/>
  <c r="AT111" i="1"/>
  <c r="AT112" i="1"/>
  <c r="AT113" i="1"/>
  <c r="AT114" i="1"/>
  <c r="AT115" i="1"/>
  <c r="AT117" i="1"/>
  <c r="AT118" i="1"/>
  <c r="AT119" i="1"/>
  <c r="AT120" i="1"/>
  <c r="AT121" i="1"/>
  <c r="AT122" i="1"/>
  <c r="AT124" i="1"/>
  <c r="AT125" i="1"/>
  <c r="AT126" i="1"/>
  <c r="AT127" i="1"/>
  <c r="AT128" i="1"/>
  <c r="AT129" i="1"/>
  <c r="AT130" i="1"/>
  <c r="AT131" i="1"/>
  <c r="AT133" i="1"/>
  <c r="AT134" i="1"/>
  <c r="AT135" i="1"/>
  <c r="AT136" i="1"/>
  <c r="AT140" i="1"/>
  <c r="AT143" i="1"/>
  <c r="AT144" i="1"/>
  <c r="AT145" i="1"/>
  <c r="AT146" i="1"/>
  <c r="AT147" i="1"/>
  <c r="AT149" i="1"/>
  <c r="AT151" i="1"/>
  <c r="AT152" i="1"/>
  <c r="AT154" i="1"/>
  <c r="AT156" i="1"/>
  <c r="AT158" i="1"/>
  <c r="AT159" i="1"/>
  <c r="AT160" i="1"/>
  <c r="AT162" i="1"/>
  <c r="AT163" i="1"/>
  <c r="AT164" i="1"/>
  <c r="AT165" i="1"/>
  <c r="AT166" i="1"/>
  <c r="AT167" i="1"/>
  <c r="AT170" i="1"/>
  <c r="AT171" i="1"/>
  <c r="AT172" i="1"/>
  <c r="AT173" i="1"/>
  <c r="AT175" i="1"/>
  <c r="AT177" i="1"/>
  <c r="AT178" i="1"/>
  <c r="AT179" i="1"/>
  <c r="AT180" i="1"/>
  <c r="AT181" i="1"/>
  <c r="AT182" i="1"/>
  <c r="AT183" i="1"/>
  <c r="AT184" i="1"/>
  <c r="AT185" i="1"/>
  <c r="AT186" i="1"/>
  <c r="AT189" i="1"/>
  <c r="AT191" i="1"/>
  <c r="AT192" i="1"/>
  <c r="AT193" i="1"/>
  <c r="AT194" i="1"/>
  <c r="AT195" i="1"/>
  <c r="AT198" i="1"/>
  <c r="AT199" i="1"/>
  <c r="AT200" i="1"/>
  <c r="AT201" i="1"/>
  <c r="AT202" i="1"/>
  <c r="AT204" i="1"/>
  <c r="AT205" i="1"/>
  <c r="AT208" i="1"/>
  <c r="AT210" i="1"/>
  <c r="AT212" i="1"/>
  <c r="AT214" i="1"/>
  <c r="AT217" i="1"/>
  <c r="AT219" i="1"/>
  <c r="AT221" i="1"/>
  <c r="AT222" i="1"/>
  <c r="AT223" i="1"/>
  <c r="AT224" i="1"/>
  <c r="AT225" i="1"/>
  <c r="AT227" i="1"/>
  <c r="AT229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40" i="1"/>
  <c r="AS44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10" i="1"/>
  <c r="AS111" i="1"/>
  <c r="AS112" i="1"/>
  <c r="AS113" i="1"/>
  <c r="AS114" i="1"/>
  <c r="AS115" i="1"/>
  <c r="AS117" i="1"/>
  <c r="AS118" i="1"/>
  <c r="AS119" i="1"/>
  <c r="AS120" i="1"/>
  <c r="AS121" i="1"/>
  <c r="AS122" i="1"/>
  <c r="AS124" i="1"/>
  <c r="AS125" i="1"/>
  <c r="AS126" i="1"/>
  <c r="AS127" i="1"/>
  <c r="AS128" i="1"/>
  <c r="AS129" i="1"/>
  <c r="AS130" i="1"/>
  <c r="AS131" i="1"/>
  <c r="AS133" i="1"/>
  <c r="AS134" i="1"/>
  <c r="AS135" i="1"/>
  <c r="AS136" i="1"/>
  <c r="AS140" i="1"/>
  <c r="AS143" i="1"/>
  <c r="AS144" i="1"/>
  <c r="AS145" i="1"/>
  <c r="AS146" i="1"/>
  <c r="AS147" i="1"/>
  <c r="AS149" i="1"/>
  <c r="AS151" i="1"/>
  <c r="AS152" i="1"/>
  <c r="AS154" i="1"/>
  <c r="AS156" i="1"/>
  <c r="AS158" i="1"/>
  <c r="AS159" i="1"/>
  <c r="AS160" i="1"/>
  <c r="AS162" i="1"/>
  <c r="AS163" i="1"/>
  <c r="AS164" i="1"/>
  <c r="AS165" i="1"/>
  <c r="AS166" i="1"/>
  <c r="AS167" i="1"/>
  <c r="AS170" i="1"/>
  <c r="AS171" i="1"/>
  <c r="AS172" i="1"/>
  <c r="AS173" i="1"/>
  <c r="AS175" i="1"/>
  <c r="AS177" i="1"/>
  <c r="AS178" i="1"/>
  <c r="AS179" i="1"/>
  <c r="AS180" i="1"/>
  <c r="AS181" i="1"/>
  <c r="AS182" i="1"/>
  <c r="AS183" i="1"/>
  <c r="AS184" i="1"/>
  <c r="AS185" i="1"/>
  <c r="AS186" i="1"/>
  <c r="AS189" i="1"/>
  <c r="AS191" i="1"/>
  <c r="AS192" i="1"/>
  <c r="AS193" i="1"/>
  <c r="AS194" i="1"/>
  <c r="AS195" i="1"/>
  <c r="AS198" i="1"/>
  <c r="AS199" i="1"/>
  <c r="AS200" i="1"/>
  <c r="AS201" i="1"/>
  <c r="AS202" i="1"/>
  <c r="AS204" i="1"/>
  <c r="AS205" i="1"/>
  <c r="AS208" i="1"/>
  <c r="AS210" i="1"/>
  <c r="AS212" i="1"/>
  <c r="AS214" i="1"/>
  <c r="AS217" i="1"/>
  <c r="AS219" i="1"/>
  <c r="AS221" i="1"/>
  <c r="AS222" i="1"/>
  <c r="AS223" i="1"/>
  <c r="AS224" i="1"/>
  <c r="AS225" i="1"/>
  <c r="AS227" i="1"/>
  <c r="AS229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230" i="1"/>
  <c r="AZ229" i="1"/>
  <c r="AZ228" i="1"/>
  <c r="AZ227" i="1"/>
  <c r="AZ226" i="1"/>
  <c r="AZ225" i="1"/>
  <c r="AZ224" i="1"/>
  <c r="AZ223" i="1"/>
  <c r="AZ222" i="1"/>
  <c r="AZ221" i="1"/>
  <c r="AZ220" i="1"/>
  <c r="AZ219" i="1"/>
  <c r="AZ218" i="1"/>
  <c r="AZ217" i="1"/>
  <c r="AZ216" i="1"/>
  <c r="AZ215" i="1"/>
  <c r="AZ214" i="1"/>
  <c r="AZ213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90" i="1"/>
  <c r="AZ189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230" i="1"/>
  <c r="AX229" i="1"/>
  <c r="AX228" i="1"/>
  <c r="AX227" i="1"/>
  <c r="AX226" i="1"/>
  <c r="AX225" i="1"/>
  <c r="AX224" i="1"/>
  <c r="AX223" i="1"/>
  <c r="AX222" i="1"/>
  <c r="AX221" i="1"/>
  <c r="AX220" i="1"/>
  <c r="AX219" i="1"/>
  <c r="AX218" i="1"/>
  <c r="AX217" i="1"/>
  <c r="AX216" i="1"/>
  <c r="AX215" i="1"/>
  <c r="AX214" i="1"/>
  <c r="AX213" i="1"/>
  <c r="AX212" i="1"/>
  <c r="AX211" i="1"/>
  <c r="AX210" i="1"/>
  <c r="AX209" i="1"/>
  <c r="AX208" i="1"/>
  <c r="AX207" i="1"/>
  <c r="AX206" i="1"/>
  <c r="AX205" i="1"/>
  <c r="AX204" i="1"/>
  <c r="AX203" i="1"/>
  <c r="AX202" i="1"/>
  <c r="AX201" i="1"/>
  <c r="AX200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3" i="1"/>
  <c r="AS3" i="1"/>
  <c r="AR230" i="1"/>
  <c r="AR228" i="1"/>
  <c r="AR226" i="1"/>
  <c r="AR220" i="1"/>
  <c r="AR219" i="1"/>
  <c r="AR218" i="1"/>
  <c r="AR217" i="1"/>
  <c r="AR216" i="1"/>
  <c r="AR215" i="1"/>
  <c r="AR214" i="1"/>
  <c r="AR213" i="1"/>
  <c r="AR212" i="1"/>
  <c r="AR211" i="1"/>
  <c r="AR209" i="1"/>
  <c r="AR208" i="1"/>
  <c r="AR207" i="1"/>
  <c r="AR206" i="1"/>
  <c r="AR203" i="1"/>
  <c r="AR202" i="1"/>
  <c r="AR201" i="1"/>
  <c r="AR197" i="1"/>
  <c r="AR196" i="1"/>
  <c r="AR195" i="1"/>
  <c r="AR192" i="1"/>
  <c r="AR190" i="1"/>
  <c r="AR188" i="1"/>
  <c r="AR187" i="1"/>
  <c r="AR181" i="1"/>
  <c r="AR176" i="1"/>
  <c r="AR174" i="1"/>
  <c r="AR172" i="1"/>
  <c r="AR171" i="1"/>
  <c r="AR170" i="1"/>
  <c r="AR169" i="1"/>
  <c r="AR168" i="1"/>
  <c r="AR164" i="1"/>
  <c r="AR161" i="1"/>
  <c r="AR159" i="1"/>
  <c r="AR157" i="1"/>
  <c r="AR156" i="1"/>
  <c r="AR155" i="1"/>
  <c r="AR153" i="1"/>
  <c r="AR151" i="1"/>
  <c r="AR150" i="1"/>
  <c r="AR148" i="1"/>
  <c r="AR142" i="1"/>
  <c r="AR141" i="1"/>
  <c r="AR139" i="1"/>
  <c r="AR138" i="1"/>
  <c r="AR137" i="1"/>
  <c r="AR132" i="1"/>
  <c r="AR127" i="1"/>
  <c r="AR123" i="1"/>
  <c r="AR121" i="1"/>
  <c r="AR120" i="1"/>
  <c r="AR117" i="1"/>
  <c r="AR116" i="1"/>
  <c r="AR115" i="1"/>
  <c r="AR114" i="1"/>
  <c r="AR111" i="1"/>
  <c r="AR110" i="1"/>
  <c r="AR109" i="1"/>
  <c r="AR108" i="1"/>
  <c r="AR107" i="1"/>
  <c r="AR104" i="1"/>
  <c r="AR58" i="1"/>
  <c r="AR57" i="1"/>
  <c r="AR55" i="1"/>
  <c r="AR54" i="1"/>
  <c r="AR53" i="1"/>
  <c r="AR52" i="1"/>
  <c r="AR46" i="1"/>
  <c r="AR45" i="1"/>
  <c r="AR43" i="1"/>
  <c r="AR42" i="1"/>
  <c r="AR41" i="1"/>
  <c r="AR39" i="1"/>
  <c r="AR38" i="1"/>
  <c r="AR35" i="1"/>
  <c r="AR34" i="1"/>
  <c r="AR26" i="1"/>
  <c r="AR23" i="1"/>
  <c r="AR19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230" i="1"/>
  <c r="R228" i="1"/>
  <c r="R226" i="1"/>
  <c r="R220" i="1"/>
  <c r="R219" i="1"/>
  <c r="R218" i="1"/>
  <c r="R217" i="1"/>
  <c r="R216" i="1"/>
  <c r="R215" i="1"/>
  <c r="R214" i="1"/>
  <c r="R213" i="1"/>
  <c r="R212" i="1"/>
  <c r="R211" i="1"/>
  <c r="R209" i="1"/>
  <c r="R208" i="1"/>
  <c r="R207" i="1"/>
  <c r="R206" i="1"/>
  <c r="R203" i="1"/>
  <c r="R202" i="1"/>
  <c r="R201" i="1"/>
  <c r="R197" i="1"/>
  <c r="R196" i="1"/>
  <c r="R195" i="1"/>
  <c r="R192" i="1"/>
  <c r="R190" i="1"/>
  <c r="R188" i="1"/>
  <c r="R187" i="1"/>
  <c r="R181" i="1"/>
  <c r="R176" i="1"/>
  <c r="R174" i="1"/>
  <c r="R172" i="1"/>
  <c r="R171" i="1"/>
  <c r="R170" i="1"/>
  <c r="R169" i="1"/>
  <c r="R168" i="1"/>
  <c r="R164" i="1"/>
  <c r="R161" i="1"/>
  <c r="R159" i="1"/>
  <c r="R157" i="1"/>
  <c r="R156" i="1"/>
  <c r="R155" i="1"/>
  <c r="R153" i="1"/>
  <c r="R151" i="1"/>
  <c r="R150" i="1"/>
  <c r="R148" i="1"/>
  <c r="R142" i="1"/>
  <c r="R141" i="1"/>
  <c r="R139" i="1"/>
  <c r="R138" i="1"/>
  <c r="R137" i="1"/>
  <c r="R132" i="1"/>
  <c r="R127" i="1"/>
  <c r="R123" i="1"/>
  <c r="R121" i="1"/>
  <c r="R120" i="1"/>
  <c r="R117" i="1"/>
  <c r="R116" i="1"/>
  <c r="R115" i="1"/>
  <c r="R114" i="1"/>
  <c r="R111" i="1"/>
  <c r="R110" i="1"/>
  <c r="R109" i="1"/>
  <c r="R108" i="1"/>
  <c r="R107" i="1"/>
  <c r="R104" i="1"/>
  <c r="R58" i="1"/>
  <c r="R57" i="1"/>
  <c r="R55" i="1"/>
  <c r="R54" i="1"/>
  <c r="R53" i="1"/>
  <c r="R52" i="1"/>
  <c r="R46" i="1"/>
  <c r="R45" i="1"/>
  <c r="R43" i="1"/>
  <c r="R42" i="1"/>
  <c r="R41" i="1"/>
  <c r="R39" i="1"/>
  <c r="R38" i="1"/>
  <c r="R35" i="1"/>
  <c r="R34" i="1"/>
  <c r="R26" i="1"/>
  <c r="R23" i="1"/>
  <c r="R19" i="1"/>
  <c r="Q220" i="1"/>
  <c r="Q219" i="1"/>
  <c r="Q218" i="1"/>
  <c r="Q217" i="1"/>
  <c r="Q216" i="1"/>
  <c r="Q215" i="1"/>
  <c r="Q214" i="1"/>
  <c r="Q213" i="1"/>
  <c r="Q212" i="1"/>
  <c r="Q208" i="1"/>
  <c r="Q207" i="1"/>
  <c r="Q206" i="1"/>
  <c r="Q203" i="1"/>
  <c r="Q202" i="1"/>
  <c r="Q201" i="1"/>
  <c r="Q197" i="1"/>
  <c r="Q196" i="1"/>
  <c r="Q195" i="1"/>
  <c r="Q192" i="1"/>
  <c r="Q190" i="1"/>
  <c r="Q188" i="1"/>
  <c r="Q187" i="1"/>
  <c r="Q181" i="1"/>
  <c r="Q176" i="1"/>
  <c r="Q174" i="1"/>
  <c r="Q172" i="1"/>
  <c r="Q171" i="1"/>
  <c r="Q170" i="1"/>
  <c r="Q169" i="1"/>
  <c r="Q168" i="1"/>
  <c r="Q164" i="1"/>
  <c r="Q161" i="1"/>
  <c r="Q159" i="1"/>
  <c r="Q157" i="1"/>
  <c r="Q155" i="1"/>
  <c r="Q153" i="1"/>
  <c r="Q151" i="1"/>
  <c r="Q150" i="1"/>
  <c r="Q123" i="1"/>
  <c r="Q121" i="1"/>
  <c r="Q120" i="1"/>
  <c r="Q117" i="1"/>
  <c r="Q116" i="1"/>
  <c r="Q115" i="1"/>
  <c r="Q114" i="1"/>
  <c r="Q111" i="1"/>
  <c r="Q110" i="1"/>
  <c r="Q104" i="1"/>
  <c r="Q26" i="1"/>
  <c r="Q23" i="1"/>
  <c r="Q19" i="1"/>
  <c r="P230" i="1"/>
  <c r="P228" i="1"/>
  <c r="P226" i="1"/>
  <c r="P220" i="1"/>
  <c r="P219" i="1"/>
  <c r="P218" i="1"/>
  <c r="P217" i="1"/>
  <c r="P216" i="1"/>
  <c r="P215" i="1"/>
  <c r="P214" i="1"/>
  <c r="P213" i="1"/>
  <c r="P212" i="1"/>
  <c r="P211" i="1"/>
  <c r="P209" i="1"/>
  <c r="P208" i="1"/>
  <c r="P207" i="1"/>
  <c r="P206" i="1"/>
  <c r="P203" i="1"/>
  <c r="P202" i="1"/>
  <c r="P201" i="1"/>
  <c r="P197" i="1"/>
  <c r="P196" i="1"/>
  <c r="P195" i="1"/>
  <c r="P192" i="1"/>
  <c r="P190" i="1"/>
  <c r="P188" i="1"/>
  <c r="P187" i="1"/>
  <c r="P181" i="1"/>
  <c r="P176" i="1"/>
  <c r="P174" i="1"/>
  <c r="P172" i="1"/>
  <c r="P171" i="1"/>
  <c r="P170" i="1"/>
  <c r="P169" i="1"/>
  <c r="P168" i="1"/>
  <c r="P164" i="1"/>
  <c r="P161" i="1"/>
  <c r="P159" i="1"/>
  <c r="P157" i="1"/>
  <c r="P156" i="1"/>
  <c r="P155" i="1"/>
  <c r="P153" i="1"/>
  <c r="P151" i="1"/>
  <c r="P150" i="1"/>
  <c r="P148" i="1"/>
  <c r="P142" i="1"/>
  <c r="P141" i="1"/>
  <c r="P139" i="1"/>
  <c r="P138" i="1"/>
  <c r="P137" i="1"/>
  <c r="P132" i="1"/>
  <c r="P127" i="1"/>
  <c r="P123" i="1"/>
  <c r="P121" i="1"/>
  <c r="P120" i="1"/>
  <c r="P117" i="1"/>
  <c r="P116" i="1"/>
  <c r="P115" i="1"/>
  <c r="P114" i="1"/>
  <c r="P111" i="1"/>
  <c r="P110" i="1"/>
  <c r="P109" i="1"/>
  <c r="P108" i="1"/>
  <c r="P107" i="1"/>
  <c r="P104" i="1"/>
  <c r="P58" i="1"/>
  <c r="P57" i="1"/>
  <c r="P55" i="1"/>
  <c r="P54" i="1"/>
  <c r="P53" i="1"/>
  <c r="P52" i="1"/>
  <c r="P46" i="1"/>
  <c r="P45" i="1"/>
  <c r="P43" i="1"/>
  <c r="P42" i="1"/>
  <c r="P41" i="1"/>
  <c r="P39" i="1"/>
  <c r="P38" i="1"/>
  <c r="P35" i="1"/>
  <c r="P34" i="1"/>
  <c r="P26" i="1"/>
  <c r="P23" i="1"/>
  <c r="P19" i="1"/>
  <c r="N230" i="1"/>
  <c r="N228" i="1"/>
  <c r="N226" i="1"/>
  <c r="N220" i="1"/>
  <c r="N219" i="1"/>
  <c r="N218" i="1"/>
  <c r="N217" i="1"/>
  <c r="N216" i="1"/>
  <c r="N215" i="1"/>
  <c r="N214" i="1"/>
  <c r="N213" i="1"/>
  <c r="N212" i="1"/>
  <c r="N211" i="1"/>
  <c r="N209" i="1"/>
  <c r="N208" i="1"/>
  <c r="N207" i="1"/>
  <c r="N206" i="1"/>
  <c r="N203" i="1"/>
  <c r="N202" i="1"/>
  <c r="N201" i="1"/>
  <c r="N197" i="1"/>
  <c r="N196" i="1"/>
  <c r="N195" i="1"/>
  <c r="N192" i="1"/>
  <c r="N190" i="1"/>
  <c r="N188" i="1"/>
  <c r="N187" i="1"/>
  <c r="N181" i="1"/>
  <c r="N176" i="1"/>
  <c r="N174" i="1"/>
  <c r="N172" i="1"/>
  <c r="N171" i="1"/>
  <c r="N170" i="1"/>
  <c r="N169" i="1"/>
  <c r="N168" i="1"/>
  <c r="N164" i="1"/>
  <c r="N161" i="1"/>
  <c r="N159" i="1"/>
  <c r="N157" i="1"/>
  <c r="N156" i="1"/>
  <c r="N155" i="1"/>
  <c r="N153" i="1"/>
  <c r="N151" i="1"/>
  <c r="N150" i="1"/>
  <c r="N148" i="1"/>
  <c r="N142" i="1"/>
  <c r="N141" i="1"/>
  <c r="N139" i="1"/>
  <c r="N138" i="1"/>
  <c r="N137" i="1"/>
  <c r="N132" i="1"/>
  <c r="N127" i="1"/>
  <c r="N123" i="1"/>
  <c r="N121" i="1"/>
  <c r="N120" i="1"/>
  <c r="N117" i="1"/>
  <c r="N116" i="1"/>
  <c r="N115" i="1"/>
  <c r="N114" i="1"/>
  <c r="N111" i="1"/>
  <c r="N110" i="1"/>
  <c r="N109" i="1"/>
  <c r="N108" i="1"/>
  <c r="N107" i="1"/>
  <c r="N104" i="1"/>
  <c r="N58" i="1"/>
  <c r="N57" i="1"/>
  <c r="N55" i="1"/>
  <c r="N54" i="1"/>
  <c r="N53" i="1"/>
  <c r="N52" i="1"/>
  <c r="N46" i="1"/>
  <c r="N45" i="1"/>
  <c r="N43" i="1"/>
  <c r="N42" i="1"/>
  <c r="N41" i="1"/>
  <c r="N39" i="1"/>
  <c r="N38" i="1"/>
  <c r="N35" i="1"/>
  <c r="N34" i="1"/>
  <c r="N26" i="1"/>
  <c r="N23" i="1"/>
  <c r="N19" i="1"/>
  <c r="M228" i="1"/>
  <c r="M227" i="1"/>
  <c r="M226" i="1"/>
  <c r="M224" i="1"/>
  <c r="M221" i="1"/>
  <c r="M219" i="1"/>
  <c r="M217" i="1"/>
  <c r="M215" i="1"/>
  <c r="M214" i="1"/>
  <c r="M212" i="1"/>
  <c r="M209" i="1"/>
  <c r="M208" i="1"/>
  <c r="M205" i="1"/>
  <c r="M204" i="1"/>
  <c r="M202" i="1"/>
  <c r="M201" i="1"/>
  <c r="M199" i="1"/>
  <c r="M198" i="1"/>
  <c r="M195" i="1"/>
  <c r="M194" i="1"/>
  <c r="M193" i="1"/>
  <c r="M192" i="1"/>
  <c r="M191" i="1"/>
  <c r="M190" i="1"/>
  <c r="M186" i="1"/>
  <c r="M185" i="1"/>
  <c r="M183" i="1"/>
  <c r="M181" i="1"/>
  <c r="M180" i="1"/>
  <c r="M179" i="1"/>
  <c r="M178" i="1"/>
  <c r="M177" i="1"/>
  <c r="M172" i="1"/>
  <c r="M171" i="1"/>
  <c r="M170" i="1"/>
  <c r="M167" i="1"/>
  <c r="M166" i="1"/>
  <c r="M165" i="1"/>
  <c r="M164" i="1"/>
  <c r="M163" i="1"/>
  <c r="M161" i="1"/>
  <c r="M160" i="1"/>
  <c r="M159" i="1"/>
  <c r="M158" i="1"/>
  <c r="M157" i="1"/>
  <c r="M156" i="1"/>
  <c r="M155" i="1"/>
  <c r="M154" i="1"/>
  <c r="M152" i="1"/>
  <c r="M151" i="1"/>
  <c r="M142" i="1"/>
  <c r="M141" i="1"/>
  <c r="M135" i="1"/>
  <c r="M134" i="1"/>
  <c r="M131" i="1"/>
  <c r="M130" i="1"/>
  <c r="M129" i="1"/>
  <c r="M128" i="1"/>
  <c r="M127" i="1"/>
  <c r="M126" i="1"/>
  <c r="M125" i="1"/>
  <c r="M124" i="1"/>
  <c r="M122" i="1"/>
  <c r="M121" i="1"/>
  <c r="M120" i="1"/>
  <c r="M119" i="1"/>
  <c r="M118" i="1"/>
  <c r="M117" i="1"/>
  <c r="M115" i="1"/>
  <c r="M114" i="1"/>
  <c r="M111" i="1"/>
  <c r="M110" i="1"/>
  <c r="M106" i="1"/>
  <c r="M105" i="1"/>
  <c r="M104" i="1"/>
  <c r="M103" i="1"/>
  <c r="M102" i="1"/>
  <c r="M101" i="1"/>
  <c r="M100" i="1"/>
  <c r="M99" i="1"/>
  <c r="M98" i="1"/>
  <c r="M97" i="1"/>
  <c r="M96" i="1"/>
  <c r="M95" i="1"/>
  <c r="M93" i="1"/>
  <c r="M92" i="1"/>
  <c r="M91" i="1"/>
  <c r="M90" i="1"/>
  <c r="M89" i="1"/>
  <c r="M88" i="1"/>
  <c r="M87" i="1"/>
  <c r="M84" i="1"/>
  <c r="M83" i="1"/>
  <c r="M82" i="1"/>
  <c r="M81" i="1"/>
  <c r="M80" i="1"/>
  <c r="M79" i="1"/>
  <c r="M78" i="1"/>
  <c r="M77" i="1"/>
  <c r="M76" i="1"/>
  <c r="M69" i="1"/>
  <c r="M66" i="1"/>
  <c r="M65" i="1"/>
  <c r="M63" i="1"/>
  <c r="M62" i="1"/>
  <c r="M58" i="1"/>
  <c r="M57" i="1"/>
  <c r="M55" i="1"/>
  <c r="M54" i="1"/>
  <c r="M53" i="1"/>
  <c r="M52" i="1"/>
  <c r="M51" i="1"/>
  <c r="M50" i="1"/>
  <c r="M48" i="1"/>
  <c r="M47" i="1"/>
  <c r="M46" i="1"/>
  <c r="M37" i="1"/>
  <c r="M35" i="1"/>
  <c r="M34" i="1"/>
  <c r="M30" i="1"/>
  <c r="M29" i="1"/>
  <c r="M28" i="1"/>
  <c r="M26" i="1"/>
  <c r="M25" i="1"/>
  <c r="M24" i="1"/>
  <c r="M23" i="1"/>
  <c r="M21" i="1"/>
  <c r="M20" i="1"/>
  <c r="M19" i="1"/>
  <c r="M18" i="1"/>
  <c r="M16" i="1"/>
  <c r="M10" i="1"/>
  <c r="M5" i="1"/>
  <c r="M3" i="1"/>
  <c r="L228" i="1"/>
  <c r="L227" i="1"/>
  <c r="L226" i="1"/>
  <c r="L224" i="1"/>
  <c r="L221" i="1"/>
  <c r="L219" i="1"/>
  <c r="L217" i="1"/>
  <c r="L215" i="1"/>
  <c r="L214" i="1"/>
  <c r="L212" i="1"/>
  <c r="L209" i="1"/>
  <c r="L208" i="1"/>
  <c r="L205" i="1"/>
  <c r="L204" i="1"/>
  <c r="L202" i="1"/>
  <c r="L201" i="1"/>
  <c r="L199" i="1"/>
  <c r="L198" i="1"/>
  <c r="L195" i="1"/>
  <c r="L194" i="1"/>
  <c r="L193" i="1"/>
  <c r="L192" i="1"/>
  <c r="L191" i="1"/>
  <c r="L190" i="1"/>
  <c r="L186" i="1"/>
  <c r="L185" i="1"/>
  <c r="L183" i="1"/>
  <c r="L181" i="1"/>
  <c r="L180" i="1"/>
  <c r="L179" i="1"/>
  <c r="L178" i="1"/>
  <c r="L177" i="1"/>
  <c r="L172" i="1"/>
  <c r="L171" i="1"/>
  <c r="L170" i="1"/>
  <c r="L167" i="1"/>
  <c r="L166" i="1"/>
  <c r="L165" i="1"/>
  <c r="L164" i="1"/>
  <c r="L163" i="1"/>
  <c r="L161" i="1"/>
  <c r="L160" i="1"/>
  <c r="L159" i="1"/>
  <c r="L158" i="1"/>
  <c r="L157" i="1"/>
  <c r="L156" i="1"/>
  <c r="L155" i="1"/>
  <c r="L154" i="1"/>
  <c r="L152" i="1"/>
  <c r="L151" i="1"/>
  <c r="L142" i="1"/>
  <c r="L141" i="1"/>
  <c r="L135" i="1"/>
  <c r="L134" i="1"/>
  <c r="L131" i="1"/>
  <c r="L130" i="1"/>
  <c r="L129" i="1"/>
  <c r="L128" i="1"/>
  <c r="L127" i="1"/>
  <c r="L126" i="1"/>
  <c r="L125" i="1"/>
  <c r="L124" i="1"/>
  <c r="L122" i="1"/>
  <c r="L121" i="1"/>
  <c r="L120" i="1"/>
  <c r="L119" i="1"/>
  <c r="L118" i="1"/>
  <c r="L117" i="1"/>
  <c r="L115" i="1"/>
  <c r="L114" i="1"/>
  <c r="L111" i="1"/>
  <c r="L110" i="1"/>
  <c r="L106" i="1"/>
  <c r="L105" i="1"/>
  <c r="L104" i="1"/>
  <c r="L103" i="1"/>
  <c r="L102" i="1"/>
  <c r="L101" i="1"/>
  <c r="L100" i="1"/>
  <c r="L99" i="1"/>
  <c r="L98" i="1"/>
  <c r="L97" i="1"/>
  <c r="L96" i="1"/>
  <c r="L95" i="1"/>
  <c r="L93" i="1"/>
  <c r="L92" i="1"/>
  <c r="L91" i="1"/>
  <c r="L90" i="1"/>
  <c r="L89" i="1"/>
  <c r="L88" i="1"/>
  <c r="L87" i="1"/>
  <c r="L84" i="1"/>
  <c r="L83" i="1"/>
  <c r="L82" i="1"/>
  <c r="L81" i="1"/>
  <c r="L80" i="1"/>
  <c r="L79" i="1"/>
  <c r="L78" i="1"/>
  <c r="L77" i="1"/>
  <c r="L76" i="1"/>
  <c r="L69" i="1"/>
  <c r="L66" i="1"/>
  <c r="L65" i="1"/>
  <c r="L63" i="1"/>
  <c r="L62" i="1"/>
  <c r="L58" i="1"/>
  <c r="L57" i="1"/>
  <c r="L55" i="1"/>
  <c r="L54" i="1"/>
  <c r="L53" i="1"/>
  <c r="L52" i="1"/>
  <c r="L51" i="1"/>
  <c r="L50" i="1"/>
  <c r="L48" i="1"/>
  <c r="L47" i="1"/>
  <c r="L46" i="1"/>
  <c r="L37" i="1"/>
  <c r="L35" i="1"/>
  <c r="L34" i="1"/>
  <c r="L30" i="1"/>
  <c r="L29" i="1"/>
  <c r="L28" i="1"/>
  <c r="L26" i="1"/>
  <c r="L25" i="1"/>
  <c r="L24" i="1"/>
  <c r="L23" i="1"/>
  <c r="L21" i="1"/>
  <c r="L20" i="1"/>
  <c r="L19" i="1"/>
  <c r="L18" i="1"/>
  <c r="L16" i="1"/>
  <c r="L10" i="1"/>
  <c r="L5" i="1"/>
  <c r="L3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230" i="1"/>
  <c r="H228" i="1"/>
  <c r="H226" i="1"/>
  <c r="H220" i="1"/>
  <c r="H219" i="1"/>
  <c r="H218" i="1"/>
  <c r="H217" i="1"/>
  <c r="H216" i="1"/>
  <c r="H215" i="1"/>
  <c r="H214" i="1"/>
  <c r="H213" i="1"/>
  <c r="H212" i="1"/>
  <c r="H211" i="1"/>
  <c r="H209" i="1"/>
  <c r="H208" i="1"/>
  <c r="H207" i="1"/>
  <c r="H206" i="1"/>
  <c r="H203" i="1"/>
  <c r="H202" i="1"/>
  <c r="H201" i="1"/>
  <c r="H197" i="1"/>
  <c r="H196" i="1"/>
  <c r="H195" i="1"/>
  <c r="H192" i="1"/>
  <c r="H190" i="1"/>
  <c r="H188" i="1"/>
  <c r="H187" i="1"/>
  <c r="H181" i="1"/>
  <c r="H176" i="1"/>
  <c r="H174" i="1"/>
  <c r="H172" i="1"/>
  <c r="H171" i="1"/>
  <c r="H170" i="1"/>
  <c r="H169" i="1"/>
  <c r="H168" i="1"/>
  <c r="H164" i="1"/>
  <c r="H161" i="1"/>
  <c r="H159" i="1"/>
  <c r="H157" i="1"/>
  <c r="H156" i="1"/>
  <c r="H155" i="1"/>
  <c r="H153" i="1"/>
  <c r="H151" i="1"/>
  <c r="H150" i="1"/>
  <c r="H148" i="1"/>
  <c r="H142" i="1"/>
  <c r="H141" i="1"/>
  <c r="H139" i="1"/>
  <c r="H138" i="1"/>
  <c r="H137" i="1"/>
  <c r="H132" i="1"/>
  <c r="H127" i="1"/>
  <c r="H123" i="1"/>
  <c r="H121" i="1"/>
  <c r="H120" i="1"/>
  <c r="H117" i="1"/>
  <c r="H116" i="1"/>
  <c r="H115" i="1"/>
  <c r="H114" i="1"/>
  <c r="H111" i="1"/>
  <c r="H110" i="1"/>
  <c r="H109" i="1"/>
  <c r="H108" i="1"/>
  <c r="H107" i="1"/>
  <c r="H104" i="1"/>
  <c r="H58" i="1"/>
  <c r="H57" i="1"/>
  <c r="H55" i="1"/>
  <c r="H54" i="1"/>
  <c r="H53" i="1"/>
  <c r="H52" i="1"/>
  <c r="H46" i="1"/>
  <c r="H45" i="1"/>
  <c r="H43" i="1"/>
  <c r="H42" i="1"/>
  <c r="H41" i="1"/>
  <c r="H39" i="1"/>
  <c r="H38" i="1"/>
  <c r="H35" i="1"/>
  <c r="H34" i="1"/>
  <c r="H26" i="1"/>
  <c r="H23" i="1"/>
  <c r="H19" i="1"/>
  <c r="G230" i="1"/>
  <c r="G228" i="1"/>
  <c r="G226" i="1"/>
  <c r="G220" i="1"/>
  <c r="G219" i="1"/>
  <c r="G218" i="1"/>
  <c r="G217" i="1"/>
  <c r="G216" i="1"/>
  <c r="G215" i="1"/>
  <c r="G214" i="1"/>
  <c r="G213" i="1"/>
  <c r="G212" i="1"/>
  <c r="G211" i="1"/>
  <c r="G209" i="1"/>
  <c r="G208" i="1"/>
  <c r="G207" i="1"/>
  <c r="G206" i="1"/>
  <c r="G203" i="1"/>
  <c r="G202" i="1"/>
  <c r="G201" i="1"/>
  <c r="G197" i="1"/>
  <c r="G196" i="1"/>
  <c r="G195" i="1"/>
  <c r="G192" i="1"/>
  <c r="G190" i="1"/>
  <c r="G188" i="1"/>
  <c r="G187" i="1"/>
  <c r="G181" i="1"/>
  <c r="G176" i="1"/>
  <c r="G174" i="1"/>
  <c r="G172" i="1"/>
  <c r="G171" i="1"/>
  <c r="G170" i="1"/>
  <c r="G169" i="1"/>
  <c r="G168" i="1"/>
  <c r="G164" i="1"/>
  <c r="G161" i="1"/>
  <c r="G159" i="1"/>
  <c r="G157" i="1"/>
  <c r="G156" i="1"/>
  <c r="G155" i="1"/>
  <c r="G153" i="1"/>
  <c r="G151" i="1"/>
  <c r="G150" i="1"/>
  <c r="G148" i="1"/>
  <c r="G142" i="1"/>
  <c r="G141" i="1"/>
  <c r="G139" i="1"/>
  <c r="G138" i="1"/>
  <c r="G137" i="1"/>
  <c r="G132" i="1"/>
  <c r="G127" i="1"/>
  <c r="G123" i="1"/>
  <c r="G121" i="1"/>
  <c r="G120" i="1"/>
  <c r="G117" i="1"/>
  <c r="G116" i="1"/>
  <c r="G115" i="1"/>
  <c r="G114" i="1"/>
  <c r="G111" i="1"/>
  <c r="G110" i="1"/>
  <c r="G109" i="1"/>
  <c r="G108" i="1"/>
  <c r="G107" i="1"/>
  <c r="G104" i="1"/>
  <c r="G58" i="1"/>
  <c r="G57" i="1"/>
  <c r="G55" i="1"/>
  <c r="G54" i="1"/>
  <c r="G53" i="1"/>
  <c r="G52" i="1"/>
  <c r="G46" i="1"/>
  <c r="G45" i="1"/>
  <c r="G43" i="1"/>
  <c r="G42" i="1"/>
  <c r="G41" i="1"/>
  <c r="G39" i="1"/>
  <c r="G38" i="1"/>
  <c r="G35" i="1"/>
  <c r="G34" i="1"/>
  <c r="G26" i="1"/>
  <c r="G23" i="1"/>
  <c r="G19" i="1"/>
  <c r="F230" i="1"/>
  <c r="E230" i="1" s="1"/>
  <c r="E229" i="1"/>
  <c r="F228" i="1"/>
  <c r="E228" i="1" s="1"/>
  <c r="E227" i="1"/>
  <c r="F226" i="1"/>
  <c r="E226" i="1" s="1"/>
  <c r="E225" i="1"/>
  <c r="E224" i="1"/>
  <c r="E223" i="1"/>
  <c r="E222" i="1"/>
  <c r="E221" i="1"/>
  <c r="F220" i="1"/>
  <c r="E220" i="1" s="1"/>
  <c r="F219" i="1"/>
  <c r="E219" i="1" s="1"/>
  <c r="F218" i="1"/>
  <c r="E218" i="1" s="1"/>
  <c r="F217" i="1"/>
  <c r="E217" i="1" s="1"/>
  <c r="F216" i="1"/>
  <c r="E216" i="1" s="1"/>
  <c r="F215" i="1"/>
  <c r="E215" i="1" s="1"/>
  <c r="F214" i="1"/>
  <c r="E214" i="1" s="1"/>
  <c r="F213" i="1"/>
  <c r="E213" i="1" s="1"/>
  <c r="F212" i="1"/>
  <c r="E212" i="1" s="1"/>
  <c r="F211" i="1"/>
  <c r="E211" i="1" s="1"/>
  <c r="E210" i="1"/>
  <c r="F209" i="1"/>
  <c r="E209" i="1" s="1"/>
  <c r="F208" i="1"/>
  <c r="E208" i="1" s="1"/>
  <c r="F207" i="1"/>
  <c r="E207" i="1" s="1"/>
  <c r="F206" i="1"/>
  <c r="E206" i="1" s="1"/>
  <c r="E205" i="1"/>
  <c r="E204" i="1"/>
  <c r="F203" i="1"/>
  <c r="E203" i="1" s="1"/>
  <c r="F202" i="1"/>
  <c r="E202" i="1" s="1"/>
  <c r="F201" i="1"/>
  <c r="E201" i="1" s="1"/>
  <c r="E200" i="1"/>
  <c r="E199" i="1"/>
  <c r="E198" i="1"/>
  <c r="F197" i="1"/>
  <c r="E197" i="1" s="1"/>
  <c r="F196" i="1"/>
  <c r="E196" i="1" s="1"/>
  <c r="F195" i="1"/>
  <c r="E195" i="1" s="1"/>
  <c r="E194" i="1"/>
  <c r="E193" i="1"/>
  <c r="F192" i="1"/>
  <c r="E192" i="1" s="1"/>
  <c r="E191" i="1"/>
  <c r="F190" i="1"/>
  <c r="E190" i="1" s="1"/>
  <c r="E189" i="1"/>
  <c r="F188" i="1"/>
  <c r="E188" i="1" s="1"/>
  <c r="F187" i="1"/>
  <c r="E187" i="1" s="1"/>
  <c r="E186" i="1"/>
  <c r="E185" i="1"/>
  <c r="E184" i="1"/>
  <c r="E183" i="1"/>
  <c r="E182" i="1"/>
  <c r="F181" i="1"/>
  <c r="E181" i="1" s="1"/>
  <c r="E180" i="1"/>
  <c r="E179" i="1"/>
  <c r="E178" i="1"/>
  <c r="E177" i="1"/>
  <c r="F176" i="1"/>
  <c r="E176" i="1" s="1"/>
  <c r="E175" i="1"/>
  <c r="F174" i="1"/>
  <c r="E174" i="1" s="1"/>
  <c r="E173" i="1"/>
  <c r="F172" i="1"/>
  <c r="E172" i="1" s="1"/>
  <c r="F171" i="1"/>
  <c r="E171" i="1" s="1"/>
  <c r="F170" i="1"/>
  <c r="E170" i="1" s="1"/>
  <c r="F169" i="1"/>
  <c r="E169" i="1" s="1"/>
  <c r="F168" i="1"/>
  <c r="E168" i="1" s="1"/>
  <c r="E167" i="1"/>
  <c r="E166" i="1"/>
  <c r="E165" i="1"/>
  <c r="F164" i="1"/>
  <c r="E164" i="1" s="1"/>
  <c r="E163" i="1"/>
  <c r="E162" i="1"/>
  <c r="F161" i="1"/>
  <c r="E161" i="1" s="1"/>
  <c r="E160" i="1"/>
  <c r="F159" i="1"/>
  <c r="E159" i="1" s="1"/>
  <c r="E158" i="1"/>
  <c r="F157" i="1"/>
  <c r="E157" i="1" s="1"/>
  <c r="F156" i="1"/>
  <c r="E156" i="1" s="1"/>
  <c r="F155" i="1"/>
  <c r="E155" i="1" s="1"/>
  <c r="E154" i="1"/>
  <c r="F153" i="1"/>
  <c r="E153" i="1" s="1"/>
  <c r="E152" i="1"/>
  <c r="F151" i="1"/>
  <c r="E151" i="1" s="1"/>
  <c r="F150" i="1"/>
  <c r="E150" i="1" s="1"/>
  <c r="E149" i="1"/>
  <c r="F148" i="1"/>
  <c r="E148" i="1" s="1"/>
  <c r="E147" i="1"/>
  <c r="E146" i="1"/>
  <c r="E145" i="1"/>
  <c r="E144" i="1"/>
  <c r="E143" i="1"/>
  <c r="F142" i="1"/>
  <c r="E142" i="1" s="1"/>
  <c r="F141" i="1"/>
  <c r="E141" i="1" s="1"/>
  <c r="E140" i="1"/>
  <c r="F139" i="1"/>
  <c r="E139" i="1" s="1"/>
  <c r="F138" i="1"/>
  <c r="E138" i="1" s="1"/>
  <c r="F137" i="1"/>
  <c r="E137" i="1" s="1"/>
  <c r="E136" i="1"/>
  <c r="E135" i="1"/>
  <c r="E134" i="1"/>
  <c r="E133" i="1"/>
  <c r="F132" i="1"/>
  <c r="E132" i="1" s="1"/>
  <c r="E131" i="1"/>
  <c r="E130" i="1"/>
  <c r="E129" i="1"/>
  <c r="E128" i="1"/>
  <c r="F127" i="1"/>
  <c r="E127" i="1" s="1"/>
  <c r="E126" i="1"/>
  <c r="E125" i="1"/>
  <c r="E124" i="1"/>
  <c r="F123" i="1"/>
  <c r="E123" i="1" s="1"/>
  <c r="E122" i="1"/>
  <c r="F121" i="1"/>
  <c r="E121" i="1" s="1"/>
  <c r="F120" i="1"/>
  <c r="E120" i="1" s="1"/>
  <c r="E119" i="1"/>
  <c r="E118" i="1"/>
  <c r="F117" i="1"/>
  <c r="E117" i="1" s="1"/>
  <c r="F116" i="1"/>
  <c r="E116" i="1" s="1"/>
  <c r="F115" i="1"/>
  <c r="E115" i="1" s="1"/>
  <c r="F114" i="1"/>
  <c r="E114" i="1" s="1"/>
  <c r="E113" i="1"/>
  <c r="E112" i="1"/>
  <c r="F111" i="1"/>
  <c r="E111" i="1" s="1"/>
  <c r="F110" i="1"/>
  <c r="E110" i="1" s="1"/>
  <c r="F109" i="1"/>
  <c r="E109" i="1" s="1"/>
  <c r="F108" i="1"/>
  <c r="E108" i="1" s="1"/>
  <c r="F107" i="1"/>
  <c r="E107" i="1" s="1"/>
  <c r="E106" i="1"/>
  <c r="E105" i="1"/>
  <c r="F104" i="1"/>
  <c r="E104" i="1" s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F58" i="1"/>
  <c r="E58" i="1" s="1"/>
  <c r="F57" i="1"/>
  <c r="E57" i="1" s="1"/>
  <c r="E56" i="1"/>
  <c r="F55" i="1"/>
  <c r="E55" i="1" s="1"/>
  <c r="F54" i="1"/>
  <c r="E54" i="1" s="1"/>
  <c r="F53" i="1"/>
  <c r="E53" i="1" s="1"/>
  <c r="F52" i="1"/>
  <c r="E52" i="1" s="1"/>
  <c r="E51" i="1"/>
  <c r="E50" i="1"/>
  <c r="E49" i="1"/>
  <c r="E48" i="1"/>
  <c r="E47" i="1"/>
  <c r="F46" i="1"/>
  <c r="E46" i="1" s="1"/>
  <c r="F45" i="1"/>
  <c r="E45" i="1" s="1"/>
  <c r="E44" i="1"/>
  <c r="F43" i="1"/>
  <c r="E43" i="1" s="1"/>
  <c r="F42" i="1"/>
  <c r="E42" i="1" s="1"/>
  <c r="F41" i="1"/>
  <c r="E41" i="1" s="1"/>
  <c r="E40" i="1"/>
  <c r="F39" i="1"/>
  <c r="E39" i="1" s="1"/>
  <c r="F38" i="1"/>
  <c r="E38" i="1" s="1"/>
  <c r="E37" i="1"/>
  <c r="E36" i="1"/>
  <c r="F35" i="1"/>
  <c r="E35" i="1" s="1"/>
  <c r="F34" i="1"/>
  <c r="E34" i="1" s="1"/>
  <c r="E33" i="1"/>
  <c r="E32" i="1"/>
  <c r="E31" i="1"/>
  <c r="E30" i="1"/>
  <c r="E29" i="1"/>
  <c r="E28" i="1"/>
  <c r="E27" i="1"/>
  <c r="F26" i="1"/>
  <c r="E26" i="1" s="1"/>
  <c r="E25" i="1"/>
  <c r="E24" i="1"/>
  <c r="F23" i="1"/>
  <c r="E23" i="1" s="1"/>
  <c r="E22" i="1"/>
  <c r="E21" i="1"/>
  <c r="E20" i="1"/>
  <c r="F19" i="1"/>
  <c r="E19" i="1" s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230" i="1"/>
  <c r="D228" i="1"/>
  <c r="D226" i="1"/>
  <c r="D220" i="1"/>
  <c r="D219" i="1"/>
  <c r="D218" i="1"/>
  <c r="D217" i="1"/>
  <c r="D216" i="1"/>
  <c r="D215" i="1"/>
  <c r="D214" i="1"/>
  <c r="D213" i="1"/>
  <c r="D212" i="1"/>
  <c r="D211" i="1"/>
  <c r="D209" i="1"/>
  <c r="D208" i="1"/>
  <c r="D207" i="1"/>
  <c r="D206" i="1"/>
  <c r="D203" i="1"/>
  <c r="D202" i="1"/>
  <c r="D201" i="1"/>
  <c r="D197" i="1"/>
  <c r="D196" i="1"/>
  <c r="D195" i="1"/>
  <c r="D192" i="1"/>
  <c r="D190" i="1"/>
  <c r="D188" i="1"/>
  <c r="D187" i="1"/>
  <c r="D181" i="1"/>
  <c r="D176" i="1"/>
  <c r="D174" i="1"/>
  <c r="D172" i="1"/>
  <c r="D171" i="1"/>
  <c r="D170" i="1"/>
  <c r="D169" i="1"/>
  <c r="D168" i="1"/>
  <c r="D164" i="1"/>
  <c r="D161" i="1"/>
  <c r="D159" i="1"/>
  <c r="D157" i="1"/>
  <c r="D156" i="1"/>
  <c r="D155" i="1"/>
  <c r="D153" i="1"/>
  <c r="D151" i="1"/>
  <c r="D150" i="1"/>
  <c r="D148" i="1"/>
  <c r="D142" i="1"/>
  <c r="D141" i="1"/>
  <c r="D139" i="1"/>
  <c r="D138" i="1"/>
  <c r="D137" i="1"/>
  <c r="D132" i="1"/>
  <c r="D127" i="1"/>
  <c r="D123" i="1"/>
  <c r="D121" i="1"/>
  <c r="D120" i="1"/>
  <c r="D117" i="1"/>
  <c r="D116" i="1"/>
  <c r="D115" i="1"/>
  <c r="D114" i="1"/>
  <c r="D111" i="1"/>
  <c r="D110" i="1"/>
  <c r="D109" i="1"/>
  <c r="D108" i="1"/>
  <c r="D107" i="1"/>
  <c r="D104" i="1"/>
  <c r="D58" i="1"/>
  <c r="D57" i="1"/>
  <c r="D55" i="1"/>
  <c r="D54" i="1"/>
  <c r="D53" i="1"/>
  <c r="D52" i="1"/>
  <c r="D46" i="1"/>
  <c r="D45" i="1"/>
  <c r="D43" i="1"/>
  <c r="D42" i="1"/>
  <c r="D41" i="1"/>
  <c r="D39" i="1"/>
  <c r="D38" i="1"/>
  <c r="D35" i="1"/>
  <c r="D34" i="1"/>
  <c r="D26" i="1"/>
  <c r="D23" i="1"/>
  <c r="D19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230" i="1"/>
  <c r="A229" i="1"/>
  <c r="A228" i="1"/>
  <c r="A227" i="1"/>
  <c r="A226" i="1"/>
  <c r="BA226" i="1" s="1"/>
  <c r="A225" i="1"/>
  <c r="BA225" i="1" s="1"/>
  <c r="A224" i="1"/>
  <c r="BA224" i="1" s="1"/>
  <c r="A223" i="1"/>
  <c r="BA223" i="1" s="1"/>
  <c r="A222" i="1"/>
  <c r="A221" i="1"/>
  <c r="BA221" i="1" s="1"/>
  <c r="A220" i="1"/>
  <c r="BA220" i="1" s="1"/>
  <c r="A219" i="1"/>
  <c r="BA219" i="1" s="1"/>
  <c r="A218" i="1"/>
  <c r="A217" i="1"/>
  <c r="BA217" i="1" s="1"/>
  <c r="A216" i="1"/>
  <c r="A215" i="1"/>
  <c r="BA215" i="1" s="1"/>
  <c r="A214" i="1"/>
  <c r="BA214" i="1" s="1"/>
  <c r="A213" i="1"/>
  <c r="A212" i="1"/>
  <c r="A211" i="1"/>
  <c r="BA211" i="1" s="1"/>
  <c r="A210" i="1"/>
  <c r="BA210" i="1" s="1"/>
  <c r="A209" i="1"/>
  <c r="BA209" i="1" s="1"/>
  <c r="A208" i="1"/>
  <c r="BA208" i="1" s="1"/>
  <c r="A207" i="1"/>
  <c r="BA207" i="1" s="1"/>
  <c r="A206" i="1"/>
  <c r="A205" i="1"/>
  <c r="A204" i="1"/>
  <c r="A203" i="1"/>
  <c r="BA203" i="1" s="1"/>
  <c r="A202" i="1"/>
  <c r="A201" i="1"/>
  <c r="A200" i="1"/>
  <c r="A199" i="1"/>
  <c r="BA199" i="1" s="1"/>
  <c r="A198" i="1"/>
  <c r="BA198" i="1" s="1"/>
  <c r="A197" i="1"/>
  <c r="A196" i="1"/>
  <c r="A195" i="1"/>
  <c r="BA195" i="1" s="1"/>
  <c r="A194" i="1"/>
  <c r="BA194" i="1" s="1"/>
  <c r="A193" i="1"/>
  <c r="A192" i="1"/>
  <c r="A191" i="1"/>
  <c r="A190" i="1"/>
  <c r="A189" i="1"/>
  <c r="BA189" i="1" s="1"/>
  <c r="A188" i="1"/>
  <c r="A187" i="1"/>
  <c r="A186" i="1"/>
  <c r="A185" i="1"/>
  <c r="BA185" i="1" s="1"/>
  <c r="A184" i="1"/>
  <c r="A183" i="1"/>
  <c r="A182" i="1"/>
  <c r="A181" i="1"/>
  <c r="A180" i="1"/>
  <c r="BA180" i="1" s="1"/>
  <c r="A179" i="1"/>
  <c r="BA179" i="1" s="1"/>
  <c r="A178" i="1"/>
  <c r="BA178" i="1" s="1"/>
  <c r="A177" i="1"/>
  <c r="A176" i="1"/>
  <c r="BA176" i="1" s="1"/>
  <c r="A175" i="1"/>
  <c r="BA175" i="1" s="1"/>
  <c r="A174" i="1"/>
  <c r="BA174" i="1" s="1"/>
  <c r="A173" i="1"/>
  <c r="BA173" i="1" s="1"/>
  <c r="A172" i="1"/>
  <c r="BA172" i="1" s="1"/>
  <c r="A171" i="1"/>
  <c r="A170" i="1"/>
  <c r="A169" i="1"/>
  <c r="BA169" i="1" s="1"/>
  <c r="A168" i="1"/>
  <c r="BA168" i="1" s="1"/>
  <c r="A167" i="1"/>
  <c r="BA167" i="1" s="1"/>
  <c r="A166" i="1"/>
  <c r="BA166" i="1" s="1"/>
  <c r="A165" i="1"/>
  <c r="A164" i="1"/>
  <c r="BA164" i="1" s="1"/>
  <c r="A163" i="1"/>
  <c r="BA163" i="1" s="1"/>
  <c r="A162" i="1"/>
  <c r="BA162" i="1" s="1"/>
  <c r="A161" i="1"/>
  <c r="BA161" i="1" s="1"/>
  <c r="A160" i="1"/>
  <c r="BA160" i="1" s="1"/>
  <c r="A159" i="1"/>
  <c r="BA159" i="1" s="1"/>
  <c r="A158" i="1"/>
  <c r="A157" i="1"/>
  <c r="A156" i="1"/>
  <c r="A155" i="1"/>
  <c r="BA155" i="1" s="1"/>
  <c r="A154" i="1"/>
  <c r="BA154" i="1" s="1"/>
  <c r="A153" i="1"/>
  <c r="BA153" i="1" s="1"/>
  <c r="A152" i="1"/>
  <c r="A151" i="1"/>
  <c r="A150" i="1"/>
  <c r="BA150" i="1" s="1"/>
  <c r="A149" i="1"/>
  <c r="A148" i="1"/>
  <c r="A147" i="1"/>
  <c r="BA147" i="1" s="1"/>
  <c r="A146" i="1"/>
  <c r="A145" i="1"/>
  <c r="BA145" i="1" s="1"/>
  <c r="A144" i="1"/>
  <c r="BA144" i="1" s="1"/>
  <c r="A143" i="1"/>
  <c r="BA143" i="1" s="1"/>
  <c r="A142" i="1"/>
  <c r="A141" i="1"/>
  <c r="BA141" i="1" s="1"/>
  <c r="A140" i="1"/>
  <c r="BA140" i="1" s="1"/>
  <c r="A139" i="1"/>
  <c r="BA139" i="1" s="1"/>
  <c r="A138" i="1"/>
  <c r="BA138" i="1" s="1"/>
  <c r="A137" i="1"/>
  <c r="BA137" i="1" s="1"/>
  <c r="A136" i="1"/>
  <c r="A135" i="1"/>
  <c r="A134" i="1"/>
  <c r="A133" i="1"/>
  <c r="BA133" i="1" s="1"/>
  <c r="A132" i="1"/>
  <c r="BA132" i="1" s="1"/>
  <c r="A131" i="1"/>
  <c r="A130" i="1"/>
  <c r="A129" i="1"/>
  <c r="BA129" i="1" s="1"/>
  <c r="A128" i="1"/>
  <c r="BA128" i="1" s="1"/>
  <c r="A127" i="1"/>
  <c r="BA127" i="1" s="1"/>
  <c r="A126" i="1"/>
  <c r="A125" i="1"/>
  <c r="A124" i="1"/>
  <c r="BA124" i="1" s="1"/>
  <c r="A123" i="1"/>
  <c r="A122" i="1"/>
  <c r="BA122" i="1" s="1"/>
  <c r="A121" i="1"/>
  <c r="BA121" i="1" s="1"/>
  <c r="A120" i="1"/>
  <c r="BA120" i="1" s="1"/>
  <c r="A119" i="1"/>
  <c r="BA119" i="1" s="1"/>
  <c r="A118" i="1"/>
  <c r="A117" i="1"/>
  <c r="BA117" i="1" s="1"/>
  <c r="A116" i="1"/>
  <c r="BA116" i="1" s="1"/>
  <c r="A115" i="1"/>
  <c r="BA115" i="1" s="1"/>
  <c r="A114" i="1"/>
  <c r="BA114" i="1" s="1"/>
  <c r="A113" i="1"/>
  <c r="BA113" i="1" s="1"/>
  <c r="A112" i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BA106" i="1" s="1"/>
  <c r="A105" i="1"/>
  <c r="A104" i="1"/>
  <c r="A103" i="1"/>
  <c r="BA103" i="1" s="1"/>
  <c r="A102" i="1"/>
  <c r="BA102" i="1" s="1"/>
  <c r="A101" i="1"/>
  <c r="BA101" i="1" s="1"/>
  <c r="A100" i="1"/>
  <c r="BA100" i="1" s="1"/>
  <c r="A99" i="1"/>
  <c r="A98" i="1"/>
  <c r="BA98" i="1" s="1"/>
  <c r="A97" i="1"/>
  <c r="BA97" i="1" s="1"/>
  <c r="A96" i="1"/>
  <c r="BA96" i="1" s="1"/>
  <c r="A95" i="1"/>
  <c r="A94" i="1"/>
  <c r="A93" i="1"/>
  <c r="A92" i="1"/>
  <c r="A91" i="1"/>
  <c r="A90" i="1"/>
  <c r="BA90" i="1" s="1"/>
  <c r="A89" i="1"/>
  <c r="A88" i="1"/>
  <c r="BA88" i="1" s="1"/>
  <c r="A87" i="1"/>
  <c r="BA87" i="1" s="1"/>
  <c r="A86" i="1"/>
  <c r="BA86" i="1" s="1"/>
  <c r="A85" i="1"/>
  <c r="BA85" i="1" s="1"/>
  <c r="A84" i="1"/>
  <c r="BA84" i="1" s="1"/>
  <c r="A83" i="1"/>
  <c r="BA83" i="1" s="1"/>
  <c r="A82" i="1"/>
  <c r="BA82" i="1" s="1"/>
  <c r="A81" i="1"/>
  <c r="A80" i="1"/>
  <c r="BA80" i="1" s="1"/>
  <c r="A79" i="1"/>
  <c r="BA79" i="1" s="1"/>
  <c r="A78" i="1"/>
  <c r="BA78" i="1" s="1"/>
  <c r="A77" i="1"/>
  <c r="BA77" i="1" s="1"/>
  <c r="A76" i="1"/>
  <c r="BA76" i="1" s="1"/>
  <c r="A75" i="1"/>
  <c r="A74" i="1"/>
  <c r="BA74" i="1" s="1"/>
  <c r="A73" i="1"/>
  <c r="BA73" i="1" s="1"/>
  <c r="A72" i="1"/>
  <c r="BA72" i="1" s="1"/>
  <c r="A71" i="1"/>
  <c r="BA71" i="1" s="1"/>
  <c r="A70" i="1"/>
  <c r="BA70" i="1" s="1"/>
  <c r="A69" i="1"/>
  <c r="BA69" i="1" s="1"/>
  <c r="A68" i="1"/>
  <c r="BA68" i="1" s="1"/>
  <c r="A67" i="1"/>
  <c r="A66" i="1"/>
  <c r="A65" i="1"/>
  <c r="BA65" i="1" s="1"/>
  <c r="A64" i="1"/>
  <c r="BA64" i="1" s="1"/>
  <c r="A63" i="1"/>
  <c r="BA63" i="1" s="1"/>
  <c r="A62" i="1"/>
  <c r="BA62" i="1" s="1"/>
  <c r="A61" i="1"/>
  <c r="A60" i="1"/>
  <c r="BA60" i="1" s="1"/>
  <c r="A59" i="1"/>
  <c r="BA59" i="1" s="1"/>
  <c r="A58" i="1"/>
  <c r="BA58" i="1" s="1"/>
  <c r="A57" i="1"/>
  <c r="A56" i="1"/>
  <c r="BA56" i="1" s="1"/>
  <c r="A55" i="1"/>
  <c r="BA55" i="1" s="1"/>
  <c r="A54" i="1"/>
  <c r="BA54" i="1" s="1"/>
  <c r="A53" i="1"/>
  <c r="BA53" i="1" s="1"/>
  <c r="A52" i="1"/>
  <c r="A51" i="1"/>
  <c r="BA51" i="1" s="1"/>
  <c r="A50" i="1"/>
  <c r="BA50" i="1" s="1"/>
  <c r="A49" i="1"/>
  <c r="A48" i="1"/>
  <c r="BA48" i="1" s="1"/>
  <c r="A47" i="1"/>
  <c r="BA47" i="1" s="1"/>
  <c r="A46" i="1"/>
  <c r="BA46" i="1" s="1"/>
  <c r="A45" i="1"/>
  <c r="BA45" i="1" s="1"/>
  <c r="A44" i="1"/>
  <c r="BA44" i="1" s="1"/>
  <c r="A43" i="1"/>
  <c r="BA43" i="1" s="1"/>
  <c r="A42" i="1"/>
  <c r="BA42" i="1" s="1"/>
  <c r="A41" i="1"/>
  <c r="A40" i="1"/>
  <c r="BA40" i="1" s="1"/>
  <c r="A39" i="1"/>
  <c r="BA39" i="1" s="1"/>
  <c r="A38" i="1"/>
  <c r="BA38" i="1" s="1"/>
  <c r="A37" i="1"/>
  <c r="BA37" i="1" s="1"/>
  <c r="A36" i="1"/>
  <c r="BA36" i="1" s="1"/>
  <c r="A35" i="1"/>
  <c r="A34" i="1"/>
  <c r="A33" i="1"/>
  <c r="BA33" i="1" s="1"/>
  <c r="A32" i="1"/>
  <c r="BA32" i="1" s="1"/>
  <c r="A31" i="1"/>
  <c r="BA31" i="1" s="1"/>
  <c r="A30" i="1"/>
  <c r="BA30" i="1" s="1"/>
  <c r="A29" i="1"/>
  <c r="A28" i="1"/>
  <c r="A27" i="1"/>
  <c r="BA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A20" i="1"/>
  <c r="BA20" i="1" s="1"/>
  <c r="A19" i="1"/>
  <c r="BA19" i="1" s="1"/>
  <c r="A18" i="1"/>
  <c r="BA18" i="1" s="1"/>
  <c r="A17" i="1"/>
  <c r="BA17" i="1" s="1"/>
  <c r="A16" i="1"/>
  <c r="BA16" i="1" s="1"/>
  <c r="A15" i="1"/>
  <c r="A14" i="1"/>
  <c r="A13" i="1"/>
  <c r="BA13" i="1" s="1"/>
  <c r="A12" i="1"/>
  <c r="BA12" i="1" s="1"/>
  <c r="A11" i="1"/>
  <c r="BA11" i="1" s="1"/>
  <c r="A10" i="1"/>
  <c r="BA10" i="1" s="1"/>
  <c r="A9" i="1"/>
  <c r="A8" i="1"/>
  <c r="BA8" i="1" s="1"/>
  <c r="A7" i="1"/>
  <c r="BA7" i="1" s="1"/>
  <c r="A6" i="1"/>
  <c r="BA6" i="1" s="1"/>
  <c r="A5" i="1"/>
  <c r="BA5" i="1" s="1"/>
  <c r="A4" i="1"/>
  <c r="A3" i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A2" i="1"/>
  <c r="BA3" i="1"/>
  <c r="BA4" i="1"/>
  <c r="BA9" i="1"/>
  <c r="BA14" i="1"/>
  <c r="BA15" i="1"/>
  <c r="BA21" i="1"/>
  <c r="BA28" i="1"/>
  <c r="BA29" i="1"/>
  <c r="BA34" i="1"/>
  <c r="BA35" i="1"/>
  <c r="BA41" i="1"/>
  <c r="BA49" i="1"/>
  <c r="BA52" i="1"/>
  <c r="BA57" i="1"/>
  <c r="BA61" i="1"/>
  <c r="BA66" i="1"/>
  <c r="BA67" i="1"/>
  <c r="BA75" i="1"/>
  <c r="BA81" i="1"/>
  <c r="BA89" i="1"/>
  <c r="BA91" i="1"/>
  <c r="BA92" i="1"/>
  <c r="BA93" i="1"/>
  <c r="BA94" i="1"/>
  <c r="BA95" i="1"/>
  <c r="BA99" i="1"/>
  <c r="BA104" i="1"/>
  <c r="BA105" i="1"/>
  <c r="BA112" i="1"/>
  <c r="BA118" i="1"/>
  <c r="BA123" i="1"/>
  <c r="BA125" i="1"/>
  <c r="BA126" i="1"/>
  <c r="BA130" i="1"/>
  <c r="BA131" i="1"/>
  <c r="BA134" i="1"/>
  <c r="BA135" i="1"/>
  <c r="BA136" i="1"/>
  <c r="BA142" i="1"/>
  <c r="BA146" i="1"/>
  <c r="BA148" i="1"/>
  <c r="BA149" i="1"/>
  <c r="BA151" i="1"/>
  <c r="BA152" i="1"/>
  <c r="BA156" i="1"/>
  <c r="BA157" i="1"/>
  <c r="BA158" i="1"/>
  <c r="BA165" i="1"/>
  <c r="BA170" i="1"/>
  <c r="BA171" i="1"/>
  <c r="BA177" i="1"/>
  <c r="BA181" i="1"/>
  <c r="BA182" i="1"/>
  <c r="BA183" i="1"/>
  <c r="BA184" i="1"/>
  <c r="BA186" i="1"/>
  <c r="BA187" i="1"/>
  <c r="BA188" i="1"/>
  <c r="BA190" i="1"/>
  <c r="BA191" i="1"/>
  <c r="BA192" i="1"/>
  <c r="BA193" i="1"/>
  <c r="BA196" i="1"/>
  <c r="BA197" i="1"/>
  <c r="BA200" i="1"/>
  <c r="BA201" i="1"/>
  <c r="BA202" i="1"/>
  <c r="BA204" i="1"/>
  <c r="BA205" i="1"/>
  <c r="BA206" i="1"/>
  <c r="BA212" i="1"/>
  <c r="BA213" i="1"/>
  <c r="BA216" i="1"/>
  <c r="BA218" i="1"/>
  <c r="BA222" i="1"/>
  <c r="BA227" i="1"/>
  <c r="BA228" i="1"/>
  <c r="BA229" i="1"/>
  <c r="BA230" i="1"/>
  <c r="AT196" i="1"/>
  <c r="AT213" i="1"/>
  <c r="AT187" i="1"/>
  <c r="AT107" i="1"/>
  <c r="AT209" i="1"/>
  <c r="AS108" i="1"/>
  <c r="AS38" i="1"/>
  <c r="AS207" i="1"/>
  <c r="AS161" i="1"/>
  <c r="AS43" i="1"/>
  <c r="AS45" i="1"/>
  <c r="AS116" i="1"/>
  <c r="AS215" i="1"/>
  <c r="AS107" i="1"/>
  <c r="AT150" i="1"/>
  <c r="AT41" i="1"/>
  <c r="AS148" i="1"/>
  <c r="AS42" i="1"/>
  <c r="AT190" i="1"/>
  <c r="AS196" i="1"/>
  <c r="AS218" i="1"/>
  <c r="AT220" i="1"/>
  <c r="AT38" i="1"/>
  <c r="AT39" i="1"/>
  <c r="AT123" i="1"/>
  <c r="AT155" i="1"/>
  <c r="AS142" i="1"/>
  <c r="AS169" i="1"/>
  <c r="AS109" i="1"/>
  <c r="AT108" i="1"/>
  <c r="AT215" i="1"/>
  <c r="AT138" i="1"/>
  <c r="AS139" i="1"/>
  <c r="AS197" i="1"/>
  <c r="AT218" i="1"/>
  <c r="AS138" i="1"/>
  <c r="AT228" i="1"/>
  <c r="AT142" i="1"/>
  <c r="AT207" i="1"/>
  <c r="AT139" i="1"/>
  <c r="AT42" i="1"/>
  <c r="AS132" i="1"/>
  <c r="AS150" i="1"/>
  <c r="AS168" i="1"/>
  <c r="AS209" i="1"/>
  <c r="AS123" i="1"/>
  <c r="AS141" i="1"/>
  <c r="AT45" i="1"/>
  <c r="AS176" i="1"/>
  <c r="AS190" i="1"/>
  <c r="AT141" i="1"/>
  <c r="AT176" i="1"/>
  <c r="AT226" i="1"/>
  <c r="AS41" i="1"/>
  <c r="AT148" i="1"/>
  <c r="AT157" i="1"/>
  <c r="AT206" i="1"/>
  <c r="AT216" i="1"/>
  <c r="AT161" i="1"/>
  <c r="AT203" i="1"/>
  <c r="AS220" i="1"/>
  <c r="AS230" i="1"/>
  <c r="AS137" i="1"/>
  <c r="AS226" i="1"/>
  <c r="AS203" i="1"/>
  <c r="AT116" i="1"/>
  <c r="AT109" i="1"/>
  <c r="AT174" i="1"/>
  <c r="AT137" i="1"/>
  <c r="AS188" i="1"/>
  <c r="AS216" i="1"/>
  <c r="AS155" i="1"/>
  <c r="AT132" i="1"/>
  <c r="AT153" i="1"/>
  <c r="AS206" i="1"/>
  <c r="AS187" i="1"/>
  <c r="AT188" i="1"/>
  <c r="AT197" i="1"/>
  <c r="AT230" i="1"/>
  <c r="AT43" i="1"/>
  <c r="AT169" i="1"/>
  <c r="AT211" i="1"/>
  <c r="AS228" i="1"/>
  <c r="AS39" i="1"/>
  <c r="AS153" i="1"/>
  <c r="AS157" i="1"/>
  <c r="AS211" i="1"/>
  <c r="AS174" i="1"/>
  <c r="AT168" i="1"/>
  <c r="AS213" i="1"/>
  <c r="D29" i="4" l="1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<sst xmlns="http://schemas.openxmlformats.org/spreadsheetml/2006/main" count="8232" uniqueCount="2323">
  <si>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</si>
  <si>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</si>
  <si>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</si>
  <si>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</si>
  <si>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</si>
  <si>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</si>
  <si>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</si>
  <si>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</si>
  <si>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</si>
  <si>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</si>
  <si>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</si>
  <si>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</si>
  <si>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</si>
  <si>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</si>
  <si>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</si>
  <si>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</si>
  <si>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</si>
  <si>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</si>
  <si>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</si>
  <si>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</si>
  <si>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</si>
  <si>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</si>
  <si>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</si>
  <si>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</si>
  <si>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</si>
  <si>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</si>
  <si>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</si>
  <si>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</si>
  <si>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</si>
  <si>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</si>
  <si>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</si>
  <si>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</si>
  <si>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</si>
  <si>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</si>
  <si>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</si>
  <si>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</si>
  <si>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</si>
  <si>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</si>
  <si>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</si>
  <si>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</si>
  <si>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</si>
  <si>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</si>
  <si>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</si>
  <si>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</si>
  <si>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</si>
  <si>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</si>
  <si>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</si>
  <si>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</si>
  <si>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</si>
  <si>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</si>
  <si>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</si>
  <si>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</si>
  <si>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</si>
  <si>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</si>
  <si>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</si>
  <si>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</si>
  <si>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</si>
  <si>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</si>
  <si>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</si>
  <si>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</si>
  <si>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</si>
  <si>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</si>
  <si>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</si>
  <si>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</si>
  <si>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</si>
  <si>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</si>
  <si>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</si>
  <si>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</si>
  <si>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</si>
  <si>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</si>
  <si>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</si>
  <si>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</si>
  <si>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</si>
  <si>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</si>
  <si>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</si>
  <si>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</si>
  <si>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</si>
  <si>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</si>
  <si>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</si>
  <si>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</si>
  <si>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</si>
  <si>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</si>
  <si>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</si>
  <si>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</si>
  <si>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</si>
  <si>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</si>
  <si>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</si>
  <si>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</si>
  <si>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</si>
  <si>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</si>
  <si>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</si>
  <si>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</si>
  <si>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</si>
  <si>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</si>
  <si>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</si>
  <si>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</si>
  <si>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</si>
  <si>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</si>
  <si>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</si>
  <si>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</si>
  <si>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</si>
  <si>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</si>
  <si>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</si>
  <si>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</si>
  <si>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</si>
  <si>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</si>
  <si>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</si>
  <si>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</si>
  <si>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</si>
  <si>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</si>
  <si>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</si>
  <si>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</si>
  <si>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</si>
  <si>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</si>
  <si>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</si>
  <si>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</si>
  <si>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</si>
  <si>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</si>
  <si>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</si>
  <si>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</si>
  <si>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</si>
  <si>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</si>
  <si>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</si>
  <si>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</si>
  <si>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</si>
  <si>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</si>
  <si>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</si>
  <si>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</si>
  <si>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</si>
  <si>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</si>
  <si>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</si>
  <si>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</si>
  <si>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</si>
  <si>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</si>
  <si>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</si>
  <si>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</si>
  <si>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</si>
  <si>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</si>
  <si>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</si>
  <si>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</si>
  <si>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</si>
  <si>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</si>
  <si>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</si>
  <si>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</si>
  <si>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</si>
  <si>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</si>
  <si>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</si>
  <si>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</si>
  <si>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</si>
  <si>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</si>
  <si>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</si>
  <si>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</si>
  <si>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</si>
  <si>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</si>
  <si>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</si>
  <si>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</si>
  <si>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</si>
  <si>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</si>
  <si>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</si>
  <si>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</si>
  <si>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</si>
  <si>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</si>
  <si>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</si>
  <si>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</si>
  <si>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</si>
  <si>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</si>
  <si>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</si>
  <si>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</si>
  <si>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</si>
  <si>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</si>
  <si>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</si>
  <si>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</si>
  <si>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</si>
  <si>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</si>
  <si>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</si>
  <si>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</si>
  <si>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</si>
  <si>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</si>
  <si>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</si>
  <si>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</si>
  <si>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</si>
  <si>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</si>
  <si>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</si>
  <si>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</si>
  <si>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</si>
  <si>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</si>
  <si>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</si>
  <si>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</si>
  <si>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</si>
  <si>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</si>
  <si>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</si>
  <si>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</si>
  <si>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</si>
  <si>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</si>
  <si>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</si>
  <si>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</si>
  <si>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</si>
  <si>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</si>
  <si>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</si>
  <si>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</si>
  <si>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</si>
  <si>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</si>
  <si>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</si>
  <si>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</si>
  <si>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</si>
  <si>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</si>
  <si>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</si>
  <si>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</si>
  <si>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</si>
  <si>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</si>
  <si>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</si>
  <si>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</si>
  <si>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</si>
  <si>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</si>
  <si>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</si>
  <si>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</si>
  <si>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</si>
  <si>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</si>
  <si>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</si>
  <si>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</si>
  <si>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</si>
  <si>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</si>
  <si>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</si>
  <si>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</si>
  <si>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</si>
  <si>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</si>
  <si>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</si>
  <si>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</si>
  <si>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</si>
  <si>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</si>
  <si>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</si>
  <si>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</si>
  <si>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</si>
  <si>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</si>
  <si>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</si>
  <si>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</si>
  <si>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</si>
  <si>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</si>
  <si>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</si>
  <si>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</si>
  <si>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</si>
  <si>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</si>
  <si>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</si>
  <si>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</si>
  <si>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</si>
  <si>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</si>
  <si>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</si>
  <si>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</si>
  <si>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</si>
  <si>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</si>
  <si>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</si>
  <si>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</si>
  <si>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</si>
  <si>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</si>
  <si>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</si>
  <si>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</si>
  <si>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</si>
  <si>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</si>
  <si>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</si>
  <si>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</si>
  <si>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</si>
  <si>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</si>
  <si>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</si>
  <si>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</si>
  <si>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</si>
  <si>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</si>
  <si>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</si>
  <si>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</si>
  <si>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</si>
  <si>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</si>
  <si>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</si>
  <si>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</si>
  <si>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</si>
  <si>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</si>
  <si>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</si>
  <si>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</si>
  <si>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</si>
  <si>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</si>
  <si>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</si>
  <si>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</si>
  <si>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</si>
  <si>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</si>
  <si>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</si>
  <si>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</si>
  <si>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</si>
  <si>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</si>
  <si>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</si>
  <si>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</si>
  <si>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</si>
  <si>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</si>
  <si>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</si>
  <si>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</si>
  <si>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</si>
  <si>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</si>
  <si>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</si>
  <si>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</si>
  <si>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</si>
  <si>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</si>
  <si>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</si>
  <si>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</si>
  <si>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</si>
  <si>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</si>
  <si>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</si>
  <si>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</si>
  <si>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</si>
  <si>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</si>
  <si>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</si>
  <si>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</si>
  <si>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</si>
  <si>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</si>
  <si>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</si>
  <si>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</si>
  <si>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</si>
  <si>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</si>
  <si>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</si>
  <si>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</si>
  <si>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</si>
  <si>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</si>
  <si>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</si>
  <si>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</si>
  <si>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</si>
  <si>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</si>
  <si>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</si>
  <si>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</si>
  <si>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</si>
  <si>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</si>
  <si>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</si>
  <si>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</si>
  <si>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</si>
  <si>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</si>
  <si>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</si>
  <si>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</si>
  <si>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</si>
  <si>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</si>
  <si>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</si>
  <si>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</si>
  <si>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</si>
  <si>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</si>
  <si>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</si>
  <si>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</si>
  <si>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</si>
  <si>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</si>
  <si>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</si>
  <si>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</si>
  <si>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</si>
  <si>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</si>
  <si>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</si>
  <si>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</si>
  <si>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</si>
  <si>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</si>
  <si>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</si>
  <si>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</si>
  <si>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</si>
  <si>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</si>
  <si>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</si>
  <si>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</si>
  <si>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</si>
  <si>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</si>
  <si>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</si>
  <si>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</si>
  <si>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</si>
  <si>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</si>
  <si>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</si>
  <si>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</si>
  <si>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</si>
  <si>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</si>
  <si>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</si>
  <si>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</si>
  <si>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</si>
  <si>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</si>
  <si>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</si>
  <si>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</si>
  <si>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</si>
  <si>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</si>
  <si>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</si>
  <si>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</si>
  <si>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</si>
  <si>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</si>
  <si>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</si>
  <si>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</si>
  <si>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</si>
  <si>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</si>
  <si>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</si>
  <si>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</si>
  <si>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</si>
  <si>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</si>
  <si>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</si>
  <si>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</si>
  <si>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</si>
  <si>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</si>
  <si>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</si>
  <si>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</si>
  <si>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</si>
  <si>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</si>
  <si>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</si>
  <si>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</si>
  <si>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</si>
  <si>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</si>
  <si>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</si>
  <si>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</si>
  <si>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</si>
  <si>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</si>
  <si>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</si>
  <si>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</si>
  <si>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</si>
  <si>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</si>
  <si>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</si>
  <si>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</si>
  <si>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</si>
  <si>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</si>
  <si>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</si>
  <si>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</si>
  <si>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</si>
  <si>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</si>
  <si>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</si>
  <si>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</si>
  <si>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</si>
  <si>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</si>
  <si>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</si>
  <si>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</si>
  <si>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</si>
  <si>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</si>
  <si>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</si>
  <si>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</si>
  <si>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</si>
  <si>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</si>
  <si>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</si>
  <si>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</si>
  <si>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</si>
  <si>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</si>
  <si>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</si>
  <si>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</si>
  <si>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</si>
  <si>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</si>
  <si>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</si>
  <si>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</si>
  <si>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</si>
  <si>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</si>
  <si>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</si>
  <si>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</si>
  <si>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</si>
  <si>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</si>
  <si>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</si>
  <si>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</si>
  <si>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</si>
  <si>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</si>
  <si>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</si>
  <si>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</si>
  <si>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</si>
  <si>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</si>
  <si>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</si>
  <si>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</si>
  <si>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</si>
  <si>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</si>
  <si>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</si>
  <si>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</si>
  <si>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</si>
  <si>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</si>
  <si>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</si>
  <si>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</si>
  <si>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</si>
  <si>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</si>
  <si>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</si>
  <si>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</si>
  <si>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</si>
  <si>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</si>
  <si>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</si>
  <si>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</si>
  <si>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</si>
  <si>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</si>
  <si>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</si>
  <si>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</si>
  <si>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</si>
  <si>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</si>
  <si>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</si>
  <si>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</si>
  <si>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</si>
  <si>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</si>
  <si>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</si>
  <si>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</si>
  <si>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</si>
  <si>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</si>
  <si>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</si>
  <si>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</si>
  <si>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</si>
  <si>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</si>
  <si>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</si>
  <si>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</si>
  <si>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</si>
  <si>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</si>
  <si>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</si>
  <si>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</si>
  <si>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</si>
  <si>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</si>
  <si>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</si>
  <si>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</si>
  <si>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</si>
  <si>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</si>
  <si>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</si>
  <si>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</si>
  <si>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</si>
  <si>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</si>
  <si>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</si>
  <si>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</si>
  <si>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</si>
  <si>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</si>
  <si>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</si>
  <si>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</si>
  <si>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</si>
  <si>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</si>
  <si>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</si>
  <si>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</si>
  <si>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</si>
  <si>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</si>
  <si>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</si>
  <si>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</si>
  <si>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</si>
  <si>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</si>
  <si>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</si>
  <si>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</si>
  <si>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</si>
  <si>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</si>
  <si>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</si>
  <si>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</si>
  <si>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</si>
  <si>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</si>
  <si>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</si>
  <si>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</si>
  <si>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</si>
  <si>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</si>
  <si>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</si>
  <si>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</si>
  <si>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</si>
  <si>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</si>
  <si>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</si>
  <si>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</si>
  <si>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</si>
  <si>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</si>
  <si>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</si>
  <si>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</si>
  <si>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</si>
  <si>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</si>
  <si>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</si>
  <si>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</si>
  <si>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</si>
  <si>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</si>
  <si>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</si>
  <si>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</si>
  <si>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</si>
  <si>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</si>
  <si>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</si>
  <si>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</si>
  <si>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</si>
  <si>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</si>
  <si>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</si>
  <si>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</si>
  <si>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</si>
  <si>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</si>
  <si>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</si>
  <si>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</si>
  <si>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</si>
  <si>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</si>
  <si>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</si>
  <si>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</si>
  <si>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</si>
  <si>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</si>
  <si>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</si>
  <si>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</si>
  <si>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</si>
  <si>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</si>
  <si>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</si>
  <si>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</si>
  <si>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</si>
  <si>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</si>
  <si>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</si>
  <si>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</si>
  <si>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</si>
  <si>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</si>
  <si>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</si>
  <si>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</si>
  <si>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</si>
  <si>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</si>
  <si>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</si>
  <si>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</si>
  <si>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</si>
  <si>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</si>
  <si>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</si>
  <si>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</si>
  <si>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</si>
  <si>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</si>
  <si>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</si>
  <si>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</si>
  <si>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</si>
  <si>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</si>
  <si>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</si>
  <si>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</si>
  <si>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</si>
  <si>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</si>
  <si>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</si>
  <si>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</si>
  <si>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</si>
  <si>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</si>
  <si>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</si>
  <si>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</si>
  <si>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</si>
  <si>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</si>
  <si>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</si>
  <si>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</si>
  <si>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</si>
  <si>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</si>
  <si>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</si>
  <si>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</si>
  <si>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</si>
  <si>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</si>
  <si>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</si>
  <si>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</si>
  <si>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</si>
  <si>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</si>
  <si>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</si>
  <si>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</si>
  <si>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</si>
  <si>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</si>
  <si>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</si>
  <si>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</si>
  <si>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</si>
  <si>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</si>
  <si>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</si>
  <si>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</si>
  <si>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</si>
  <si>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</si>
  <si>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</si>
  <si>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</si>
  <si>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</si>
  <si>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</si>
  <si>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</si>
  <si>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</si>
  <si>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</si>
  <si>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</si>
  <si>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</si>
  <si>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</si>
  <si>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</si>
  <si>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</si>
  <si>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</si>
  <si>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</si>
  <si>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</si>
  <si>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</si>
  <si>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</si>
  <si>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</si>
  <si>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</si>
  <si>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</si>
  <si>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</si>
  <si>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</si>
  <si>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</si>
  <si>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</si>
  <si>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</si>
  <si>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</si>
  <si>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</si>
  <si>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</si>
  <si>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</si>
  <si>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</si>
  <si>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</si>
  <si>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</si>
  <si>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</si>
  <si>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</si>
  <si>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</si>
  <si>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</si>
  <si>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</si>
  <si>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</si>
  <si>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</si>
  <si>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</si>
  <si>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</si>
  <si>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</si>
  <si>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</si>
  <si>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</si>
  <si>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</si>
  <si>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</si>
  <si>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</si>
  <si>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</si>
  <si>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</si>
  <si>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</si>
  <si>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</si>
  <si>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</si>
  <si>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</si>
  <si>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</si>
  <si>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</si>
  <si>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</si>
  <si>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</si>
  <si>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</si>
  <si>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</si>
  <si>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</si>
  <si>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</si>
  <si>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</si>
  <si>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</si>
  <si>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</si>
  <si>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</si>
  <si>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</si>
  <si>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</si>
  <si>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</si>
  <si>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</si>
  <si>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</si>
  <si>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</si>
  <si>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</si>
  <si>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</si>
  <si>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</si>
  <si>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</si>
  <si>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</si>
  <si>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</si>
  <si>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</si>
  <si>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</si>
  <si>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</si>
  <si>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</si>
  <si>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</si>
  <si>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</si>
  <si>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</si>
  <si>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</si>
  <si>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</si>
  <si>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</si>
  <si>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</si>
  <si>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</si>
  <si>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</si>
  <si>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</si>
  <si>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</si>
  <si>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</si>
  <si>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</si>
  <si>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</si>
  <si>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</si>
  <si>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</si>
  <si>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</si>
  <si>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</si>
  <si>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</si>
  <si>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</si>
  <si>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</si>
  <si>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</si>
  <si>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</si>
  <si>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</si>
  <si>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</si>
  <si>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</si>
  <si>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</si>
  <si>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</si>
  <si>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</si>
  <si>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</si>
  <si>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</si>
  <si>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</si>
  <si>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</si>
  <si>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</si>
  <si>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</si>
  <si>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</si>
  <si>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</si>
  <si>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</si>
  <si>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</si>
  <si>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</si>
  <si>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</si>
  <si>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</si>
  <si>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</si>
  <si>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</si>
  <si>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</si>
  <si>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</si>
  <si>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</si>
  <si>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</si>
  <si>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</si>
  <si>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</si>
  <si>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</si>
  <si>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</si>
  <si>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</si>
  <si>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</si>
  <si>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</si>
  <si>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</si>
  <si>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</si>
  <si>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</si>
  <si>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</si>
  <si>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</si>
  <si>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</si>
  <si>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</si>
  <si>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</si>
  <si>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</si>
  <si>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</si>
  <si>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</si>
  <si>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</si>
  <si>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</si>
  <si>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</si>
  <si>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</si>
  <si>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</si>
  <si>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</si>
  <si>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</si>
  <si>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</si>
  <si>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</si>
  <si>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</si>
  <si>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</si>
  <si>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</si>
  <si>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</si>
  <si>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</si>
  <si>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</si>
  <si>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</si>
  <si>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</si>
  <si>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</si>
  <si>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</si>
  <si>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</si>
  <si>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</si>
  <si>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</si>
  <si>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</si>
  <si>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</si>
  <si>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</si>
  <si>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</si>
  <si>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</si>
  <si>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</si>
  <si>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</si>
  <si>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</si>
  <si>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</si>
  <si>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</si>
  <si>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</si>
  <si>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</si>
  <si>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</si>
  <si>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</si>
  <si>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</si>
  <si>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</si>
  <si>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</si>
  <si>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</si>
  <si>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</si>
  <si>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</si>
  <si>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</si>
  <si>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</si>
  <si>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</si>
  <si>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</si>
  <si>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</si>
  <si>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</si>
  <si>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</si>
  <si>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</si>
  <si>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</si>
  <si>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</si>
  <si>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</si>
  <si>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</si>
  <si>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</si>
  <si>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</si>
  <si>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</si>
  <si>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</si>
  <si>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</si>
  <si>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</si>
  <si>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</si>
  <si>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</si>
  <si>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</si>
  <si>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</si>
  <si>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</si>
  <si>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</si>
  <si>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</si>
  <si>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</si>
  <si>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</si>
  <si>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</si>
  <si>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</si>
  <si>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</si>
  <si>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</si>
  <si>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</si>
  <si>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</si>
  <si>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</si>
  <si>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</si>
  <si>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</si>
  <si>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</si>
  <si>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</si>
  <si>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</si>
  <si>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</si>
  <si>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</si>
  <si>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</si>
  <si>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</si>
  <si>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</si>
  <si>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</si>
  <si>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</si>
  <si>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</si>
  <si>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</si>
  <si>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</si>
  <si>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</si>
  <si>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</si>
  <si>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</si>
  <si>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</si>
  <si>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</si>
  <si>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</si>
  <si>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</si>
  <si>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</si>
  <si>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</si>
  <si>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</si>
  <si>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</si>
  <si>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</si>
  <si>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</si>
  <si>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</si>
  <si>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</si>
  <si>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</si>
  <si>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</si>
  <si>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</si>
  <si>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</si>
  <si>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</si>
  <si>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</si>
  <si>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</si>
  <si>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</si>
  <si>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</si>
  <si>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</si>
  <si>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</si>
  <si>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</si>
  <si>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</si>
  <si>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</si>
  <si>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</si>
  <si>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</si>
  <si>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</si>
  <si>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</si>
  <si>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</si>
  <si>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</si>
  <si>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</si>
  <si>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</si>
  <si>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</si>
  <si>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</si>
  <si>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</si>
  <si>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</si>
  <si>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</si>
  <si>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</si>
  <si>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</si>
  <si>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</si>
  <si>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</si>
  <si>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</si>
  <si>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</si>
  <si>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</si>
  <si>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</si>
  <si>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</si>
  <si>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</si>
  <si>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</si>
  <si>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</si>
  <si>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</si>
  <si>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</si>
  <si>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</si>
  <si>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</si>
  <si>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</si>
  <si>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</si>
  <si>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</si>
  <si>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</si>
  <si>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</si>
  <si>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</si>
  <si>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</si>
  <si>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</si>
  <si>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</si>
  <si>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</si>
  <si>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</si>
  <si>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</si>
  <si>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</si>
  <si>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</si>
  <si>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</si>
  <si>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</si>
  <si>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</si>
  <si>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</si>
  <si>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</si>
  <si>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</si>
  <si>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</si>
  <si>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</si>
  <si>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</si>
  <si>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</si>
  <si>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</si>
  <si>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</si>
  <si>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</si>
  <si>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</si>
  <si>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</si>
  <si>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</si>
  <si>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</si>
  <si>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</si>
  <si>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</si>
  <si>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</si>
  <si>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</si>
  <si>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</si>
  <si>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</si>
  <si>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</si>
  <si>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</si>
  <si>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</si>
  <si>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</si>
  <si>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</si>
  <si>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</si>
  <si>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</si>
  <si>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</si>
  <si>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</si>
  <si>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</si>
  <si>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</si>
  <si>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</si>
  <si>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</si>
  <si>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</si>
  <si>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</si>
  <si>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</si>
  <si>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</si>
  <si>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</si>
  <si>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</si>
  <si>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</si>
  <si>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</si>
  <si>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</si>
  <si>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</si>
  <si>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</si>
  <si>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</si>
  <si>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</si>
  <si>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</si>
  <si>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</si>
  <si>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</si>
  <si>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</si>
  <si>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</si>
  <si>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</si>
  <si>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</si>
  <si>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</si>
  <si>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</si>
  <si>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</si>
  <si>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</si>
  <si>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</si>
  <si>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</si>
  <si>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</si>
  <si>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</si>
  <si>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</si>
  <si>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</si>
  <si>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</si>
  <si>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</si>
  <si>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</si>
  <si>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</si>
  <si>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</si>
  <si>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</si>
  <si>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</si>
  <si>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</si>
  <si>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</si>
  <si>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</si>
  <si>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</si>
  <si>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</si>
  <si>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</si>
  <si>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</si>
  <si>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</si>
  <si>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</si>
  <si>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</si>
  <si>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</si>
  <si>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</si>
  <si>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</si>
  <si>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</si>
  <si>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</si>
  <si>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</si>
  <si>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</si>
  <si>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</si>
  <si>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</si>
  <si>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</si>
  <si>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</si>
  <si>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</si>
  <si>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</si>
  <si>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</si>
  <si>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</si>
  <si>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</si>
  <si>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</si>
  <si>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</si>
  <si>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</si>
  <si>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</si>
  <si>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</si>
  <si>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</si>
  <si>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</si>
  <si>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</si>
  <si>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</si>
  <si>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</si>
  <si>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</si>
  <si>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</si>
  <si>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</si>
  <si>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</si>
  <si>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</si>
  <si>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</si>
  <si>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</si>
  <si>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</si>
  <si>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</si>
  <si>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</si>
  <si>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</si>
  <si>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</si>
  <si>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</si>
  <si>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</si>
  <si>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</si>
  <si>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</si>
  <si>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</si>
  <si>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</si>
  <si>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</si>
  <si>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</si>
  <si>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</si>
  <si>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</si>
  <si>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</si>
  <si>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</si>
  <si>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</si>
  <si>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</si>
  <si>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</si>
  <si>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</si>
  <si>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</si>
  <si>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</si>
  <si>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</si>
  <si>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</si>
  <si>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</si>
  <si>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</si>
  <si>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</si>
  <si>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</si>
  <si>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</si>
  <si>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</si>
  <si>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</si>
  <si>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</si>
  <si>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</si>
  <si>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</si>
  <si>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</si>
  <si>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</si>
  <si>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</si>
  <si>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</si>
  <si>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</si>
  <si>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</si>
  <si>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</si>
  <si>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</si>
  <si>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</si>
  <si>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</si>
  <si>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</si>
  <si>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</si>
  <si>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</si>
  <si>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</si>
  <si>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</si>
  <si>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</si>
  <si>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</si>
  <si>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</si>
  <si>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</si>
  <si>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</si>
  <si>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</si>
  <si>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</si>
  <si>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</si>
  <si>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</si>
  <si>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</si>
  <si>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</si>
  <si>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</si>
  <si>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</si>
  <si>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</si>
  <si>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</si>
  <si>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</si>
  <si>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</si>
  <si>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</si>
  <si>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</si>
  <si>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</si>
  <si>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</si>
  <si>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</si>
  <si>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</si>
  <si>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</si>
  <si>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</si>
  <si>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</si>
  <si>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</si>
  <si>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</si>
  <si>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</si>
  <si>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</si>
  <si>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</si>
  <si>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</si>
  <si>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</si>
  <si>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</si>
  <si>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</si>
  <si>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</si>
  <si>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</si>
  <si>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</si>
  <si>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</si>
  <si>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</si>
  <si>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</si>
  <si>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</si>
  <si>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</si>
  <si>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</si>
  <si>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</si>
  <si>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</si>
  <si>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</si>
  <si>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</si>
  <si>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</si>
  <si>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</si>
  <si>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</si>
  <si>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</si>
  <si>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</si>
  <si>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</si>
  <si>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</si>
  <si>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</si>
  <si>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</si>
  <si>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</si>
  <si>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</si>
  <si>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</si>
  <si>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</si>
  <si>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</si>
  <si>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</si>
  <si>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</si>
  <si>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</si>
  <si>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</si>
  <si>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</si>
  <si>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</si>
  <si>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</si>
  <si>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</si>
  <si>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</si>
  <si>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</si>
  <si>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</si>
  <si>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</si>
  <si>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</si>
  <si>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</si>
  <si>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</si>
  <si>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</si>
  <si>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</si>
  <si>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</si>
  <si>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</si>
  <si>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</si>
  <si>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</si>
  <si>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</si>
  <si>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</si>
  <si>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</si>
  <si>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</si>
  <si>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</si>
  <si>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</si>
  <si>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</si>
  <si>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</si>
  <si>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</si>
  <si>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</si>
  <si>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</si>
  <si>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</si>
  <si>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</si>
  <si>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</si>
  <si>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</si>
  <si>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</si>
  <si>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</si>
  <si>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</si>
  <si>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</si>
  <si>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</si>
  <si>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</si>
  <si>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</si>
  <si>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</si>
  <si>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</si>
  <si>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</si>
  <si>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</si>
  <si>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</si>
  <si>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</si>
  <si>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</si>
  <si>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</si>
  <si>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</si>
  <si>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</si>
  <si>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</si>
  <si>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</si>
  <si>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</si>
  <si>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</si>
  <si>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</si>
  <si>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</si>
  <si>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</si>
  <si>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</si>
  <si>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</si>
  <si>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</si>
  <si>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</si>
  <si>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</si>
  <si>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</si>
  <si>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</si>
  <si>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</si>
  <si>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</si>
  <si>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</si>
  <si>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</si>
  <si>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</si>
  <si>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</si>
  <si>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</si>
  <si>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</si>
  <si>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</si>
  <si>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</si>
  <si>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</si>
  <si>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</si>
  <si>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</si>
  <si>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</si>
  <si>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</si>
  <si>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</si>
  <si>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</si>
  <si>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</si>
  <si>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</si>
  <si>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</si>
  <si>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</si>
  <si>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</si>
  <si>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</si>
  <si>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</si>
  <si>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</si>
  <si>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</si>
  <si>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</si>
  <si>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</si>
  <si>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</si>
  <si>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</si>
  <si>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</si>
  <si>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</si>
  <si>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</si>
  <si>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</si>
  <si>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</si>
  <si>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</si>
  <si>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</si>
  <si>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</si>
  <si>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</si>
  <si>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</si>
  <si>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</si>
  <si>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</si>
  <si>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</si>
  <si>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</si>
  <si>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</si>
  <si>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</si>
  <si>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</si>
  <si>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</si>
  <si>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</si>
  <si>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</si>
  <si>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</si>
  <si>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</si>
  <si>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</si>
  <si>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</si>
  <si>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</si>
  <si>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</si>
  <si>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</si>
  <si>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</si>
  <si>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</si>
  <si>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</si>
  <si>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</si>
  <si>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</si>
  <si>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</si>
  <si>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</si>
  <si>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</si>
  <si>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</si>
  <si>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</si>
  <si>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</si>
  <si>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</si>
  <si>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</si>
  <si>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</si>
  <si>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</si>
  <si>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</si>
  <si>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</si>
  <si>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</si>
  <si>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</si>
  <si>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</si>
  <si>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</si>
  <si>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</si>
  <si>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</si>
  <si>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</si>
  <si>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</si>
  <si>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</si>
  <si>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</si>
  <si>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</si>
  <si>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</si>
  <si>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</si>
  <si>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</si>
  <si>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</si>
  <si>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</si>
  <si>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</si>
  <si>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</si>
  <si>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</si>
  <si>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</si>
  <si>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</si>
  <si>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</si>
  <si>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</si>
  <si>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</si>
  <si>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</si>
  <si>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</si>
  <si>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</si>
  <si>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</si>
  <si>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</si>
  <si>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</si>
  <si>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</si>
  <si>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</si>
  <si>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</si>
  <si>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</si>
  <si>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</si>
  <si>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</si>
  <si>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</si>
  <si>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</si>
  <si>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</si>
  <si>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</si>
  <si>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</si>
  <si>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</si>
  <si>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</si>
  <si>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</si>
  <si>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</si>
  <si>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</si>
  <si>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</si>
  <si>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</si>
  <si>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</si>
  <si>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</si>
  <si>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</si>
  <si>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</si>
  <si>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</si>
  <si>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</si>
  <si>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</si>
  <si>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</si>
  <si>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</si>
  <si>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</si>
  <si>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</si>
  <si>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</si>
  <si>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</si>
  <si>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</si>
  <si>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</si>
  <si>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</si>
  <si>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</si>
  <si>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</si>
  <si>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</si>
  <si>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</si>
  <si>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</si>
  <si>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</si>
  <si>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</si>
  <si>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</si>
  <si>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</si>
  <si>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</si>
  <si>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</si>
  <si>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</si>
  <si>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</si>
  <si>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</si>
  <si>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</si>
  <si>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</si>
  <si>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</si>
  <si>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</si>
  <si>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</si>
  <si>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</si>
  <si>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</si>
  <si>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</si>
  <si>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</si>
  <si>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</si>
  <si>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</si>
  <si>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</si>
  <si>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</si>
  <si>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</si>
  <si>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</si>
  <si>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</si>
  <si>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</si>
  <si>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</si>
  <si>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</si>
  <si>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</si>
  <si>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</si>
  <si>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</si>
  <si>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</si>
  <si>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</si>
  <si>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</si>
  <si>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</si>
  <si>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</si>
  <si>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</si>
  <si>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</si>
  <si>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</si>
  <si>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</si>
  <si>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</si>
  <si>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</si>
  <si>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</si>
  <si>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</si>
  <si>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</si>
  <si>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</si>
  <si>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</si>
  <si>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</si>
  <si>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</si>
  <si>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</si>
  <si>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</si>
  <si>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</si>
  <si>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</si>
  <si>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</si>
  <si>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</si>
  <si>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</si>
  <si>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</si>
  <si>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</si>
  <si>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</si>
  <si>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</si>
  <si>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</si>
  <si>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</si>
  <si>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</si>
  <si>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</si>
  <si>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</si>
  <si>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</si>
  <si>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</si>
  <si>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</si>
  <si>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</si>
  <si>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</si>
  <si>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</si>
  <si>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</si>
  <si>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</si>
  <si>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</si>
  <si>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</si>
  <si>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</si>
  <si>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</si>
  <si>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</si>
  <si>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</si>
  <si>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</si>
  <si>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</si>
  <si>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</si>
  <si>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</si>
  <si>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</si>
  <si>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</si>
  <si>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</si>
  <si>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</si>
  <si>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</si>
  <si>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</si>
  <si>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</si>
  <si>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</si>
  <si>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</si>
  <si>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</si>
  <si>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</si>
  <si>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</si>
  <si>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</si>
  <si>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</si>
  <si>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</si>
  <si>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</si>
  <si>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</si>
  <si>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</si>
  <si>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</si>
  <si>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</si>
  <si>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</si>
  <si>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</si>
  <si>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</si>
  <si>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</si>
  <si>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</si>
  <si>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</si>
  <si>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</si>
  <si>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</si>
  <si>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</si>
  <si>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</si>
  <si>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</si>
  <si>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</si>
  <si>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</si>
  <si>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</si>
  <si>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</si>
  <si>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</si>
  <si>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</si>
  <si>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</si>
  <si>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</si>
  <si>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</si>
  <si>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</si>
  <si>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</si>
  <si>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</si>
  <si>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</si>
  <si>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</si>
  <si>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</si>
  <si>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</si>
  <si>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</si>
  <si>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</si>
  <si>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</si>
  <si>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</si>
  <si>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</si>
  <si>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</si>
  <si>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</si>
  <si>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</si>
  <si>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</si>
  <si>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</si>
  <si>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</si>
  <si>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</si>
  <si>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</si>
  <si>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</si>
  <si>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</si>
  <si>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</si>
  <si>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</si>
  <si>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</si>
  <si>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</si>
  <si>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</si>
  <si>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</si>
  <si>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</si>
  <si>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</si>
  <si>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</si>
  <si>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</si>
  <si>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</si>
  <si>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</si>
  <si>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</si>
  <si>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</si>
  <si>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</si>
  <si>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</si>
  <si>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</si>
  <si>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</si>
  <si>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</si>
  <si>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</si>
  <si>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</si>
  <si>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</si>
  <si>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</si>
  <si>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</si>
  <si>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</si>
  <si>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</si>
  <si>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</si>
  <si>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</si>
  <si>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</si>
  <si>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</si>
  <si>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</si>
  <si>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</si>
  <si>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</si>
  <si>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</si>
  <si>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</si>
  <si>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</si>
  <si>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</si>
  <si>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</si>
  <si>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</si>
  <si>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</si>
  <si>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</si>
  <si>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</si>
  <si>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</si>
  <si>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</si>
  <si>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</si>
  <si>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</si>
  <si>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</si>
  <si>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</si>
  <si>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</si>
  <si>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</si>
  <si>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</si>
  <si>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</si>
  <si>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</si>
  <si>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</si>
  <si>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</si>
  <si>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</si>
  <si>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</si>
  <si>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</si>
  <si>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</si>
  <si>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</si>
  <si>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</si>
  <si>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</si>
  <si>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</si>
  <si>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</si>
  <si>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</si>
  <si>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</si>
  <si>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</si>
  <si>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</si>
  <si>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</si>
  <si>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</si>
  <si>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</si>
  <si>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</si>
  <si>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</si>
  <si>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</si>
  <si>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</si>
  <si>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</si>
  <si>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</si>
  <si>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</si>
  <si>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</si>
  <si>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</si>
  <si>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</si>
  <si>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</si>
  <si>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</si>
  <si>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</si>
  <si>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</si>
  <si>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</si>
  <si>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</si>
  <si>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</si>
  <si>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</si>
  <si>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</si>
  <si>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</si>
  <si>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</si>
  <si>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</si>
  <si>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</si>
  <si>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</si>
  <si>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</si>
  <si>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</si>
  <si>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</si>
  <si>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</si>
  <si>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</si>
  <si>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</si>
  <si>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</si>
  <si>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</si>
  <si>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</si>
  <si>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</si>
  <si>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</si>
  <si>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</si>
  <si>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</si>
  <si>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</si>
  <si>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</si>
  <si>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</si>
  <si>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</si>
  <si>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</si>
  <si>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</si>
  <si>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</si>
  <si>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</si>
  <si>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</si>
  <si>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</si>
  <si>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</si>
  <si>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</si>
  <si>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</si>
  <si>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</si>
  <si>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</si>
  <si>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</si>
  <si>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</si>
  <si>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</si>
  <si>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</si>
  <si>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</si>
  <si>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</si>
  <si>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</si>
  <si>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</si>
  <si>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</si>
  <si>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</si>
  <si>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</si>
  <si>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</si>
  <si>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</si>
  <si>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</si>
  <si>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</si>
  <si>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</si>
  <si>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</si>
  <si>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</si>
  <si>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</si>
  <si>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</si>
  <si>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</si>
  <si>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</si>
  <si>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</si>
  <si>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</si>
  <si>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</si>
  <si>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</si>
  <si>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</si>
  <si>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</si>
  <si>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</si>
  <si>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</si>
  <si>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</si>
  <si>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</si>
  <si>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</si>
  <si>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</si>
  <si>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</si>
  <si>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</si>
  <si>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</si>
  <si>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</si>
  <si>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</si>
  <si>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</si>
  <si>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</si>
  <si>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</si>
  <si>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</si>
  <si>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</si>
  <si>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</si>
  <si>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</si>
  <si>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</si>
  <si>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</si>
  <si>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</si>
  <si>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</si>
  <si>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</si>
  <si>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</si>
  <si>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</si>
  <si>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</si>
  <si>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</si>
  <si>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</si>
  <si>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</si>
  <si>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</si>
  <si>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</si>
  <si>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</si>
  <si>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</si>
  <si>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</si>
  <si>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</si>
  <si>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</si>
  <si>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</si>
  <si>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</si>
  <si>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</si>
  <si>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</si>
  <si>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</si>
  <si>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</si>
  <si>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</si>
  <si>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</si>
  <si>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</si>
  <si>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</si>
  <si>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</si>
  <si>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</si>
  <si>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</si>
  <si>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</si>
  <si>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</si>
  <si>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</si>
  <si>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</si>
  <si>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</si>
  <si>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</si>
  <si>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</si>
  <si>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</si>
  <si>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</si>
  <si>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</si>
  <si>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</si>
  <si>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</si>
  <si>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</si>
  <si>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</si>
  <si>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</si>
  <si>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</si>
  <si>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</si>
  <si>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</si>
  <si>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</si>
  <si>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</si>
  <si>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</si>
  <si>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</si>
  <si>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</si>
  <si>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</si>
  <si>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</si>
  <si>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</si>
  <si>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</si>
  <si>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</si>
  <si>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</si>
  <si>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</si>
  <si>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</si>
  <si>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</si>
  <si>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</si>
  <si>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</si>
  <si>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</si>
  <si>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</si>
  <si>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</si>
  <si>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</si>
  <si>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</si>
  <si>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</si>
  <si>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</si>
  <si>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</si>
  <si>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</si>
  <si>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</si>
  <si>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</si>
  <si>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</si>
  <si>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</si>
  <si>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</si>
  <si>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</si>
  <si>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</si>
  <si>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</si>
  <si>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</si>
  <si>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</si>
  <si>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</si>
  <si>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</si>
  <si>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</si>
  <si>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</si>
  <si>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</si>
  <si>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</si>
  <si>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</si>
  <si>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</si>
  <si>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</si>
  <si>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</si>
  <si>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</si>
  <si>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</si>
  <si>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</si>
  <si>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</si>
  <si>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</si>
  <si>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</si>
  <si>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</si>
  <si>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</si>
  <si>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</si>
  <si>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</si>
  <si>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</si>
  <si>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</si>
  <si>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</si>
  <si>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</si>
  <si>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</si>
  <si>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</si>
  <si>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</si>
  <si>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</si>
  <si>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</si>
  <si>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</si>
  <si>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</si>
  <si>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</si>
  <si>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</si>
  <si>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</si>
  <si>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</si>
  <si>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</si>
  <si>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</si>
  <si>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</si>
  <si>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</si>
  <si>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</si>
  <si>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</si>
  <si>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</si>
  <si>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</si>
  <si>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</si>
  <si>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</si>
  <si>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</si>
  <si>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</si>
  <si>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</si>
  <si>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</si>
  <si>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</si>
  <si>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</si>
  <si>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</si>
  <si>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</si>
  <si>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</si>
  <si>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</si>
  <si>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</si>
  <si>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</si>
  <si>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</si>
  <si>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</si>
  <si>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</si>
  <si>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</si>
  <si>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</si>
  <si>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</si>
  <si>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</si>
  <si>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</si>
  <si>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</si>
  <si>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</si>
  <si>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</si>
  <si>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</si>
  <si>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</si>
  <si>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</si>
  <si>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</si>
  <si>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</si>
  <si>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</si>
  <si>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</si>
  <si>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</si>
  <si>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</si>
  <si>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</si>
  <si>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</si>
  <si>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</si>
  <si>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</si>
  <si>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</si>
  <si>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</si>
  <si>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</si>
  <si>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</si>
  <si>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</si>
  <si>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</si>
  <si>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</si>
  <si>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</si>
  <si>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</si>
  <si>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</si>
  <si>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</si>
  <si>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</si>
  <si>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</si>
  <si>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</si>
  <si>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</si>
  <si>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</si>
  <si>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</si>
  <si>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</si>
  <si>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</si>
  <si>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</si>
  <si>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</si>
  <si>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</si>
  <si>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</si>
  <si>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</si>
  <si>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</si>
  <si>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</si>
  <si>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</si>
  <si>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</si>
  <si>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</si>
  <si>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</si>
  <si>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</si>
  <si>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</si>
  <si>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</si>
  <si>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</si>
  <si>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</si>
  <si>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</si>
  <si>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</si>
  <si>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</si>
  <si>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</si>
  <si>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</si>
  <si>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</si>
  <si>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</si>
  <si>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</si>
  <si>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</si>
  <si>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</si>
  <si>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</si>
  <si>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</si>
  <si>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</si>
  <si>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</si>
  <si>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</si>
  <si>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</si>
  <si>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</si>
  <si>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</si>
  <si>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</si>
  <si>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</si>
  <si>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</si>
  <si>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</si>
  <si>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</si>
  <si>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</si>
  <si>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</si>
  <si>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</si>
  <si>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</si>
  <si>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</si>
  <si>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</si>
  <si>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</si>
  <si>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</si>
  <si>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</si>
  <si>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</si>
  <si>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</si>
  <si>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</si>
  <si>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</si>
  <si>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</si>
  <si>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</si>
  <si>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</si>
  <si>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</si>
  <si>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</si>
  <si>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</si>
  <si>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</si>
  <si>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</si>
  <si>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</si>
  <si>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</si>
  <si>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</si>
  <si>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</si>
  <si>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</si>
  <si>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</si>
  <si>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</si>
  <si>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</si>
  <si>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</si>
  <si>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</si>
  <si>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</si>
  <si>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</si>
  <si>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</si>
  <si>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</si>
  <si>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</si>
  <si>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</si>
  <si>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</si>
  <si>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</si>
  <si>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</si>
  <si>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</si>
  <si>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</si>
  <si>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</si>
  <si>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</si>
  <si>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</si>
  <si>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</si>
  <si>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</si>
  <si>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</si>
  <si>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</si>
  <si>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</si>
  <si>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</si>
  <si>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</si>
  <si>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</si>
  <si>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</si>
  <si>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</si>
  <si>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</si>
  <si>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</si>
  <si>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</si>
  <si>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</si>
  <si>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</si>
  <si>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</si>
  <si>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</si>
  <si>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</si>
  <si>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</si>
  <si>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</si>
  <si>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</si>
  <si>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</si>
  <si>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</si>
  <si>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</si>
  <si>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</si>
  <si>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</si>
  <si>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</si>
  <si>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</si>
  <si>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</si>
  <si>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</si>
  <si>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</si>
  <si>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</si>
  <si>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</si>
  <si>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</si>
  <si>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</si>
  <si>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</si>
  <si>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</si>
  <si>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</si>
  <si>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</si>
  <si>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</si>
  <si>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</si>
  <si>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</si>
  <si>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</si>
  <si>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</si>
  <si>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</si>
  <si>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</si>
  <si>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</si>
  <si>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</si>
  <si>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</si>
  <si>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</si>
  <si>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</si>
  <si>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</si>
  <si>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</si>
  <si>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</si>
  <si>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</si>
  <si>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</si>
  <si>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</si>
  <si>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</si>
  <si>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</si>
  <si>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</si>
  <si>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</si>
  <si>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</si>
  <si>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</si>
  <si>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</si>
  <si>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</si>
  <si>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</si>
  <si>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</si>
  <si>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</si>
  <si>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</si>
  <si>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</si>
  <si>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</si>
  <si>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</si>
  <si>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</si>
  <si>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</si>
  <si>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</si>
  <si>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</si>
  <si>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</si>
  <si>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</si>
  <si>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</si>
  <si>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</si>
  <si>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</si>
  <si>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</si>
  <si>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</si>
  <si>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</si>
  <si>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</si>
  <si>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</si>
  <si>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</si>
  <si>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</si>
  <si>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</si>
  <si>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</si>
  <si>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</si>
  <si>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</si>
  <si>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</si>
  <si>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</si>
  <si>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</si>
  <si>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</si>
  <si>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</si>
  <si>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</si>
  <si>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</si>
  <si>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</si>
  <si>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</si>
  <si>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</si>
  <si>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</si>
  <si>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</si>
  <si>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</si>
  <si>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</si>
  <si>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</si>
  <si>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</si>
  <si>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</si>
  <si>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</si>
  <si>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</si>
  <si>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</si>
  <si>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</si>
  <si>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</si>
  <si>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</si>
  <si>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</si>
  <si>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</si>
  <si>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</si>
  <si>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</si>
  <si>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</si>
  <si>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</si>
  <si>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</si>
  <si>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</si>
  <si>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</si>
  <si>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</si>
  <si>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</si>
  <si>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</si>
  <si>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</si>
  <si>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</si>
  <si>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</si>
  <si>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</si>
  <si>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</si>
  <si>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</si>
  <si>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</si>
  <si>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</si>
  <si>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</si>
  <si>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</si>
  <si>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</si>
  <si>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</si>
  <si>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</si>
  <si>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</si>
  <si>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</si>
  <si>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</si>
  <si>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</si>
  <si>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</si>
  <si>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</si>
  <si>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</si>
  <si>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</si>
  <si>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</si>
  <si>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</si>
  <si>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</si>
  <si>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</si>
  <si>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</si>
  <si>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</si>
  <si>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</si>
  <si>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</si>
  <si>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</si>
  <si>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</si>
  <si>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</si>
  <si>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</si>
  <si>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</si>
  <si>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</si>
  <si>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</si>
  <si>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</si>
  <si>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</si>
  <si>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</si>
  <si>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</si>
  <si>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</si>
  <si>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</si>
  <si>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</si>
  <si>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</si>
  <si>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</si>
  <si>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</si>
  <si>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</si>
  <si>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</si>
  <si>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</si>
  <si>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</si>
  <si>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</si>
  <si>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</si>
  <si>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</si>
  <si>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</si>
  <si>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</si>
  <si>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</si>
  <si>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</si>
  <si>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</si>
  <si>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</si>
  <si>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</si>
  <si>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</si>
  <si>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</si>
  <si>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</si>
  <si>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</si>
  <si>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</si>
  <si>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</si>
  <si>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</si>
  <si>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</si>
  <si>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</si>
  <si>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</si>
  <si>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</si>
  <si>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</si>
  <si>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</si>
  <si>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</si>
  <si>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</si>
  <si>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</si>
  <si>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</si>
  <si>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</si>
  <si>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</si>
  <si>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</si>
  <si>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</si>
  <si>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</si>
  <si>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</si>
  <si>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</si>
  <si>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</si>
  <si>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</si>
  <si>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</si>
  <si>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</si>
  <si>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</si>
  <si>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</si>
  <si>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</si>
  <si>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</si>
  <si>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</si>
  <si>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</si>
  <si>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</si>
  <si>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</si>
  <si>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</si>
  <si>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</si>
  <si>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</si>
  <si>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</si>
  <si>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</si>
  <si>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</si>
  <si>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</si>
  <si>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</si>
  <si>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</si>
  <si>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</si>
  <si>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</si>
  <si>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</si>
  <si>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</si>
  <si>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</si>
  <si>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</si>
  <si>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</si>
  <si>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</si>
  <si>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</si>
  <si>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</si>
  <si>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</si>
  <si>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</si>
  <si>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</si>
  <si>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</si>
  <si>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</si>
  <si>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</si>
  <si>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</si>
  <si>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</si>
  <si>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</si>
  <si>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</si>
  <si>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</si>
  <si>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</si>
  <si>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</si>
  <si>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</si>
  <si>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</si>
  <si>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</si>
  <si>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</si>
  <si>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</si>
  <si>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</si>
  <si>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</si>
  <si>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</si>
  <si>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</si>
  <si>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</si>
  <si>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</si>
  <si>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</si>
  <si>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</si>
  <si>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</si>
  <si>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</si>
  <si>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</si>
  <si>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</si>
  <si>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</si>
  <si>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</si>
  <si>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</si>
  <si>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</si>
  <si>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</si>
  <si>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</si>
  <si>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</si>
  <si>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</si>
  <si>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</si>
  <si>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</si>
  <si>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</si>
  <si>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</si>
  <si>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</si>
  <si>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</si>
  <si>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</si>
  <si>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</si>
  <si>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</si>
  <si>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</si>
  <si>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</si>
  <si>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</si>
  <si>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</si>
  <si>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</si>
  <si>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</si>
  <si>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</si>
  <si>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</si>
  <si>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</si>
  <si>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</si>
  <si>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</si>
  <si>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</si>
  <si>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</si>
  <si>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</si>
  <si>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</si>
  <si>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</si>
  <si>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</si>
  <si>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</si>
  <si>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</si>
  <si>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</si>
  <si>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</si>
  <si>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</si>
  <si>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Royal - Ivory</t>
  </si>
  <si>
    <t>Ivory - Navy</t>
  </si>
  <si>
    <t>ivory - black</t>
  </si>
  <si>
    <t>kelly green</t>
  </si>
  <si>
    <t>heather grey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</si>
  <si>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</si>
  <si>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</si>
  <si>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</si>
  <si>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</si>
  <si>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</si>
  <si>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</si>
  <si>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</si>
  <si>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</si>
  <si>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</si>
  <si>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</si>
  <si>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</si>
  <si>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</si>
  <si>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</si>
  <si>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</si>
  <si>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black-purple</t>
  </si>
  <si>
    <t>forest green</t>
  </si>
  <si>
    <t>navy-ivory-old gold</t>
  </si>
  <si>
    <t>gray-kelly</t>
  </si>
  <si>
    <t>black-ivory-red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</si>
  <si>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</si>
  <si>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</si>
  <si>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</si>
  <si>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</si>
  <si>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</si>
  <si>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</si>
  <si>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bleached sun</t>
  </si>
  <si>
    <t>red - black</t>
  </si>
  <si>
    <t>camoflage</t>
  </si>
  <si>
    <t>black-dk red</t>
  </si>
  <si>
    <t>Dark Red</t>
  </si>
  <si>
    <t>deep royal</t>
  </si>
  <si>
    <t>stone-khaki/navy</t>
  </si>
  <si>
    <t>navy b'</t>
  </si>
  <si>
    <t>dark royal</t>
  </si>
  <si>
    <t>black-orange</t>
  </si>
  <si>
    <t>navy - orange</t>
  </si>
  <si>
    <t>navy-dk red</t>
  </si>
  <si>
    <t>Grey-Navy</t>
  </si>
  <si>
    <t>Dk Red-Ivory</t>
  </si>
  <si>
    <t>white - black</t>
  </si>
  <si>
    <t>powder blue</t>
  </si>
  <si>
    <t>light olive</t>
  </si>
  <si>
    <t>off white</t>
  </si>
  <si>
    <t>snow white</t>
  </si>
  <si>
    <t>stone-black</t>
  </si>
  <si>
    <t>grey-slate blue-navy</t>
  </si>
  <si>
    <t>Корея, республика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</si>
</sst>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753DFA6-CBD5-4905-99A3-0E70409A2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024C58A-AB56-4F7E-9893-FC26E662E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4AE791D6-A052-44D9-B38F-80B08A9D9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F73823D1-E93D-4E13-AE60-E4A4088CF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528D1F5-A6BA-4DF3-A1C2-3E88D7C53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4318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19A396-AF6C-42D4-892A-7D70F31BA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1E261DF-2D98-4680-82FA-A7962B037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EF25E36-BAEB-460E-8FB5-68F7D11D7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77ADE8F-18EE-4047-82D4-5F453A4D9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62D6A173-8494-4D7F-8D4A-DC6DB8ADE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85B0F92-459C-4C2B-ACC4-D556E4199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F08966C-977F-4696-836B-B7E95115D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F1E7D2D-EC21-4D8D-8940-4C023C18D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85D1E91C-3222-4A0A-9D00-0E17AF6FD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B962CC46-0BA7-4FD5-BFCD-41BFD5568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A68811DB-CBD5-4A31-A866-25C835E66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9F8ED1D3-DEBD-4F39-B264-8763E9F8B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701F3AB4-2254-432A-99AD-7F2CC9666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73061A2F-D6B7-4954-AAAA-FD94A232D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6E5E48E-9FCB-4DCA-ADFE-773B39FEE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98B1BC75-FF81-420B-8EC6-E50F65674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D0459043-4977-40EE-BA4B-87A8E04F6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9E76E95-705E-4716-9BAB-E93D5331E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60B80F7-904E-4CBF-918A-CB17DA7C3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3530C281-A195-4D3C-B410-3DC076EAE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5144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47065E72-EF4F-45A5-A6E8-39D6E7670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38D3E327-2BA5-4F52-BA17-9EF1D8B3F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1D07D8E-870B-43B2-BBD8-0BBDCAD8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63429B7E-03BF-427A-BD81-2F92B7D7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B07CC6A-1C9B-4508-8132-CB73101D6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AAF9E30D-1321-438A-8B35-6069EC382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81435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6661077F-7BD8-4068-8CF5-A8594144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922793E-121B-4DE8-B1B1-DCB2A46C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19DBE3D-6A31-4E19-B58F-2269CEB6D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3215C4A7-4C34-4B62-A536-430E3E67A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1605518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34FA573F-5A41-48BB-9284-B533A8DFA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95D14DF5-B1D2-405E-BD29-5B3972BFC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41E8D31-0CB5-43A9-95AF-C528986CA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65D7F1AF-363D-4F51-B35E-CBD64E13E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48A0132C-5B56-4C60-95B2-520A53687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FAC13F71-C458-4944-AF0E-F9D7F91CC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D3AAF988-D9A2-4D74-9433-0534CC72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1C4DC040-F68F-4380-A064-099AC1610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852C37FB-BE43-4863-9303-A52C384E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1D734A6-908C-4897-A0FB-7AC91B95B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F4B4D25A-2EF7-4FA7-922F-1E0842CB1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5A9B8D6D-EFE4-4219-BC75-CA409893F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623EC25-293B-43BB-870F-ECC6BCA69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96EE4633-DF8C-4758-9D5F-D9796FAB8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5BA686CA-6D5A-4AE3-80A3-81D201F84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12CEA17A-4783-48DF-8449-02FFA6115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9972C4A-4A91-4221-8670-8A02203E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B17B73F-F98B-4DDD-819A-2F77B5494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1B459EB1-1E66-42EF-A441-2298434E9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5FF5996B-F73F-414F-84FB-085B687B3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860BD8EB-64E5-40DB-8D79-17AD8721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1922F470-D5BF-4C95-92E5-9A4F09E95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965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AB6A2287-1C7C-4F44-B0F8-9330FA94C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1482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74A6AA93-9698-4A6C-9DAD-472CEF369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FB8AC4B5-5D34-413D-AA3D-0943271E8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AA40380-8914-4CFB-BA13-B191E2E31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366A16A2-7FD6-4BAF-9C54-54C6DFAE7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918608B5-09B4-4375-B215-34444900A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27BC2ACD-BC80-46F1-B974-3C6D036C9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A42AB2F6-1662-4E27-A4FF-A7EDF20E5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F7C3E739-889B-4340-A847-083F39DDE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B8EAE493-432C-4B53-8D28-ADDA847A1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A7241B4-D2A2-45BD-AEC1-A7DCE56F2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5EBE21DF-6A50-4C3D-A74D-80ED1A473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848FE76F-9CE3-4708-AE01-D78655D1F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417A6E96-CABB-4696-9153-A2A28C8BF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D3FE85BA-23E3-452F-97BF-784C8CF6A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1DABD96-13B8-4EF5-AA45-2D8BF295F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7BC106A-FA55-4A18-AE27-D028E1A0B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5D58A34A-7838-49C1-B6E9-2EC4F2FF8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CB31D164-9C71-4BBF-A023-ADED68338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A683494F-DFB6-4E4D-B1B0-143EE4D4A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D9A4477-8EE8-4ACB-AC90-EF0F7F558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43F6237C-1661-4536-A49E-9D6FDC39C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AD390BA6-8C77-4E6A-BF54-E44B7341B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543E73E3-4B3C-4612-9034-829B6454E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B87DE0FF-53F2-4832-A5A9-9AF079FB2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2BA0F33F-1BFB-408D-BCF9-0E75B5EC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F6FC744E-C89A-4DD0-AB87-55BE950EB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3A0FC627-0C3D-43C3-A0F3-94A09444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651DCD4C-F0DB-4D39-98D5-B25E06171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309B6C82-22AE-416F-8D04-632DF9700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32123050-505E-489C-B9C9-0BD3C5CD7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ECB2BA0-B27C-4EC7-ADD9-A57C5B7E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1F7655ED-5446-4200-9C68-F46483C6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6F1AA208-0C2B-4DD5-9B5C-1CEE1C5E0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B757EEE6-B301-4F2A-BBDF-B706381EF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8D22386A-E9DB-4383-928F-AADFA8A27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CDA15CC1-8451-4242-A2B5-8AA6210F9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DDB973D-1790-41F1-98C9-2DE781EF2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FA7AA5CB-6BBE-4942-88FC-E7EE65A64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864F194B-131B-4F82-9887-B3F5F97D3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EE0F8D0A-E2F3-4B0C-BC11-5C2FC8ED9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9E2F0725-44A0-41E7-8944-203C7A858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FAA4E4E1-7233-48D1-84A0-A95B10C16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6333F75B-DCD6-4101-B15F-AAF3772C1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87D7E9A-33B0-4588-848D-AD1685D1B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6666D2B3-3648-4266-8335-23BFAFFB6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1C85AE4-00AC-43A7-A2A2-2660C49CC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A8797566-BC20-4B4E-ACBD-F3246054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4923F80D-7EF2-44CD-BE3C-C4CC0FBBC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AA33BB9F-0A83-44C1-B9E0-6CFF4EF36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A1F3079C-49E7-422A-80EC-CCBA9A65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79DB20E-6652-47F8-894D-22A2B4AA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F5D6C875-1815-49DC-858D-002ECA656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34A94CA5-EBC0-4DD7-BD2F-D6E3DA560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F5B03076-33DD-4A5C-A8DA-109DF8E9B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1A4CBD5B-7F37-40C3-BDD8-E37C6889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7473F000-8D19-487A-B34F-0C9A39005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9D2D4509-E362-44CF-8564-4B9CA2FF8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2543E7B6-7482-41EA-AB97-B31E411BA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3FAC3AB1-C8AD-485B-A3AC-CBD3814D5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1491278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63555F9A-8872-41D4-8093-906D76B6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43E6B4B-D96F-4EA8-A6F7-AD542353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CDF79CC2-7733-4E81-82CD-F357C485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FD6A7A2D-CD6E-40B9-914B-27952FFEC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7BB30E03-D9FF-4969-8C3E-377BB5369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7BD382A8-1079-45F8-996D-D861466B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57040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F4C81EF3-A72F-4D05-A5B6-FF7C0DC29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7230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67765A14-DE5A-4140-8F26-AD1B30BB2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A7B7333-56DF-4D6D-8E39-65ABD9AA1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02597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8094E9D6-0921-495D-B4C2-352CCA72C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A4434053-B17E-457A-BE19-89ED77F3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CBB33D67-1EF5-45C5-BDB4-9E782231C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56443341-42AF-421C-A200-4447D84D2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E42E8D2F-BB6C-4353-88D2-7FE2B3306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620CEA4-64D8-479C-999B-6E0D3CDB1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16B1930F-3E8F-43BC-AB31-A3972C648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5F6D41EB-7CF1-48B7-ADE3-234CD5622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8275DD97-36A5-4EFD-B6B8-D0621172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5954754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BFD1238F-F58F-4977-B7A9-311F02E4C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1443000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CB41197D-4916-4529-8E65-8B2FD6DAF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BA4CE3FA-AB78-469F-9FF8-1FABC406D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B6C0B58A-D83A-46BD-B4E3-CF5003731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30664985-B81F-4622-86D1-49B55379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2FFD9A61-5D23-46DB-A09C-4FD91C9D6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7130D180-7040-4C46-891B-47604CF98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C14CCE5A-DFDD-485A-B83D-81B268A97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90346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67388AC-62FA-42F6-81F7-B3D955307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F9681376-DD77-4A3B-A98B-26E2D0D2E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221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A2CF83E9-0BCE-4CE1-A811-F18F99EA1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E1C8E538-C7AA-4532-8721-7CC38195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56260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1491265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34204571-2733-4277-ADF2-B128C7A7E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1FE25A4D-5E0D-43CB-979D-F7DEA7898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9E219C08-5491-4033-9110-316820260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01884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F9F6781-1EBE-4B12-884F-2AC969C17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76473282-6289-4230-975B-968C07689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3168745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7E507A75-868B-45F2-ABE1-CCF28E53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FEC02049-5C94-4576-8F15-2EBC3107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EF1EF262-B015-4022-9541-4479D803D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56180990-34D3-4558-8769-6D3E6D0FD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DF28EB0B-70A9-4D0C-AA52-D4DBFEE37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D5DC6D8-A5DF-4F48-BF76-AED7F1B67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D261E712-2EBB-4BCF-B4B8-F20F263DA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DB605960-2571-4E79-907E-8E8FB539D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1605524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4F16DAA4-A3FC-4869-93AF-4FA554D9D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15C00767-3CDA-40EF-A8A3-72130C993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D06DC8B-BB05-4CE1-9A8E-5088698E5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43B988F4-AC41-4431-AB73-4CB1E9127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32E34DA6-DB53-4D6A-A8DD-2695DEFFD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615C134A-AB18-4620-9012-41E131EF3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FCB7787E-D55E-442A-AAFB-6590134AD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1491265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FEA944A2-DE21-4693-91B2-BA3FA0C56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1491265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EC43891E-7952-488E-85A8-8B69DA441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1491265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6E35D230-64AE-479C-8F5D-74FFFAD06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428C961A-E0C9-4429-AAB7-4EABCD152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755E4240-1A16-44AD-93BA-F28B90D54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71F17EF-E601-43FC-BC6E-D2B746072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52569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23546FDE-EED3-437B-B3CF-D5235CF19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E5F7A84E-55BE-46C2-981C-84885AB5E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E9BE62F4-CDFE-4472-8EA6-12688E85F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CBCE0405-2A5F-4429-A6E7-C8DE3C1E2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629DF22B-5D17-4378-BB9E-53693E7D4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74051F37-379C-4703-97EC-0B431D62F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AFE4FF62-FDC3-407B-8B3E-EE19AACAA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70615A06-2E77-4370-8664-D5C325E94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611EE8DC-4BBC-4D19-B180-F3E53FB4D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4572CC94-5B11-4A8B-8499-AAAD6F564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BCF4602F-D82E-4ED3-A37F-E8897A591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D12AA3AB-9087-41A2-84D3-9E7BA002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1491265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B1E4CB01-B62F-444A-8C4B-BE2A689C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435024FB-390A-4C9B-BAAE-482CA611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71193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58D8E97-0D3B-4888-B99B-C39A0F2FE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BD56E6B-1EC2-4C69-BD3E-488E05380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53398F4-DD41-446F-ABAA-E7FED431E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3C0D1107-1C11-4D33-ABF3-67D659A14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D412486-CF76-4C6D-8C6F-3FA65920C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AD8B26A-FD17-444E-B5E4-5CDC0340C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4F32FD25-C410-4E3A-B30B-88E590199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838D28F-FBB1-4587-8062-45487A9B3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8A6F4149-0753-4250-8297-5FD34506F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1491265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C3BF383-EB7B-4545-9758-68E0FA0A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8B20F1D5-85C8-4E10-A168-14589A9D5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14AE7EFD-9F17-475A-B34D-F35CF92D5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7A79958A-501B-4AFD-A4FC-A62A705B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E15121D7-CF1F-4243-8545-F362A9C43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3EB53B92-A792-425B-A25C-9A0196F31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9FA99CF8-3071-4213-9346-7A42FD5E3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5EEFFE0-E77F-4A3D-A456-41357C1B9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5B022072-97F3-492D-81CD-2B152093C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3FE017BC-ADC6-4CF4-8C00-C66039F21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9394DD87-7F48-4591-B037-DE95E2750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E1FF0773-298F-4A81-86B2-DC10274BC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9256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8820B1A2-C9CA-4820-A6FF-0E5EE27B9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20B78643-588E-4F3A-85CF-D4AE9F6A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1861E3F8-1941-4CFA-9384-06E6ADBA0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D5F0FD6C-8155-44D1-B8E3-2ADCF1A48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9600CDC0-0007-42C5-9B57-CBED8DDDE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A769588E-9B4C-44F6-8BF8-A6664B3D4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3FD7DFF-B550-4D07-99E2-1D03E4687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D9DC60E5-596B-485D-BB0B-E715A72C6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B6389B76-E363-495F-9A8E-CC8FD49B4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DEF149A1-7A6B-46B0-B46D-5265A367F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80A0703E-EAAC-44E6-9017-FDE6CEB7D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47BA8B03-0E30-434E-BECC-38B03BFA9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9B5BB2F9-78CF-4A98-8DE9-606432ACF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9D99A174-FD90-4AB9-A556-132D7025E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17235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C9251D-38DD-47B5-8F14-B3DA58070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461280EC-FCDF-47B6-969C-35022C38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A39EE2F7-1EC4-4787-8802-BA6E0E497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5F9AED85-167E-40D7-8B96-B1D7A9DF7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B15FB35C-EDAD-4A2F-981C-666DF6BA9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431367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A7C293E4-41CA-4677-9BDC-1BA6BF200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65" zoomScaleNormal="65" workbookViewId="0">
      <pane ySplit="1" topLeftCell="A2" activePane="bottomLeft" state="frozen"/>
      <selection pane="bottomLeft" sqref="A1:A104857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7" bestFit="1" customWidth="1"/>
    <col min="52" max="52" width="16.5703125" style="147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3" t="s">
        <v>499</v>
      </c>
      <c r="AZ1" s="144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45"/>
      <c r="AZ2" s="146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new</v>
      </c>
      <c r="C3" s="61" t="s">
        <v>2042</v>
      </c>
      <c r="E3" s="43" t="str">
        <f>IF(F3&lt;&gt;"",IFERROR(VLOOKUP(F3,Категории!A:B,2,0),""),"Требуется категория")</f>
        <v>Требуется категория</v>
      </c>
      <c r="G3" s="63"/>
      <c r="I3" s="149"/>
      <c r="J3" s="57" t="str">
        <f>'1C'!$AF$1</f>
        <v>American Needle</v>
      </c>
      <c r="K3" s="102" t="s">
        <v>820</v>
      </c>
      <c r="L3" s="150" t="str">
        <f>IF(K3&lt;&gt;"",IFERROR(VLOOKUP(A3,'1C'!A:T,8,0),IFERROR(VLOOKUP(K3,Colors!D:E,2,0),"")),"")</f>
        <v>белый</v>
      </c>
      <c r="M3" s="150" t="str">
        <f>IF(K3&lt;&gt;"",IFERROR(VLOOKUP(A3,'1C'!A:T,18,0),IFERROR(VLOOKUP(K3,Colors!D:E,2,0),"")),"")</f>
        <v>белый</v>
      </c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 t="str">
        <f t="shared" si="1"/>
        <v/>
      </c>
      <c r="AR3" s="66"/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54" t="str">
        <f t="shared" si="6"/>
        <v>Требуются кол-во и цена</v>
      </c>
      <c r="BA3" s="45">
        <f>IF(A3&lt;&gt;"",IF(_xlfn.XLOOKUP(A3,'1C'!A:A,'1C'!A:A,0,0)&gt;0,1,0),"")</f>
        <v>0</v>
      </c>
      <c r="BB3" s="155">
        <f>IF(C3&lt;&gt;"",IF(_xlfn.XLOOKUP(C3,'1C'!S:S,'1C'!S:S,0,0)&gt;0,0,1),"")</f>
        <v>1</v>
      </c>
      <c r="BC3" s="73" t="str">
        <f t="shared" si="7"/>
        <v>-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2043</v>
      </c>
      <c r="E4" s="43" t="str">
        <f>IF(F4&lt;&gt;"",IFERROR(VLOOKUP(F4,Категории!A:B,2,0),""),"Требуется категория")</f>
        <v>Требуется категория</v>
      </c>
      <c r="G4" s="63"/>
      <c r="J4" s="57" t="str">
        <f>'1C'!$AF$1</f>
        <v>American Needle</v>
      </c>
      <c r="K4" s="101" t="s">
        <v>2262</v>
      </c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R4" s="66"/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54" t="str">
        <f t="shared" si="6"/>
        <v>Требуются кол-во и цена</v>
      </c>
      <c r="BA4" s="45">
        <f>IF(A4&lt;&gt;"",IF(_xlfn.XLOOKUP(A4,'1C'!A:A,'1C'!A:A,0,0)&gt;0,1,0),"")</f>
        <v>0</v>
      </c>
      <c r="BB4" s="155">
        <f>IF(C4&lt;&gt;"",IF(_xlfn.XLOOKUP(C4,'1C'!S:S,'1C'!S:S,0,0)&gt;0,0,1),"")</f>
        <v>1</v>
      </c>
      <c r="BC4" s="73" t="str">
        <f t="shared" si="7"/>
        <v>-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2044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50" t="str">
        <f>IF(K5&lt;&gt;"",IFERROR(VLOOKUP(A5,'1C'!A:T,18,0),IFERROR(VLOOKUP(K5,Colors!D:E,2,0),"")),"")</f>
        <v>темно-синий</v>
      </c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R5" s="66"/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54" t="str">
        <f t="shared" si="6"/>
        <v>Требуются кол-во и цена</v>
      </c>
      <c r="BA5" s="45">
        <f>IF(A5&lt;&gt;"",IF(_xlfn.XLOOKUP(A5,'1C'!A:A,'1C'!A:A,0,0)&gt;0,1,0),"")</f>
        <v>0</v>
      </c>
      <c r="BB5" s="155">
        <f>IF(C5&lt;&gt;"",IF(_xlfn.XLOOKUP(C5,'1C'!S:S,'1C'!S:S,0,0)&gt;0,0,1),"")</f>
        <v>1</v>
      </c>
      <c r="BC5" s="73" t="str">
        <f t="shared" si="7"/>
        <v>-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2045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American Needle</v>
      </c>
      <c r="K6" s="103" t="s">
        <v>1576</v>
      </c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R6" s="66"/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54" t="str">
        <f t="shared" si="6"/>
        <v>Требуются кол-во и цена</v>
      </c>
      <c r="BA6" s="45">
        <f>IF(A6&lt;&gt;"",IF(_xlfn.XLOOKUP(A6,'1C'!A:A,'1C'!A:A,0,0)&gt;0,1,0),"")</f>
        <v>0</v>
      </c>
      <c r="BB6" s="155">
        <f>IF(C6&lt;&gt;"",IF(_xlfn.XLOOKUP(C6,'1C'!S:S,'1C'!S:S,0,0)&gt;0,0,1),"")</f>
        <v>1</v>
      </c>
      <c r="BC6" s="73" t="str">
        <f t="shared" si="7"/>
        <v>-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2046</v>
      </c>
      <c r="E7" s="43" t="str">
        <f>IF(F7&lt;&gt;"",IFERROR(VLOOKUP(F7,Категории!A:B,2,0),""),"Требуется категория")</f>
        <v>Требуется категория</v>
      </c>
      <c r="G7" s="63"/>
      <c r="J7" s="57" t="str">
        <f>'1C'!$AF$1</f>
        <v>American Needle</v>
      </c>
      <c r="K7" s="103" t="s">
        <v>2263</v>
      </c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R7" s="66"/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54" t="str">
        <f t="shared" si="6"/>
        <v>Требуются кол-во и цена</v>
      </c>
      <c r="BA7" s="45">
        <f>IF(A7&lt;&gt;"",IF(_xlfn.XLOOKUP(A7,'1C'!A:A,'1C'!A:A,0,0)&gt;0,1,0),"")</f>
        <v>0</v>
      </c>
      <c r="BB7" s="155">
        <f>IF(C7&lt;&gt;"",IF(_xlfn.XLOOKUP(C7,'1C'!S:S,'1C'!S:S,0,0)&gt;0,0,1),"")</f>
        <v>1</v>
      </c>
      <c r="BC7" s="73" t="str">
        <f t="shared" si="7"/>
        <v>-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2047</v>
      </c>
      <c r="E8" s="43" t="str">
        <f>IF(F8&lt;&gt;"",IFERROR(VLOOKUP(F8,Категории!A:B,2,0),""),"Требуется категория")</f>
        <v>Требуется категория</v>
      </c>
      <c r="G8" s="63"/>
      <c r="J8" s="57" t="str">
        <f>'1C'!$AF$1</f>
        <v>American Needle</v>
      </c>
      <c r="K8" s="103" t="s">
        <v>2264</v>
      </c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R8" s="66"/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54" t="str">
        <f t="shared" si="6"/>
        <v>Требуются кол-во и цена</v>
      </c>
      <c r="BA8" s="45">
        <f>IF(A8&lt;&gt;"",IF(_xlfn.XLOOKUP(A8,'1C'!A:A,'1C'!A:A,0,0)&gt;0,1,0),"")</f>
        <v>0</v>
      </c>
      <c r="BB8" s="155">
        <f>IF(C8&lt;&gt;"",IF(_xlfn.XLOOKUP(C8,'1C'!S:S,'1C'!S:S,0,0)&gt;0,0,1),"")</f>
        <v>1</v>
      </c>
      <c r="BC8" s="73" t="str">
        <f t="shared" si="7"/>
        <v>-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2048</v>
      </c>
      <c r="E9" s="43" t="str">
        <f>IF(F9&lt;&gt;"",IFERROR(VLOOKUP(F9,Категории!A:B,2,0),""),"Требуется категория")</f>
        <v>Требуется категория</v>
      </c>
      <c r="G9" s="63"/>
      <c r="J9" s="57" t="str">
        <f>'1C'!$AF$1</f>
        <v>American Needle</v>
      </c>
      <c r="K9" s="103" t="s">
        <v>2265</v>
      </c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R9" s="66"/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54" t="str">
        <f t="shared" si="6"/>
        <v>Требуются кол-во и цена</v>
      </c>
      <c r="BA9" s="45">
        <f>IF(A9&lt;&gt;"",IF(_xlfn.XLOOKUP(A9,'1C'!A:A,'1C'!A:A,0,0)&gt;0,1,0),"")</f>
        <v>0</v>
      </c>
      <c r="BB9" s="155">
        <f>IF(C9&lt;&gt;"",IF(_xlfn.XLOOKUP(C9,'1C'!S:S,'1C'!S:S,0,0)&gt;0,0,1),"")</f>
        <v>1</v>
      </c>
      <c r="BC9" s="73" t="str">
        <f t="shared" si="7"/>
        <v>-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2049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50" t="str">
        <f>IF(K10&lt;&gt;"",IFERROR(VLOOKUP(A10,'1C'!A:T,18,0),IFERROR(VLOOKUP(K10,Colors!D:E,2,0),"")),"")</f>
        <v>темно-синий</v>
      </c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R10" s="66"/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54" t="str">
        <f t="shared" si="6"/>
        <v>Требуются кол-во и цена</v>
      </c>
      <c r="BA10" s="45">
        <f>IF(A10&lt;&gt;"",IF(_xlfn.XLOOKUP(A10,'1C'!A:A,'1C'!A:A,0,0)&gt;0,1,0),"")</f>
        <v>0</v>
      </c>
      <c r="BB10" s="155">
        <f>IF(C10&lt;&gt;"",IF(_xlfn.XLOOKUP(C10,'1C'!S:S,'1C'!S:S,0,0)&gt;0,0,1),"")</f>
        <v>1</v>
      </c>
      <c r="BC10" s="73" t="str">
        <f t="shared" si="7"/>
        <v>-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2050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American Needle</v>
      </c>
      <c r="K11" s="103" t="s">
        <v>2266</v>
      </c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R11" s="66"/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54" t="str">
        <f t="shared" si="6"/>
        <v>Требуются кол-во и цена</v>
      </c>
      <c r="BA11" s="45">
        <f>IF(A11&lt;&gt;"",IF(_xlfn.XLOOKUP(A11,'1C'!A:A,'1C'!A:A,0,0)&gt;0,1,0),"")</f>
        <v>0</v>
      </c>
      <c r="BB11" s="155">
        <f>IF(C11&lt;&gt;"",IF(_xlfn.XLOOKUP(C11,'1C'!S:S,'1C'!S:S,0,0)&gt;0,0,1),"")</f>
        <v>1</v>
      </c>
      <c r="BC11" s="73" t="str">
        <f t="shared" si="7"/>
        <v>-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2051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American Needle</v>
      </c>
      <c r="K12" s="103" t="s">
        <v>824</v>
      </c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R12" s="66"/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54" t="str">
        <f t="shared" si="6"/>
        <v>Требуются кол-во и цена</v>
      </c>
      <c r="BA12" s="45">
        <f>IF(A12&lt;&gt;"",IF(_xlfn.XLOOKUP(A12,'1C'!A:A,'1C'!A:A,0,0)&gt;0,1,0),"")</f>
        <v>0</v>
      </c>
      <c r="BB12" s="155">
        <f>IF(C12&lt;&gt;"",IF(_xlfn.XLOOKUP(C12,'1C'!S:S,'1C'!S:S,0,0)&gt;0,0,1),"")</f>
        <v>1</v>
      </c>
      <c r="BC12" s="73" t="str">
        <f t="shared" si="7"/>
        <v>-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2052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American Needle</v>
      </c>
      <c r="K13" s="103" t="s">
        <v>1567</v>
      </c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R13" s="66"/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54" t="str">
        <f t="shared" si="6"/>
        <v>Требуются кол-во и цена</v>
      </c>
      <c r="BA13" s="45">
        <f>IF(A13&lt;&gt;"",IF(_xlfn.XLOOKUP(A13,'1C'!A:A,'1C'!A:A,0,0)&gt;0,1,0),"")</f>
        <v>0</v>
      </c>
      <c r="BB13" s="155">
        <f>IF(C13&lt;&gt;"",IF(_xlfn.XLOOKUP(C13,'1C'!S:S,'1C'!S:S,0,0)&gt;0,0,1),"")</f>
        <v>1</v>
      </c>
      <c r="BC13" s="73" t="str">
        <f t="shared" si="7"/>
        <v>-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2053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American Needle</v>
      </c>
      <c r="K14" s="103" t="s">
        <v>2267</v>
      </c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R14" s="66"/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54" t="str">
        <f t="shared" si="6"/>
        <v>Требуются кол-во и цена</v>
      </c>
      <c r="BA14" s="45">
        <f>IF(A14&lt;&gt;"",IF(_xlfn.XLOOKUP(A14,'1C'!A:A,'1C'!A:A,0,0)&gt;0,1,0),"")</f>
        <v>0</v>
      </c>
      <c r="BB14" s="155">
        <f>IF(C14&lt;&gt;"",IF(_xlfn.XLOOKUP(C14,'1C'!S:S,'1C'!S:S,0,0)&gt;0,0,1),"")</f>
        <v>1</v>
      </c>
      <c r="BC14" s="73" t="str">
        <f t="shared" si="7"/>
        <v>-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2054</v>
      </c>
      <c r="E15" s="43" t="str">
        <f>IF(F15&lt;&gt;"",IFERROR(VLOOKUP(F15,Категории!A:B,2,0),""),"Требуется категория")</f>
        <v>Требуется категория</v>
      </c>
      <c r="G15" s="63"/>
      <c r="J15" s="57" t="str">
        <f>'1C'!$AF$1</f>
        <v>American Needle</v>
      </c>
      <c r="K15" s="103" t="s">
        <v>830</v>
      </c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R15" s="66"/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54" t="str">
        <f t="shared" si="6"/>
        <v>Требуются кол-во и цена</v>
      </c>
      <c r="BA15" s="45">
        <f>IF(A15&lt;&gt;"",IF(_xlfn.XLOOKUP(A15,'1C'!A:A,'1C'!A:A,0,0)&gt;0,1,0),"")</f>
        <v>0</v>
      </c>
      <c r="BB15" s="155">
        <f>IF(C15&lt;&gt;"",IF(_xlfn.XLOOKUP(C15,'1C'!S:S,'1C'!S:S,0,0)&gt;0,0,1),"")</f>
        <v>1</v>
      </c>
      <c r="BC15" s="73" t="str">
        <f t="shared" si="7"/>
        <v>-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new</v>
      </c>
      <c r="C16" s="44" t="s">
        <v>2055</v>
      </c>
      <c r="E16" s="43" t="str">
        <f>IF(F16&lt;&gt;"",IFERROR(VLOOKUP(F16,Категории!A:B,2,0),""),"Требуется категория")</f>
        <v>Требуется категория</v>
      </c>
      <c r="G16" s="63"/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50" t="str">
        <f>IF(K16&lt;&gt;"",IFERROR(VLOOKUP(A16,'1C'!A:T,18,0),IFERROR(VLOOKUP(K16,Colors!D:E,2,0),"")),"")</f>
        <v>черный</v>
      </c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 t="str">
        <f t="shared" si="1"/>
        <v/>
      </c>
      <c r="AR16" s="66"/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54" t="str">
        <f t="shared" si="6"/>
        <v>Требуются кол-во и цена</v>
      </c>
      <c r="BA16" s="45">
        <f>IF(A16&lt;&gt;"",IF(_xlfn.XLOOKUP(A16,'1C'!A:A,'1C'!A:A,0,0)&gt;0,1,0),"")</f>
        <v>0</v>
      </c>
      <c r="BB16" s="155">
        <f>IF(C16&lt;&gt;"",IF(_xlfn.XLOOKUP(C16,'1C'!S:S,'1C'!S:S,0,0)&gt;0,0,1),"")</f>
        <v>1</v>
      </c>
      <c r="BC16" s="73" t="str">
        <f t="shared" si="7"/>
        <v>-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new</v>
      </c>
      <c r="C17" s="44" t="s">
        <v>2056</v>
      </c>
      <c r="E17" s="43" t="str">
        <f>IF(F17&lt;&gt;"",IFERROR(VLOOKUP(F17,Категории!A:B,2,0),""),"Требуется категория")</f>
        <v>Требуется категория</v>
      </c>
      <c r="G17" s="63"/>
      <c r="J17" s="57" t="str">
        <f>'1C'!$AF$1</f>
        <v>American Needle</v>
      </c>
      <c r="K17" s="103" t="s">
        <v>2264</v>
      </c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 t="str">
        <f t="shared" si="1"/>
        <v/>
      </c>
      <c r="AR17" s="66"/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54" t="str">
        <f t="shared" si="6"/>
        <v>Требуются кол-во и цена</v>
      </c>
      <c r="BA17" s="45">
        <f>IF(A17&lt;&gt;"",IF(_xlfn.XLOOKUP(A17,'1C'!A:A,'1C'!A:A,0,0)&gt;0,1,0),"")</f>
        <v>0</v>
      </c>
      <c r="BB17" s="155">
        <f>IF(C17&lt;&gt;"",IF(_xlfn.XLOOKUP(C17,'1C'!S:S,'1C'!S:S,0,0)&gt;0,0,1),"")</f>
        <v>1</v>
      </c>
      <c r="BC17" s="73" t="str">
        <f t="shared" si="7"/>
        <v>-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 t="s">
        <v>2057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50" t="str">
        <f>IF(K18&lt;&gt;"",IFERROR(VLOOKUP(A18,'1C'!A:T,18,0),IFERROR(VLOOKUP(K18,Colors!D:E,2,0),"")),"")</f>
        <v>темно-синий</v>
      </c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 t="str">
        <f t="shared" si="1"/>
        <v/>
      </c>
      <c r="AR18" s="66"/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54" t="str">
        <f t="shared" si="6"/>
        <v>Требуются кол-во и цена</v>
      </c>
      <c r="BA18" s="45">
        <f>IF(A18&lt;&gt;"",IF(_xlfn.XLOOKUP(A18,'1C'!A:A,'1C'!A:A,0,0)&gt;0,1,0),"")</f>
        <v>0</v>
      </c>
      <c r="BB18" s="155">
        <f>IF(C18&lt;&gt;"",IF(_xlfn.XLOOKUP(C18,'1C'!S:S,'1C'!S:S,0,0)&gt;0,0,1),"")</f>
        <v>1</v>
      </c>
      <c r="BC18" s="73" t="str">
        <f t="shared" si="7"/>
        <v>-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50" t="str">
        <f>IF(K19&lt;&gt;"",IFERROR(VLOOKUP(A19,'1C'!A:T,18,0),IFERROR(VLOOKUP(K19,Colors!D:E,2,0),"")),"")</f>
        <v>оливковый</v>
      </c>
      <c r="N19" s="151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tr">
        <f>IF(P19&lt;&gt;"",IFERROR(VLOOKUP(P19,MaterialsTypes!F:G,2,0),IFERROR(VLOOKUP(N19,MaterialsTypes100,2,0),"")),IFERROR(VLOOKUP(N19,MaterialsTypes100,2,0),""))</f>
        <v>Текстиль, ткань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/>
      <c r="AB19" s="58"/>
      <c r="AD19" s="58"/>
      <c r="AQ19" s="57" t="str">
        <f t="shared" si="1"/>
        <v/>
      </c>
      <c r="AR19" s="150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54" t="str">
        <f t="shared" si="6"/>
        <v>Требуются кол-во и цена</v>
      </c>
      <c r="BA19" s="45">
        <f>IF(A19&lt;&gt;"",IF(_xlfn.XLOOKUP(A19,'1C'!A:A,'1C'!A:A,0,0)&gt;0,1,0),"")</f>
        <v>1</v>
      </c>
      <c r="BB19" s="155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2059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50" t="str">
        <f>IF(K20&lt;&gt;"",IFERROR(VLOOKUP(A20,'1C'!A:T,18,0),IFERROR(VLOOKUP(K20,Colors!D:E,2,0),"")),"")</f>
        <v>черный</v>
      </c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R20" s="66"/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54" t="str">
        <f t="shared" si="6"/>
        <v>Требуются кол-во и цена</v>
      </c>
      <c r="BA20" s="45">
        <f>IF(A20&lt;&gt;"",IF(_xlfn.XLOOKUP(A20,'1C'!A:A,'1C'!A:A,0,0)&gt;0,1,0),"")</f>
        <v>0</v>
      </c>
      <c r="BB20" s="155">
        <f>IF(C20&lt;&gt;"",IF(_xlfn.XLOOKUP(C20,'1C'!S:S,'1C'!S:S,0,0)&gt;0,0,1),"")</f>
        <v>1</v>
      </c>
      <c r="BC20" s="73" t="str">
        <f t="shared" si="7"/>
        <v>-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2060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50" t="str">
        <f>IF(K21&lt;&gt;"",IFERROR(VLOOKUP(A21,'1C'!A:T,18,0),IFERROR(VLOOKUP(K21,Colors!D:E,2,0),"")),"")</f>
        <v>черный</v>
      </c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R21" s="66"/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54" t="str">
        <f t="shared" si="6"/>
        <v>Требуются кол-во и цена</v>
      </c>
      <c r="BA21" s="45">
        <f>IF(A21&lt;&gt;"",IF(_xlfn.XLOOKUP(A21,'1C'!A:A,'1C'!A:A,0,0)&gt;0,1,0),"")</f>
        <v>0</v>
      </c>
      <c r="BB21" s="155">
        <f>IF(C21&lt;&gt;"",IF(_xlfn.XLOOKUP(C21,'1C'!S:S,'1C'!S:S,0,0)&gt;0,0,1),"")</f>
        <v>1</v>
      </c>
      <c r="BC21" s="73" t="str">
        <f t="shared" si="7"/>
        <v>-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2061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American Needle</v>
      </c>
      <c r="K22" s="103" t="s">
        <v>2268</v>
      </c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R22" s="66"/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54" t="str">
        <f t="shared" si="6"/>
        <v>Требуются кол-во и цена</v>
      </c>
      <c r="BA22" s="45">
        <f>IF(A22&lt;&gt;"",IF(_xlfn.XLOOKUP(A22,'1C'!A:A,'1C'!A:A,0,0)&gt;0,1,0),"")</f>
        <v>0</v>
      </c>
      <c r="BB22" s="155">
        <f>IF(C22&lt;&gt;"",IF(_xlfn.XLOOKUP(C22,'1C'!S:S,'1C'!S:S,0,0)&gt;0,0,1),"")</f>
        <v>1</v>
      </c>
      <c r="BC22" s="73" t="str">
        <f t="shared" si="7"/>
        <v>-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50" t="str">
        <f>IF(K23&lt;&gt;"",IFERROR(VLOOKUP(A23,'1C'!A:T,18,0),IFERROR(VLOOKUP(K23,Colors!D:E,2,0),"")),"")</f>
        <v>красный</v>
      </c>
      <c r="N23" s="151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tr">
        <f>IF(P23&lt;&gt;"",IFERROR(VLOOKUP(P23,MaterialsTypes!F:G,2,0),IFERROR(VLOOKUP(N23,MaterialsTypes100,2,0),"")),IFERROR(VLOOKUP(N23,MaterialsTypes100,2,0),""))</f>
        <v>Текстиль, ткань</v>
      </c>
      <c r="R23" s="59" t="str">
        <f>IF(A23&lt;&gt;"",_xlfn.XLOOKUP(A23,'1C'!A:A,'1C'!K:K,_xlfn.XLOOKUP(C23,'1C'!S:S,'1C'!K:K,"",0),0),"")</f>
        <v>Унисекс</v>
      </c>
      <c r="S23" s="58"/>
      <c r="V23" s="58"/>
      <c r="X23" s="58"/>
      <c r="Z23" s="58"/>
      <c r="AB23" s="58"/>
      <c r="AD23" s="58"/>
      <c r="AQ23" s="57" t="str">
        <f t="shared" si="1"/>
        <v/>
      </c>
      <c r="AR23" s="150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54" t="str">
        <f t="shared" si="6"/>
        <v>Требуются кол-во и цена</v>
      </c>
      <c r="BA23" s="45">
        <f>IF(A23&lt;&gt;"",IF(_xlfn.XLOOKUP(A23,'1C'!A:A,'1C'!A:A,0,0)&gt;0,1,0),"")</f>
        <v>1</v>
      </c>
      <c r="BB23" s="155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2063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50" t="str">
        <f>IF(K24&lt;&gt;"",IFERROR(VLOOKUP(A24,'1C'!A:T,18,0),IFERROR(VLOOKUP(K24,Colors!D:E,2,0),"")),"")</f>
        <v>черный</v>
      </c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R24" s="66"/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54" t="str">
        <f t="shared" si="6"/>
        <v>Требуются кол-во и цена</v>
      </c>
      <c r="BA24" s="45">
        <f>IF(A24&lt;&gt;"",IF(_xlfn.XLOOKUP(A24,'1C'!A:A,'1C'!A:A,0,0)&gt;0,1,0),"")</f>
        <v>0</v>
      </c>
      <c r="BB24" s="155">
        <f>IF(C24&lt;&gt;"",IF(_xlfn.XLOOKUP(C24,'1C'!S:S,'1C'!S:S,0,0)&gt;0,0,1),"")</f>
        <v>1</v>
      </c>
      <c r="BC24" s="73" t="str">
        <f t="shared" si="7"/>
        <v>-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2064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50" t="str">
        <f>IF(K25&lt;&gt;"",IFERROR(VLOOKUP(A25,'1C'!A:T,18,0),IFERROR(VLOOKUP(K25,Colors!D:E,2,0),"")),"")</f>
        <v>белый</v>
      </c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R25" s="66"/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54" t="str">
        <f t="shared" si="6"/>
        <v>Требуются кол-во и цена</v>
      </c>
      <c r="BA25" s="45">
        <f>IF(A25&lt;&gt;"",IF(_xlfn.XLOOKUP(A25,'1C'!A:A,'1C'!A:A,0,0)&gt;0,1,0),"")</f>
        <v>0</v>
      </c>
      <c r="BB25" s="155">
        <f>IF(C25&lt;&gt;"",IF(_xlfn.XLOOKUP(C25,'1C'!S:S,'1C'!S:S,0,0)&gt;0,0,1),"")</f>
        <v>1</v>
      </c>
      <c r="BC25" s="73" t="str">
        <f t="shared" si="7"/>
        <v>-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50" t="str">
        <f>IF(K26&lt;&gt;"",IFERROR(VLOOKUP(A26,'1C'!A:T,18,0),IFERROR(VLOOKUP(K26,Colors!D:E,2,0),"")),"")</f>
        <v>голубой</v>
      </c>
      <c r="N26" s="151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tr">
        <f>IF(P26&lt;&gt;"",IFERROR(VLOOKUP(P26,MaterialsTypes!F:G,2,0),IFERROR(VLOOKUP(N26,MaterialsTypes100,2,0),"")),IFERROR(VLOOKUP(N26,MaterialsTypes100,2,0),""))</f>
        <v>Текстиль, ткань</v>
      </c>
      <c r="R26" s="59" t="str">
        <f>IF(A26&lt;&gt;"",_xlfn.XLOOKUP(A26,'1C'!A:A,'1C'!K:K,_xlfn.XLOOKUP(C26,'1C'!S:S,'1C'!K:K,"",0),0),"")</f>
        <v>Унисекс</v>
      </c>
      <c r="S26" s="58"/>
      <c r="V26" s="58"/>
      <c r="X26" s="58"/>
      <c r="Z26" s="58"/>
      <c r="AB26" s="58"/>
      <c r="AD26" s="58"/>
      <c r="AQ26" s="57" t="str">
        <f t="shared" si="1"/>
        <v/>
      </c>
      <c r="AR26" s="150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54" t="str">
        <f t="shared" si="6"/>
        <v>Требуются кол-во и цена</v>
      </c>
      <c r="BA26" s="45">
        <f>IF(A26&lt;&gt;"",IF(_xlfn.XLOOKUP(A26,'1C'!A:A,'1C'!A:A,0,0)&gt;0,1,0),"")</f>
        <v>1</v>
      </c>
      <c r="BB26" s="155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2066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American Needle</v>
      </c>
      <c r="K27" s="103" t="s">
        <v>2269</v>
      </c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R27" s="66"/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54" t="str">
        <f t="shared" si="6"/>
        <v>Требуются кол-во и цена</v>
      </c>
      <c r="BA27" s="45">
        <f>IF(A27&lt;&gt;"",IF(_xlfn.XLOOKUP(A27,'1C'!A:A,'1C'!A:A,0,0)&gt;0,1,0),"")</f>
        <v>0</v>
      </c>
      <c r="BB27" s="155">
        <f>IF(C27&lt;&gt;"",IF(_xlfn.XLOOKUP(C27,'1C'!S:S,'1C'!S:S,0,0)&gt;0,0,1),"")</f>
        <v>1</v>
      </c>
      <c r="BC27" s="73" t="str">
        <f t="shared" si="7"/>
        <v>-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2067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50" t="str">
        <f>IF(K28&lt;&gt;"",IFERROR(VLOOKUP(A28,'1C'!A:T,18,0),IFERROR(VLOOKUP(K28,Colors!D:E,2,0),"")),"")</f>
        <v>черный</v>
      </c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R28" s="66"/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54" t="str">
        <f t="shared" si="6"/>
        <v>Требуются кол-во и цена</v>
      </c>
      <c r="BA28" s="45">
        <f>IF(A28&lt;&gt;"",IF(_xlfn.XLOOKUP(A28,'1C'!A:A,'1C'!A:A,0,0)&gt;0,1,0),"")</f>
        <v>0</v>
      </c>
      <c r="BB28" s="155">
        <f>IF(C28&lt;&gt;"",IF(_xlfn.XLOOKUP(C28,'1C'!S:S,'1C'!S:S,0,0)&gt;0,0,1),"")</f>
        <v>1</v>
      </c>
      <c r="BC28" s="73" t="str">
        <f t="shared" si="7"/>
        <v>-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 t="s">
        <v>2068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50" t="str">
        <f>IF(K29&lt;&gt;"",IFERROR(VLOOKUP(A29,'1C'!A:T,18,0),IFERROR(VLOOKUP(K29,Colors!D:E,2,0),"")),"")</f>
        <v>черный</v>
      </c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R29" s="66"/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54" t="str">
        <f t="shared" si="6"/>
        <v>Требуются кол-во и цена</v>
      </c>
      <c r="BA29" s="45">
        <f>IF(A29&lt;&gt;"",IF(_xlfn.XLOOKUP(A29,'1C'!A:A,'1C'!A:A,0,0)&gt;0,1,0),"")</f>
        <v>0</v>
      </c>
      <c r="BB29" s="155">
        <f>IF(C29&lt;&gt;"",IF(_xlfn.XLOOKUP(C29,'1C'!S:S,'1C'!S:S,0,0)&gt;0,0,1),"")</f>
        <v>1</v>
      </c>
      <c r="BC29" s="73" t="str">
        <f t="shared" si="7"/>
        <v>-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new</v>
      </c>
      <c r="C30" s="44" t="s">
        <v>2069</v>
      </c>
      <c r="E30" s="43" t="str">
        <f>IF(F30&lt;&gt;"",IFERROR(VLOOKUP(F30,Категории!A:B,2,0),""),"Требуется категория")</f>
        <v>Требуется категория</v>
      </c>
      <c r="G30" s="63"/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50" t="str">
        <f>IF(K30&lt;&gt;"",IFERROR(VLOOKUP(A30,'1C'!A:T,18,0),IFERROR(VLOOKUP(K30,Colors!D:E,2,0),"")),"")</f>
        <v>белый</v>
      </c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 t="str">
        <f t="shared" si="1"/>
        <v/>
      </c>
      <c r="AR30" s="66"/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54" t="str">
        <f t="shared" si="6"/>
        <v>Требуются кол-во и цена</v>
      </c>
      <c r="BA30" s="45">
        <f>IF(A30&lt;&gt;"",IF(_xlfn.XLOOKUP(A30,'1C'!A:A,'1C'!A:A,0,0)&gt;0,1,0),"")</f>
        <v>0</v>
      </c>
      <c r="BB30" s="155">
        <f>IF(C30&lt;&gt;"",IF(_xlfn.XLOOKUP(C30,'1C'!S:S,'1C'!S:S,0,0)&gt;0,0,1),"")</f>
        <v>1</v>
      </c>
      <c r="BC30" s="73" t="str">
        <f t="shared" si="7"/>
        <v>-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new</v>
      </c>
      <c r="C31" s="44" t="s">
        <v>2070</v>
      </c>
      <c r="E31" s="43" t="str">
        <f>IF(F31&lt;&gt;"",IFERROR(VLOOKUP(F31,Категории!A:B,2,0),""),"Требуется категория")</f>
        <v>Требуется категория</v>
      </c>
      <c r="G31" s="63"/>
      <c r="J31" s="59" t="str">
        <f>'1C'!$AF$1</f>
        <v>American Needle</v>
      </c>
      <c r="K31" s="103" t="s">
        <v>2268</v>
      </c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 t="str">
        <f t="shared" si="1"/>
        <v/>
      </c>
      <c r="AR31" s="66"/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54" t="str">
        <f t="shared" si="6"/>
        <v>Требуются кол-во и цена</v>
      </c>
      <c r="BA31" s="45">
        <f>IF(A31&lt;&gt;"",IF(_xlfn.XLOOKUP(A31,'1C'!A:A,'1C'!A:A,0,0)&gt;0,1,0),"")</f>
        <v>0</v>
      </c>
      <c r="BB31" s="155">
        <f>IF(C31&lt;&gt;"",IF(_xlfn.XLOOKUP(C31,'1C'!S:S,'1C'!S:S,0,0)&gt;0,0,1),"")</f>
        <v>1</v>
      </c>
      <c r="BC31" s="73" t="str">
        <f t="shared" si="7"/>
        <v>-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new</v>
      </c>
      <c r="C32" s="44" t="s">
        <v>2071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American Needle</v>
      </c>
      <c r="K32" s="103" t="s">
        <v>2266</v>
      </c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 t="str">
        <f t="shared" si="1"/>
        <v/>
      </c>
      <c r="AR32" s="66"/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54" t="str">
        <f t="shared" si="6"/>
        <v>Требуются кол-во и цена</v>
      </c>
      <c r="BA32" s="45">
        <f>IF(A32&lt;&gt;"",IF(_xlfn.XLOOKUP(A32,'1C'!A:A,'1C'!A:A,0,0)&gt;0,1,0),"")</f>
        <v>0</v>
      </c>
      <c r="BB32" s="155">
        <f>IF(C32&lt;&gt;"",IF(_xlfn.XLOOKUP(C32,'1C'!S:S,'1C'!S:S,0,0)&gt;0,0,1),"")</f>
        <v>1</v>
      </c>
      <c r="BC32" s="73" t="str">
        <f t="shared" si="7"/>
        <v>-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 t="s">
        <v>2072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American Needle</v>
      </c>
      <c r="K33" s="103" t="s">
        <v>2270</v>
      </c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 t="str">
        <f t="shared" si="1"/>
        <v/>
      </c>
      <c r="AR33" s="66"/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54" t="str">
        <f t="shared" si="6"/>
        <v>Требуются кол-во и цена</v>
      </c>
      <c r="BA33" s="45">
        <f>IF(A33&lt;&gt;"",IF(_xlfn.XLOOKUP(A33,'1C'!A:A,'1C'!A:A,0,0)&gt;0,1,0),"")</f>
        <v>0</v>
      </c>
      <c r="BB33" s="155">
        <f>IF(C33&lt;&gt;"",IF(_xlfn.XLOOKUP(C33,'1C'!S:S,'1C'!S:S,0,0)&gt;0,0,1),"")</f>
        <v>1</v>
      </c>
      <c r="BC33" s="73" t="str">
        <f t="shared" si="7"/>
        <v>-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50" t="str">
        <f>IF(K34&lt;&gt;"",IFERROR(VLOOKUP(A34,'1C'!A:T,18,0),IFERROR(VLOOKUP(K34,Colors!D:E,2,0),"")),"")</f>
        <v>черный</v>
      </c>
      <c r="N34" s="151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8"/>
      <c r="R34" s="59" t="str">
        <f>IF(A34&lt;&gt;"",_xlfn.XLOOKUP(A34,'1C'!A:A,'1C'!K:K,_xlfn.XLOOKUP(C34,'1C'!S:S,'1C'!K:K,"",0),0),"")</f>
        <v>Унисекс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150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54" t="str">
        <f t="shared" si="6"/>
        <v>Требуются кол-во и цена</v>
      </c>
      <c r="BA34" s="45">
        <f>IF(A34&lt;&gt;"",IF(_xlfn.XLOOKUP(A34,'1C'!A:A,'1C'!A:A,0,0)&gt;0,1,0),"")</f>
        <v>1</v>
      </c>
      <c r="BB34" s="155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50" t="str">
        <f>IF(K35&lt;&gt;"",IFERROR(VLOOKUP(A35,'1C'!A:T,18,0),IFERROR(VLOOKUP(K35,Colors!D:E,2,0),"")),"")</f>
        <v>черный</v>
      </c>
      <c r="N35" s="151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8"/>
      <c r="R35" s="59" t="str">
        <f>IF(A35&lt;&gt;"",_xlfn.XLOOKUP(A35,'1C'!A:A,'1C'!K:K,_xlfn.XLOOKUP(C35,'1C'!S:S,'1C'!K:K,"",0),0),"")</f>
        <v>Унисекс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150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54" t="str">
        <f t="shared" si="6"/>
        <v>Требуются кол-во и цена</v>
      </c>
      <c r="BA35" s="45">
        <f>IF(A35&lt;&gt;"",IF(_xlfn.XLOOKUP(A35,'1C'!A:A,'1C'!A:A,0,0)&gt;0,1,0),"")</f>
        <v>1</v>
      </c>
      <c r="BB35" s="155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2075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'1C'!$AF$1</f>
        <v>American Needle</v>
      </c>
      <c r="K36" s="103" t="s">
        <v>1638</v>
      </c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R36" s="66"/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54" t="str">
        <f t="shared" si="6"/>
        <v>Требуются кол-во и цена</v>
      </c>
      <c r="BA36" s="45">
        <f>IF(A36&lt;&gt;"",IF(_xlfn.XLOOKUP(A36,'1C'!A:A,'1C'!A:A,0,0)&gt;0,1,0),"")</f>
        <v>0</v>
      </c>
      <c r="BB36" s="155">
        <f>IF(C36&lt;&gt;"",IF(_xlfn.XLOOKUP(C36,'1C'!S:S,'1C'!S:S,0,0)&gt;0,0,1),"")</f>
        <v>1</v>
      </c>
      <c r="BC36" s="73" t="str">
        <f t="shared" si="7"/>
        <v>-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2076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50" t="str">
        <f>IF(K37&lt;&gt;"",IFERROR(VLOOKUP(A37,'1C'!A:T,18,0),IFERROR(VLOOKUP(K37,Colors!D:E,2,0),"")),"")</f>
        <v>черный</v>
      </c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R37" s="66"/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54" t="str">
        <f t="shared" si="6"/>
        <v>Требуются кол-во и цена</v>
      </c>
      <c r="BA37" s="45">
        <f>IF(A37&lt;&gt;"",IF(_xlfn.XLOOKUP(A37,'1C'!A:A,'1C'!A:A,0,0)&gt;0,1,0),"")</f>
        <v>0</v>
      </c>
      <c r="BB37" s="155">
        <f>IF(C37&lt;&gt;"",IF(_xlfn.XLOOKUP(C37,'1C'!S:S,'1C'!S:S,0,0)&gt;0,0,1),"")</f>
        <v>1</v>
      </c>
      <c r="BC37" s="73" t="str">
        <f t="shared" si="7"/>
        <v>-</v>
      </c>
    </row>
    <row r="38" spans="1:55" ht="128.65" customHeight="1">
      <c r="A38" s="43" t="str">
        <f t="shared" si="0"/>
        <v>21005A-BTTivory-royal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06-143-требуется цвет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1711</v>
      </c>
      <c r="M38" s="66"/>
      <c r="N38" s="151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8"/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150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54" t="str">
        <f t="shared" si="6"/>
        <v>Требуются кол-во и цена</v>
      </c>
      <c r="BA38" s="45">
        <f>IF(A38&lt;&gt;"",IF(_xlfn.XLOOKUP(A38,'1C'!A:A,'1C'!A:A,0,0)&gt;0,1,0),"")</f>
        <v>0</v>
      </c>
      <c r="BB38" s="155">
        <f>IF(C38&lt;&gt;"",IF(_xlfn.XLOOKUP(C38,'1C'!S:S,'1C'!S:S,0,0)&gt;0,0,1),"")</f>
        <v>0</v>
      </c>
      <c r="BC38" s="73">
        <f t="shared" si="7"/>
        <v>1</v>
      </c>
    </row>
    <row r="39" spans="1:55" ht="144" customHeight="1">
      <c r="A39" s="43" t="str">
        <f t="shared" si="0"/>
        <v>21005A-CBSRoyal - 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06-145-требуется цвет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2271</v>
      </c>
      <c r="M39" s="66"/>
      <c r="N39" s="151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8"/>
      <c r="R39" s="59" t="str">
        <f>IF(A39&lt;&gt;"",_xlfn.XLOOKUP(A39,'1C'!A:A,'1C'!K:K,_xlfn.XLOOKUP(C39,'1C'!S:S,'1C'!K:K,"",0),0),"")</f>
        <v>Унисекс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54" t="str">
        <f t="shared" si="6"/>
        <v>Требуются кол-во и цена</v>
      </c>
      <c r="BA39" s="45">
        <f>IF(A39&lt;&gt;"",IF(_xlfn.XLOOKUP(A39,'1C'!A:A,'1C'!A:A,0,0)&gt;0,1,0),"")</f>
        <v>0</v>
      </c>
      <c r="BB39" s="155">
        <f>IF(C39&lt;&gt;"",IF(_xlfn.XLOOKUP(C39,'1C'!S:S,'1C'!S:S,0,0)&gt;0,0,1),"")</f>
        <v>0</v>
      </c>
      <c r="BC39" s="73">
        <f t="shared" si="7"/>
        <v>1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new</v>
      </c>
      <c r="C40" s="44" t="s">
        <v>2079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American Needle</v>
      </c>
      <c r="K40" s="104" t="s">
        <v>1576</v>
      </c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Q40" s="59" t="str">
        <f t="shared" si="1"/>
        <v/>
      </c>
      <c r="AS40" s="56" t="str">
        <f ca="1">IF(BA40&gt;0,_xlfn.XLOOKUP(A40,'1C'!$A:$A,'1C'!P:P,"",0,),IF(AR40&lt;&gt;"",VLOOKUP(AR40,INDIRECT(SUBSTITUTE($J40," ","")&amp;"Manufactures"),3,0),"Требуется код страны"))</f>
        <v>Требуется код страны</v>
      </c>
      <c r="AT40" s="56" t="str">
        <f ca="1">IF(BA40&gt;0,_xlfn.XLOOKUP(A40,'1C'!$A:$A,'1C'!O:O,"",0),IF(AR40&lt;&gt;"",VLOOKUP(AR40,INDIRECT(SUBSTITUTE($J40," ","")&amp;"Manufactures"),2,0),"Требуется код страны"))</f>
        <v>Требуется код страны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Z40" s="154" t="str">
        <f t="shared" si="6"/>
        <v>Требуются кол-во и цена</v>
      </c>
      <c r="BA40" s="45">
        <f>IF(A40&lt;&gt;"",IF(_xlfn.XLOOKUP(A40,'1C'!A:A,'1C'!A:A,0,0)&gt;0,1,0),"")</f>
        <v>0</v>
      </c>
      <c r="BB40" s="155">
        <f>IF(C40&lt;&gt;"",IF(_xlfn.XLOOKUP(C40,'1C'!S:S,'1C'!S:S,0,0)&gt;0,0,1),"")</f>
        <v>1</v>
      </c>
      <c r="BC40" s="73" t="str">
        <f t="shared" si="7"/>
        <v>-</v>
      </c>
    </row>
    <row r="41" spans="1:55" ht="144" customHeight="1">
      <c r="A41" s="43" t="str">
        <f t="shared" si="0"/>
        <v>21005A-CHOIvory - 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06-146-требуется цвет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2272</v>
      </c>
      <c r="L41" s="63"/>
      <c r="M41" s="66"/>
      <c r="N41" s="151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8"/>
      <c r="R41" s="59" t="str">
        <f>IF(A41&lt;&gt;"",_xlfn.XLOOKUP(A41,'1C'!A:A,'1C'!K:K,_xlfn.XLOOKUP(C41,'1C'!S:S,'1C'!K:K,"",0),0),"")</f>
        <v>Унисекс</v>
      </c>
      <c r="S41" s="58"/>
      <c r="V41" s="58"/>
      <c r="X41" s="58"/>
      <c r="Z41" s="58"/>
      <c r="AB41" s="58"/>
      <c r="AD41" s="58"/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Z41" s="154" t="str">
        <f t="shared" si="6"/>
        <v>Требуются кол-во и цена</v>
      </c>
      <c r="BA41" s="45">
        <f>IF(A41&lt;&gt;"",IF(_xlfn.XLOOKUP(A41,'1C'!A:A,'1C'!A:A,0,0)&gt;0,1,0),"")</f>
        <v>0</v>
      </c>
      <c r="BB41" s="155">
        <f>IF(C41&lt;&gt;"",IF(_xlfn.XLOOKUP(C41,'1C'!S:S,'1C'!S:S,0,0)&gt;0,0,1),"")</f>
        <v>0</v>
      </c>
      <c r="BC41" s="73">
        <f t="shared" si="7"/>
        <v>1</v>
      </c>
    </row>
    <row r="42" spans="1:55" ht="119.65" customHeight="1">
      <c r="A42" s="43" t="str">
        <f t="shared" si="0"/>
        <v>21005A-CUGivory - 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06-148-требуется цвет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2273</v>
      </c>
      <c r="M42" s="66"/>
      <c r="N42" s="151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8"/>
      <c r="R42" s="59" t="str">
        <f>IF(A42&lt;&gt;"",_xlfn.XLOOKUP(A42,'1C'!A:A,'1C'!K:K,_xlfn.XLOOKUP(C42,'1C'!S:S,'1C'!K:K,"",0),0),"")</f>
        <v>Унисекс</v>
      </c>
      <c r="S42" s="58"/>
      <c r="V42" s="58"/>
      <c r="X42" s="58"/>
      <c r="Z42" s="58"/>
      <c r="AB42" s="58"/>
      <c r="AD42" s="58"/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Z42" s="154" t="str">
        <f t="shared" si="6"/>
        <v>Требуются кол-во и цена</v>
      </c>
      <c r="BA42" s="45">
        <f>IF(A42&lt;&gt;"",IF(_xlfn.XLOOKUP(A42,'1C'!A:A,'1C'!A:A,0,0)&gt;0,1,0),"")</f>
        <v>0</v>
      </c>
      <c r="BB42" s="155">
        <f>IF(C42&lt;&gt;"",IF(_xlfn.XLOOKUP(C42,'1C'!S:S,'1C'!S:S,0,0)&gt;0,0,1),"")</f>
        <v>0</v>
      </c>
      <c r="BC42" s="73">
        <f t="shared" si="7"/>
        <v>1</v>
      </c>
    </row>
    <row r="43" spans="1:55" ht="144" customHeight="1">
      <c r="A43" s="43" t="str">
        <f t="shared" si="0"/>
        <v>21005A-DTWIvory - 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06-149-требуется цвет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2272</v>
      </c>
      <c r="M43" s="66"/>
      <c r="N43" s="151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8"/>
      <c r="R43" s="59" t="str">
        <f>IF(A43&lt;&gt;"",_xlfn.XLOOKUP(A43,'1C'!A:A,'1C'!K:K,_xlfn.XLOOKUP(C43,'1C'!S:S,'1C'!K:K,"",0),0),"")</f>
        <v>Унисекс</v>
      </c>
      <c r="S43" s="58"/>
      <c r="V43" s="58"/>
      <c r="X43" s="58"/>
      <c r="Z43" s="58"/>
      <c r="AB43" s="58"/>
      <c r="AD43" s="58"/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Z43" s="154" t="str">
        <f t="shared" si="6"/>
        <v>Требуются кол-во и цена</v>
      </c>
      <c r="BA43" s="45">
        <f>IF(A43&lt;&gt;"",IF(_xlfn.XLOOKUP(A43,'1C'!A:A,'1C'!A:A,0,0)&gt;0,1,0),"")</f>
        <v>0</v>
      </c>
      <c r="BB43" s="155">
        <f>IF(C43&lt;&gt;"",IF(_xlfn.XLOOKUP(C43,'1C'!S:S,'1C'!S:S,0,0)&gt;0,0,1),"")</f>
        <v>0</v>
      </c>
      <c r="BC43" s="73">
        <f t="shared" si="7"/>
        <v>1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new</v>
      </c>
      <c r="C44" s="44" t="s">
        <v>2083</v>
      </c>
      <c r="E44" s="43" t="str">
        <f>IF(F44&lt;&gt;"",IFERROR(VLOOKUP(F44,Категории!A:B,2,0),""),"Требуется категория")</f>
        <v>Требуется категория</v>
      </c>
      <c r="G44" s="63"/>
      <c r="J44" s="43" t="str">
        <f>'1C'!$AF$1</f>
        <v>American Needle</v>
      </c>
      <c r="K44" s="104" t="s">
        <v>2274</v>
      </c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Q44" s="59" t="str">
        <f t="shared" si="1"/>
        <v/>
      </c>
      <c r="AS44" s="56" t="str">
        <f ca="1">IF(BA44&gt;0,_xlfn.XLOOKUP(A44,'1C'!$A:$A,'1C'!P:P,"",0,),IF(AR44&lt;&gt;"",VLOOKUP(AR44,INDIRECT(SUBSTITUTE($J44," ","")&amp;"Manufactures"),3,0),"Требуется код страны"))</f>
        <v>Требуется код страны</v>
      </c>
      <c r="AT44" s="56" t="str">
        <f ca="1">IF(BA44&gt;0,_xlfn.XLOOKUP(A44,'1C'!$A:$A,'1C'!O:O,"",0),IF(AR44&lt;&gt;"",VLOOKUP(AR44,INDIRECT(SUBSTITUTE($J44," ","")&amp;"Manufactures"),2,0),"Требуется код страны"))</f>
        <v>Требуется код страны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Z44" s="154" t="str">
        <f t="shared" si="6"/>
        <v>Требуются кол-во и цена</v>
      </c>
      <c r="BA44" s="45">
        <f>IF(A44&lt;&gt;"",IF(_xlfn.XLOOKUP(A44,'1C'!A:A,'1C'!A:A,0,0)&gt;0,1,0),"")</f>
        <v>0</v>
      </c>
      <c r="BB44" s="155">
        <f>IF(C44&lt;&gt;"",IF(_xlfn.XLOOKUP(C44,'1C'!S:S,'1C'!S:S,0,0)&gt;0,0,1),"")</f>
        <v>1</v>
      </c>
      <c r="BC44" s="73" t="str">
        <f t="shared" si="7"/>
        <v>-</v>
      </c>
    </row>
    <row r="45" spans="1:55" ht="124.7" customHeight="1">
      <c r="A45" s="43" t="str">
        <f t="shared" si="0"/>
        <v>21005A-HOGheather 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06-150-требуется цвет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2275</v>
      </c>
      <c r="M45" s="66"/>
      <c r="N45" s="151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8"/>
      <c r="R45" s="59" t="str">
        <f>IF(A45&lt;&gt;"",_xlfn.XLOOKUP(A45,'1C'!A:A,'1C'!K:K,_xlfn.XLOOKUP(C45,'1C'!S:S,'1C'!K:K,"",0),0),"")</f>
        <v>Унисекс</v>
      </c>
      <c r="S45" s="58"/>
      <c r="V45" s="58"/>
      <c r="X45" s="58"/>
      <c r="Z45" s="58"/>
      <c r="AB45" s="58"/>
      <c r="AD45" s="58"/>
      <c r="AQ45" s="59" t="str">
        <f t="shared" si="1"/>
        <v/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Z45" s="154" t="str">
        <f t="shared" si="6"/>
        <v>Требуются кол-во и цена</v>
      </c>
      <c r="BA45" s="45">
        <f>IF(A45&lt;&gt;"",IF(_xlfn.XLOOKUP(A45,'1C'!A:A,'1C'!A:A,0,0)&gt;0,1,0),"")</f>
        <v>0</v>
      </c>
      <c r="BB45" s="155">
        <f>IF(C45&lt;&gt;"",IF(_xlfn.XLOOKUP(C45,'1C'!S:S,'1C'!S:S,0,0)&gt;0,0,1),"")</f>
        <v>0</v>
      </c>
      <c r="BC45" s="73">
        <f t="shared" si="7"/>
        <v>1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50" t="str">
        <f>IF(K46&lt;&gt;"",IFERROR(VLOOKUP(A46,'1C'!A:T,18,0),IFERROR(VLOOKUP(K46,Colors!D:E,2,0),"")),"")</f>
        <v>белый</v>
      </c>
      <c r="N46" s="151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8"/>
      <c r="R46" s="59" t="str">
        <f>IF(A46&lt;&gt;"",_xlfn.XLOOKUP(A46,'1C'!A:A,'1C'!K:K,_xlfn.XLOOKUP(C46,'1C'!S:S,'1C'!K:K,"",0),0),"")</f>
        <v>Унисекс</v>
      </c>
      <c r="S46" s="58"/>
      <c r="V46" s="58"/>
      <c r="X46" s="58"/>
      <c r="Z46" s="58"/>
      <c r="AB46" s="58"/>
      <c r="AD46" s="58"/>
      <c r="AQ46" s="59" t="str">
        <f t="shared" si="1"/>
        <v/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Z46" s="154" t="str">
        <f t="shared" si="6"/>
        <v>Требуются кол-во и цена</v>
      </c>
      <c r="BA46" s="45">
        <f>IF(A46&lt;&gt;"",IF(_xlfn.XLOOKUP(A46,'1C'!A:A,'1C'!A:A,0,0)&gt;0,1,0),"")</f>
        <v>1</v>
      </c>
      <c r="BB46" s="155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new</v>
      </c>
      <c r="C47" s="44" t="s">
        <v>2086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50" t="str">
        <f>IF(K47&lt;&gt;"",IFERROR(VLOOKUP(A47,'1C'!A:T,18,0),IFERROR(VLOOKUP(K47,Colors!D:E,2,0),"")),"")</f>
        <v>черный</v>
      </c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Q47" s="59" t="str">
        <f t="shared" si="1"/>
        <v/>
      </c>
      <c r="AS47" s="56" t="str">
        <f ca="1">IF(BA47&gt;0,_xlfn.XLOOKUP(A47,'1C'!$A:$A,'1C'!P:P,"",0,),IF(AR47&lt;&gt;"",VLOOKUP(AR47,INDIRECT(SUBSTITUTE($J47," ","")&amp;"Manufactures"),3,0),"Требуется код страны"))</f>
        <v>Требуется код страны</v>
      </c>
      <c r="AT47" s="56" t="str">
        <f ca="1">IF(BA47&gt;0,_xlfn.XLOOKUP(A47,'1C'!$A:$A,'1C'!O:O,"",0),IF(AR47&lt;&gt;"",VLOOKUP(AR47,INDIRECT(SUBSTITUTE($J47," ","")&amp;"Manufactures"),2,0),"Требуется код страны"))</f>
        <v>Требуется код страны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Z47" s="154" t="str">
        <f t="shared" si="6"/>
        <v>Требуются кол-во и цена</v>
      </c>
      <c r="BA47" s="45">
        <f>IF(A47&lt;&gt;"",IF(_xlfn.XLOOKUP(A47,'1C'!A:A,'1C'!A:A,0,0)&gt;0,1,0),"")</f>
        <v>0</v>
      </c>
      <c r="BB47" s="155">
        <f>IF(C47&lt;&gt;"",IF(_xlfn.XLOOKUP(C47,'1C'!S:S,'1C'!S:S,0,0)&gt;0,0,1),"")</f>
        <v>1</v>
      </c>
      <c r="BC47" s="73" t="str">
        <f t="shared" si="7"/>
        <v>-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new</v>
      </c>
      <c r="C48" s="44" t="s">
        <v>2087</v>
      </c>
      <c r="E48" s="43" t="str">
        <f>IF(F48&lt;&gt;"",IFERROR(VLOOKUP(F48,Категории!A:B,2,0),""),"Требуется категория")</f>
        <v>Требуется категория</v>
      </c>
      <c r="G48" s="63"/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50" t="str">
        <f>IF(K48&lt;&gt;"",IFERROR(VLOOKUP(A48,'1C'!A:T,18,0),IFERROR(VLOOKUP(K48,Colors!D:E,2,0),"")),"")</f>
        <v>темно-синий</v>
      </c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Q48" s="59" t="str">
        <f t="shared" si="1"/>
        <v/>
      </c>
      <c r="AS48" s="56" t="str">
        <f ca="1">IF(BA48&gt;0,_xlfn.XLOOKUP(A48,'1C'!$A:$A,'1C'!P:P,"",0,),IF(AR48&lt;&gt;"",VLOOKUP(AR48,INDIRECT(SUBSTITUTE($J48," ","")&amp;"Manufactures"),3,0),"Требуется код страны"))</f>
        <v>Требуется код страны</v>
      </c>
      <c r="AT48" s="56" t="str">
        <f ca="1">IF(BA48&gt;0,_xlfn.XLOOKUP(A48,'1C'!$A:$A,'1C'!O:O,"",0),IF(AR48&lt;&gt;"",VLOOKUP(AR48,INDIRECT(SUBSTITUTE($J48," ","")&amp;"Manufactures"),2,0),"Требуется код страны"))</f>
        <v>Требуется код страны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Z48" s="154" t="str">
        <f t="shared" si="6"/>
        <v>Требуются кол-во и цена</v>
      </c>
      <c r="BA48" s="45">
        <f>IF(A48&lt;&gt;"",IF(_xlfn.XLOOKUP(A48,'1C'!A:A,'1C'!A:A,0,0)&gt;0,1,0),"")</f>
        <v>0</v>
      </c>
      <c r="BB48" s="155">
        <f>IF(C48&lt;&gt;"",IF(_xlfn.XLOOKUP(C48,'1C'!S:S,'1C'!S:S,0,0)&gt;0,0,1),"")</f>
        <v>1</v>
      </c>
      <c r="BC48" s="73" t="str">
        <f t="shared" si="7"/>
        <v>-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new</v>
      </c>
      <c r="C49" s="44" t="s">
        <v>2088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American Needle</v>
      </c>
      <c r="K49" s="104" t="s">
        <v>2276</v>
      </c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Q49" s="59" t="str">
        <f t="shared" si="1"/>
        <v/>
      </c>
      <c r="AS49" s="56" t="str">
        <f ca="1">IF(BA49&gt;0,_xlfn.XLOOKUP(A49,'1C'!$A:$A,'1C'!P:P,"",0,),IF(AR49&lt;&gt;"",VLOOKUP(AR49,INDIRECT(SUBSTITUTE($J49," ","")&amp;"Manufactures"),3,0),"Требуется код страны"))</f>
        <v>Требуется код страны</v>
      </c>
      <c r="AT49" s="56" t="str">
        <f ca="1">IF(BA49&gt;0,_xlfn.XLOOKUP(A49,'1C'!$A:$A,'1C'!O:O,"",0),IF(AR49&lt;&gt;"",VLOOKUP(AR49,INDIRECT(SUBSTITUTE($J49," ","")&amp;"Manufactures"),2,0),"Требуется код страны"))</f>
        <v>Требуется код страны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Z49" s="154" t="str">
        <f t="shared" si="6"/>
        <v>Требуются кол-во и цена</v>
      </c>
      <c r="BA49" s="45">
        <f>IF(A49&lt;&gt;"",IF(_xlfn.XLOOKUP(A49,'1C'!A:A,'1C'!A:A,0,0)&gt;0,1,0),"")</f>
        <v>0</v>
      </c>
      <c r="BB49" s="155">
        <f>IF(C49&lt;&gt;"",IF(_xlfn.XLOOKUP(C49,'1C'!S:S,'1C'!S:S,0,0)&gt;0,0,1),"")</f>
        <v>1</v>
      </c>
      <c r="BC49" s="73" t="str">
        <f t="shared" si="7"/>
        <v>-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new</v>
      </c>
      <c r="C50" s="44" t="s">
        <v>2089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50" t="str">
        <f>IF(K50&lt;&gt;"",IFERROR(VLOOKUP(A50,'1C'!A:T,18,0),IFERROR(VLOOKUP(K50,Colors!D:E,2,0),"")),"")</f>
        <v>черный</v>
      </c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Q50" s="59" t="str">
        <f t="shared" si="1"/>
        <v/>
      </c>
      <c r="AS50" s="56" t="str">
        <f ca="1">IF(BA50&gt;0,_xlfn.XLOOKUP(A50,'1C'!$A:$A,'1C'!P:P,"",0,),IF(AR50&lt;&gt;"",VLOOKUP(AR50,INDIRECT(SUBSTITUTE($J50," ","")&amp;"Manufactures"),3,0),"Требуется код страны"))</f>
        <v>Требуется код страны</v>
      </c>
      <c r="AT50" s="56" t="str">
        <f ca="1">IF(BA50&gt;0,_xlfn.XLOOKUP(A50,'1C'!$A:$A,'1C'!O:O,"",0),IF(AR50&lt;&gt;"",VLOOKUP(AR50,INDIRECT(SUBSTITUTE($J50," ","")&amp;"Manufactures"),2,0),"Требуется код страны"))</f>
        <v>Требуется код страны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Z50" s="154" t="str">
        <f t="shared" si="6"/>
        <v>Требуются кол-во и цена</v>
      </c>
      <c r="BA50" s="45">
        <f>IF(A50&lt;&gt;"",IF(_xlfn.XLOOKUP(A50,'1C'!A:A,'1C'!A:A,0,0)&gt;0,1,0),"")</f>
        <v>0</v>
      </c>
      <c r="BB50" s="155">
        <f>IF(C50&lt;&gt;"",IF(_xlfn.XLOOKUP(C50,'1C'!S:S,'1C'!S:S,0,0)&gt;0,0,1),"")</f>
        <v>1</v>
      </c>
      <c r="BC50" s="73" t="str">
        <f t="shared" si="7"/>
        <v>-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new</v>
      </c>
      <c r="C51" s="44" t="s">
        <v>2090</v>
      </c>
      <c r="E51" s="43" t="str">
        <f>IF(F51&lt;&gt;"",IFERROR(VLOOKUP(F51,Категории!A:B,2,0),""),"Требуется категория")</f>
        <v>Требуется категория</v>
      </c>
      <c r="G51" s="63"/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50" t="str">
        <f>IF(K51&lt;&gt;"",IFERROR(VLOOKUP(A51,'1C'!A:T,18,0),IFERROR(VLOOKUP(K51,Colors!D:E,2,0),"")),"")</f>
        <v>черный</v>
      </c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Q51" s="59" t="str">
        <f t="shared" si="1"/>
        <v/>
      </c>
      <c r="AS51" s="56" t="str">
        <f ca="1">IF(BA51&gt;0,_xlfn.XLOOKUP(A51,'1C'!$A:$A,'1C'!P:P,"",0,),IF(AR51&lt;&gt;"",VLOOKUP(AR51,INDIRECT(SUBSTITUTE($J51," ","")&amp;"Manufactures"),3,0),"Требуется код страны"))</f>
        <v>Требуется код страны</v>
      </c>
      <c r="AT51" s="56" t="str">
        <f ca="1">IF(BA51&gt;0,_xlfn.XLOOKUP(A51,'1C'!$A:$A,'1C'!O:O,"",0),IF(AR51&lt;&gt;"",VLOOKUP(AR51,INDIRECT(SUBSTITUTE($J51," ","")&amp;"Manufactures"),2,0),"Требуется код страны"))</f>
        <v>Требуется код страны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Z51" s="154" t="str">
        <f t="shared" si="6"/>
        <v>Требуются кол-во и цена</v>
      </c>
      <c r="BA51" s="45">
        <f>IF(A51&lt;&gt;"",IF(_xlfn.XLOOKUP(A51,'1C'!A:A,'1C'!A:A,0,0)&gt;0,1,0),"")</f>
        <v>0</v>
      </c>
      <c r="BB51" s="155">
        <f>IF(C51&lt;&gt;"",IF(_xlfn.XLOOKUP(C51,'1C'!S:S,'1C'!S:S,0,0)&gt;0,0,1),"")</f>
        <v>1</v>
      </c>
      <c r="BC51" s="73" t="str">
        <f t="shared" si="7"/>
        <v>-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50" t="str">
        <f>IF(K52&lt;&gt;"",IFERROR(VLOOKUP(A52,'1C'!A:T,18,0),IFERROR(VLOOKUP(K52,Colors!D:E,2,0),"")),"")</f>
        <v>синий</v>
      </c>
      <c r="N52" s="151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8"/>
      <c r="R52" s="59" t="str">
        <f>IF(A52&lt;&gt;"",_xlfn.XLOOKUP(A52,'1C'!A:A,'1C'!K:K,_xlfn.XLOOKUP(C52,'1C'!S:S,'1C'!K:K,"",0),0),"")</f>
        <v>Унисекс</v>
      </c>
      <c r="S52" s="58"/>
      <c r="V52" s="58"/>
      <c r="X52" s="58"/>
      <c r="Z52" s="58"/>
      <c r="AB52" s="58"/>
      <c r="AD52" s="58"/>
      <c r="AQ52" s="59" t="str">
        <f t="shared" si="1"/>
        <v/>
      </c>
      <c r="AR52" s="153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Z52" s="154" t="str">
        <f t="shared" si="6"/>
        <v>Требуются кол-во и цена</v>
      </c>
      <c r="BA52" s="45">
        <f>IF(A52&lt;&gt;"",IF(_xlfn.XLOOKUP(A52,'1C'!A:A,'1C'!A:A,0,0)&gt;0,1,0),"")</f>
        <v>1</v>
      </c>
      <c r="BB52" s="155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50" t="str">
        <f>IF(K53&lt;&gt;"",IFERROR(VLOOKUP(A53,'1C'!A:T,18,0),IFERROR(VLOOKUP(K53,Colors!D:E,2,0),"")),"")</f>
        <v>синий</v>
      </c>
      <c r="N53" s="151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8"/>
      <c r="R53" s="59" t="str">
        <f>IF(A53&lt;&gt;"",_xlfn.XLOOKUP(A53,'1C'!A:A,'1C'!K:K,_xlfn.XLOOKUP(C53,'1C'!S:S,'1C'!K:K,"",0),0),"")</f>
        <v>Унисекс</v>
      </c>
      <c r="S53" s="58"/>
      <c r="V53" s="58"/>
      <c r="X53" s="58"/>
      <c r="Z53" s="58"/>
      <c r="AB53" s="58"/>
      <c r="AD53" s="58"/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Z53" s="154" t="str">
        <f t="shared" si="6"/>
        <v>Требуются кол-во и цена</v>
      </c>
      <c r="BA53" s="45">
        <f>IF(A53&lt;&gt;"",IF(_xlfn.XLOOKUP(A53,'1C'!A:A,'1C'!A:A,0,0)&gt;0,1,0),"")</f>
        <v>1</v>
      </c>
      <c r="BB53" s="155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50" t="str">
        <f>IF(K54&lt;&gt;"",IFERROR(VLOOKUP(A54,'1C'!A:T,18,0),IFERROR(VLOOKUP(K54,Colors!D:E,2,0),"")),"")</f>
        <v>синий</v>
      </c>
      <c r="N54" s="151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8"/>
      <c r="R54" s="59" t="str">
        <f>IF(A54&lt;&gt;"",_xlfn.XLOOKUP(A54,'1C'!A:A,'1C'!K:K,_xlfn.XLOOKUP(C54,'1C'!S:S,'1C'!K:K,"",0),0),"")</f>
        <v>Унисекс</v>
      </c>
      <c r="S54" s="58"/>
      <c r="V54" s="58"/>
      <c r="X54" s="58"/>
      <c r="Z54" s="58"/>
      <c r="AB54" s="58"/>
      <c r="AD54" s="58"/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Z54" s="154" t="str">
        <f t="shared" si="6"/>
        <v>Требуются кол-во и цена</v>
      </c>
      <c r="BA54" s="45">
        <f>IF(A54&lt;&gt;"",IF(_xlfn.XLOOKUP(A54,'1C'!A:A,'1C'!A:A,0,0)&gt;0,1,0),"")</f>
        <v>1</v>
      </c>
      <c r="BB54" s="155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50" t="str">
        <f>IF(K55&lt;&gt;"",IFERROR(VLOOKUP(A55,'1C'!A:T,18,0),IFERROR(VLOOKUP(K55,Colors!D:E,2,0),"")),"")</f>
        <v>белый</v>
      </c>
      <c r="N55" s="151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8"/>
      <c r="R55" s="59" t="str">
        <f>IF(A55&lt;&gt;"",_xlfn.XLOOKUP(A55,'1C'!A:A,'1C'!K:K,_xlfn.XLOOKUP(C55,'1C'!S:S,'1C'!K:K,"",0),0),"")</f>
        <v>Унисекс</v>
      </c>
      <c r="S55" s="58"/>
      <c r="V55" s="58"/>
      <c r="X55" s="58"/>
      <c r="Z55" s="58"/>
      <c r="AB55" s="58"/>
      <c r="AD55" s="58"/>
      <c r="AQ55" s="59" t="str">
        <f t="shared" si="1"/>
        <v/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Z55" s="154" t="str">
        <f t="shared" si="6"/>
        <v>Требуются кол-во и цена</v>
      </c>
      <c r="BA55" s="45">
        <f>IF(A55&lt;&gt;"",IF(_xlfn.XLOOKUP(A55,'1C'!A:A,'1C'!A:A,0,0)&gt;0,1,0),"")</f>
        <v>1</v>
      </c>
      <c r="BB55" s="155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new</v>
      </c>
      <c r="C56" s="44" t="s">
        <v>2095</v>
      </c>
      <c r="E56" s="43" t="str">
        <f>IF(F56&lt;&gt;"",IFERROR(VLOOKUP(F56,Категории!A:B,2,0),""),"Требуется категория")</f>
        <v>Требуется категория</v>
      </c>
      <c r="G56" s="63"/>
      <c r="J56" s="43" t="str">
        <f>'1C'!$AF$1</f>
        <v>American Needle</v>
      </c>
      <c r="K56" s="104" t="s">
        <v>1576</v>
      </c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Q56" s="59" t="str">
        <f t="shared" si="1"/>
        <v/>
      </c>
      <c r="AS56" s="56" t="str">
        <f ca="1">IF(BA56&gt;0,_xlfn.XLOOKUP(A56,'1C'!$A:$A,'1C'!P:P,"",0,),IF(AR56&lt;&gt;"",VLOOKUP(AR56,INDIRECT(SUBSTITUTE($J56," ","")&amp;"Manufactures"),3,0),"Требуется код страны"))</f>
        <v>Требуется код страны</v>
      </c>
      <c r="AT56" s="56" t="str">
        <f ca="1">IF(BA56&gt;0,_xlfn.XLOOKUP(A56,'1C'!$A:$A,'1C'!O:O,"",0),IF(AR56&lt;&gt;"",VLOOKUP(AR56,INDIRECT(SUBSTITUTE($J56," ","")&amp;"Manufactures"),2,0),"Требуется код страны"))</f>
        <v>Требуется код страны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Z56" s="154" t="str">
        <f t="shared" si="6"/>
        <v>Требуются кол-во и цена</v>
      </c>
      <c r="BA56" s="45">
        <f>IF(A56&lt;&gt;"",IF(_xlfn.XLOOKUP(A56,'1C'!A:A,'1C'!A:A,0,0)&gt;0,1,0),"")</f>
        <v>0</v>
      </c>
      <c r="BB56" s="155">
        <f>IF(C56&lt;&gt;"",IF(_xlfn.XLOOKUP(C56,'1C'!S:S,'1C'!S:S,0,0)&gt;0,0,1),"")</f>
        <v>1</v>
      </c>
      <c r="BC56" s="73" t="str">
        <f t="shared" si="7"/>
        <v>-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50" t="str">
        <f>IF(K57&lt;&gt;"",IFERROR(VLOOKUP(A57,'1C'!A:T,18,0),IFERROR(VLOOKUP(K57,Colors!D:E,2,0),"")),"")</f>
        <v>синий</v>
      </c>
      <c r="N57" s="151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8"/>
      <c r="R57" s="59" t="str">
        <f>IF(A57&lt;&gt;"",_xlfn.XLOOKUP(A57,'1C'!A:A,'1C'!K:K,_xlfn.XLOOKUP(C57,'1C'!S:S,'1C'!K:K,"",0),0),"")</f>
        <v>Унисекс</v>
      </c>
      <c r="S57" s="58"/>
      <c r="V57" s="58"/>
      <c r="X57" s="58"/>
      <c r="Z57" s="58"/>
      <c r="AB57" s="58"/>
      <c r="AD57" s="58"/>
      <c r="AQ57" s="59" t="str">
        <f t="shared" si="1"/>
        <v/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Z57" s="154" t="str">
        <f t="shared" si="6"/>
        <v>Требуются кол-во и цена</v>
      </c>
      <c r="BA57" s="45">
        <f>IF(A57&lt;&gt;"",IF(_xlfn.XLOOKUP(A57,'1C'!A:A,'1C'!A:A,0,0)&gt;0,1,0),"")</f>
        <v>1</v>
      </c>
      <c r="BB57" s="155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50" t="str">
        <f>IF(K58&lt;&gt;"",IFERROR(VLOOKUP(A58,'1C'!A:T,18,0),IFERROR(VLOOKUP(K58,Colors!D:E,2,0),"")),"")</f>
        <v>синий</v>
      </c>
      <c r="N58" s="151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8"/>
      <c r="R58" s="59" t="str">
        <f>IF(A58&lt;&gt;"",_xlfn.XLOOKUP(A58,'1C'!A:A,'1C'!K:K,_xlfn.XLOOKUP(C58,'1C'!S:S,'1C'!K:K,"",0),0),"")</f>
        <v>Унисекс</v>
      </c>
      <c r="S58" s="58"/>
      <c r="V58" s="58"/>
      <c r="X58" s="58"/>
      <c r="Z58" s="58"/>
      <c r="AB58" s="58"/>
      <c r="AD58" s="58"/>
      <c r="AQ58" s="59" t="str">
        <f t="shared" si="1"/>
        <v/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Z58" s="154" t="str">
        <f t="shared" si="6"/>
        <v>Требуются кол-во и цена</v>
      </c>
      <c r="BA58" s="45">
        <f>IF(A58&lt;&gt;"",IF(_xlfn.XLOOKUP(A58,'1C'!A:A,'1C'!A:A,0,0)&gt;0,1,0),"")</f>
        <v>1</v>
      </c>
      <c r="BB58" s="155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new</v>
      </c>
      <c r="C59" s="44" t="s">
        <v>2098</v>
      </c>
      <c r="E59" s="43" t="str">
        <f>IF(F59&lt;&gt;"",IFERROR(VLOOKUP(F59,Категории!A:B,2,0),""),"Требуется категория")</f>
        <v>Требуется категория</v>
      </c>
      <c r="G59" s="63"/>
      <c r="J59" s="43" t="str">
        <f>'1C'!$AF$1</f>
        <v>American Needle</v>
      </c>
      <c r="K59" s="104" t="s">
        <v>2277</v>
      </c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Q59" s="59" t="str">
        <f t="shared" si="1"/>
        <v/>
      </c>
      <c r="AS59" s="56" t="str">
        <f ca="1">IF(BA59&gt;0,_xlfn.XLOOKUP(A59,'1C'!$A:$A,'1C'!P:P,"",0,),IF(AR59&lt;&gt;"",VLOOKUP(AR59,INDIRECT(SUBSTITUTE($J59," ","")&amp;"Manufactures"),3,0),"Требуется код страны"))</f>
        <v>Требуется код страны</v>
      </c>
      <c r="AT59" s="56" t="str">
        <f ca="1">IF(BA59&gt;0,_xlfn.XLOOKUP(A59,'1C'!$A:$A,'1C'!O:O,"",0),IF(AR59&lt;&gt;"",VLOOKUP(AR59,INDIRECT(SUBSTITUTE($J59," ","")&amp;"Manufactures"),2,0),"Требуется код страны"))</f>
        <v>Требуется код страны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Z59" s="154" t="str">
        <f t="shared" si="6"/>
        <v>Требуются кол-во и цена</v>
      </c>
      <c r="BA59" s="45">
        <f>IF(A59&lt;&gt;"",IF(_xlfn.XLOOKUP(A59,'1C'!A:A,'1C'!A:A,0,0)&gt;0,1,0),"")</f>
        <v>0</v>
      </c>
      <c r="BB59" s="155">
        <f>IF(C59&lt;&gt;"",IF(_xlfn.XLOOKUP(C59,'1C'!S:S,'1C'!S:S,0,0)&gt;0,0,1),"")</f>
        <v>1</v>
      </c>
      <c r="BC59" s="73" t="str">
        <f t="shared" si="7"/>
        <v>-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new</v>
      </c>
      <c r="C60" s="44" t="s">
        <v>2099</v>
      </c>
      <c r="E60" s="43" t="str">
        <f>IF(F60&lt;&gt;"",IFERROR(VLOOKUP(F60,Категории!A:B,2,0),""),"Требуется категория")</f>
        <v>Требуется категория</v>
      </c>
      <c r="G60" s="63"/>
      <c r="J60" s="43" t="str">
        <f>'1C'!$AF$1</f>
        <v>American Needle</v>
      </c>
      <c r="K60" s="104" t="s">
        <v>2278</v>
      </c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Q60" s="59" t="str">
        <f t="shared" si="1"/>
        <v/>
      </c>
      <c r="AS60" s="56" t="str">
        <f ca="1">IF(BA60&gt;0,_xlfn.XLOOKUP(A60,'1C'!$A:$A,'1C'!P:P,"",0,),IF(AR60&lt;&gt;"",VLOOKUP(AR60,INDIRECT(SUBSTITUTE($J60," ","")&amp;"Manufactures"),3,0),"Требуется код страны"))</f>
        <v>Требуется код страны</v>
      </c>
      <c r="AT60" s="56" t="str">
        <f ca="1">IF(BA60&gt;0,_xlfn.XLOOKUP(A60,'1C'!$A:$A,'1C'!O:O,"",0),IF(AR60&lt;&gt;"",VLOOKUP(AR60,INDIRECT(SUBSTITUTE($J60," ","")&amp;"Manufactures"),2,0),"Требуется код страны"))</f>
        <v>Требуется код страны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Z60" s="154" t="str">
        <f t="shared" si="6"/>
        <v>Требуются кол-во и цена</v>
      </c>
      <c r="BA60" s="45">
        <f>IF(A60&lt;&gt;"",IF(_xlfn.XLOOKUP(A60,'1C'!A:A,'1C'!A:A,0,0)&gt;0,1,0),"")</f>
        <v>0</v>
      </c>
      <c r="BB60" s="155">
        <f>IF(C60&lt;&gt;"",IF(_xlfn.XLOOKUP(C60,'1C'!S:S,'1C'!S:S,0,0)&gt;0,0,1),"")</f>
        <v>1</v>
      </c>
      <c r="BC60" s="73" t="str">
        <f t="shared" si="7"/>
        <v>-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new</v>
      </c>
      <c r="C61" s="44" t="s">
        <v>2100</v>
      </c>
      <c r="E61" s="43" t="str">
        <f>IF(F61&lt;&gt;"",IFERROR(VLOOKUP(F61,Категории!A:B,2,0),""),"Требуется категория")</f>
        <v>Требуется категория</v>
      </c>
      <c r="G61" s="63"/>
      <c r="J61" s="43" t="str">
        <f>'1C'!$AF$1</f>
        <v>American Needle</v>
      </c>
      <c r="K61" s="104" t="s">
        <v>2279</v>
      </c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Q61" s="59" t="str">
        <f t="shared" si="1"/>
        <v/>
      </c>
      <c r="AS61" s="56" t="str">
        <f ca="1">IF(BA61&gt;0,_xlfn.XLOOKUP(A61,'1C'!$A:$A,'1C'!P:P,"",0,),IF(AR61&lt;&gt;"",VLOOKUP(AR61,INDIRECT(SUBSTITUTE($J61," ","")&amp;"Manufactures"),3,0),"Требуется код страны"))</f>
        <v>Требуется код страны</v>
      </c>
      <c r="AT61" s="56" t="str">
        <f ca="1">IF(BA61&gt;0,_xlfn.XLOOKUP(A61,'1C'!$A:$A,'1C'!O:O,"",0),IF(AR61&lt;&gt;"",VLOOKUP(AR61,INDIRECT(SUBSTITUTE($J61," ","")&amp;"Manufactures"),2,0),"Требуется код страны"))</f>
        <v>Требуется код страны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Z61" s="154" t="str">
        <f t="shared" si="6"/>
        <v>Требуются кол-во и цена</v>
      </c>
      <c r="BA61" s="45">
        <f>IF(A61&lt;&gt;"",IF(_xlfn.XLOOKUP(A61,'1C'!A:A,'1C'!A:A,0,0)&gt;0,1,0),"")</f>
        <v>0</v>
      </c>
      <c r="BB61" s="155">
        <f>IF(C61&lt;&gt;"",IF(_xlfn.XLOOKUP(C61,'1C'!S:S,'1C'!S:S,0,0)&gt;0,0,1),"")</f>
        <v>1</v>
      </c>
      <c r="BC61" s="73" t="str">
        <f t="shared" si="7"/>
        <v>-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new</v>
      </c>
      <c r="C62" s="44" t="s">
        <v>2101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50" t="str">
        <f>IF(K62&lt;&gt;"",IFERROR(VLOOKUP(A62,'1C'!A:T,18,0),IFERROR(VLOOKUP(K62,Colors!D:E,2,0),"")),"")</f>
        <v>черный</v>
      </c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Q62" s="59" t="str">
        <f t="shared" si="1"/>
        <v/>
      </c>
      <c r="AS62" s="56" t="str">
        <f ca="1">IF(BA62&gt;0,_xlfn.XLOOKUP(A62,'1C'!$A:$A,'1C'!P:P,"",0,),IF(AR62&lt;&gt;"",VLOOKUP(AR62,INDIRECT(SUBSTITUTE($J62," ","")&amp;"Manufactures"),3,0),"Требуется код страны"))</f>
        <v>Требуется код страны</v>
      </c>
      <c r="AT62" s="56" t="str">
        <f ca="1">IF(BA62&gt;0,_xlfn.XLOOKUP(A62,'1C'!$A:$A,'1C'!O:O,"",0),IF(AR62&lt;&gt;"",VLOOKUP(AR62,INDIRECT(SUBSTITUTE($J62," ","")&amp;"Manufactures"),2,0),"Требуется код страны"))</f>
        <v>Требуется код страны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Z62" s="154" t="str">
        <f t="shared" si="6"/>
        <v>Требуются кол-во и цена</v>
      </c>
      <c r="BA62" s="45">
        <f>IF(A62&lt;&gt;"",IF(_xlfn.XLOOKUP(A62,'1C'!A:A,'1C'!A:A,0,0)&gt;0,1,0),"")</f>
        <v>0</v>
      </c>
      <c r="BB62" s="155">
        <f>IF(C62&lt;&gt;"",IF(_xlfn.XLOOKUP(C62,'1C'!S:S,'1C'!S:S,0,0)&gt;0,0,1),"")</f>
        <v>1</v>
      </c>
      <c r="BC62" s="73" t="str">
        <f t="shared" si="7"/>
        <v>-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new</v>
      </c>
      <c r="C63" s="44" t="s">
        <v>2102</v>
      </c>
      <c r="E63" s="43" t="str">
        <f>IF(F63&lt;&gt;"",IFERROR(VLOOKUP(F63,Категории!A:B,2,0),""),"Требуется категория")</f>
        <v>Требуется категория</v>
      </c>
      <c r="G63" s="63"/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50" t="str">
        <f>IF(K63&lt;&gt;"",IFERROR(VLOOKUP(A63,'1C'!A:T,18,0),IFERROR(VLOOKUP(K63,Colors!D:E,2,0),"")),"")</f>
        <v>черный</v>
      </c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Q63" s="59" t="str">
        <f t="shared" si="1"/>
        <v/>
      </c>
      <c r="AS63" s="56" t="str">
        <f ca="1">IF(BA63&gt;0,_xlfn.XLOOKUP(A63,'1C'!$A:$A,'1C'!P:P,"",0,),IF(AR63&lt;&gt;"",VLOOKUP(AR63,INDIRECT(SUBSTITUTE($J63," ","")&amp;"Manufactures"),3,0),"Требуется код страны"))</f>
        <v>Требуется код страны</v>
      </c>
      <c r="AT63" s="56" t="str">
        <f ca="1">IF(BA63&gt;0,_xlfn.XLOOKUP(A63,'1C'!$A:$A,'1C'!O:O,"",0),IF(AR63&lt;&gt;"",VLOOKUP(AR63,INDIRECT(SUBSTITUTE($J63," ","")&amp;"Manufactures"),2,0),"Требуется код страны"))</f>
        <v>Требуется код страны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Z63" s="154" t="str">
        <f t="shared" si="6"/>
        <v>Требуются кол-во и цена</v>
      </c>
      <c r="BA63" s="45">
        <f>IF(A63&lt;&gt;"",IF(_xlfn.XLOOKUP(A63,'1C'!A:A,'1C'!A:A,0,0)&gt;0,1,0),"")</f>
        <v>0</v>
      </c>
      <c r="BB63" s="155">
        <f>IF(C63&lt;&gt;"",IF(_xlfn.XLOOKUP(C63,'1C'!S:S,'1C'!S:S,0,0)&gt;0,0,1),"")</f>
        <v>1</v>
      </c>
      <c r="BC63" s="73" t="str">
        <f t="shared" si="7"/>
        <v>-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new</v>
      </c>
      <c r="C64" s="44" t="s">
        <v>2103</v>
      </c>
      <c r="E64" s="43" t="str">
        <f>IF(F64&lt;&gt;"",IFERROR(VLOOKUP(F64,Категории!A:B,2,0),""),"Требуется категория")</f>
        <v>Требуется категория</v>
      </c>
      <c r="G64" s="63"/>
      <c r="J64" s="43" t="str">
        <f>'1C'!$AF$1</f>
        <v>American Needle</v>
      </c>
      <c r="K64" s="104" t="s">
        <v>2280</v>
      </c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Q64" s="59" t="str">
        <f t="shared" si="1"/>
        <v/>
      </c>
      <c r="AS64" s="56" t="str">
        <f ca="1">IF(BA64&gt;0,_xlfn.XLOOKUP(A64,'1C'!$A:$A,'1C'!P:P,"",0,),IF(AR64&lt;&gt;"",VLOOKUP(AR64,INDIRECT(SUBSTITUTE($J64," ","")&amp;"Manufactures"),3,0),"Требуется код страны"))</f>
        <v>Требуется код страны</v>
      </c>
      <c r="AT64" s="56" t="str">
        <f ca="1">IF(BA64&gt;0,_xlfn.XLOOKUP(A64,'1C'!$A:$A,'1C'!O:O,"",0),IF(AR64&lt;&gt;"",VLOOKUP(AR64,INDIRECT(SUBSTITUTE($J64," ","")&amp;"Manufactures"),2,0),"Требуется код страны"))</f>
        <v>Требуется код страны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Z64" s="154" t="str">
        <f t="shared" si="6"/>
        <v>Требуются кол-во и цена</v>
      </c>
      <c r="BA64" s="45">
        <f>IF(A64&lt;&gt;"",IF(_xlfn.XLOOKUP(A64,'1C'!A:A,'1C'!A:A,0,0)&gt;0,1,0),"")</f>
        <v>0</v>
      </c>
      <c r="BB64" s="155">
        <f>IF(C64&lt;&gt;"",IF(_xlfn.XLOOKUP(C64,'1C'!S:S,'1C'!S:S,0,0)&gt;0,0,1),"")</f>
        <v>1</v>
      </c>
      <c r="BC64" s="73" t="str">
        <f t="shared" si="7"/>
        <v>-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new</v>
      </c>
      <c r="C65" s="44" t="s">
        <v>2104</v>
      </c>
      <c r="E65" s="43" t="str">
        <f>IF(F65&lt;&gt;"",IFERROR(VLOOKUP(F65,Категории!A:B,2,0),""),"Требуется категория")</f>
        <v>Требуется категория</v>
      </c>
      <c r="G65" s="63"/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50" t="str">
        <f>IF(K65&lt;&gt;"",IFERROR(VLOOKUP(A65,'1C'!A:T,18,0),IFERROR(VLOOKUP(K65,Colors!D:E,2,0),"")),"")</f>
        <v>черный</v>
      </c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Q65" s="59" t="str">
        <f t="shared" si="1"/>
        <v/>
      </c>
      <c r="AS65" s="56" t="str">
        <f ca="1">IF(BA65&gt;0,_xlfn.XLOOKUP(A65,'1C'!$A:$A,'1C'!P:P,"",0,),IF(AR65&lt;&gt;"",VLOOKUP(AR65,INDIRECT(SUBSTITUTE($J65," ","")&amp;"Manufactures"),3,0),"Требуется код страны"))</f>
        <v>Требуется код страны</v>
      </c>
      <c r="AT65" s="56" t="str">
        <f ca="1">IF(BA65&gt;0,_xlfn.XLOOKUP(A65,'1C'!$A:$A,'1C'!O:O,"",0),IF(AR65&lt;&gt;"",VLOOKUP(AR65,INDIRECT(SUBSTITUTE($J65," ","")&amp;"Manufactures"),2,0),"Требуется код страны"))</f>
        <v>Требуется код страны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Z65" s="154" t="str">
        <f t="shared" si="6"/>
        <v>Требуются кол-во и цена</v>
      </c>
      <c r="BA65" s="45">
        <f>IF(A65&lt;&gt;"",IF(_xlfn.XLOOKUP(A65,'1C'!A:A,'1C'!A:A,0,0)&gt;0,1,0),"")</f>
        <v>0</v>
      </c>
      <c r="BB65" s="155">
        <f>IF(C65&lt;&gt;"",IF(_xlfn.XLOOKUP(C65,'1C'!S:S,'1C'!S:S,0,0)&gt;0,0,1),"")</f>
        <v>1</v>
      </c>
      <c r="BC65" s="73" t="str">
        <f t="shared" si="7"/>
        <v>-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new</v>
      </c>
      <c r="C66" s="44" t="s">
        <v>2105</v>
      </c>
      <c r="E66" s="43" t="str">
        <f>IF(F66&lt;&gt;"",IFERROR(VLOOKUP(F66,Категории!A:B,2,0),""),"Требуется категория")</f>
        <v>Требуется категория</v>
      </c>
      <c r="G66" s="63"/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50" t="str">
        <f>IF(K66&lt;&gt;"",IFERROR(VLOOKUP(A66,'1C'!A:T,18,0),IFERROR(VLOOKUP(K66,Colors!D:E,2,0),"")),"")</f>
        <v>темно-синий</v>
      </c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Q66" s="59" t="str">
        <f t="shared" si="1"/>
        <v/>
      </c>
      <c r="AS66" s="56" t="str">
        <f ca="1">IF(BA66&gt;0,_xlfn.XLOOKUP(A66,'1C'!$A:$A,'1C'!P:P,"",0,),IF(AR66&lt;&gt;"",VLOOKUP(AR66,INDIRECT(SUBSTITUTE($J66," ","")&amp;"Manufactures"),3,0),"Требуется код страны"))</f>
        <v>Требуется код страны</v>
      </c>
      <c r="AT66" s="56" t="str">
        <f ca="1">IF(BA66&gt;0,_xlfn.XLOOKUP(A66,'1C'!$A:$A,'1C'!O:O,"",0),IF(AR66&lt;&gt;"",VLOOKUP(AR66,INDIRECT(SUBSTITUTE($J66," ","")&amp;"Manufactures"),2,0),"Требуется код страны"))</f>
        <v>Требуется код страны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Z66" s="154" t="str">
        <f t="shared" si="6"/>
        <v>Требуются кол-во и цена</v>
      </c>
      <c r="BA66" s="45">
        <f>IF(A66&lt;&gt;"",IF(_xlfn.XLOOKUP(A66,'1C'!A:A,'1C'!A:A,0,0)&gt;0,1,0),"")</f>
        <v>0</v>
      </c>
      <c r="BB66" s="155">
        <f>IF(C66&lt;&gt;"",IF(_xlfn.XLOOKUP(C66,'1C'!S:S,'1C'!S:S,0,0)&gt;0,0,1),"")</f>
        <v>1</v>
      </c>
      <c r="BC66" s="73" t="str">
        <f t="shared" si="7"/>
        <v>-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new</v>
      </c>
      <c r="C67" s="44" t="s">
        <v>2106</v>
      </c>
      <c r="E67" s="43" t="str">
        <f>IF(F67&lt;&gt;"",IFERROR(VLOOKUP(F67,Категории!A:B,2,0),""),"Требуется категория")</f>
        <v>Требуется категория</v>
      </c>
      <c r="G67" s="63"/>
      <c r="J67" s="43" t="str">
        <f>'1C'!$AF$1</f>
        <v>American Needle</v>
      </c>
      <c r="K67" s="104" t="s">
        <v>2264</v>
      </c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Q67" s="59" t="str">
        <f t="shared" si="1"/>
        <v/>
      </c>
      <c r="AS67" s="56" t="str">
        <f ca="1">IF(BA67&gt;0,_xlfn.XLOOKUP(A67,'1C'!$A:$A,'1C'!P:P,"",0,),IF(AR67&lt;&gt;"",VLOOKUP(AR67,INDIRECT(SUBSTITUTE($J67," ","")&amp;"Manufactures"),3,0),"Требуется код страны"))</f>
        <v>Требуется код страны</v>
      </c>
      <c r="AT67" s="56" t="str">
        <f ca="1">IF(BA67&gt;0,_xlfn.XLOOKUP(A67,'1C'!$A:$A,'1C'!O:O,"",0),IF(AR67&lt;&gt;"",VLOOKUP(AR67,INDIRECT(SUBSTITUTE($J67," ","")&amp;"Manufactures"),2,0),"Требуется код страны"))</f>
        <v>Требуется код страны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Z67" s="154" t="str">
        <f t="shared" si="6"/>
        <v>Требуются кол-во и цена</v>
      </c>
      <c r="BA67" s="45">
        <f>IF(A67&lt;&gt;"",IF(_xlfn.XLOOKUP(A67,'1C'!A:A,'1C'!A:A,0,0)&gt;0,1,0),"")</f>
        <v>0</v>
      </c>
      <c r="BB67" s="155">
        <f>IF(C67&lt;&gt;"",IF(_xlfn.XLOOKUP(C67,'1C'!S:S,'1C'!S:S,0,0)&gt;0,0,1),"")</f>
        <v>1</v>
      </c>
      <c r="BC67" s="73" t="str">
        <f t="shared" si="7"/>
        <v>-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new</v>
      </c>
      <c r="C68" s="44" t="s">
        <v>2107</v>
      </c>
      <c r="E68" s="43" t="str">
        <f>IF(F68&lt;&gt;"",IFERROR(VLOOKUP(F68,Категории!A:B,2,0),""),"Требуется категория")</f>
        <v>Требуется категория</v>
      </c>
      <c r="G68" s="63"/>
      <c r="J68" s="43" t="str">
        <f>'1C'!$AF$1</f>
        <v>American Needle</v>
      </c>
      <c r="K68" s="104" t="s">
        <v>2281</v>
      </c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Q68" s="59" t="str">
        <f t="shared" si="1"/>
        <v/>
      </c>
      <c r="AS68" s="56" t="str">
        <f ca="1">IF(BA68&gt;0,_xlfn.XLOOKUP(A68,'1C'!$A:$A,'1C'!P:P,"",0,),IF(AR68&lt;&gt;"",VLOOKUP(AR68,INDIRECT(SUBSTITUTE($J68," ","")&amp;"Manufactures"),3,0),"Требуется код страны"))</f>
        <v>Требуется код страны</v>
      </c>
      <c r="AT68" s="56" t="str">
        <f ca="1">IF(BA68&gt;0,_xlfn.XLOOKUP(A68,'1C'!$A:$A,'1C'!O:O,"",0),IF(AR68&lt;&gt;"",VLOOKUP(AR68,INDIRECT(SUBSTITUTE($J68," ","")&amp;"Manufactures"),2,0),"Требуется код страны"))</f>
        <v>Требуется код страны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Z68" s="154" t="str">
        <f t="shared" si="6"/>
        <v>Требуются кол-во и цена</v>
      </c>
      <c r="BA68" s="45">
        <f>IF(A68&lt;&gt;"",IF(_xlfn.XLOOKUP(A68,'1C'!A:A,'1C'!A:A,0,0)&gt;0,1,0),"")</f>
        <v>0</v>
      </c>
      <c r="BB68" s="155">
        <f>IF(C68&lt;&gt;"",IF(_xlfn.XLOOKUP(C68,'1C'!S:S,'1C'!S:S,0,0)&gt;0,0,1),"")</f>
        <v>1</v>
      </c>
      <c r="BC68" s="73" t="str">
        <f t="shared" si="7"/>
        <v>-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new</v>
      </c>
      <c r="C69" s="44" t="s">
        <v>2108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50" t="str">
        <f>IF(K69&lt;&gt;"",IFERROR(VLOOKUP(A69,'1C'!A:T,18,0),IFERROR(VLOOKUP(K69,Colors!D:E,2,0),"")),"")</f>
        <v>темно-синий</v>
      </c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Q69" s="59" t="str">
        <f t="shared" si="1"/>
        <v/>
      </c>
      <c r="AS69" s="56" t="str">
        <f ca="1">IF(BA69&gt;0,_xlfn.XLOOKUP(A69,'1C'!$A:$A,'1C'!P:P,"",0,),IF(AR69&lt;&gt;"",VLOOKUP(AR69,INDIRECT(SUBSTITUTE($J69," ","")&amp;"Manufactures"),3,0),"Требуется код страны"))</f>
        <v>Требуется код страны</v>
      </c>
      <c r="AT69" s="56" t="str">
        <f ca="1">IF(BA69&gt;0,_xlfn.XLOOKUP(A69,'1C'!$A:$A,'1C'!O:O,"",0),IF(AR69&lt;&gt;"",VLOOKUP(AR69,INDIRECT(SUBSTITUTE($J69," ","")&amp;"Manufactures"),2,0),"Требуется код страны"))</f>
        <v>Требуется код страны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Z69" s="154" t="str">
        <f t="shared" si="6"/>
        <v>Требуются кол-во и цена</v>
      </c>
      <c r="BA69" s="45">
        <f>IF(A69&lt;&gt;"",IF(_xlfn.XLOOKUP(A69,'1C'!A:A,'1C'!A:A,0,0)&gt;0,1,0),"")</f>
        <v>0</v>
      </c>
      <c r="BB69" s="155">
        <f>IF(C69&lt;&gt;"",IF(_xlfn.XLOOKUP(C69,'1C'!S:S,'1C'!S:S,0,0)&gt;0,0,1),"")</f>
        <v>1</v>
      </c>
      <c r="BC69" s="73" t="str">
        <f t="shared" si="7"/>
        <v>-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new</v>
      </c>
      <c r="C70" s="44" t="s">
        <v>2109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American Needle</v>
      </c>
      <c r="K70" s="104" t="s">
        <v>2282</v>
      </c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Q70" s="59" t="str">
        <f t="shared" si="1"/>
        <v/>
      </c>
      <c r="AS70" s="56" t="str">
        <f ca="1">IF(BA70&gt;0,_xlfn.XLOOKUP(A70,'1C'!$A:$A,'1C'!P:P,"",0,),IF(AR70&lt;&gt;"",VLOOKUP(AR70,INDIRECT(SUBSTITUTE($J70," ","")&amp;"Manufactures"),3,0),"Требуется код страны"))</f>
        <v>Требуется код страны</v>
      </c>
      <c r="AT70" s="56" t="str">
        <f ca="1">IF(BA70&gt;0,_xlfn.XLOOKUP(A70,'1C'!$A:$A,'1C'!O:O,"",0),IF(AR70&lt;&gt;"",VLOOKUP(AR70,INDIRECT(SUBSTITUTE($J70," ","")&amp;"Manufactures"),2,0),"Требуется код страны"))</f>
        <v>Требуется код страны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Z70" s="154" t="str">
        <f t="shared" si="6"/>
        <v>Требуются кол-во и цена</v>
      </c>
      <c r="BA70" s="45">
        <f>IF(A70&lt;&gt;"",IF(_xlfn.XLOOKUP(A70,'1C'!A:A,'1C'!A:A,0,0)&gt;0,1,0),"")</f>
        <v>0</v>
      </c>
      <c r="BB70" s="155">
        <f>IF(C70&lt;&gt;"",IF(_xlfn.XLOOKUP(C70,'1C'!S:S,'1C'!S:S,0,0)&gt;0,0,1),"")</f>
        <v>1</v>
      </c>
      <c r="BC70" s="73" t="str">
        <f t="shared" si="7"/>
        <v>-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new</v>
      </c>
      <c r="C71" s="44" t="s">
        <v>2110</v>
      </c>
      <c r="E71" s="43" t="str">
        <f>IF(F71&lt;&gt;"",IFERROR(VLOOKUP(F71,Категории!A:B,2,0),""),"Требуется категория")</f>
        <v>Требуется категория</v>
      </c>
      <c r="G71" s="63"/>
      <c r="J71" s="43" t="str">
        <f>'1C'!$AF$1</f>
        <v>American Needle</v>
      </c>
      <c r="K71" s="104" t="s">
        <v>2283</v>
      </c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Q71" s="59" t="str">
        <f t="shared" si="1"/>
        <v/>
      </c>
      <c r="AS71" s="56" t="str">
        <f ca="1">IF(BA71&gt;0,_xlfn.XLOOKUP(A71,'1C'!$A:$A,'1C'!P:P,"",0,),IF(AR71&lt;&gt;"",VLOOKUP(AR71,INDIRECT(SUBSTITUTE($J71," ","")&amp;"Manufactures"),3,0),"Требуется код страны"))</f>
        <v>Требуется код страны</v>
      </c>
      <c r="AT71" s="56" t="str">
        <f ca="1">IF(BA71&gt;0,_xlfn.XLOOKUP(A71,'1C'!$A:$A,'1C'!O:O,"",0),IF(AR71&lt;&gt;"",VLOOKUP(AR71,INDIRECT(SUBSTITUTE($J71," ","")&amp;"Manufactures"),2,0),"Требуется код страны"))</f>
        <v>Требуется код страны</v>
      </c>
      <c r="AU71" s="76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Z71" s="154" t="str">
        <f t="shared" si="6"/>
        <v>Требуются кол-во и цена</v>
      </c>
      <c r="BA71" s="45">
        <f>IF(A71&lt;&gt;"",IF(_xlfn.XLOOKUP(A71,'1C'!A:A,'1C'!A:A,0,0)&gt;0,1,0),"")</f>
        <v>0</v>
      </c>
      <c r="BB71" s="155">
        <f>IF(C71&lt;&gt;"",IF(_xlfn.XLOOKUP(C71,'1C'!S:S,'1C'!S:S,0,0)&gt;0,0,1),"")</f>
        <v>1</v>
      </c>
      <c r="BC71" s="73" t="str">
        <f t="shared" si="7"/>
        <v>-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new</v>
      </c>
      <c r="C72" s="44" t="s">
        <v>2111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'1C'!$AF$1</f>
        <v>American Needle</v>
      </c>
      <c r="K72" s="104" t="s">
        <v>2284</v>
      </c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Q72" s="59" t="str">
        <f t="shared" si="1"/>
        <v/>
      </c>
      <c r="AS72" s="56" t="str">
        <f ca="1">IF(BA72&gt;0,_xlfn.XLOOKUP(A72,'1C'!$A:$A,'1C'!P:P,"",0,),IF(AR72&lt;&gt;"",VLOOKUP(AR72,INDIRECT(SUBSTITUTE($J72," ","")&amp;"Manufactures"),3,0),"Требуется код страны"))</f>
        <v>Требуется код страны</v>
      </c>
      <c r="AT72" s="56" t="str">
        <f ca="1">IF(BA72&gt;0,_xlfn.XLOOKUP(A72,'1C'!$A:$A,'1C'!O:O,"",0),IF(AR72&lt;&gt;"",VLOOKUP(AR72,INDIRECT(SUBSTITUTE($J72," ","")&amp;"Manufactures"),2,0),"Требуется код страны"))</f>
        <v>Требуется код страны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Z72" s="154" t="str">
        <f t="shared" si="6"/>
        <v>Требуются кол-во и цена</v>
      </c>
      <c r="BA72" s="45">
        <f>IF(A72&lt;&gt;"",IF(_xlfn.XLOOKUP(A72,'1C'!A:A,'1C'!A:A,0,0)&gt;0,1,0),"")</f>
        <v>0</v>
      </c>
      <c r="BB72" s="155">
        <f>IF(C72&lt;&gt;"",IF(_xlfn.XLOOKUP(C72,'1C'!S:S,'1C'!S:S,0,0)&gt;0,0,1),"")</f>
        <v>1</v>
      </c>
      <c r="BC72" s="73" t="str">
        <f t="shared" si="7"/>
        <v>-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new</v>
      </c>
      <c r="C73" s="44" t="s">
        <v>2112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'1C'!$AF$1</f>
        <v>American Needle</v>
      </c>
      <c r="K73" s="104" t="s">
        <v>2285</v>
      </c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Q73" s="59" t="str">
        <f t="shared" si="1"/>
        <v/>
      </c>
      <c r="AS73" s="56" t="str">
        <f ca="1">IF(BA73&gt;0,_xlfn.XLOOKUP(A73,'1C'!$A:$A,'1C'!P:P,"",0,),IF(AR73&lt;&gt;"",VLOOKUP(AR73,INDIRECT(SUBSTITUTE($J73," ","")&amp;"Manufactures"),3,0),"Требуется код страны"))</f>
        <v>Требуется код страны</v>
      </c>
      <c r="AT73" s="56" t="str">
        <f ca="1">IF(BA73&gt;0,_xlfn.XLOOKUP(A73,'1C'!$A:$A,'1C'!O:O,"",0),IF(AR73&lt;&gt;"",VLOOKUP(AR73,INDIRECT(SUBSTITUTE($J73," ","")&amp;"Manufactures"),2,0),"Требуется код страны"))</f>
        <v>Требуется код страны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Z73" s="154" t="str">
        <f t="shared" si="6"/>
        <v>Требуются кол-во и цена</v>
      </c>
      <c r="BA73" s="45">
        <f>IF(A73&lt;&gt;"",IF(_xlfn.XLOOKUP(A73,'1C'!A:A,'1C'!A:A,0,0)&gt;0,1,0),"")</f>
        <v>0</v>
      </c>
      <c r="BB73" s="155">
        <f>IF(C73&lt;&gt;"",IF(_xlfn.XLOOKUP(C73,'1C'!S:S,'1C'!S:S,0,0)&gt;0,0,1),"")</f>
        <v>1</v>
      </c>
      <c r="BC73" s="73" t="str">
        <f t="shared" si="7"/>
        <v>-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new</v>
      </c>
      <c r="C74" s="44" t="s">
        <v>2113</v>
      </c>
      <c r="E74" s="43" t="str">
        <f>IF(F74&lt;&gt;"",IFERROR(VLOOKUP(F74,Категории!A:B,2,0),""),"Требуется категория")</f>
        <v>Требуется категория</v>
      </c>
      <c r="G74" s="63"/>
      <c r="J74" s="43" t="str">
        <f>'1C'!$AF$1</f>
        <v>American Needle</v>
      </c>
      <c r="K74" s="104" t="s">
        <v>2286</v>
      </c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Q74" s="59" t="str">
        <f t="shared" si="1"/>
        <v/>
      </c>
      <c r="AS74" s="56" t="str">
        <f ca="1">IF(BA74&gt;0,_xlfn.XLOOKUP(A74,'1C'!$A:$A,'1C'!P:P,"",0,),IF(AR74&lt;&gt;"",VLOOKUP(AR74,INDIRECT(SUBSTITUTE($J74," ","")&amp;"Manufactures"),3,0),"Требуется код страны"))</f>
        <v>Требуется код страны</v>
      </c>
      <c r="AT74" s="56" t="str">
        <f ca="1">IF(BA74&gt;0,_xlfn.XLOOKUP(A74,'1C'!$A:$A,'1C'!O:O,"",0),IF(AR74&lt;&gt;"",VLOOKUP(AR74,INDIRECT(SUBSTITUTE($J74," ","")&amp;"Manufactures"),2,0),"Требуется код страны"))</f>
        <v>Требуется код страны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Z74" s="154" t="str">
        <f t="shared" si="6"/>
        <v>Требуются кол-во и цена</v>
      </c>
      <c r="BA74" s="45">
        <f>IF(A74&lt;&gt;"",IF(_xlfn.XLOOKUP(A74,'1C'!A:A,'1C'!A:A,0,0)&gt;0,1,0),"")</f>
        <v>0</v>
      </c>
      <c r="BB74" s="155">
        <f>IF(C74&lt;&gt;"",IF(_xlfn.XLOOKUP(C74,'1C'!S:S,'1C'!S:S,0,0)&gt;0,0,1),"")</f>
        <v>1</v>
      </c>
      <c r="BC74" s="73" t="str">
        <f t="shared" si="7"/>
        <v>-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new</v>
      </c>
      <c r="C75" s="44" t="s">
        <v>2114</v>
      </c>
      <c r="E75" s="43" t="str">
        <f>IF(F75&lt;&gt;"",IFERROR(VLOOKUP(F75,Категории!A:B,2,0),""),"Требуется категория")</f>
        <v>Требуется категория</v>
      </c>
      <c r="G75" s="63"/>
      <c r="J75" s="43" t="str">
        <f>'1C'!$AF$1</f>
        <v>American Needle</v>
      </c>
      <c r="K75" s="104" t="s">
        <v>2287</v>
      </c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Q75" s="59" t="str">
        <f t="shared" si="1"/>
        <v/>
      </c>
      <c r="AS75" s="56" t="str">
        <f ca="1">IF(BA75&gt;0,_xlfn.XLOOKUP(A75,'1C'!$A:$A,'1C'!P:P,"",0,),IF(AR75&lt;&gt;"",VLOOKUP(AR75,INDIRECT(SUBSTITUTE($J75," ","")&amp;"Manufactures"),3,0),"Требуется код страны"))</f>
        <v>Требуется код страны</v>
      </c>
      <c r="AT75" s="56" t="str">
        <f ca="1">IF(BA75&gt;0,_xlfn.XLOOKUP(A75,'1C'!$A:$A,'1C'!O:O,"",0),IF(AR75&lt;&gt;"",VLOOKUP(AR75,INDIRECT(SUBSTITUTE($J75," ","")&amp;"Manufactures"),2,0),"Требуется код страны"))</f>
        <v>Требуется код страны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Z75" s="154" t="str">
        <f t="shared" si="6"/>
        <v>Требуются кол-во и цена</v>
      </c>
      <c r="BA75" s="45">
        <f>IF(A75&lt;&gt;"",IF(_xlfn.XLOOKUP(A75,'1C'!A:A,'1C'!A:A,0,0)&gt;0,1,0),"")</f>
        <v>0</v>
      </c>
      <c r="BB75" s="155">
        <f>IF(C75&lt;&gt;"",IF(_xlfn.XLOOKUP(C75,'1C'!S:S,'1C'!S:S,0,0)&gt;0,0,1),"")</f>
        <v>1</v>
      </c>
      <c r="BC75" s="73" t="str">
        <f t="shared" si="7"/>
        <v>-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new</v>
      </c>
      <c r="C76" s="44" t="s">
        <v>2115</v>
      </c>
      <c r="E76" s="43" t="str">
        <f>IF(F76&lt;&gt;"",IFERROR(VLOOKUP(F76,Категории!A:B,2,0),""),"Требуется категория")</f>
        <v>Требуется категория</v>
      </c>
      <c r="G76" s="63"/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50" t="str">
        <f>IF(K76&lt;&gt;"",IFERROR(VLOOKUP(A76,'1C'!A:T,18,0),IFERROR(VLOOKUP(K76,Colors!D:E,2,0),"")),"")</f>
        <v>черный</v>
      </c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Q76" s="59" t="str">
        <f t="shared" si="1"/>
        <v/>
      </c>
      <c r="AS76" s="56" t="str">
        <f ca="1">IF(BA76&gt;0,_xlfn.XLOOKUP(A76,'1C'!$A:$A,'1C'!P:P,"",0,),IF(AR76&lt;&gt;"",VLOOKUP(AR76,INDIRECT(SUBSTITUTE($J76," ","")&amp;"Manufactures"),3,0),"Требуется код страны"))</f>
        <v>Требуется код страны</v>
      </c>
      <c r="AT76" s="56" t="str">
        <f ca="1">IF(BA76&gt;0,_xlfn.XLOOKUP(A76,'1C'!$A:$A,'1C'!O:O,"",0),IF(AR76&lt;&gt;"",VLOOKUP(AR76,INDIRECT(SUBSTITUTE($J76," ","")&amp;"Manufactures"),2,0),"Требуется код страны"))</f>
        <v>Требуется код страны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Z76" s="154" t="str">
        <f t="shared" si="6"/>
        <v>Требуются кол-во и цена</v>
      </c>
      <c r="BA76" s="45">
        <f>IF(A76&lt;&gt;"",IF(_xlfn.XLOOKUP(A76,'1C'!A:A,'1C'!A:A,0,0)&gt;0,1,0),"")</f>
        <v>0</v>
      </c>
      <c r="BB76" s="155">
        <f>IF(C76&lt;&gt;"",IF(_xlfn.XLOOKUP(C76,'1C'!S:S,'1C'!S:S,0,0)&gt;0,0,1),"")</f>
        <v>1</v>
      </c>
      <c r="BC76" s="73" t="str">
        <f t="shared" si="7"/>
        <v>-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new</v>
      </c>
      <c r="C77" s="44" t="s">
        <v>2116</v>
      </c>
      <c r="E77" s="43" t="str">
        <f>IF(F77&lt;&gt;"",IFERROR(VLOOKUP(F77,Категории!A:B,2,0),""),"Требуется категория")</f>
        <v>Требуется категория</v>
      </c>
      <c r="G77" s="63"/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50" t="str">
        <f>IF(K77&lt;&gt;"",IFERROR(VLOOKUP(A77,'1C'!A:T,18,0),IFERROR(VLOOKUP(K77,Colors!D:E,2,0),"")),"")</f>
        <v>черный</v>
      </c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Q77" s="59" t="str">
        <f t="shared" si="1"/>
        <v/>
      </c>
      <c r="AS77" s="56" t="str">
        <f ca="1">IF(BA77&gt;0,_xlfn.XLOOKUP(A77,'1C'!$A:$A,'1C'!P:P,"",0,),IF(AR77&lt;&gt;"",VLOOKUP(AR77,INDIRECT(SUBSTITUTE($J77," ","")&amp;"Manufactures"),3,0),"Требуется код страны"))</f>
        <v>Требуется код страны</v>
      </c>
      <c r="AT77" s="56" t="str">
        <f ca="1">IF(BA77&gt;0,_xlfn.XLOOKUP(A77,'1C'!$A:$A,'1C'!O:O,"",0),IF(AR77&lt;&gt;"",VLOOKUP(AR77,INDIRECT(SUBSTITUTE($J77," ","")&amp;"Manufactures"),2,0),"Требуется код страны"))</f>
        <v>Требуется код страны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Z77" s="154" t="str">
        <f t="shared" si="6"/>
        <v>Требуются кол-во и цена</v>
      </c>
      <c r="BA77" s="45">
        <f>IF(A77&lt;&gt;"",IF(_xlfn.XLOOKUP(A77,'1C'!A:A,'1C'!A:A,0,0)&gt;0,1,0),"")</f>
        <v>0</v>
      </c>
      <c r="BB77" s="155">
        <f>IF(C77&lt;&gt;"",IF(_xlfn.XLOOKUP(C77,'1C'!S:S,'1C'!S:S,0,0)&gt;0,0,1),"")</f>
        <v>1</v>
      </c>
      <c r="BC77" s="73" t="str">
        <f t="shared" si="7"/>
        <v>-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new</v>
      </c>
      <c r="C78" s="44" t="s">
        <v>2117</v>
      </c>
      <c r="E78" s="43" t="str">
        <f>IF(F78&lt;&gt;"",IFERROR(VLOOKUP(F78,Категории!A:B,2,0),""),"Требуется категория")</f>
        <v>Требуется категория</v>
      </c>
      <c r="G78" s="63"/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50" t="str">
        <f>IF(K78&lt;&gt;"",IFERROR(VLOOKUP(A78,'1C'!A:T,18,0),IFERROR(VLOOKUP(K78,Colors!D:E,2,0),"")),"")</f>
        <v>черный</v>
      </c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Q78" s="59" t="str">
        <f t="shared" si="1"/>
        <v/>
      </c>
      <c r="AS78" s="56" t="str">
        <f ca="1">IF(BA78&gt;0,_xlfn.XLOOKUP(A78,'1C'!$A:$A,'1C'!P:P,"",0,),IF(AR78&lt;&gt;"",VLOOKUP(AR78,INDIRECT(SUBSTITUTE($J78," ","")&amp;"Manufactures"),3,0),"Требуется код страны"))</f>
        <v>Требуется код страны</v>
      </c>
      <c r="AT78" s="56" t="str">
        <f ca="1">IF(BA78&gt;0,_xlfn.XLOOKUP(A78,'1C'!$A:$A,'1C'!O:O,"",0),IF(AR78&lt;&gt;"",VLOOKUP(AR78,INDIRECT(SUBSTITUTE($J78," ","")&amp;"Manufactures"),2,0),"Требуется код страны"))</f>
        <v>Требуется код страны</v>
      </c>
      <c r="AU78" s="76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Z78" s="154" t="str">
        <f t="shared" si="6"/>
        <v>Требуются кол-во и цена</v>
      </c>
      <c r="BA78" s="45">
        <f>IF(A78&lt;&gt;"",IF(_xlfn.XLOOKUP(A78,'1C'!A:A,'1C'!A:A,0,0)&gt;0,1,0),"")</f>
        <v>0</v>
      </c>
      <c r="BB78" s="155">
        <f>IF(C78&lt;&gt;"",IF(_xlfn.XLOOKUP(C78,'1C'!S:S,'1C'!S:S,0,0)&gt;0,0,1),"")</f>
        <v>1</v>
      </c>
      <c r="BC78" s="73" t="str">
        <f t="shared" si="7"/>
        <v>-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new</v>
      </c>
      <c r="C79" s="44" t="s">
        <v>2118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50" t="str">
        <f>IF(K79&lt;&gt;"",IFERROR(VLOOKUP(A79,'1C'!A:T,18,0),IFERROR(VLOOKUP(K79,Colors!D:E,2,0),"")),"")</f>
        <v>черный</v>
      </c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Q79" s="59" t="str">
        <f t="shared" si="1"/>
        <v/>
      </c>
      <c r="AS79" s="56" t="str">
        <f ca="1">IF(BA79&gt;0,_xlfn.XLOOKUP(A79,'1C'!$A:$A,'1C'!P:P,"",0,),IF(AR79&lt;&gt;"",VLOOKUP(AR79,INDIRECT(SUBSTITUTE($J79," ","")&amp;"Manufactures"),3,0),"Требуется код страны"))</f>
        <v>Требуется код страны</v>
      </c>
      <c r="AT79" s="56" t="str">
        <f ca="1">IF(BA79&gt;0,_xlfn.XLOOKUP(A79,'1C'!$A:$A,'1C'!O:O,"",0),IF(AR79&lt;&gt;"",VLOOKUP(AR79,INDIRECT(SUBSTITUTE($J79," ","")&amp;"Manufactures"),2,0),"Требуется код страны"))</f>
        <v>Требуется код страны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Z79" s="154" t="str">
        <f t="shared" si="6"/>
        <v>Требуются кол-во и цена</v>
      </c>
      <c r="BA79" s="45">
        <f>IF(A79&lt;&gt;"",IF(_xlfn.XLOOKUP(A79,'1C'!A:A,'1C'!A:A,0,0)&gt;0,1,0),"")</f>
        <v>0</v>
      </c>
      <c r="BB79" s="155">
        <f>IF(C79&lt;&gt;"",IF(_xlfn.XLOOKUP(C79,'1C'!S:S,'1C'!S:S,0,0)&gt;0,0,1),"")</f>
        <v>1</v>
      </c>
      <c r="BC79" s="73" t="str">
        <f t="shared" si="7"/>
        <v>-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new</v>
      </c>
      <c r="C80" s="44" t="s">
        <v>2119</v>
      </c>
      <c r="E80" s="43" t="str">
        <f>IF(F80&lt;&gt;"",IFERROR(VLOOKUP(F80,Категории!A:B,2,0),""),"Требуется категория")</f>
        <v>Требуется категория</v>
      </c>
      <c r="G80" s="63"/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50" t="str">
        <f>IF(K80&lt;&gt;"",IFERROR(VLOOKUP(A80,'1C'!A:T,18,0),IFERROR(VLOOKUP(K80,Colors!D:E,2,0),"")),"")</f>
        <v>темно-синий</v>
      </c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Q80" s="59" t="str">
        <f t="shared" si="1"/>
        <v/>
      </c>
      <c r="AS80" s="56" t="str">
        <f ca="1">IF(BA80&gt;0,_xlfn.XLOOKUP(A80,'1C'!$A:$A,'1C'!P:P,"",0,),IF(AR80&lt;&gt;"",VLOOKUP(AR80,INDIRECT(SUBSTITUTE($J80," ","")&amp;"Manufactures"),3,0),"Требуется код страны"))</f>
        <v>Требуется код страны</v>
      </c>
      <c r="AT80" s="56" t="str">
        <f ca="1">IF(BA80&gt;0,_xlfn.XLOOKUP(A80,'1C'!$A:$A,'1C'!O:O,"",0),IF(AR80&lt;&gt;"",VLOOKUP(AR80,INDIRECT(SUBSTITUTE($J80," ","")&amp;"Manufactures"),2,0),"Требуется код страны"))</f>
        <v>Требуется код страны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Z80" s="154" t="str">
        <f t="shared" si="6"/>
        <v>Требуются кол-во и цена</v>
      </c>
      <c r="BA80" s="45">
        <f>IF(A80&lt;&gt;"",IF(_xlfn.XLOOKUP(A80,'1C'!A:A,'1C'!A:A,0,0)&gt;0,1,0),"")</f>
        <v>0</v>
      </c>
      <c r="BB80" s="155">
        <f>IF(C80&lt;&gt;"",IF(_xlfn.XLOOKUP(C80,'1C'!S:S,'1C'!S:S,0,0)&gt;0,0,1),"")</f>
        <v>1</v>
      </c>
      <c r="BC80" s="73" t="str">
        <f t="shared" si="7"/>
        <v>-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new</v>
      </c>
      <c r="C81" s="44" t="s">
        <v>2120</v>
      </c>
      <c r="E81" s="43" t="str">
        <f>IF(F81&lt;&gt;"",IFERROR(VLOOKUP(F81,Категории!A:B,2,0),""),"Требуется категория")</f>
        <v>Требуется категория</v>
      </c>
      <c r="G81" s="63"/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50" t="str">
        <f>IF(K81&lt;&gt;"",IFERROR(VLOOKUP(A81,'1C'!A:T,18,0),IFERROR(VLOOKUP(K81,Colors!D:E,2,0),"")),"")</f>
        <v>черный</v>
      </c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Q81" s="59" t="str">
        <f t="shared" si="1"/>
        <v/>
      </c>
      <c r="AS81" s="56" t="str">
        <f ca="1">IF(BA81&gt;0,_xlfn.XLOOKUP(A81,'1C'!$A:$A,'1C'!P:P,"",0,),IF(AR81&lt;&gt;"",VLOOKUP(AR81,INDIRECT(SUBSTITUTE($J81," ","")&amp;"Manufactures"),3,0),"Требуется код страны"))</f>
        <v>Требуется код страны</v>
      </c>
      <c r="AT81" s="56" t="str">
        <f ca="1">IF(BA81&gt;0,_xlfn.XLOOKUP(A81,'1C'!$A:$A,'1C'!O:O,"",0),IF(AR81&lt;&gt;"",VLOOKUP(AR81,INDIRECT(SUBSTITUTE($J81," ","")&amp;"Manufactures"),2,0),"Требуется код страны"))</f>
        <v>Требуется код страны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Z81" s="154" t="str">
        <f t="shared" si="6"/>
        <v>Требуются кол-во и цена</v>
      </c>
      <c r="BA81" s="45">
        <f>IF(A81&lt;&gt;"",IF(_xlfn.XLOOKUP(A81,'1C'!A:A,'1C'!A:A,0,0)&gt;0,1,0),"")</f>
        <v>0</v>
      </c>
      <c r="BB81" s="155">
        <f>IF(C81&lt;&gt;"",IF(_xlfn.XLOOKUP(C81,'1C'!S:S,'1C'!S:S,0,0)&gt;0,0,1),"")</f>
        <v>1</v>
      </c>
      <c r="BC81" s="73" t="str">
        <f t="shared" si="7"/>
        <v>-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new</v>
      </c>
      <c r="C82" s="44" t="s">
        <v>2121</v>
      </c>
      <c r="E82" s="43" t="str">
        <f>IF(F82&lt;&gt;"",IFERROR(VLOOKUP(F82,Категории!A:B,2,0),""),"Требуется категория")</f>
        <v>Требуется категория</v>
      </c>
      <c r="G82" s="63"/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50" t="str">
        <f>IF(K82&lt;&gt;"",IFERROR(VLOOKUP(A82,'1C'!A:T,18,0),IFERROR(VLOOKUP(K82,Colors!D:E,2,0),"")),"")</f>
        <v>черный</v>
      </c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Q82" s="59" t="str">
        <f t="shared" si="1"/>
        <v/>
      </c>
      <c r="AS82" s="56" t="str">
        <f ca="1">IF(BA82&gt;0,_xlfn.XLOOKUP(A82,'1C'!$A:$A,'1C'!P:P,"",0,),IF(AR82&lt;&gt;"",VLOOKUP(AR82,INDIRECT(SUBSTITUTE($J82," ","")&amp;"Manufactures"),3,0),"Требуется код страны"))</f>
        <v>Требуется код страны</v>
      </c>
      <c r="AT82" s="56" t="str">
        <f ca="1">IF(BA82&gt;0,_xlfn.XLOOKUP(A82,'1C'!$A:$A,'1C'!O:O,"",0),IF(AR82&lt;&gt;"",VLOOKUP(AR82,INDIRECT(SUBSTITUTE($J82," ","")&amp;"Manufactures"),2,0),"Требуется код страны"))</f>
        <v>Требуется код страны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Z82" s="154" t="str">
        <f t="shared" si="6"/>
        <v>Требуются кол-во и цена</v>
      </c>
      <c r="BA82" s="45">
        <f>IF(A82&lt;&gt;"",IF(_xlfn.XLOOKUP(A82,'1C'!A:A,'1C'!A:A,0,0)&gt;0,1,0),"")</f>
        <v>0</v>
      </c>
      <c r="BB82" s="155">
        <f>IF(C82&lt;&gt;"",IF(_xlfn.XLOOKUP(C82,'1C'!S:S,'1C'!S:S,0,0)&gt;0,0,1),"")</f>
        <v>1</v>
      </c>
      <c r="BC82" s="73" t="str">
        <f t="shared" si="7"/>
        <v>-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new</v>
      </c>
      <c r="C83" s="44" t="s">
        <v>2122</v>
      </c>
      <c r="E83" s="43" t="str">
        <f>IF(F83&lt;&gt;"",IFERROR(VLOOKUP(F83,Категории!A:B,2,0),""),"Требуется категория")</f>
        <v>Требуется категория</v>
      </c>
      <c r="G83" s="63"/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50" t="str">
        <f>IF(K83&lt;&gt;"",IFERROR(VLOOKUP(A83,'1C'!A:T,18,0),IFERROR(VLOOKUP(K83,Colors!D:E,2,0),"")),"")</f>
        <v>темно-синий</v>
      </c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Q83" s="59" t="str">
        <f t="shared" si="1"/>
        <v/>
      </c>
      <c r="AS83" s="56" t="str">
        <f ca="1">IF(BA83&gt;0,_xlfn.XLOOKUP(A83,'1C'!$A:$A,'1C'!P:P,"",0,),IF(AR83&lt;&gt;"",VLOOKUP(AR83,INDIRECT(SUBSTITUTE($J83," ","")&amp;"Manufactures"),3,0),"Требуется код страны"))</f>
        <v>Требуется код страны</v>
      </c>
      <c r="AT83" s="56" t="str">
        <f ca="1">IF(BA83&gt;0,_xlfn.XLOOKUP(A83,'1C'!$A:$A,'1C'!O:O,"",0),IF(AR83&lt;&gt;"",VLOOKUP(AR83,INDIRECT(SUBSTITUTE($J83," ","")&amp;"Manufactures"),2,0),"Требуется код страны"))</f>
        <v>Требуется код страны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Z83" s="154" t="str">
        <f t="shared" si="6"/>
        <v>Требуются кол-во и цена</v>
      </c>
      <c r="BA83" s="45">
        <f>IF(A83&lt;&gt;"",IF(_xlfn.XLOOKUP(A83,'1C'!A:A,'1C'!A:A,0,0)&gt;0,1,0),"")</f>
        <v>0</v>
      </c>
      <c r="BB83" s="155">
        <f>IF(C83&lt;&gt;"",IF(_xlfn.XLOOKUP(C83,'1C'!S:S,'1C'!S:S,0,0)&gt;0,0,1),"")</f>
        <v>1</v>
      </c>
      <c r="BC83" s="73" t="str">
        <f t="shared" si="7"/>
        <v>-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new</v>
      </c>
      <c r="C84" s="44" t="s">
        <v>2123</v>
      </c>
      <c r="E84" s="43" t="str">
        <f>IF(F84&lt;&gt;"",IFERROR(VLOOKUP(F84,Категории!A:B,2,0),""),"Требуется категория")</f>
        <v>Требуется категория</v>
      </c>
      <c r="G84" s="63"/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50" t="str">
        <f>IF(K84&lt;&gt;"",IFERROR(VLOOKUP(A84,'1C'!A:T,18,0),IFERROR(VLOOKUP(K84,Colors!D:E,2,0),"")),"")</f>
        <v>черный</v>
      </c>
      <c r="O84" s="65"/>
      <c r="Q84" s="58"/>
      <c r="AQ84" s="59" t="str">
        <f t="shared" si="1"/>
        <v/>
      </c>
      <c r="AS84" s="56" t="str">
        <f ca="1">IF(BA84&gt;0,_xlfn.XLOOKUP(A84,'1C'!$A:$A,'1C'!P:P,"",0,),IF(AR84&lt;&gt;"",VLOOKUP(AR84,INDIRECT(SUBSTITUTE($J84," ","")&amp;"Manufactures"),3,0),"Требуется код страны"))</f>
        <v>Требуется код страны</v>
      </c>
      <c r="AT84" s="56" t="str">
        <f ca="1">IF(BA84&gt;0,_xlfn.XLOOKUP(A84,'1C'!$A:$A,'1C'!O:O,"",0),IF(AR84&lt;&gt;"",VLOOKUP(AR84,INDIRECT(SUBSTITUTE($J84," ","")&amp;"Manufactures"),2,0),"Требуется код страны"))</f>
        <v>Требуется код страны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Z84" s="154" t="str">
        <f t="shared" si="6"/>
        <v>Требуются кол-во и цена</v>
      </c>
      <c r="BA84" s="45">
        <f>IF(A84&lt;&gt;"",IF(_xlfn.XLOOKUP(A84,'1C'!A:A,'1C'!A:A,0,0)&gt;0,1,0),"")</f>
        <v>0</v>
      </c>
      <c r="BB84" s="156">
        <f>IF(C84&lt;&gt;"",IF(_xlfn.XLOOKUP(C84,'1C'!S:S,'1C'!S:S,0,0)&gt;0,0,1),"")</f>
        <v>1</v>
      </c>
      <c r="BC84" s="45" t="str">
        <f t="shared" si="7"/>
        <v>-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new</v>
      </c>
      <c r="C85" s="44" t="s">
        <v>2124</v>
      </c>
      <c r="E85" s="43" t="str">
        <f>IF(F85&lt;&gt;"",IFERROR(VLOOKUP(F85,Категории!A:B,2,0),""),"Требуется категория")</f>
        <v>Требуется категория</v>
      </c>
      <c r="G85" s="63"/>
      <c r="J85" s="43" t="str">
        <f>'1C'!$AF$1</f>
        <v>American Needle</v>
      </c>
      <c r="K85" s="104" t="s">
        <v>1576</v>
      </c>
      <c r="M85" s="66"/>
      <c r="O85" s="65"/>
      <c r="Q85" s="58"/>
      <c r="AQ85" s="59" t="str">
        <f t="shared" si="1"/>
        <v/>
      </c>
      <c r="AS85" s="56" t="str">
        <f ca="1">IF(BA85&gt;0,_xlfn.XLOOKUP(A85,'1C'!$A:$A,'1C'!P:P,"",0,),IF(AR85&lt;&gt;"",VLOOKUP(AR85,INDIRECT(SUBSTITUTE($J85," ","")&amp;"Manufactures"),3,0),"Требуется код страны"))</f>
        <v>Требуется код страны</v>
      </c>
      <c r="AT85" s="56" t="str">
        <f ca="1">IF(BA85&gt;0,_xlfn.XLOOKUP(A85,'1C'!$A:$A,'1C'!O:O,"",0),IF(AR85&lt;&gt;"",VLOOKUP(AR85,INDIRECT(SUBSTITUTE($J85," ","")&amp;"Manufactures"),2,0),"Требуется код страны"))</f>
        <v>Требуется код страны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Z85" s="154" t="str">
        <f t="shared" si="6"/>
        <v>Требуются кол-во и цена</v>
      </c>
      <c r="BA85" s="45">
        <f>IF(A85&lt;&gt;"",IF(_xlfn.XLOOKUP(A85,'1C'!A:A,'1C'!A:A,0,0)&gt;0,1,0),"")</f>
        <v>0</v>
      </c>
      <c r="BB85" s="156">
        <f>IF(C85&lt;&gt;"",IF(_xlfn.XLOOKUP(C85,'1C'!S:S,'1C'!S:S,0,0)&gt;0,0,1),"")</f>
        <v>1</v>
      </c>
      <c r="BC85" s="45" t="str">
        <f t="shared" si="7"/>
        <v>-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new</v>
      </c>
      <c r="C86" s="44" t="s">
        <v>2125</v>
      </c>
      <c r="E86" s="43" t="str">
        <f>IF(F86&lt;&gt;"",IFERROR(VLOOKUP(F86,Категории!A:B,2,0),""),"Требуется категория")</f>
        <v>Требуется категория</v>
      </c>
      <c r="G86" s="63"/>
      <c r="J86" s="43" t="str">
        <f>'1C'!$AF$1</f>
        <v>American Needle</v>
      </c>
      <c r="K86" s="104" t="s">
        <v>2288</v>
      </c>
      <c r="L86" s="63"/>
      <c r="M86" s="66"/>
      <c r="N86" s="63"/>
      <c r="O86" s="65"/>
      <c r="P86" s="63"/>
      <c r="Q86" s="58"/>
      <c r="R86" s="58"/>
      <c r="AQ86" s="59" t="str">
        <f t="shared" si="1"/>
        <v/>
      </c>
      <c r="AS86" s="56" t="str">
        <f ca="1">IF(BA86&gt;0,_xlfn.XLOOKUP(A86,'1C'!$A:$A,'1C'!P:P,"",0,),IF(AR86&lt;&gt;"",VLOOKUP(AR86,INDIRECT(SUBSTITUTE($J86," ","")&amp;"Manufactures"),3,0),"Требуется код страны"))</f>
        <v>Требуется код страны</v>
      </c>
      <c r="AT86" s="56" t="str">
        <f ca="1">IF(BA86&gt;0,_xlfn.XLOOKUP(A86,'1C'!$A:$A,'1C'!O:O,"",0),IF(AR86&lt;&gt;"",VLOOKUP(AR86,INDIRECT(SUBSTITUTE($J86," ","")&amp;"Manufactures"),2,0),"Требуется код страны"))</f>
        <v>Требуется код страны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Z86" s="154" t="str">
        <f t="shared" si="6"/>
        <v>Требуются кол-во и цена</v>
      </c>
      <c r="BA86" s="45">
        <f>IF(A86&lt;&gt;"",IF(_xlfn.XLOOKUP(A86,'1C'!A:A,'1C'!A:A,0,0)&gt;0,1,0),"")</f>
        <v>0</v>
      </c>
      <c r="BB86" s="156">
        <f>IF(C86&lt;&gt;"",IF(_xlfn.XLOOKUP(C86,'1C'!S:S,'1C'!S:S,0,0)&gt;0,0,1),"")</f>
        <v>1</v>
      </c>
      <c r="BC86" s="45" t="str">
        <f t="shared" si="7"/>
        <v>-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new</v>
      </c>
      <c r="C87" s="44" t="s">
        <v>2126</v>
      </c>
      <c r="E87" s="43" t="str">
        <f>IF(F87&lt;&gt;"",IFERROR(VLOOKUP(F87,Категории!A:B,2,0),""),"Требуется категория")</f>
        <v>Требуется категория</v>
      </c>
      <c r="G87" s="63"/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50" t="str">
        <f>IF(K87&lt;&gt;"",IFERROR(VLOOKUP(A87,'1C'!A:T,18,0),IFERROR(VLOOKUP(K87,Colors!D:E,2,0),"")),"")</f>
        <v>темно-синий</v>
      </c>
      <c r="O87" s="65"/>
      <c r="Q87" s="58"/>
      <c r="AQ87" s="59" t="str">
        <f t="shared" si="1"/>
        <v/>
      </c>
      <c r="AS87" s="56" t="str">
        <f ca="1">IF(BA87&gt;0,_xlfn.XLOOKUP(A87,'1C'!$A:$A,'1C'!P:P,"",0,),IF(AR87&lt;&gt;"",VLOOKUP(AR87,INDIRECT(SUBSTITUTE($J87," ","")&amp;"Manufactures"),3,0),"Требуется код страны"))</f>
        <v>Требуется код страны</v>
      </c>
      <c r="AT87" s="56" t="str">
        <f ca="1">IF(BA87&gt;0,_xlfn.XLOOKUP(A87,'1C'!$A:$A,'1C'!O:O,"",0),IF(AR87&lt;&gt;"",VLOOKUP(AR87,INDIRECT(SUBSTITUTE($J87," ","")&amp;"Manufactures"),2,0),"Требуется код страны"))</f>
        <v>Требуется код страны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Z87" s="154" t="str">
        <f t="shared" si="6"/>
        <v>Требуются кол-во и цена</v>
      </c>
      <c r="BA87" s="45">
        <f>IF(A87&lt;&gt;"",IF(_xlfn.XLOOKUP(A87,'1C'!A:A,'1C'!A:A,0,0)&gt;0,1,0),"")</f>
        <v>0</v>
      </c>
      <c r="BB87" s="156">
        <f>IF(C87&lt;&gt;"",IF(_xlfn.XLOOKUP(C87,'1C'!S:S,'1C'!S:S,0,0)&gt;0,0,1),"")</f>
        <v>1</v>
      </c>
      <c r="BC87" s="45" t="str">
        <f t="shared" si="7"/>
        <v>-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new</v>
      </c>
      <c r="C88" s="44" t="s">
        <v>2127</v>
      </c>
      <c r="E88" s="43" t="str">
        <f>IF(F88&lt;&gt;"",IFERROR(VLOOKUP(F88,Категории!A:B,2,0),""),"Требуется категория")</f>
        <v>Требуется категория</v>
      </c>
      <c r="G88" s="63"/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50" t="str">
        <f>IF(K88&lt;&gt;"",IFERROR(VLOOKUP(A88,'1C'!A:T,18,0),IFERROR(VLOOKUP(K88,Colors!D:E,2,0),"")),"")</f>
        <v>черный</v>
      </c>
      <c r="O88" s="65"/>
      <c r="Q88" s="58"/>
      <c r="AQ88" s="59" t="str">
        <f t="shared" si="1"/>
        <v/>
      </c>
      <c r="AS88" s="56" t="str">
        <f ca="1">IF(BA88&gt;0,_xlfn.XLOOKUP(A88,'1C'!$A:$A,'1C'!P:P,"",0,),IF(AR88&lt;&gt;"",VLOOKUP(AR88,INDIRECT(SUBSTITUTE($J88," ","")&amp;"Manufactures"),3,0),"Требуется код страны"))</f>
        <v>Требуется код страны</v>
      </c>
      <c r="AT88" s="56" t="str">
        <f ca="1">IF(BA88&gt;0,_xlfn.XLOOKUP(A88,'1C'!$A:$A,'1C'!O:O,"",0),IF(AR88&lt;&gt;"",VLOOKUP(AR88,INDIRECT(SUBSTITUTE($J88," ","")&amp;"Manufactures"),2,0),"Требуется код страны"))</f>
        <v>Требуется код страны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Z88" s="154" t="str">
        <f t="shared" si="6"/>
        <v>Требуются кол-во и цена</v>
      </c>
      <c r="BA88" s="45">
        <f>IF(A88&lt;&gt;"",IF(_xlfn.XLOOKUP(A88,'1C'!A:A,'1C'!A:A,0,0)&gt;0,1,0),"")</f>
        <v>0</v>
      </c>
      <c r="BB88" s="156">
        <f>IF(C88&lt;&gt;"",IF(_xlfn.XLOOKUP(C88,'1C'!S:S,'1C'!S:S,0,0)&gt;0,0,1),"")</f>
        <v>1</v>
      </c>
      <c r="BC88" s="45" t="str">
        <f t="shared" si="7"/>
        <v>-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new</v>
      </c>
      <c r="C89" s="44" t="s">
        <v>2128</v>
      </c>
      <c r="E89" s="43" t="str">
        <f>IF(F89&lt;&gt;"",IFERROR(VLOOKUP(F89,Категории!A:B,2,0),""),"Требуется категория")</f>
        <v>Требуется категория</v>
      </c>
      <c r="G89" s="63"/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50" t="str">
        <f>IF(K89&lt;&gt;"",IFERROR(VLOOKUP(A89,'1C'!A:T,18,0),IFERROR(VLOOKUP(K89,Colors!D:E,2,0),"")),"")</f>
        <v>черный</v>
      </c>
      <c r="O89" s="65"/>
      <c r="Q89" s="58"/>
      <c r="AQ89" s="59" t="str">
        <f t="shared" si="1"/>
        <v/>
      </c>
      <c r="AS89" s="56" t="str">
        <f ca="1">IF(BA89&gt;0,_xlfn.XLOOKUP(A89,'1C'!$A:$A,'1C'!P:P,"",0,),IF(AR89&lt;&gt;"",VLOOKUP(AR89,INDIRECT(SUBSTITUTE($J89," ","")&amp;"Manufactures"),3,0),"Требуется код страны"))</f>
        <v>Требуется код страны</v>
      </c>
      <c r="AT89" s="56" t="str">
        <f ca="1">IF(BA89&gt;0,_xlfn.XLOOKUP(A89,'1C'!$A:$A,'1C'!O:O,"",0),IF(AR89&lt;&gt;"",VLOOKUP(AR89,INDIRECT(SUBSTITUTE($J89," ","")&amp;"Manufactures"),2,0),"Требуется код страны"))</f>
        <v>Требуется код страны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Z89" s="154" t="str">
        <f t="shared" si="6"/>
        <v>Требуются кол-во и цена</v>
      </c>
      <c r="BA89" s="45">
        <f>IF(A89&lt;&gt;"",IF(_xlfn.XLOOKUP(A89,'1C'!A:A,'1C'!A:A,0,0)&gt;0,1,0),"")</f>
        <v>0</v>
      </c>
      <c r="BB89" s="156">
        <f>IF(C89&lt;&gt;"",IF(_xlfn.XLOOKUP(C89,'1C'!S:S,'1C'!S:S,0,0)&gt;0,0,1),"")</f>
        <v>1</v>
      </c>
      <c r="BC89" s="45" t="str">
        <f t="shared" si="7"/>
        <v>-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new</v>
      </c>
      <c r="C90" s="44" t="s">
        <v>2129</v>
      </c>
      <c r="E90" s="43" t="str">
        <f>IF(F90&lt;&gt;"",IFERROR(VLOOKUP(F90,Категории!A:B,2,0),""),"Требуется категория")</f>
        <v>Требуется категория</v>
      </c>
      <c r="G90" s="63"/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50" t="str">
        <f>IF(K90&lt;&gt;"",IFERROR(VLOOKUP(A90,'1C'!A:T,18,0),IFERROR(VLOOKUP(K90,Colors!D:E,2,0),"")),"")</f>
        <v>черный</v>
      </c>
      <c r="O90" s="65"/>
      <c r="Q90" s="58"/>
      <c r="AQ90" s="59" t="str">
        <f t="shared" si="1"/>
        <v/>
      </c>
      <c r="AS90" s="56" t="str">
        <f ca="1">IF(BA90&gt;0,_xlfn.XLOOKUP(A90,'1C'!$A:$A,'1C'!P:P,"",0,),IF(AR90&lt;&gt;"",VLOOKUP(AR90,INDIRECT(SUBSTITUTE($J90," ","")&amp;"Manufactures"),3,0),"Требуется код страны"))</f>
        <v>Требуется код страны</v>
      </c>
      <c r="AT90" s="56" t="str">
        <f ca="1">IF(BA90&gt;0,_xlfn.XLOOKUP(A90,'1C'!$A:$A,'1C'!O:O,"",0),IF(AR90&lt;&gt;"",VLOOKUP(AR90,INDIRECT(SUBSTITUTE($J90," ","")&amp;"Manufactures"),2,0),"Требуется код страны"))</f>
        <v>Требуется код страны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Z90" s="154" t="str">
        <f t="shared" si="6"/>
        <v>Требуются кол-во и цена</v>
      </c>
      <c r="BA90" s="45">
        <f>IF(A90&lt;&gt;"",IF(_xlfn.XLOOKUP(A90,'1C'!A:A,'1C'!A:A,0,0)&gt;0,1,0),"")</f>
        <v>0</v>
      </c>
      <c r="BB90" s="156">
        <f>IF(C90&lt;&gt;"",IF(_xlfn.XLOOKUP(C90,'1C'!S:S,'1C'!S:S,0,0)&gt;0,0,1),"")</f>
        <v>1</v>
      </c>
      <c r="BC90" s="45" t="str">
        <f t="shared" si="7"/>
        <v>-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new</v>
      </c>
      <c r="C91" s="44" t="s">
        <v>2130</v>
      </c>
      <c r="E91" s="43" t="str">
        <f>IF(F91&lt;&gt;"",IFERROR(VLOOKUP(F91,Категории!A:B,2,0),""),"Требуется категория")</f>
        <v>Требуется категория</v>
      </c>
      <c r="G91" s="63"/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50" t="str">
        <f>IF(K91&lt;&gt;"",IFERROR(VLOOKUP(A91,'1C'!A:T,18,0),IFERROR(VLOOKUP(K91,Colors!D:E,2,0),"")),"")</f>
        <v>синий</v>
      </c>
      <c r="O91" s="65"/>
      <c r="Q91" s="58"/>
      <c r="AQ91" s="59" t="str">
        <f t="shared" si="1"/>
        <v/>
      </c>
      <c r="AS91" s="56" t="str">
        <f ca="1">IF(BA91&gt;0,_xlfn.XLOOKUP(A91,'1C'!$A:$A,'1C'!P:P,"",0,),IF(AR91&lt;&gt;"",VLOOKUP(AR91,INDIRECT(SUBSTITUTE($J91," ","")&amp;"Manufactures"),3,0),"Требуется код страны"))</f>
        <v>Требуется код страны</v>
      </c>
      <c r="AT91" s="56" t="str">
        <f ca="1">IF(BA91&gt;0,_xlfn.XLOOKUP(A91,'1C'!$A:$A,'1C'!O:O,"",0),IF(AR91&lt;&gt;"",VLOOKUP(AR91,INDIRECT(SUBSTITUTE($J91," ","")&amp;"Manufactures"),2,0),"Требуется код страны"))</f>
        <v>Требуется код страны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Z91" s="154" t="str">
        <f t="shared" si="6"/>
        <v>Требуются кол-во и цена</v>
      </c>
      <c r="BA91" s="45">
        <f>IF(A91&lt;&gt;"",IF(_xlfn.XLOOKUP(A91,'1C'!A:A,'1C'!A:A,0,0)&gt;0,1,0),"")</f>
        <v>0</v>
      </c>
      <c r="BB91" s="156">
        <f>IF(C91&lt;&gt;"",IF(_xlfn.XLOOKUP(C91,'1C'!S:S,'1C'!S:S,0,0)&gt;0,0,1),"")</f>
        <v>1</v>
      </c>
      <c r="BC91" s="45" t="str">
        <f t="shared" si="7"/>
        <v>-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new</v>
      </c>
      <c r="C92" s="44" t="s">
        <v>2131</v>
      </c>
      <c r="E92" s="43" t="str">
        <f>IF(F92&lt;&gt;"",IFERROR(VLOOKUP(F92,Категории!A:B,2,0),""),"Требуется категория")</f>
        <v>Требуется категория</v>
      </c>
      <c r="G92" s="63"/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50" t="str">
        <f>IF(K92&lt;&gt;"",IFERROR(VLOOKUP(A92,'1C'!A:T,18,0),IFERROR(VLOOKUP(K92,Colors!D:E,2,0),"")),"")</f>
        <v>темно-синий</v>
      </c>
      <c r="O92" s="65"/>
      <c r="Q92" s="58"/>
      <c r="AQ92" s="59" t="str">
        <f t="shared" si="1"/>
        <v/>
      </c>
      <c r="AS92" s="56" t="str">
        <f ca="1">IF(BA92&gt;0,_xlfn.XLOOKUP(A92,'1C'!$A:$A,'1C'!P:P,"",0,),IF(AR92&lt;&gt;"",VLOOKUP(AR92,INDIRECT(SUBSTITUTE($J92," ","")&amp;"Manufactures"),3,0),"Требуется код страны"))</f>
        <v>Требуется код страны</v>
      </c>
      <c r="AT92" s="56" t="str">
        <f ca="1">IF(BA92&gt;0,_xlfn.XLOOKUP(A92,'1C'!$A:$A,'1C'!O:O,"",0),IF(AR92&lt;&gt;"",VLOOKUP(AR92,INDIRECT(SUBSTITUTE($J92," ","")&amp;"Manufactures"),2,0),"Требуется код страны"))</f>
        <v>Требуется код страны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Z92" s="154" t="str">
        <f t="shared" si="6"/>
        <v>Требуются кол-во и цена</v>
      </c>
      <c r="BA92" s="45">
        <f>IF(A92&lt;&gt;"",IF(_xlfn.XLOOKUP(A92,'1C'!A:A,'1C'!A:A,0,0)&gt;0,1,0),"")</f>
        <v>0</v>
      </c>
      <c r="BB92" s="156">
        <f>IF(C92&lt;&gt;"",IF(_xlfn.XLOOKUP(C92,'1C'!S:S,'1C'!S:S,0,0)&gt;0,0,1),"")</f>
        <v>1</v>
      </c>
      <c r="BC92" s="45" t="str">
        <f t="shared" si="7"/>
        <v>-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new</v>
      </c>
      <c r="C93" s="44" t="s">
        <v>2132</v>
      </c>
      <c r="E93" s="43" t="str">
        <f>IF(F93&lt;&gt;"",IFERROR(VLOOKUP(F93,Категории!A:B,2,0),""),"Требуется категория")</f>
        <v>Требуется категория</v>
      </c>
      <c r="G93" s="63"/>
      <c r="J93" s="43" t="str">
        <f>'1C'!$AF$1</f>
        <v>American Needle</v>
      </c>
      <c r="K93" s="104" t="s">
        <v>2289</v>
      </c>
      <c r="L93" s="56" t="str">
        <f>IF(K93&lt;&gt;"",IFERROR(VLOOKUP(A93,'1C'!A:T,8,0),IFERROR(VLOOKUP(K93,Colors!D:E,2,0),"")),"")</f>
        <v>оливковый</v>
      </c>
      <c r="M93" s="150" t="str">
        <f>IF(K93&lt;&gt;"",IFERROR(VLOOKUP(A93,'1C'!A:T,18,0),IFERROR(VLOOKUP(K93,Colors!D:E,2,0),"")),"")</f>
        <v>оливковый</v>
      </c>
      <c r="N93" s="63"/>
      <c r="O93" s="65"/>
      <c r="P93" s="63"/>
      <c r="Q93" s="58"/>
      <c r="R93" s="58"/>
      <c r="AQ93" s="59" t="str">
        <f t="shared" si="1"/>
        <v/>
      </c>
      <c r="AS93" s="56" t="str">
        <f ca="1">IF(BA93&gt;0,_xlfn.XLOOKUP(A93,'1C'!$A:$A,'1C'!P:P,"",0,),IF(AR93&lt;&gt;"",VLOOKUP(AR93,INDIRECT(SUBSTITUTE($J93," ","")&amp;"Manufactures"),3,0),"Требуется код страны"))</f>
        <v>Требуется код страны</v>
      </c>
      <c r="AT93" s="56" t="str">
        <f ca="1">IF(BA93&gt;0,_xlfn.XLOOKUP(A93,'1C'!$A:$A,'1C'!O:O,"",0),IF(AR93&lt;&gt;"",VLOOKUP(AR93,INDIRECT(SUBSTITUTE($J93," ","")&amp;"Manufactures"),2,0),"Требуется код страны"))</f>
        <v>Требуется код страны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Z93" s="154" t="str">
        <f t="shared" si="6"/>
        <v>Требуются кол-во и цена</v>
      </c>
      <c r="BA93" s="45">
        <f>IF(A93&lt;&gt;"",IF(_xlfn.XLOOKUP(A93,'1C'!A:A,'1C'!A:A,0,0)&gt;0,1,0),"")</f>
        <v>0</v>
      </c>
      <c r="BB93" s="156">
        <f>IF(C93&lt;&gt;"",IF(_xlfn.XLOOKUP(C93,'1C'!S:S,'1C'!S:S,0,0)&gt;0,0,1),"")</f>
        <v>1</v>
      </c>
      <c r="BC93" s="45" t="str">
        <f t="shared" si="7"/>
        <v>-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new</v>
      </c>
      <c r="C94" s="44" t="s">
        <v>2133</v>
      </c>
      <c r="E94" s="43" t="str">
        <f>IF(F94&lt;&gt;"",IFERROR(VLOOKUP(F94,Категории!A:B,2,0),""),"Требуется категория")</f>
        <v>Требуется категория</v>
      </c>
      <c r="G94" s="63"/>
      <c r="J94" s="43" t="str">
        <f>'1C'!$AF$1</f>
        <v>American Needle</v>
      </c>
      <c r="K94" s="104" t="s">
        <v>1576</v>
      </c>
      <c r="M94" s="66"/>
      <c r="O94" s="65"/>
      <c r="Q94" s="58"/>
      <c r="AQ94" s="59" t="str">
        <f t="shared" si="1"/>
        <v/>
      </c>
      <c r="AS94" s="56" t="str">
        <f ca="1">IF(BA94&gt;0,_xlfn.XLOOKUP(A94,'1C'!$A:$A,'1C'!P:P,"",0,),IF(AR94&lt;&gt;"",VLOOKUP(AR94,INDIRECT(SUBSTITUTE($J94," ","")&amp;"Manufactures"),3,0),"Требуется код страны"))</f>
        <v>Требуется код страны</v>
      </c>
      <c r="AT94" s="56" t="str">
        <f ca="1">IF(BA94&gt;0,_xlfn.XLOOKUP(A94,'1C'!$A:$A,'1C'!O:O,"",0),IF(AR94&lt;&gt;"",VLOOKUP(AR94,INDIRECT(SUBSTITUTE($J94," ","")&amp;"Manufactures"),2,0),"Требуется код страны"))</f>
        <v>Требуется код страны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Z94" s="154" t="str">
        <f t="shared" si="6"/>
        <v>Требуются кол-во и цена</v>
      </c>
      <c r="BA94" s="45">
        <f>IF(A94&lt;&gt;"",IF(_xlfn.XLOOKUP(A94,'1C'!A:A,'1C'!A:A,0,0)&gt;0,1,0),"")</f>
        <v>0</v>
      </c>
      <c r="BB94" s="156">
        <f>IF(C94&lt;&gt;"",IF(_xlfn.XLOOKUP(C94,'1C'!S:S,'1C'!S:S,0,0)&gt;0,0,1),"")</f>
        <v>1</v>
      </c>
      <c r="BC94" s="45" t="str">
        <f t="shared" si="7"/>
        <v>-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new</v>
      </c>
      <c r="C95" s="44" t="s">
        <v>2134</v>
      </c>
      <c r="E95" s="43" t="str">
        <f>IF(F95&lt;&gt;"",IFERROR(VLOOKUP(F95,Категории!A:B,2,0),""),"Требуется категория")</f>
        <v>Требуется категория</v>
      </c>
      <c r="G95" s="63"/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50" t="str">
        <f>IF(K95&lt;&gt;"",IFERROR(VLOOKUP(A95,'1C'!A:T,18,0),IFERROR(VLOOKUP(K95,Colors!D:E,2,0),"")),"")</f>
        <v>черный</v>
      </c>
      <c r="N95" s="63"/>
      <c r="O95" s="65"/>
      <c r="P95" s="63"/>
      <c r="Q95" s="58"/>
      <c r="R95" s="58"/>
      <c r="AQ95" s="59" t="str">
        <f t="shared" si="1"/>
        <v/>
      </c>
      <c r="AS95" s="56" t="str">
        <f ca="1">IF(BA95&gt;0,_xlfn.XLOOKUP(A95,'1C'!$A:$A,'1C'!P:P,"",0,),IF(AR95&lt;&gt;"",VLOOKUP(AR95,INDIRECT(SUBSTITUTE($J95," ","")&amp;"Manufactures"),3,0),"Требуется код страны"))</f>
        <v>Требуется код страны</v>
      </c>
      <c r="AT95" s="56" t="str">
        <f ca="1">IF(BA95&gt;0,_xlfn.XLOOKUP(A95,'1C'!$A:$A,'1C'!O:O,"",0),IF(AR95&lt;&gt;"",VLOOKUP(AR95,INDIRECT(SUBSTITUTE($J95," ","")&amp;"Manufactures"),2,0),"Требуется код страны"))</f>
        <v>Требуется код страны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Z95" s="154" t="str">
        <f t="shared" si="6"/>
        <v>Требуются кол-во и цена</v>
      </c>
      <c r="BA95" s="45">
        <f>IF(A95&lt;&gt;"",IF(_xlfn.XLOOKUP(A95,'1C'!A:A,'1C'!A:A,0,0)&gt;0,1,0),"")</f>
        <v>0</v>
      </c>
      <c r="BB95" s="156">
        <f>IF(C95&lt;&gt;"",IF(_xlfn.XLOOKUP(C95,'1C'!S:S,'1C'!S:S,0,0)&gt;0,0,1),"")</f>
        <v>1</v>
      </c>
      <c r="BC95" s="45" t="str">
        <f t="shared" si="7"/>
        <v>-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new</v>
      </c>
      <c r="C96" s="44" t="s">
        <v>2135</v>
      </c>
      <c r="E96" s="43" t="str">
        <f>IF(F96&lt;&gt;"",IFERROR(VLOOKUP(F96,Категории!A:B,2,0),""),"Требуется категория")</f>
        <v>Требуется категория</v>
      </c>
      <c r="G96" s="63"/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50" t="str">
        <f>IF(K96&lt;&gt;"",IFERROR(VLOOKUP(A96,'1C'!A:T,18,0),IFERROR(VLOOKUP(K96,Colors!D:E,2,0),"")),"")</f>
        <v>черный</v>
      </c>
      <c r="O96" s="65"/>
      <c r="Q96" s="58"/>
      <c r="AQ96" s="59" t="str">
        <f t="shared" si="1"/>
        <v/>
      </c>
      <c r="AS96" s="56" t="str">
        <f ca="1">IF(BA96&gt;0,_xlfn.XLOOKUP(A96,'1C'!$A:$A,'1C'!P:P,"",0,),IF(AR96&lt;&gt;"",VLOOKUP(AR96,INDIRECT(SUBSTITUTE($J96," ","")&amp;"Manufactures"),3,0),"Требуется код страны"))</f>
        <v>Требуется код страны</v>
      </c>
      <c r="AT96" s="56" t="str">
        <f ca="1">IF(BA96&gt;0,_xlfn.XLOOKUP(A96,'1C'!$A:$A,'1C'!O:O,"",0),IF(AR96&lt;&gt;"",VLOOKUP(AR96,INDIRECT(SUBSTITUTE($J96," ","")&amp;"Manufactures"),2,0),"Требуется код страны"))</f>
        <v>Требуется код страны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Z96" s="154" t="str">
        <f t="shared" si="6"/>
        <v>Требуются кол-во и цена</v>
      </c>
      <c r="BA96" s="45">
        <f>IF(A96&lt;&gt;"",IF(_xlfn.XLOOKUP(A96,'1C'!A:A,'1C'!A:A,0,0)&gt;0,1,0),"")</f>
        <v>0</v>
      </c>
      <c r="BB96" s="156">
        <f>IF(C96&lt;&gt;"",IF(_xlfn.XLOOKUP(C96,'1C'!S:S,'1C'!S:S,0,0)&gt;0,0,1),"")</f>
        <v>1</v>
      </c>
      <c r="BC96" s="45" t="str">
        <f t="shared" si="7"/>
        <v>-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new</v>
      </c>
      <c r="C97" s="44" t="s">
        <v>2136</v>
      </c>
      <c r="E97" s="43" t="str">
        <f>IF(F97&lt;&gt;"",IFERROR(VLOOKUP(F97,Категории!A:B,2,0),""),"Требуется категория")</f>
        <v>Требуется категория</v>
      </c>
      <c r="G97" s="63"/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50" t="str">
        <f>IF(K97&lt;&gt;"",IFERROR(VLOOKUP(A97,'1C'!A:T,18,0),IFERROR(VLOOKUP(K97,Colors!D:E,2,0),"")),"")</f>
        <v>черный</v>
      </c>
      <c r="O97" s="65"/>
      <c r="Q97" s="58"/>
      <c r="AQ97" s="59" t="str">
        <f t="shared" si="1"/>
        <v/>
      </c>
      <c r="AS97" s="56" t="str">
        <f ca="1">IF(BA97&gt;0,_xlfn.XLOOKUP(A97,'1C'!$A:$A,'1C'!P:P,"",0,),IF(AR97&lt;&gt;"",VLOOKUP(AR97,INDIRECT(SUBSTITUTE($J97," ","")&amp;"Manufactures"),3,0),"Требуется код страны"))</f>
        <v>Требуется код страны</v>
      </c>
      <c r="AT97" s="56" t="str">
        <f ca="1">IF(BA97&gt;0,_xlfn.XLOOKUP(A97,'1C'!$A:$A,'1C'!O:O,"",0),IF(AR97&lt;&gt;"",VLOOKUP(AR97,INDIRECT(SUBSTITUTE($J97," ","")&amp;"Manufactures"),2,0),"Требуется код страны"))</f>
        <v>Требуется код страны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Z97" s="154" t="str">
        <f t="shared" si="6"/>
        <v>Требуются кол-во и цена</v>
      </c>
      <c r="BA97" s="45">
        <f>IF(A97&lt;&gt;"",IF(_xlfn.XLOOKUP(A97,'1C'!A:A,'1C'!A:A,0,0)&gt;0,1,0),"")</f>
        <v>0</v>
      </c>
      <c r="BB97" s="156">
        <f>IF(C97&lt;&gt;"",IF(_xlfn.XLOOKUP(C97,'1C'!S:S,'1C'!S:S,0,0)&gt;0,0,1),"")</f>
        <v>1</v>
      </c>
      <c r="BC97" s="45" t="str">
        <f t="shared" si="7"/>
        <v>-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new</v>
      </c>
      <c r="C98" s="44" t="s">
        <v>2137</v>
      </c>
      <c r="E98" s="43" t="str">
        <f>IF(F98&lt;&gt;"",IFERROR(VLOOKUP(F98,Категории!A:B,2,0),""),"Требуется категория")</f>
        <v>Требуется категория</v>
      </c>
      <c r="G98" s="63"/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50" t="str">
        <f>IF(K98&lt;&gt;"",IFERROR(VLOOKUP(A98,'1C'!A:T,18,0),IFERROR(VLOOKUP(K98,Colors!D:E,2,0),"")),"")</f>
        <v>черный</v>
      </c>
      <c r="N98" s="63"/>
      <c r="O98" s="65"/>
      <c r="P98" s="63"/>
      <c r="Q98" s="58"/>
      <c r="R98" s="58"/>
      <c r="AQ98" s="59" t="str">
        <f t="shared" si="1"/>
        <v/>
      </c>
      <c r="AS98" s="56" t="str">
        <f ca="1">IF(BA98&gt;0,_xlfn.XLOOKUP(A98,'1C'!$A:$A,'1C'!P:P,"",0,),IF(AR98&lt;&gt;"",VLOOKUP(AR98,INDIRECT(SUBSTITUTE($J98," ","")&amp;"Manufactures"),3,0),"Требуется код страны"))</f>
        <v>Требуется код страны</v>
      </c>
      <c r="AT98" s="56" t="str">
        <f ca="1">IF(BA98&gt;0,_xlfn.XLOOKUP(A98,'1C'!$A:$A,'1C'!O:O,"",0),IF(AR98&lt;&gt;"",VLOOKUP(AR98,INDIRECT(SUBSTITUTE($J98," ","")&amp;"Manufactures"),2,0),"Требуется код страны"))</f>
        <v>Требуется код страны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Z98" s="154" t="str">
        <f t="shared" si="6"/>
        <v>Требуются кол-во и цена</v>
      </c>
      <c r="BA98" s="45">
        <f>IF(A98&lt;&gt;"",IF(_xlfn.XLOOKUP(A98,'1C'!A:A,'1C'!A:A,0,0)&gt;0,1,0),"")</f>
        <v>0</v>
      </c>
      <c r="BB98" s="156">
        <f>IF(C98&lt;&gt;"",IF(_xlfn.XLOOKUP(C98,'1C'!S:S,'1C'!S:S,0,0)&gt;0,0,1),"")</f>
        <v>1</v>
      </c>
      <c r="BC98" s="45" t="str">
        <f t="shared" si="7"/>
        <v>-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new</v>
      </c>
      <c r="C99" s="44" t="s">
        <v>2138</v>
      </c>
      <c r="E99" s="43" t="str">
        <f>IF(F99&lt;&gt;"",IFERROR(VLOOKUP(F99,Категории!A:B,2,0),""),"Требуется категория")</f>
        <v>Требуется категория</v>
      </c>
      <c r="G99" s="63"/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50" t="str">
        <f>IF(K99&lt;&gt;"",IFERROR(VLOOKUP(A99,'1C'!A:T,18,0),IFERROR(VLOOKUP(K99,Colors!D:E,2,0),"")),"")</f>
        <v>темно-синий</v>
      </c>
      <c r="N99" s="63"/>
      <c r="O99" s="65"/>
      <c r="P99" s="63"/>
      <c r="Q99" s="58"/>
      <c r="R99" s="58"/>
      <c r="AQ99" s="59" t="str">
        <f t="shared" si="1"/>
        <v/>
      </c>
      <c r="AS99" s="56" t="str">
        <f ca="1">IF(BA99&gt;0,_xlfn.XLOOKUP(A99,'1C'!$A:$A,'1C'!P:P,"",0,),IF(AR99&lt;&gt;"",VLOOKUP(AR99,INDIRECT(SUBSTITUTE($J99," ","")&amp;"Manufactures"),3,0),"Требуется код страны"))</f>
        <v>Требуется код страны</v>
      </c>
      <c r="AT99" s="56" t="str">
        <f ca="1">IF(BA99&gt;0,_xlfn.XLOOKUP(A99,'1C'!$A:$A,'1C'!O:O,"",0),IF(AR99&lt;&gt;"",VLOOKUP(AR99,INDIRECT(SUBSTITUTE($J99," ","")&amp;"Manufactures"),2,0),"Требуется код страны"))</f>
        <v>Требуется код страны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Z99" s="154" t="str">
        <f t="shared" si="6"/>
        <v>Требуются кол-во и цена</v>
      </c>
      <c r="BA99" s="45">
        <f>IF(A99&lt;&gt;"",IF(_xlfn.XLOOKUP(A99,'1C'!A:A,'1C'!A:A,0,0)&gt;0,1,0),"")</f>
        <v>0</v>
      </c>
      <c r="BB99" s="156">
        <f>IF(C99&lt;&gt;"",IF(_xlfn.XLOOKUP(C99,'1C'!S:S,'1C'!S:S,0,0)&gt;0,0,1),"")</f>
        <v>1</v>
      </c>
      <c r="BC99" s="45" t="str">
        <f t="shared" si="7"/>
        <v>-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new</v>
      </c>
      <c r="C100" s="44" t="s">
        <v>2139</v>
      </c>
      <c r="E100" s="43" t="str">
        <f>IF(F100&lt;&gt;"",IFERROR(VLOOKUP(F100,Категории!A:B,2,0),""),"Требуется категория")</f>
        <v>Требуется категория</v>
      </c>
      <c r="G100" s="63"/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50" t="str">
        <f>IF(K100&lt;&gt;"",IFERROR(VLOOKUP(A100,'1C'!A:T,18,0),IFERROR(VLOOKUP(K100,Colors!D:E,2,0),"")),"")</f>
        <v>черный</v>
      </c>
      <c r="O100" s="65"/>
      <c r="Q100" s="58"/>
      <c r="AQ100" s="59" t="str">
        <f t="shared" si="1"/>
        <v/>
      </c>
      <c r="AS100" s="56" t="str">
        <f ca="1">IF(BA100&gt;0,_xlfn.XLOOKUP(A100,'1C'!$A:$A,'1C'!P:P,"",0,),IF(AR100&lt;&gt;"",VLOOKUP(AR100,INDIRECT(SUBSTITUTE($J100," ","")&amp;"Manufactures"),3,0),"Требуется код страны"))</f>
        <v>Требуется код страны</v>
      </c>
      <c r="AT100" s="56" t="str">
        <f ca="1">IF(BA100&gt;0,_xlfn.XLOOKUP(A100,'1C'!$A:$A,'1C'!O:O,"",0),IF(AR100&lt;&gt;"",VLOOKUP(AR100,INDIRECT(SUBSTITUTE($J100," ","")&amp;"Manufactures"),2,0),"Требуется код страны"))</f>
        <v>Требуется код страны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Z100" s="154" t="str">
        <f t="shared" si="6"/>
        <v>Требуются кол-во и цена</v>
      </c>
      <c r="BA100" s="45">
        <f>IF(A100&lt;&gt;"",IF(_xlfn.XLOOKUP(A100,'1C'!A:A,'1C'!A:A,0,0)&gt;0,1,0),"")</f>
        <v>0</v>
      </c>
      <c r="BB100" s="156">
        <f>IF(C100&lt;&gt;"",IF(_xlfn.XLOOKUP(C100,'1C'!S:S,'1C'!S:S,0,0)&gt;0,0,1),"")</f>
        <v>1</v>
      </c>
      <c r="BC100" s="45" t="str">
        <f t="shared" si="7"/>
        <v>-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new</v>
      </c>
      <c r="C101" s="44" t="s">
        <v>2140</v>
      </c>
      <c r="E101" s="43" t="str">
        <f>IF(F101&lt;&gt;"",IFERROR(VLOOKUP(F101,Категории!A:B,2,0),""),"Требуется категория")</f>
        <v>Требуется категория</v>
      </c>
      <c r="G101" s="63"/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50" t="str">
        <f>IF(K101&lt;&gt;"",IFERROR(VLOOKUP(A101,'1C'!A:T,18,0),IFERROR(VLOOKUP(K101,Colors!D:E,2,0),"")),"")</f>
        <v>черный</v>
      </c>
      <c r="N101" s="63"/>
      <c r="O101" s="65"/>
      <c r="P101" s="63"/>
      <c r="Q101" s="58"/>
      <c r="R101" s="58"/>
      <c r="AQ101" s="59" t="str">
        <f t="shared" si="1"/>
        <v/>
      </c>
      <c r="AS101" s="56" t="str">
        <f ca="1">IF(BA101&gt;0,_xlfn.XLOOKUP(A101,'1C'!$A:$A,'1C'!P:P,"",0,),IF(AR101&lt;&gt;"",VLOOKUP(AR101,INDIRECT(SUBSTITUTE($J101," ","")&amp;"Manufactures"),3,0),"Требуется код страны"))</f>
        <v>Требуется код страны</v>
      </c>
      <c r="AT101" s="56" t="str">
        <f ca="1">IF(BA101&gt;0,_xlfn.XLOOKUP(A101,'1C'!$A:$A,'1C'!O:O,"",0),IF(AR101&lt;&gt;"",VLOOKUP(AR101,INDIRECT(SUBSTITUTE($J101," ","")&amp;"Manufactures"),2,0),"Требуется код страны"))</f>
        <v>Требуется код страны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Z101" s="154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6">
        <f>IF(C101&lt;&gt;"",IF(_xlfn.XLOOKUP(C101,'1C'!S:S,'1C'!S:S,0,0)&gt;0,0,1),"")</f>
        <v>1</v>
      </c>
      <c r="BC101" s="45" t="str">
        <f t="shared" si="7"/>
        <v>-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new</v>
      </c>
      <c r="C102" s="44" t="s">
        <v>2141</v>
      </c>
      <c r="E102" s="43" t="str">
        <f>IF(F102&lt;&gt;"",IFERROR(VLOOKUP(F102,Категории!A:B,2,0),""),"Требуется категория")</f>
        <v>Требуется категория</v>
      </c>
      <c r="G102" s="63"/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50" t="str">
        <f>IF(K102&lt;&gt;"",IFERROR(VLOOKUP(A102,'1C'!A:T,18,0),IFERROR(VLOOKUP(K102,Colors!D:E,2,0),"")),"")</f>
        <v>черный</v>
      </c>
      <c r="N102" s="63"/>
      <c r="O102" s="65"/>
      <c r="P102" s="63"/>
      <c r="Q102" s="58"/>
      <c r="R102" s="58"/>
      <c r="AQ102" s="59" t="str">
        <f t="shared" si="1"/>
        <v/>
      </c>
      <c r="AS102" s="56" t="str">
        <f ca="1">IF(BA102&gt;0,_xlfn.XLOOKUP(A102,'1C'!$A:$A,'1C'!P:P,"",0,),IF(AR102&lt;&gt;"",VLOOKUP(AR102,INDIRECT(SUBSTITUTE($J102," ","")&amp;"Manufactures"),3,0),"Требуется код страны"))</f>
        <v>Требуется код страны</v>
      </c>
      <c r="AT102" s="56" t="str">
        <f ca="1">IF(BA102&gt;0,_xlfn.XLOOKUP(A102,'1C'!$A:$A,'1C'!O:O,"",0),IF(AR102&lt;&gt;"",VLOOKUP(AR102,INDIRECT(SUBSTITUTE($J102," ","")&amp;"Manufactures"),2,0),"Требуется код страны"))</f>
        <v>Требуется код страны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Z102" s="154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6">
        <f>IF(C102&lt;&gt;"",IF(_xlfn.XLOOKUP(C102,'1C'!S:S,'1C'!S:S,0,0)&gt;0,0,1),"")</f>
        <v>1</v>
      </c>
      <c r="BC102" s="45" t="str">
        <f t="shared" si="7"/>
        <v>-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new</v>
      </c>
      <c r="C103" s="44" t="s">
        <v>2142</v>
      </c>
      <c r="E103" s="43" t="str">
        <f>IF(F103&lt;&gt;"",IFERROR(VLOOKUP(F103,Категории!A:B,2,0),""),"Требуется категория")</f>
        <v>Требуется категория</v>
      </c>
      <c r="G103" s="63"/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50" t="str">
        <f>IF(K103&lt;&gt;"",IFERROR(VLOOKUP(A103,'1C'!A:T,18,0),IFERROR(VLOOKUP(K103,Colors!D:E,2,0),"")),"")</f>
        <v>зеленый</v>
      </c>
      <c r="N103" s="63"/>
      <c r="O103" s="65"/>
      <c r="P103" s="63"/>
      <c r="Q103" s="58"/>
      <c r="R103" s="58"/>
      <c r="AQ103" s="59" t="str">
        <f t="shared" si="1"/>
        <v/>
      </c>
      <c r="AS103" s="56" t="str">
        <f ca="1">IF(BA103&gt;0,_xlfn.XLOOKUP(A103,'1C'!$A:$A,'1C'!P:P,"",0,),IF(AR103&lt;&gt;"",VLOOKUP(AR103,INDIRECT(SUBSTITUTE($J103," ","")&amp;"Manufactures"),3,0),"Требуется код страны"))</f>
        <v>Требуется код страны</v>
      </c>
      <c r="AT103" s="56" t="str">
        <f ca="1">IF(BA103&gt;0,_xlfn.XLOOKUP(A103,'1C'!$A:$A,'1C'!O:O,"",0),IF(AR103&lt;&gt;"",VLOOKUP(AR103,INDIRECT(SUBSTITUTE($J103," ","")&amp;"Manufactures"),2,0),"Требуется код страны"))</f>
        <v>Требуется код страны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Z103" s="154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6">
        <f>IF(C103&lt;&gt;"",IF(_xlfn.XLOOKUP(C103,'1C'!S:S,'1C'!S:S,0,0)&gt;0,0,1),"")</f>
        <v>1</v>
      </c>
      <c r="BC103" s="45" t="str">
        <f t="shared" si="7"/>
        <v>-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50" t="str">
        <f>IF(K104&lt;&gt;"",IFERROR(VLOOKUP(A104,'1C'!A:T,18,0),IFERROR(VLOOKUP(K104,Colors!D:E,2,0),"")),"")</f>
        <v>черный</v>
      </c>
      <c r="N104" s="152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Z104" s="154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6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new</v>
      </c>
      <c r="C105" s="44" t="s">
        <v>2144</v>
      </c>
      <c r="E105" s="43" t="str">
        <f>IF(F105&lt;&gt;"",IFERROR(VLOOKUP(F105,Категории!A:B,2,0),""),"Требуется категория")</f>
        <v>Требуется категория</v>
      </c>
      <c r="G105" s="63"/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50" t="str">
        <f>IF(K105&lt;&gt;"",IFERROR(VLOOKUP(A105,'1C'!A:T,18,0),IFERROR(VLOOKUP(K105,Colors!D:E,2,0),"")),"")</f>
        <v>черный</v>
      </c>
      <c r="O105" s="65"/>
      <c r="Q105" s="58"/>
      <c r="AQ105" s="59" t="str">
        <f t="shared" si="1"/>
        <v/>
      </c>
      <c r="AS105" s="56" t="str">
        <f ca="1">IF(BA105&gt;0,_xlfn.XLOOKUP(A105,'1C'!$A:$A,'1C'!P:P,"",0,),IF(AR105&lt;&gt;"",VLOOKUP(AR105,INDIRECT(SUBSTITUTE($J105," ","")&amp;"Manufactures"),3,0),"Требуется код страны"))</f>
        <v>Требуется код страны</v>
      </c>
      <c r="AT105" s="56" t="str">
        <f ca="1">IF(BA105&gt;0,_xlfn.XLOOKUP(A105,'1C'!$A:$A,'1C'!O:O,"",0),IF(AR105&lt;&gt;"",VLOOKUP(AR105,INDIRECT(SUBSTITUTE($J105," ","")&amp;"Manufactures"),2,0),"Требуется код страны"))</f>
        <v>Требуется код страны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Z105" s="154" t="str">
        <f t="shared" si="6"/>
        <v>Требуются кол-во и цена</v>
      </c>
      <c r="BA105" s="45">
        <f>IF(A105&lt;&gt;"",IF(_xlfn.XLOOKUP(A105,'1C'!A:A,'1C'!A:A,0,0)&gt;0,1,0),"")</f>
        <v>0</v>
      </c>
      <c r="BB105" s="156">
        <f>IF(C105&lt;&gt;"",IF(_xlfn.XLOOKUP(C105,'1C'!S:S,'1C'!S:S,0,0)&gt;0,0,1),"")</f>
        <v>1</v>
      </c>
      <c r="BC105" s="45" t="str">
        <f t="shared" si="7"/>
        <v>-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new</v>
      </c>
      <c r="C106" s="44" t="s">
        <v>2145</v>
      </c>
      <c r="E106" s="43" t="str">
        <f>IF(F106&lt;&gt;"",IFERROR(VLOOKUP(F106,Категории!A:B,2,0),""),"Требуется категория")</f>
        <v>Требуется категория</v>
      </c>
      <c r="G106" s="63"/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50" t="str">
        <f>IF(K106&lt;&gt;"",IFERROR(VLOOKUP(A106,'1C'!A:T,18,0),IFERROR(VLOOKUP(K106,Colors!D:E,2,0),"")),"")</f>
        <v>темно-синий</v>
      </c>
      <c r="N106" s="63"/>
      <c r="O106" s="65"/>
      <c r="P106" s="63"/>
      <c r="Q106" s="58"/>
      <c r="R106" s="58"/>
      <c r="AQ106" s="59" t="str">
        <f t="shared" si="1"/>
        <v/>
      </c>
      <c r="AS106" s="56" t="str">
        <f ca="1">IF(BA106&gt;0,_xlfn.XLOOKUP(A106,'1C'!$A:$A,'1C'!P:P,"",0,),IF(AR106&lt;&gt;"",VLOOKUP(AR106,INDIRECT(SUBSTITUTE($J106," ","")&amp;"Manufactures"),3,0),"Требуется код страны"))</f>
        <v>Требуется код страны</v>
      </c>
      <c r="AT106" s="56" t="str">
        <f ca="1">IF(BA106&gt;0,_xlfn.XLOOKUP(A106,'1C'!$A:$A,'1C'!O:O,"",0),IF(AR106&lt;&gt;"",VLOOKUP(AR106,INDIRECT(SUBSTITUTE($J106," ","")&amp;"Manufactures"),2,0),"Требуется код страны"))</f>
        <v>Требуется код страны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Z106" s="154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6">
        <f>IF(C106&lt;&gt;"",IF(_xlfn.XLOOKUP(C106,'1C'!S:S,'1C'!S:S,0,0)&gt;0,0,1),"")</f>
        <v>1</v>
      </c>
      <c r="BC106" s="45" t="str">
        <f t="shared" si="7"/>
        <v>-</v>
      </c>
    </row>
    <row r="107" spans="1:55" ht="115.7" customHeight="1">
      <c r="A107" s="43" t="str">
        <f t="shared" si="0"/>
        <v>400A1V-CXGblack-purple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06-008-требуется цвет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2290</v>
      </c>
      <c r="L107" s="63"/>
      <c r="M107" s="66"/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8" t="s">
        <v>31</v>
      </c>
      <c r="R107" s="59" t="str">
        <f>IF(A107&lt;&gt;"",_xlfn.XLOOKUP(A107,'1C'!A:A,'1C'!K:K,_xlfn.XLOOKUP(C107,'1C'!S:S,'1C'!K:K,"",0),0),"")</f>
        <v>Унисекс</v>
      </c>
      <c r="AQ107" s="59" t="str">
        <f t="shared" si="1"/>
        <v/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Z107" s="154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6">
        <f>IF(C107&lt;&gt;"",IF(_xlfn.XLOOKUP(C107,'1C'!S:S,'1C'!S:S,0,0)&gt;0,0,1),"")</f>
        <v>0</v>
      </c>
      <c r="BC107" s="45">
        <f t="shared" si="7"/>
        <v>1</v>
      </c>
    </row>
    <row r="108" spans="1:55" ht="101.65" customHeight="1">
      <c r="A108" s="43" t="str">
        <f t="shared" si="0"/>
        <v>400A1V-HAIkelly green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06-010-требуется цвет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2274</v>
      </c>
      <c r="L108" s="63"/>
      <c r="M108" s="66"/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8" t="s">
        <v>31</v>
      </c>
      <c r="R108" s="59" t="str">
        <f>IF(A108&lt;&gt;"",_xlfn.XLOOKUP(A108,'1C'!A:A,'1C'!K:K,_xlfn.XLOOKUP(C108,'1C'!S:S,'1C'!K:K,"",0),0),"")</f>
        <v>Унисекс</v>
      </c>
      <c r="AQ108" s="59" t="str">
        <f t="shared" si="1"/>
        <v/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Z108" s="154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6">
        <f>IF(C108&lt;&gt;"",IF(_xlfn.XLOOKUP(C108,'1C'!S:S,'1C'!S:S,0,0)&gt;0,0,1),"")</f>
        <v>0</v>
      </c>
      <c r="BC108" s="45">
        <f t="shared" si="7"/>
        <v>1</v>
      </c>
    </row>
    <row r="109" spans="1:55" ht="115.7" customHeight="1">
      <c r="A109" s="43" t="str">
        <f t="shared" si="0"/>
        <v>400A1V-HOSgrey-red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06-011-требуется цвет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1723</v>
      </c>
      <c r="L109" s="63"/>
      <c r="M109" s="66"/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8" t="s">
        <v>31</v>
      </c>
      <c r="R109" s="59" t="str">
        <f>IF(A109&lt;&gt;"",_xlfn.XLOOKUP(A109,'1C'!A:A,'1C'!K:K,_xlfn.XLOOKUP(C109,'1C'!S:S,'1C'!K:K,"",0),0),"")</f>
        <v>Унисекс</v>
      </c>
      <c r="AQ109" s="59" t="str">
        <f t="shared" si="1"/>
        <v/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Z109" s="154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6">
        <f>IF(C109&lt;&gt;"",IF(_xlfn.XLOOKUP(C109,'1C'!S:S,'1C'!S:S,0,0)&gt;0,0,1),"")</f>
        <v>0</v>
      </c>
      <c r="BC109" s="45">
        <f t="shared" si="7"/>
        <v>1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50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AQ110" s="59" t="str">
        <f t="shared" si="1"/>
        <v/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Z110" s="154" t="str">
        <f t="shared" si="6"/>
        <v>Требуются кол-во и цена</v>
      </c>
      <c r="BA110" s="45">
        <f>IF(A110&lt;&gt;"",IF(_xlfn.XLOOKUP(A110,'1C'!A:A,'1C'!A:A,0,0)&gt;0,1,0),"")</f>
        <v>1</v>
      </c>
      <c r="BB110" s="156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50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AQ111" s="59" t="str">
        <f t="shared" si="1"/>
        <v/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Z111" s="154" t="str">
        <f t="shared" si="6"/>
        <v>Требуются кол-во и цена</v>
      </c>
      <c r="BA111" s="45">
        <f>IF(A111&lt;&gt;"",IF(_xlfn.XLOOKUP(A111,'1C'!A:A,'1C'!A:A,0,0)&gt;0,1,0),"")</f>
        <v>1</v>
      </c>
      <c r="BB111" s="156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new</v>
      </c>
      <c r="C112" s="44" t="s">
        <v>2151</v>
      </c>
      <c r="E112" s="43" t="str">
        <f>IF(F112&lt;&gt;"",IFERROR(VLOOKUP(F112,Категории!A:B,2,0),""),"Требуется категория")</f>
        <v>Требуется категория</v>
      </c>
      <c r="G112" s="63"/>
      <c r="J112" s="43" t="str">
        <f>'1C'!$AF$1</f>
        <v>American Needle</v>
      </c>
      <c r="K112" s="104" t="s">
        <v>2274</v>
      </c>
      <c r="M112" s="66"/>
      <c r="O112" s="65"/>
      <c r="Q112" s="58"/>
      <c r="AQ112" s="59" t="str">
        <f t="shared" si="1"/>
        <v/>
      </c>
      <c r="AS112" s="56" t="str">
        <f ca="1">IF(BA112&gt;0,_xlfn.XLOOKUP(A112,'1C'!$A:$A,'1C'!P:P,"",0,),IF(AR112&lt;&gt;"",VLOOKUP(AR112,INDIRECT(SUBSTITUTE($J112," ","")&amp;"Manufactures"),3,0),"Требуется код страны"))</f>
        <v>Требуется код страны</v>
      </c>
      <c r="AT112" s="56" t="str">
        <f ca="1">IF(BA112&gt;0,_xlfn.XLOOKUP(A112,'1C'!$A:$A,'1C'!O:O,"",0),IF(AR112&lt;&gt;"",VLOOKUP(AR112,INDIRECT(SUBSTITUTE($J112," ","")&amp;"Manufactures"),2,0),"Требуется код страны"))</f>
        <v>Требуется код страны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Z112" s="154" t="str">
        <f t="shared" si="6"/>
        <v>Требуются кол-во и цена</v>
      </c>
      <c r="BA112" s="45">
        <f>IF(A112&lt;&gt;"",IF(_xlfn.XLOOKUP(A112,'1C'!A:A,'1C'!A:A,0,0)&gt;0,1,0),"")</f>
        <v>0</v>
      </c>
      <c r="BB112" s="156">
        <f>IF(C112&lt;&gt;"",IF(_xlfn.XLOOKUP(C112,'1C'!S:S,'1C'!S:S,0,0)&gt;0,0,1),"")</f>
        <v>1</v>
      </c>
      <c r="BC112" s="45" t="str">
        <f t="shared" si="7"/>
        <v>-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new</v>
      </c>
      <c r="C113" s="44" t="s">
        <v>2152</v>
      </c>
      <c r="E113" s="43" t="str">
        <f>IF(F113&lt;&gt;"",IFERROR(VLOOKUP(F113,Категории!A:B,2,0),""),"Требуется категория")</f>
        <v>Требуется категория</v>
      </c>
      <c r="G113" s="63"/>
      <c r="J113" s="43" t="str">
        <f>'1C'!$AF$1</f>
        <v>American Needle</v>
      </c>
      <c r="K113" s="104" t="s">
        <v>2291</v>
      </c>
      <c r="M113" s="66"/>
      <c r="O113" s="65"/>
      <c r="Q113" s="58"/>
      <c r="AQ113" s="59" t="str">
        <f t="shared" si="1"/>
        <v/>
      </c>
      <c r="AS113" s="56" t="str">
        <f ca="1">IF(BA113&gt;0,_xlfn.XLOOKUP(A113,'1C'!$A:$A,'1C'!P:P,"",0,),IF(AR113&lt;&gt;"",VLOOKUP(AR113,INDIRECT(SUBSTITUTE($J113," ","")&amp;"Manufactures"),3,0),"Требуется код страны"))</f>
        <v>Требуется код страны</v>
      </c>
      <c r="AT113" s="56" t="str">
        <f ca="1">IF(BA113&gt;0,_xlfn.XLOOKUP(A113,'1C'!$A:$A,'1C'!O:O,"",0),IF(AR113&lt;&gt;"",VLOOKUP(AR113,INDIRECT(SUBSTITUTE($J113," ","")&amp;"Manufactures"),2,0),"Требуется код страны"))</f>
        <v>Требуется код страны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Z113" s="154" t="str">
        <f t="shared" si="6"/>
        <v>Требуются кол-во и цена</v>
      </c>
      <c r="BA113" s="45">
        <f>IF(A113&lt;&gt;"",IF(_xlfn.XLOOKUP(A113,'1C'!A:A,'1C'!A:A,0,0)&gt;0,1,0),"")</f>
        <v>0</v>
      </c>
      <c r="BB113" s="156">
        <f>IF(C113&lt;&gt;"",IF(_xlfn.XLOOKUP(C113,'1C'!S:S,'1C'!S:S,0,0)&gt;0,0,1),"")</f>
        <v>1</v>
      </c>
      <c r="BC113" s="45" t="str">
        <f t="shared" si="7"/>
        <v>-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50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AQ114" s="59" t="str">
        <f t="shared" si="1"/>
        <v/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Z114" s="154" t="str">
        <f t="shared" si="6"/>
        <v>Требуются кол-во и цена</v>
      </c>
      <c r="BA114" s="45">
        <f>IF(A114&lt;&gt;"",IF(_xlfn.XLOOKUP(A114,'1C'!A:A,'1C'!A:A,0,0)&gt;0,1,0),"")</f>
        <v>1</v>
      </c>
      <c r="BB114" s="156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50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AQ115" s="59" t="str">
        <f t="shared" si="1"/>
        <v/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Z115" s="154" t="str">
        <f t="shared" si="6"/>
        <v>Требуются кол-во и цена</v>
      </c>
      <c r="BA115" s="45">
        <f>IF(A115&lt;&gt;"",IF(_xlfn.XLOOKUP(A115,'1C'!A:A,'1C'!A:A,0,0)&gt;0,1,0),"")</f>
        <v>1</v>
      </c>
      <c r="BB115" s="156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06-033-требуется цвет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/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AQ116" s="59" t="str">
        <f t="shared" si="1"/>
        <v/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Z116" s="154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6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50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Z117" s="154" t="str">
        <f t="shared" si="6"/>
        <v>Требуются кол-во и цена</v>
      </c>
      <c r="BA117" s="45">
        <f>IF(A117&lt;&gt;"",IF(_xlfn.XLOOKUP(A117,'1C'!A:A,'1C'!A:A,0,0)&gt;0,1,0),"")</f>
        <v>1</v>
      </c>
      <c r="BB117" s="156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new</v>
      </c>
      <c r="C118" s="44" t="s">
        <v>2156</v>
      </c>
      <c r="E118" s="43" t="str">
        <f>IF(F118&lt;&gt;"",IFERROR(VLOOKUP(F118,Категории!A:B,2,0),""),"Требуется категория")</f>
        <v>Требуется категория</v>
      </c>
      <c r="G118" s="63"/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50" t="str">
        <f>IF(K118&lt;&gt;"",IFERROR(VLOOKUP(A118,'1C'!A:T,18,0),IFERROR(VLOOKUP(K118,Colors!D:E,2,0),"")),"")</f>
        <v>темно-синий</v>
      </c>
      <c r="O118" s="65"/>
      <c r="Q118" s="58"/>
      <c r="AQ118" s="59" t="str">
        <f t="shared" si="1"/>
        <v/>
      </c>
      <c r="AS118" s="56" t="str">
        <f ca="1">IF(BA118&gt;0,_xlfn.XLOOKUP(A118,'1C'!$A:$A,'1C'!P:P,"",0,),IF(AR118&lt;&gt;"",VLOOKUP(AR118,INDIRECT(SUBSTITUTE($J118," ","")&amp;"Manufactures"),3,0),"Требуется код страны"))</f>
        <v>Требуется код страны</v>
      </c>
      <c r="AT118" s="56" t="str">
        <f ca="1">IF(BA118&gt;0,_xlfn.XLOOKUP(A118,'1C'!$A:$A,'1C'!O:O,"",0),IF(AR118&lt;&gt;"",VLOOKUP(AR118,INDIRECT(SUBSTITUTE($J118," ","")&amp;"Manufactures"),2,0),"Требуется код страны"))</f>
        <v>Требуется код страны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Z118" s="154" t="str">
        <f t="shared" si="6"/>
        <v>Требуются кол-во и цена</v>
      </c>
      <c r="BA118" s="45">
        <f>IF(A118&lt;&gt;"",IF(_xlfn.XLOOKUP(A118,'1C'!A:A,'1C'!A:A,0,0)&gt;0,1,0),"")</f>
        <v>0</v>
      </c>
      <c r="BB118" s="156">
        <f>IF(C118&lt;&gt;"",IF(_xlfn.XLOOKUP(C118,'1C'!S:S,'1C'!S:S,0,0)&gt;0,0,1),"")</f>
        <v>1</v>
      </c>
      <c r="BC118" s="45" t="str">
        <f t="shared" si="7"/>
        <v>-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new</v>
      </c>
      <c r="C119" s="44" t="s">
        <v>2157</v>
      </c>
      <c r="E119" s="43" t="str">
        <f>IF(F119&lt;&gt;"",IFERROR(VLOOKUP(F119,Категории!A:B,2,0),""),"Требуется категория")</f>
        <v>Требуется категория</v>
      </c>
      <c r="G119" s="63"/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50" t="str">
        <f>IF(K119&lt;&gt;"",IFERROR(VLOOKUP(A119,'1C'!A:T,18,0),IFERROR(VLOOKUP(K119,Colors!D:E,2,0),"")),"")</f>
        <v>темно-синий</v>
      </c>
      <c r="O119" s="65"/>
      <c r="Q119" s="58"/>
      <c r="AQ119" s="59" t="str">
        <f t="shared" si="1"/>
        <v/>
      </c>
      <c r="AS119" s="56" t="str">
        <f ca="1">IF(BA119&gt;0,_xlfn.XLOOKUP(A119,'1C'!$A:$A,'1C'!P:P,"",0,),IF(AR119&lt;&gt;"",VLOOKUP(AR119,INDIRECT(SUBSTITUTE($J119," ","")&amp;"Manufactures"),3,0),"Требуется код страны"))</f>
        <v>Требуется код страны</v>
      </c>
      <c r="AT119" s="56" t="str">
        <f ca="1">IF(BA119&gt;0,_xlfn.XLOOKUP(A119,'1C'!$A:$A,'1C'!O:O,"",0),IF(AR119&lt;&gt;"",VLOOKUP(AR119,INDIRECT(SUBSTITUTE($J119," ","")&amp;"Manufactures"),2,0),"Требуется код страны"))</f>
        <v>Требуется код страны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Z119" s="154" t="str">
        <f t="shared" si="6"/>
        <v>Требуются кол-во и цена</v>
      </c>
      <c r="BA119" s="45">
        <f>IF(A119&lt;&gt;"",IF(_xlfn.XLOOKUP(A119,'1C'!A:A,'1C'!A:A,0,0)&gt;0,1,0),"")</f>
        <v>0</v>
      </c>
      <c r="BB119" s="156">
        <f>IF(C119&lt;&gt;"",IF(_xlfn.XLOOKUP(C119,'1C'!S:S,'1C'!S:S,0,0)&gt;0,0,1),"")</f>
        <v>1</v>
      </c>
      <c r="BC119" s="45" t="str">
        <f t="shared" si="7"/>
        <v>-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50" t="str">
        <f>IF(K120&lt;&gt;"",IFERROR(VLOOKUP(A120,'1C'!A:T,18,0),IFERROR(VLOOKUP(K120,Colors!D:E,2,0),"")),"")</f>
        <v>черный</v>
      </c>
      <c r="N120" s="152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Z120" s="154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6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50" t="str">
        <f>IF(K121&lt;&gt;"",IFERROR(VLOOKUP(A121,'1C'!A:T,18,0),IFERROR(VLOOKUP(K121,Colors!D:E,2,0),"")),"")</f>
        <v>черный</v>
      </c>
      <c r="N121" s="152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Z121" s="154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6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new</v>
      </c>
      <c r="C122" s="44" t="s">
        <v>2160</v>
      </c>
      <c r="E122" s="43" t="str">
        <f>IF(F122&lt;&gt;"",IFERROR(VLOOKUP(F122,Категории!A:B,2,0),""),"Требуется категория")</f>
        <v>Требуется категория</v>
      </c>
      <c r="G122" s="63"/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50" t="str">
        <f>IF(K122&lt;&gt;"",IFERROR(VLOOKUP(A122,'1C'!A:T,18,0),IFERROR(VLOOKUP(K122,Colors!D:E,2,0),"")),"")</f>
        <v>черный</v>
      </c>
      <c r="O122" s="65"/>
      <c r="Q122" s="58"/>
      <c r="AQ122" s="59" t="str">
        <f t="shared" si="1"/>
        <v/>
      </c>
      <c r="AS122" s="56" t="str">
        <f ca="1">IF(BA122&gt;0,_xlfn.XLOOKUP(A122,'1C'!$A:$A,'1C'!P:P,"",0,),IF(AR122&lt;&gt;"",VLOOKUP(AR122,INDIRECT(SUBSTITUTE($J122," ","")&amp;"Manufactures"),3,0),"Требуется код страны"))</f>
        <v>Требуется код страны</v>
      </c>
      <c r="AT122" s="56" t="str">
        <f ca="1">IF(BA122&gt;0,_xlfn.XLOOKUP(A122,'1C'!$A:$A,'1C'!O:O,"",0),IF(AR122&lt;&gt;"",VLOOKUP(AR122,INDIRECT(SUBSTITUTE($J122," ","")&amp;"Manufactures"),2,0),"Требуется код страны"))</f>
        <v>Требуется код страны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Z122" s="154" t="str">
        <f t="shared" si="6"/>
        <v>Требуются кол-во и цена</v>
      </c>
      <c r="BA122" s="45">
        <f>IF(A122&lt;&gt;"",IF(_xlfn.XLOOKUP(A122,'1C'!A:A,'1C'!A:A,0,0)&gt;0,1,0),"")</f>
        <v>0</v>
      </c>
      <c r="BB122" s="156">
        <f>IF(C122&lt;&gt;"",IF(_xlfn.XLOOKUP(C122,'1C'!S:S,'1C'!S:S,0,0)&gt;0,0,1),"")</f>
        <v>1</v>
      </c>
      <c r="BC122" s="45" t="str">
        <f t="shared" si="7"/>
        <v>-</v>
      </c>
    </row>
    <row r="123" spans="1:55" ht="119.65" customHeight="1">
      <c r="A123" s="43" t="str">
        <f t="shared" si="0"/>
        <v>40742B-TMLroyal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06-044-требуется цвет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1576</v>
      </c>
      <c r="M123" s="66"/>
      <c r="N123" s="152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Z123" s="154" t="str">
        <f t="shared" si="6"/>
        <v>Требуются кол-во и цена</v>
      </c>
      <c r="BA123" s="45">
        <f>IF(A123&lt;&gt;"",IF(_xlfn.XLOOKUP(A123,'1C'!A:A,'1C'!A:A,0,0)&gt;0,1,0),"")</f>
        <v>0</v>
      </c>
      <c r="BB123" s="156">
        <f>IF(C123&lt;&gt;"",IF(_xlfn.XLOOKUP(C123,'1C'!S:S,'1C'!S:S,0,0)&gt;0,0,1),"")</f>
        <v>0</v>
      </c>
      <c r="BC123" s="45">
        <f t="shared" si="7"/>
        <v>1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new</v>
      </c>
      <c r="C124" s="44" t="s">
        <v>2162</v>
      </c>
      <c r="E124" s="43" t="str">
        <f>IF(F124&lt;&gt;"",IFERROR(VLOOKUP(F124,Категории!A:B,2,0),""),"Требуется категория")</f>
        <v>Требуется категория</v>
      </c>
      <c r="G124" s="63"/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50" t="str">
        <f>IF(K124&lt;&gt;"",IFERROR(VLOOKUP(A124,'1C'!A:T,18,0),IFERROR(VLOOKUP(K124,Colors!D:E,2,0),"")),"")</f>
        <v>черный</v>
      </c>
      <c r="O124" s="65"/>
      <c r="Q124" s="58"/>
      <c r="AQ124" s="59" t="str">
        <f t="shared" si="1"/>
        <v/>
      </c>
      <c r="AS124" s="56" t="str">
        <f ca="1">IF(BA124&gt;0,_xlfn.XLOOKUP(A124,'1C'!$A:$A,'1C'!P:P,"",0,),IF(AR124&lt;&gt;"",VLOOKUP(AR124,INDIRECT(SUBSTITUTE($J124," ","")&amp;"Manufactures"),3,0),"Требуется код страны"))</f>
        <v>Требуется код страны</v>
      </c>
      <c r="AT124" s="56" t="str">
        <f ca="1">IF(BA124&gt;0,_xlfn.XLOOKUP(A124,'1C'!$A:$A,'1C'!O:O,"",0),IF(AR124&lt;&gt;"",VLOOKUP(AR124,INDIRECT(SUBSTITUTE($J124," ","")&amp;"Manufactures"),2,0),"Требуется код страны"))</f>
        <v>Требуется код страны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Z124" s="154" t="str">
        <f t="shared" si="6"/>
        <v>Требуются кол-во и цена</v>
      </c>
      <c r="BA124" s="45">
        <f>IF(A124&lt;&gt;"",IF(_xlfn.XLOOKUP(A124,'1C'!A:A,'1C'!A:A,0,0)&gt;0,1,0),"")</f>
        <v>0</v>
      </c>
      <c r="BB124" s="156">
        <f>IF(C124&lt;&gt;"",IF(_xlfn.XLOOKUP(C124,'1C'!S:S,'1C'!S:S,0,0)&gt;0,0,1),"")</f>
        <v>1</v>
      </c>
      <c r="BC124" s="45" t="str">
        <f t="shared" si="7"/>
        <v>-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new</v>
      </c>
      <c r="C125" s="44" t="s">
        <v>2163</v>
      </c>
      <c r="E125" s="43" t="str">
        <f>IF(F125&lt;&gt;"",IFERROR(VLOOKUP(F125,Категории!A:B,2,0),""),"Требуется категория")</f>
        <v>Требуется категория</v>
      </c>
      <c r="G125" s="63"/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50" t="str">
        <f>IF(K125&lt;&gt;"",IFERROR(VLOOKUP(A125,'1C'!A:T,18,0),IFERROR(VLOOKUP(K125,Colors!D:E,2,0),"")),"")</f>
        <v>черный</v>
      </c>
      <c r="O125" s="65"/>
      <c r="Q125" s="58"/>
      <c r="AQ125" s="59" t="str">
        <f t="shared" si="1"/>
        <v/>
      </c>
      <c r="AS125" s="56" t="str">
        <f ca="1">IF(BA125&gt;0,_xlfn.XLOOKUP(A125,'1C'!$A:$A,'1C'!P:P,"",0,),IF(AR125&lt;&gt;"",VLOOKUP(AR125,INDIRECT(SUBSTITUTE($J125," ","")&amp;"Manufactures"),3,0),"Требуется код страны"))</f>
        <v>Требуется код страны</v>
      </c>
      <c r="AT125" s="56" t="str">
        <f ca="1">IF(BA125&gt;0,_xlfn.XLOOKUP(A125,'1C'!$A:$A,'1C'!O:O,"",0),IF(AR125&lt;&gt;"",VLOOKUP(AR125,INDIRECT(SUBSTITUTE($J125," ","")&amp;"Manufactures"),2,0),"Требуется код страны"))</f>
        <v>Требуется код страны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Z125" s="154" t="str">
        <f t="shared" si="6"/>
        <v>Требуются кол-во и цена</v>
      </c>
      <c r="BA125" s="45">
        <f>IF(A125&lt;&gt;"",IF(_xlfn.XLOOKUP(A125,'1C'!A:A,'1C'!A:A,0,0)&gt;0,1,0),"")</f>
        <v>0</v>
      </c>
      <c r="BB125" s="156">
        <f>IF(C125&lt;&gt;"",IF(_xlfn.XLOOKUP(C125,'1C'!S:S,'1C'!S:S,0,0)&gt;0,0,1),"")</f>
        <v>1</v>
      </c>
      <c r="BC125" s="45" t="str">
        <f t="shared" si="7"/>
        <v>-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new</v>
      </c>
      <c r="C126" s="44" t="s">
        <v>2164</v>
      </c>
      <c r="E126" s="43" t="str">
        <f>IF(F126&lt;&gt;"",IFERROR(VLOOKUP(F126,Категории!A:B,2,0),""),"Требуется категория")</f>
        <v>Требуется категория</v>
      </c>
      <c r="G126" s="63"/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50" t="str">
        <f>IF(K126&lt;&gt;"",IFERROR(VLOOKUP(A126,'1C'!A:T,18,0),IFERROR(VLOOKUP(K126,Colors!D:E,2,0),"")),"")</f>
        <v>черный</v>
      </c>
      <c r="N126" s="63"/>
      <c r="O126" s="65"/>
      <c r="P126" s="63"/>
      <c r="Q126" s="58"/>
      <c r="R126" s="58"/>
      <c r="AQ126" s="59" t="str">
        <f t="shared" si="1"/>
        <v/>
      </c>
      <c r="AS126" s="56" t="str">
        <f ca="1">IF(BA126&gt;0,_xlfn.XLOOKUP(A126,'1C'!$A:$A,'1C'!P:P,"",0,),IF(AR126&lt;&gt;"",VLOOKUP(AR126,INDIRECT(SUBSTITUTE($J126," ","")&amp;"Manufactures"),3,0),"Требуется код страны"))</f>
        <v>Требуется код страны</v>
      </c>
      <c r="AT126" s="56" t="str">
        <f ca="1">IF(BA126&gt;0,_xlfn.XLOOKUP(A126,'1C'!$A:$A,'1C'!O:O,"",0),IF(AR126&lt;&gt;"",VLOOKUP(AR126,INDIRECT(SUBSTITUTE($J126," ","")&amp;"Manufactures"),2,0),"Требуется код страны"))</f>
        <v>Требуется код страны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Z126" s="154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6">
        <f>IF(C126&lt;&gt;"",IF(_xlfn.XLOOKUP(C126,'1C'!S:S,'1C'!S:S,0,0)&gt;0,0,1),"")</f>
        <v>1</v>
      </c>
      <c r="BC126" s="45" t="str">
        <f t="shared" si="7"/>
        <v>-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50" t="str">
        <f>IF(K127&lt;&gt;"",IFERROR(VLOOKUP(A127,'1C'!A:T,18,0),IFERROR(VLOOKUP(K127,Colors!D:E,2,0),"")),"")</f>
        <v>синий</v>
      </c>
      <c r="N127" s="152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8"/>
      <c r="R127" s="43" t="str">
        <f>IF(A127&lt;&gt;"",_xlfn.XLOOKUP(A127,'1C'!A:A,'1C'!K:K,_xlfn.XLOOKUP(C127,'1C'!S:S,'1C'!K:K,"",0),0),"")</f>
        <v>Унисекс</v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Z127" s="154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6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new</v>
      </c>
      <c r="C128" s="44" t="s">
        <v>2166</v>
      </c>
      <c r="E128" s="43" t="str">
        <f>IF(F128&lt;&gt;"",IFERROR(VLOOKUP(F128,Категории!A:B,2,0),""),"Требуется категория")</f>
        <v>Требуется категория</v>
      </c>
      <c r="G128" s="63"/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50" t="str">
        <f>IF(K128&lt;&gt;"",IFERROR(VLOOKUP(A128,'1C'!A:T,18,0),IFERROR(VLOOKUP(K128,Colors!D:E,2,0),"")),"")</f>
        <v>черный</v>
      </c>
      <c r="N128" s="63"/>
      <c r="O128" s="65"/>
      <c r="P128" s="63"/>
      <c r="Q128" s="58"/>
      <c r="R128" s="58"/>
      <c r="AQ128" s="59" t="str">
        <f t="shared" si="1"/>
        <v/>
      </c>
      <c r="AS128" s="56" t="str">
        <f ca="1">IF(BA128&gt;0,_xlfn.XLOOKUP(A128,'1C'!$A:$A,'1C'!P:P,"",0,),IF(AR128&lt;&gt;"",VLOOKUP(AR128,INDIRECT(SUBSTITUTE($J128," ","")&amp;"Manufactures"),3,0),"Требуется код страны"))</f>
        <v>Требуется код страны</v>
      </c>
      <c r="AT128" s="56" t="str">
        <f ca="1">IF(BA128&gt;0,_xlfn.XLOOKUP(A128,'1C'!$A:$A,'1C'!O:O,"",0),IF(AR128&lt;&gt;"",VLOOKUP(AR128,INDIRECT(SUBSTITUTE($J128," ","")&amp;"Manufactures"),2,0),"Требуется код страны"))</f>
        <v>Требуется код страны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Z128" s="154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6">
        <f>IF(C128&lt;&gt;"",IF(_xlfn.XLOOKUP(C128,'1C'!S:S,'1C'!S:S,0,0)&gt;0,0,1),"")</f>
        <v>1</v>
      </c>
      <c r="BC128" s="45" t="str">
        <f t="shared" si="7"/>
        <v>-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new</v>
      </c>
      <c r="C129" s="44" t="s">
        <v>2167</v>
      </c>
      <c r="E129" s="43" t="str">
        <f>IF(F129&lt;&gt;"",IFERROR(VLOOKUP(F129,Категории!A:B,2,0),""),"Требуется категория")</f>
        <v>Требуется категория</v>
      </c>
      <c r="G129" s="63"/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50" t="str">
        <f>IF(K129&lt;&gt;"",IFERROR(VLOOKUP(A129,'1C'!A:T,18,0),IFERROR(VLOOKUP(K129,Colors!D:E,2,0),"")),"")</f>
        <v>черный</v>
      </c>
      <c r="O129" s="65"/>
      <c r="Q129" s="58"/>
      <c r="AQ129" s="59" t="str">
        <f t="shared" si="1"/>
        <v/>
      </c>
      <c r="AS129" s="56" t="str">
        <f ca="1">IF(BA129&gt;0,_xlfn.XLOOKUP(A129,'1C'!$A:$A,'1C'!P:P,"",0,),IF(AR129&lt;&gt;"",VLOOKUP(AR129,INDIRECT(SUBSTITUTE($J129," ","")&amp;"Manufactures"),3,0),"Требуется код страны"))</f>
        <v>Требуется код страны</v>
      </c>
      <c r="AT129" s="56" t="str">
        <f ca="1">IF(BA129&gt;0,_xlfn.XLOOKUP(A129,'1C'!$A:$A,'1C'!O:O,"",0),IF(AR129&lt;&gt;"",VLOOKUP(AR129,INDIRECT(SUBSTITUTE($J129," ","")&amp;"Manufactures"),2,0),"Требуется код страны"))</f>
        <v>Требуется код страны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Z129" s="154" t="str">
        <f t="shared" si="6"/>
        <v>Требуются кол-во и цена</v>
      </c>
      <c r="BA129" s="45">
        <f>IF(A129&lt;&gt;"",IF(_xlfn.XLOOKUP(A129,'1C'!A:A,'1C'!A:A,0,0)&gt;0,1,0),"")</f>
        <v>0</v>
      </c>
      <c r="BB129" s="156">
        <f>IF(C129&lt;&gt;"",IF(_xlfn.XLOOKUP(C129,'1C'!S:S,'1C'!S:S,0,0)&gt;0,0,1),"")</f>
        <v>1</v>
      </c>
      <c r="BC129" s="45" t="str">
        <f t="shared" si="7"/>
        <v>-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new</v>
      </c>
      <c r="C130" s="44" t="s">
        <v>2168</v>
      </c>
      <c r="E130" s="43" t="str">
        <f>IF(F130&lt;&gt;"",IFERROR(VLOOKUP(F130,Категории!A:B,2,0),""),"Требуется категория")</f>
        <v>Требуется категория</v>
      </c>
      <c r="G130" s="63"/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50" t="str">
        <f>IF(K130&lt;&gt;"",IFERROR(VLOOKUP(A130,'1C'!A:T,18,0),IFERROR(VLOOKUP(K130,Colors!D:E,2,0),"")),"")</f>
        <v>черный</v>
      </c>
      <c r="O130" s="65"/>
      <c r="Q130" s="58"/>
      <c r="AQ130" s="59" t="str">
        <f t="shared" si="1"/>
        <v/>
      </c>
      <c r="AS130" s="56" t="str">
        <f ca="1">IF(BA130&gt;0,_xlfn.XLOOKUP(A130,'1C'!$A:$A,'1C'!P:P,"",0,),IF(AR130&lt;&gt;"",VLOOKUP(AR130,INDIRECT(SUBSTITUTE($J130," ","")&amp;"Manufactures"),3,0),"Требуется код страны"))</f>
        <v>Требуется код страны</v>
      </c>
      <c r="AT130" s="56" t="str">
        <f ca="1">IF(BA130&gt;0,_xlfn.XLOOKUP(A130,'1C'!$A:$A,'1C'!O:O,"",0),IF(AR130&lt;&gt;"",VLOOKUP(AR130,INDIRECT(SUBSTITUTE($J130," ","")&amp;"Manufactures"),2,0),"Требуется код страны"))</f>
        <v>Требуется код страны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Z130" s="154" t="str">
        <f t="shared" si="6"/>
        <v>Требуются кол-во и цена</v>
      </c>
      <c r="BA130" s="45">
        <f>IF(A130&lt;&gt;"",IF(_xlfn.XLOOKUP(A130,'1C'!A:A,'1C'!A:A,0,0)&gt;0,1,0),"")</f>
        <v>0</v>
      </c>
      <c r="BB130" s="156">
        <f>IF(C130&lt;&gt;"",IF(_xlfn.XLOOKUP(C130,'1C'!S:S,'1C'!S:S,0,0)&gt;0,0,1),"")</f>
        <v>1</v>
      </c>
      <c r="BC130" s="45" t="str">
        <f t="shared" si="7"/>
        <v>-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new</v>
      </c>
      <c r="C131" s="44" t="s">
        <v>2169</v>
      </c>
      <c r="E131" s="43" t="str">
        <f>IF(F131&lt;&gt;"",IFERROR(VLOOKUP(F131,Категории!A:B,2,0),""),"Требуется категория")</f>
        <v>Требуется категория</v>
      </c>
      <c r="G131" s="63"/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50" t="str">
        <f>IF(K131&lt;&gt;"",IFERROR(VLOOKUP(A131,'1C'!A:T,18,0),IFERROR(VLOOKUP(K131,Colors!D:E,2,0),"")),"")</f>
        <v>черный</v>
      </c>
      <c r="O131" s="65"/>
      <c r="Q131" s="58"/>
      <c r="AQ131" s="59" t="str">
        <f t="shared" si="1"/>
        <v/>
      </c>
      <c r="AS131" s="56" t="str">
        <f ca="1">IF(BA131&gt;0,_xlfn.XLOOKUP(A131,'1C'!$A:$A,'1C'!P:P,"",0,),IF(AR131&lt;&gt;"",VLOOKUP(AR131,INDIRECT(SUBSTITUTE($J131," ","")&amp;"Manufactures"),3,0),"Требуется код страны"))</f>
        <v>Требуется код страны</v>
      </c>
      <c r="AT131" s="56" t="str">
        <f ca="1">IF(BA131&gt;0,_xlfn.XLOOKUP(A131,'1C'!$A:$A,'1C'!O:O,"",0),IF(AR131&lt;&gt;"",VLOOKUP(AR131,INDIRECT(SUBSTITUTE($J131," ","")&amp;"Manufactures"),2,0),"Требуется код страны"))</f>
        <v>Требуется код страны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Z131" s="154" t="str">
        <f t="shared" si="6"/>
        <v>Требуются кол-во и цена</v>
      </c>
      <c r="BA131" s="45">
        <f>IF(A131&lt;&gt;"",IF(_xlfn.XLOOKUP(A131,'1C'!A:A,'1C'!A:A,0,0)&gt;0,1,0),"")</f>
        <v>0</v>
      </c>
      <c r="BB131" s="156">
        <f>IF(C131&lt;&gt;"",IF(_xlfn.XLOOKUP(C131,'1C'!S:S,'1C'!S:S,0,0)&gt;0,0,1),"")</f>
        <v>1</v>
      </c>
      <c r="BC131" s="45" t="str">
        <f t="shared" si="7"/>
        <v>-</v>
      </c>
    </row>
    <row r="132" spans="1:55" ht="207.6" customHeight="1">
      <c r="A132" s="43" t="str">
        <f t="shared" si="0"/>
        <v>42050A-YNPnavy-ivory-old gold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06-051-требуется цвет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2292</v>
      </c>
      <c r="M132" s="66"/>
      <c r="N132" s="152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8"/>
      <c r="R132" s="43" t="str">
        <f>IF(A132&lt;&gt;"",_xlfn.XLOOKUP(A132,'1C'!A:A,'1C'!K:K,_xlfn.XLOOKUP(C132,'1C'!S:S,'1C'!K:K,"",0),0),"")</f>
        <v>Унисекс</v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Z132" s="154" t="str">
        <f t="shared" si="6"/>
        <v>Требуются кол-во и цена</v>
      </c>
      <c r="BA132" s="45">
        <f>IF(A132&lt;&gt;"",IF(_xlfn.XLOOKUP(A132,'1C'!A:A,'1C'!A:A,0,0)&gt;0,1,0),"")</f>
        <v>0</v>
      </c>
      <c r="BB132" s="156">
        <f>IF(C132&lt;&gt;"",IF(_xlfn.XLOOKUP(C132,'1C'!S:S,'1C'!S:S,0,0)&gt;0,0,1),"")</f>
        <v>0</v>
      </c>
      <c r="BC132" s="45">
        <f t="shared" si="7"/>
        <v>1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new</v>
      </c>
      <c r="C133" s="44" t="s">
        <v>2171</v>
      </c>
      <c r="E133" s="43" t="str">
        <f>IF(F133&lt;&gt;"",IFERROR(VLOOKUP(F133,Категории!A:B,2,0),""),"Требуется категория")</f>
        <v>Требуется категория</v>
      </c>
      <c r="G133" s="63"/>
      <c r="J133" s="43" t="str">
        <f>'1C'!$AF$1</f>
        <v>American Needle</v>
      </c>
      <c r="K133" s="104" t="s">
        <v>1719</v>
      </c>
      <c r="M133" s="66"/>
      <c r="O133" s="65"/>
      <c r="Q133" s="58"/>
      <c r="AQ133" s="59" t="str">
        <f t="shared" si="1"/>
        <v/>
      </c>
      <c r="AS133" s="56" t="str">
        <f ca="1">IF(BA133&gt;0,_xlfn.XLOOKUP(A133,'1C'!$A:$A,'1C'!P:P,"",0,),IF(AR133&lt;&gt;"",VLOOKUP(AR133,INDIRECT(SUBSTITUTE($J133," ","")&amp;"Manufactures"),3,0),"Требуется код страны"))</f>
        <v>Требуется код страны</v>
      </c>
      <c r="AT133" s="56" t="str">
        <f ca="1">IF(BA133&gt;0,_xlfn.XLOOKUP(A133,'1C'!$A:$A,'1C'!O:O,"",0),IF(AR133&lt;&gt;"",VLOOKUP(AR133,INDIRECT(SUBSTITUTE($J133," ","")&amp;"Manufactures"),2,0),"Требуется код страны"))</f>
        <v>Требуется код страны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Z133" s="154" t="str">
        <f t="shared" si="6"/>
        <v>Требуются кол-во и цена</v>
      </c>
      <c r="BA133" s="45">
        <f>IF(A133&lt;&gt;"",IF(_xlfn.XLOOKUP(A133,'1C'!A:A,'1C'!A:A,0,0)&gt;0,1,0),"")</f>
        <v>0</v>
      </c>
      <c r="BB133" s="156">
        <f>IF(C133&lt;&gt;"",IF(_xlfn.XLOOKUP(C133,'1C'!S:S,'1C'!S:S,0,0)&gt;0,0,1),"")</f>
        <v>1</v>
      </c>
      <c r="BC133" s="45" t="str">
        <f t="shared" si="7"/>
        <v>-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new</v>
      </c>
      <c r="C134" s="44" t="s">
        <v>2172</v>
      </c>
      <c r="E134" s="43" t="str">
        <f>IF(F134&lt;&gt;"",IFERROR(VLOOKUP(F134,Категории!A:B,2,0),""),"Требуется категория")</f>
        <v>Требуется категория</v>
      </c>
      <c r="G134" s="63"/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50" t="str">
        <f>IF(K134&lt;&gt;"",IFERROR(VLOOKUP(A134,'1C'!A:T,18,0),IFERROR(VLOOKUP(K134,Colors!D:E,2,0),"")),"")</f>
        <v>черный</v>
      </c>
      <c r="O134" s="65"/>
      <c r="Q134" s="58"/>
      <c r="AQ134" s="59" t="str">
        <f t="shared" si="1"/>
        <v/>
      </c>
      <c r="AS134" s="56" t="str">
        <f ca="1">IF(BA134&gt;0,_xlfn.XLOOKUP(A134,'1C'!$A:$A,'1C'!P:P,"",0,),IF(AR134&lt;&gt;"",VLOOKUP(AR134,INDIRECT(SUBSTITUTE($J134," ","")&amp;"Manufactures"),3,0),"Требуется код страны"))</f>
        <v>Требуется код страны</v>
      </c>
      <c r="AT134" s="56" t="str">
        <f ca="1">IF(BA134&gt;0,_xlfn.XLOOKUP(A134,'1C'!$A:$A,'1C'!O:O,"",0),IF(AR134&lt;&gt;"",VLOOKUP(AR134,INDIRECT(SUBSTITUTE($J134," ","")&amp;"Manufactures"),2,0),"Требуется код страны"))</f>
        <v>Требуется код страны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Z134" s="154" t="str">
        <f t="shared" si="6"/>
        <v>Требуются кол-во и цена</v>
      </c>
      <c r="BA134" s="45">
        <f>IF(A134&lt;&gt;"",IF(_xlfn.XLOOKUP(A134,'1C'!A:A,'1C'!A:A,0,0)&gt;0,1,0),"")</f>
        <v>0</v>
      </c>
      <c r="BB134" s="156">
        <f>IF(C134&lt;&gt;"",IF(_xlfn.XLOOKUP(C134,'1C'!S:S,'1C'!S:S,0,0)&gt;0,0,1),"")</f>
        <v>1</v>
      </c>
      <c r="BC134" s="45" t="str">
        <f t="shared" si="7"/>
        <v>-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new</v>
      </c>
      <c r="C135" s="44" t="s">
        <v>2173</v>
      </c>
      <c r="E135" s="43" t="str">
        <f>IF(F135&lt;&gt;"",IFERROR(VLOOKUP(F135,Категории!A:B,2,0),""),"Требуется категория")</f>
        <v>Требуется категория</v>
      </c>
      <c r="G135" s="63"/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50" t="str">
        <f>IF(K135&lt;&gt;"",IFERROR(VLOOKUP(A135,'1C'!A:T,18,0),IFERROR(VLOOKUP(K135,Colors!D:E,2,0),"")),"")</f>
        <v>черный</v>
      </c>
      <c r="N135" s="63"/>
      <c r="O135" s="65"/>
      <c r="P135" s="63"/>
      <c r="Q135" s="58"/>
      <c r="R135" s="58"/>
      <c r="AQ135" s="59" t="str">
        <f t="shared" si="1"/>
        <v/>
      </c>
      <c r="AS135" s="56" t="str">
        <f ca="1">IF(BA135&gt;0,_xlfn.XLOOKUP(A135,'1C'!$A:$A,'1C'!P:P,"",0,),IF(AR135&lt;&gt;"",VLOOKUP(AR135,INDIRECT(SUBSTITUTE($J135," ","")&amp;"Manufactures"),3,0),"Требуется код страны"))</f>
        <v>Требуется код страны</v>
      </c>
      <c r="AT135" s="56" t="str">
        <f ca="1">IF(BA135&gt;0,_xlfn.XLOOKUP(A135,'1C'!$A:$A,'1C'!O:O,"",0),IF(AR135&lt;&gt;"",VLOOKUP(AR135,INDIRECT(SUBSTITUTE($J135," ","")&amp;"Manufactures"),2,0),"Требуется код страны"))</f>
        <v>Требуется код страны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Z135" s="154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6">
        <f>IF(C135&lt;&gt;"",IF(_xlfn.XLOOKUP(C135,'1C'!S:S,'1C'!S:S,0,0)&gt;0,0,1),"")</f>
        <v>1</v>
      </c>
      <c r="BC135" s="45" t="str">
        <f t="shared" si="7"/>
        <v>-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new</v>
      </c>
      <c r="C136" s="44" t="s">
        <v>2174</v>
      </c>
      <c r="E136" s="43" t="str">
        <f>IF(F136&lt;&gt;"",IFERROR(VLOOKUP(F136,Категории!A:B,2,0),""),"Требуется категория")</f>
        <v>Требуется категория</v>
      </c>
      <c r="G136" s="63"/>
      <c r="J136" s="43" t="str">
        <f>'1C'!$AF$1</f>
        <v>American Needle</v>
      </c>
      <c r="K136" s="104" t="s">
        <v>2293</v>
      </c>
      <c r="L136" s="63"/>
      <c r="M136" s="66"/>
      <c r="N136" s="63"/>
      <c r="O136" s="65"/>
      <c r="P136" s="63"/>
      <c r="Q136" s="58"/>
      <c r="R136" s="58"/>
      <c r="AQ136" s="59" t="str">
        <f t="shared" si="1"/>
        <v/>
      </c>
      <c r="AS136" s="56" t="str">
        <f ca="1">IF(BA136&gt;0,_xlfn.XLOOKUP(A136,'1C'!$A:$A,'1C'!P:P,"",0,),IF(AR136&lt;&gt;"",VLOOKUP(AR136,INDIRECT(SUBSTITUTE($J136," ","")&amp;"Manufactures"),3,0),"Требуется код страны"))</f>
        <v>Требуется код страны</v>
      </c>
      <c r="AT136" s="56" t="str">
        <f ca="1">IF(BA136&gt;0,_xlfn.XLOOKUP(A136,'1C'!$A:$A,'1C'!O:O,"",0),IF(AR136&lt;&gt;"",VLOOKUP(AR136,INDIRECT(SUBSTITUTE($J136," ","")&amp;"Manufactures"),2,0),"Требуется код страны"))</f>
        <v>Требуется код страны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Z136" s="154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6">
        <f>IF(C136&lt;&gt;"",IF(_xlfn.XLOOKUP(C136,'1C'!S:S,'1C'!S:S,0,0)&gt;0,0,1),"")</f>
        <v>1</v>
      </c>
      <c r="BC136" s="45" t="str">
        <f t="shared" si="7"/>
        <v>-</v>
      </c>
    </row>
    <row r="137" spans="1:55" ht="208.35" customHeight="1">
      <c r="A137" s="43" t="str">
        <f t="shared" si="0"/>
        <v>42810A-CALIblack-ivory-red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06-053-требуется цвет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2294</v>
      </c>
      <c r="L137" s="63"/>
      <c r="M137" s="66"/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8"/>
      <c r="R137" s="59" t="str">
        <f>IF(A137&lt;&gt;"",_xlfn.XLOOKUP(A137,'1C'!A:A,'1C'!K:K,_xlfn.XLOOKUP(C137,'1C'!S:S,'1C'!K:K,"",0),0),"")</f>
        <v>Унисекс</v>
      </c>
      <c r="AQ137" s="59" t="str">
        <f t="shared" si="1"/>
        <v/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Z137" s="154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6">
        <f>IF(C137&lt;&gt;"",IF(_xlfn.XLOOKUP(C137,'1C'!S:S,'1C'!S:S,0,0)&gt;0,0,1),"")</f>
        <v>0</v>
      </c>
      <c r="BC137" s="45">
        <f t="shared" si="7"/>
        <v>1</v>
      </c>
    </row>
    <row r="138" spans="1:55" ht="109.35" customHeight="1">
      <c r="A138" s="43" t="str">
        <f t="shared" si="0"/>
        <v>42932A-NYRivory-royal-red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06-235-требуется цвет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2295</v>
      </c>
      <c r="M138" s="66"/>
      <c r="N138" s="152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8"/>
      <c r="R138" s="43" t="str">
        <f>IF(A138&lt;&gt;"",_xlfn.XLOOKUP(A138,'1C'!A:A,'1C'!K:K,_xlfn.XLOOKUP(C138,'1C'!S:S,'1C'!K:K,"",0),0),"")</f>
        <v>Унисекс</v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Z138" s="154" t="str">
        <f t="shared" si="6"/>
        <v>Требуются кол-во и цена</v>
      </c>
      <c r="BA138" s="45">
        <f>IF(A138&lt;&gt;"",IF(_xlfn.XLOOKUP(A138,'1C'!A:A,'1C'!A:A,0,0)&gt;0,1,0),"")</f>
        <v>0</v>
      </c>
      <c r="BB138" s="156">
        <f>IF(C138&lt;&gt;"",IF(_xlfn.XLOOKUP(C138,'1C'!S:S,'1C'!S:S,0,0)&gt;0,0,1),"")</f>
        <v>0</v>
      </c>
      <c r="BC138" s="45">
        <f t="shared" si="7"/>
        <v>1</v>
      </c>
    </row>
    <row r="139" spans="1:55" ht="115.7" customHeight="1">
      <c r="A139" s="43" t="str">
        <f t="shared" si="0"/>
        <v>42932A-PPNivory-blk-gold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06-236-требуется цвет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2296</v>
      </c>
      <c r="L139" s="63"/>
      <c r="M139" s="66"/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8"/>
      <c r="R139" s="59" t="str">
        <f>IF(A139&lt;&gt;"",_xlfn.XLOOKUP(A139,'1C'!A:A,'1C'!K:K,_xlfn.XLOOKUP(C139,'1C'!S:S,'1C'!K:K,"",0),0),"")</f>
        <v>Унисекс</v>
      </c>
      <c r="AQ139" s="59" t="str">
        <f t="shared" si="1"/>
        <v/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Z139" s="154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6">
        <f>IF(C139&lt;&gt;"",IF(_xlfn.XLOOKUP(C139,'1C'!S:S,'1C'!S:S,0,0)&gt;0,0,1),"")</f>
        <v>0</v>
      </c>
      <c r="BC139" s="45">
        <f t="shared" si="7"/>
        <v>1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new</v>
      </c>
      <c r="C140" s="44" t="s">
        <v>2178</v>
      </c>
      <c r="E140" s="43" t="str">
        <f>IF(F140&lt;&gt;"",IFERROR(VLOOKUP(F140,Категории!A:B,2,0),""),"Требуется категория")</f>
        <v>Требуется категория</v>
      </c>
      <c r="G140" s="63"/>
      <c r="J140" s="43" t="str">
        <f>'1C'!$AF$1</f>
        <v>American Needle</v>
      </c>
      <c r="K140" s="104" t="s">
        <v>2296</v>
      </c>
      <c r="L140" s="63"/>
      <c r="M140" s="66"/>
      <c r="N140" s="63"/>
      <c r="O140" s="65"/>
      <c r="P140" s="63"/>
      <c r="Q140" s="58"/>
      <c r="R140" s="58"/>
      <c r="AQ140" s="59" t="str">
        <f t="shared" si="1"/>
        <v/>
      </c>
      <c r="AS140" s="56" t="str">
        <f ca="1">IF(BA140&gt;0,_xlfn.XLOOKUP(A140,'1C'!$A:$A,'1C'!P:P,"",0,),IF(AR140&lt;&gt;"",VLOOKUP(AR140,INDIRECT(SUBSTITUTE($J140," ","")&amp;"Manufactures"),3,0),"Требуется код страны"))</f>
        <v>Требуется код страны</v>
      </c>
      <c r="AT140" s="56" t="str">
        <f ca="1">IF(BA140&gt;0,_xlfn.XLOOKUP(A140,'1C'!$A:$A,'1C'!O:O,"",0),IF(AR140&lt;&gt;"",VLOOKUP(AR140,INDIRECT(SUBSTITUTE($J140," ","")&amp;"Manufactures"),2,0),"Требуется код страны"))</f>
        <v>Требуется код страны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Z140" s="154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6">
        <f>IF(C140&lt;&gt;"",IF(_xlfn.XLOOKUP(C140,'1C'!S:S,'1C'!S:S,0,0)&gt;0,0,1),"")</f>
        <v>1</v>
      </c>
      <c r="BC140" s="45" t="str">
        <f t="shared" si="7"/>
        <v>-</v>
      </c>
    </row>
    <row r="141" spans="1:55" ht="119.65" customHeight="1">
      <c r="A141" s="43" t="str">
        <f t="shared" si="0"/>
        <v>42960A-CALIblack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819</v>
      </c>
      <c r="L141" s="59" t="str">
        <f>IF(K141&lt;&gt;"",IFERROR(VLOOKUP(A141,'1C'!A:T,8,0),IFERROR(VLOOKUP(K141,Colors!D:E,2,0),"")),"")</f>
        <v>черный</v>
      </c>
      <c r="M141" s="150" t="str">
        <f>IF(K141&lt;&gt;"",IFERROR(VLOOKUP(A141,'1C'!A:T,18,0),IFERROR(VLOOKUP(K141,Colors!D:E,2,0),"")),"")</f>
        <v>черный</v>
      </c>
      <c r="N141" s="152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8"/>
      <c r="R141" s="43" t="str">
        <f>IF(A141&lt;&gt;"",_xlfn.XLOOKUP(A141,'1C'!A:A,'1C'!K:K,_xlfn.XLOOKUP(C141,'1C'!S:S,'1C'!K:K,"",0),0),"")</f>
        <v>Унисекс</v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Z141" s="154" t="str">
        <f t="shared" si="6"/>
        <v>Требуются кол-во и цена</v>
      </c>
      <c r="BA141" s="45">
        <f>IF(A141&lt;&gt;"",IF(_xlfn.XLOOKUP(A141,'1C'!A:A,'1C'!A:A,0,0)&gt;0,1,0),"")</f>
        <v>0</v>
      </c>
      <c r="BB141" s="156">
        <f>IF(C141&lt;&gt;"",IF(_xlfn.XLOOKUP(C141,'1C'!S:S,'1C'!S:S,0,0)&gt;0,0,1),"")</f>
        <v>0</v>
      </c>
      <c r="BC141" s="45">
        <f t="shared" si="7"/>
        <v>1</v>
      </c>
    </row>
    <row r="142" spans="1:55" ht="119.65" customHeight="1">
      <c r="A142" s="43" t="str">
        <f t="shared" si="0"/>
        <v>42960A-LOSAblack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819</v>
      </c>
      <c r="L142" s="59" t="str">
        <f>IF(K142&lt;&gt;"",IFERROR(VLOOKUP(A142,'1C'!A:T,8,0),IFERROR(VLOOKUP(K142,Colors!D:E,2,0),"")),"")</f>
        <v>черный</v>
      </c>
      <c r="M142" s="150" t="str">
        <f>IF(K142&lt;&gt;"",IFERROR(VLOOKUP(A142,'1C'!A:T,18,0),IFERROR(VLOOKUP(K142,Colors!D:E,2,0),"")),"")</f>
        <v>черный</v>
      </c>
      <c r="N142" s="152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8"/>
      <c r="R142" s="43" t="str">
        <f>IF(A142&lt;&gt;"",_xlfn.XLOOKUP(A142,'1C'!A:A,'1C'!K:K,_xlfn.XLOOKUP(C142,'1C'!S:S,'1C'!K:K,"",0),0),"")</f>
        <v>Унисекс</v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Z142" s="154" t="str">
        <f t="shared" si="6"/>
        <v>Требуются кол-во и цена</v>
      </c>
      <c r="BA142" s="45">
        <f>IF(A142&lt;&gt;"",IF(_xlfn.XLOOKUP(A142,'1C'!A:A,'1C'!A:A,0,0)&gt;0,1,0),"")</f>
        <v>0</v>
      </c>
      <c r="BB142" s="156">
        <f>IF(C142&lt;&gt;"",IF(_xlfn.XLOOKUP(C142,'1C'!S:S,'1C'!S:S,0,0)&gt;0,0,1),"")</f>
        <v>0</v>
      </c>
      <c r="BC142" s="45">
        <f t="shared" si="7"/>
        <v>1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new</v>
      </c>
      <c r="C143" s="44" t="s">
        <v>2181</v>
      </c>
      <c r="E143" s="43" t="str">
        <f>IF(F143&lt;&gt;"",IFERROR(VLOOKUP(F143,Категории!A:B,2,0),""),"Требуется категория")</f>
        <v>Требуется категория</v>
      </c>
      <c r="G143" s="63"/>
      <c r="J143" s="43" t="str">
        <f>'1C'!$AF$1</f>
        <v>American Needle</v>
      </c>
      <c r="K143" s="104" t="s">
        <v>2297</v>
      </c>
      <c r="M143" s="66"/>
      <c r="O143" s="65"/>
      <c r="Q143" s="58"/>
      <c r="AQ143" s="59" t="str">
        <f t="shared" si="1"/>
        <v/>
      </c>
      <c r="AS143" s="56" t="str">
        <f ca="1">IF(BA143&gt;0,_xlfn.XLOOKUP(A143,'1C'!$A:$A,'1C'!P:P,"",0,),IF(AR143&lt;&gt;"",VLOOKUP(AR143,INDIRECT(SUBSTITUTE($J143," ","")&amp;"Manufactures"),3,0),"Требуется код страны"))</f>
        <v>Требуется код страны</v>
      </c>
      <c r="AT143" s="56" t="str">
        <f ca="1">IF(BA143&gt;0,_xlfn.XLOOKUP(A143,'1C'!$A:$A,'1C'!O:O,"",0),IF(AR143&lt;&gt;"",VLOOKUP(AR143,INDIRECT(SUBSTITUTE($J143," ","")&amp;"Manufactures"),2,0),"Требуется код страны"))</f>
        <v>Требуется код страны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Z143" s="154" t="str">
        <f t="shared" si="6"/>
        <v>Требуются кол-во и цена</v>
      </c>
      <c r="BA143" s="45">
        <f>IF(A143&lt;&gt;"",IF(_xlfn.XLOOKUP(A143,'1C'!A:A,'1C'!A:A,0,0)&gt;0,1,0),"")</f>
        <v>0</v>
      </c>
      <c r="BB143" s="156">
        <f>IF(C143&lt;&gt;"",IF(_xlfn.XLOOKUP(C143,'1C'!S:S,'1C'!S:S,0,0)&gt;0,0,1),"")</f>
        <v>1</v>
      </c>
      <c r="BC143" s="45" t="str">
        <f t="shared" si="7"/>
        <v>-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new</v>
      </c>
      <c r="C144" s="44" t="s">
        <v>2182</v>
      </c>
      <c r="E144" s="43" t="str">
        <f>IF(F144&lt;&gt;"",IFERROR(VLOOKUP(F144,Категории!A:B,2,0),""),"Требуется категория")</f>
        <v>Требуется категория</v>
      </c>
      <c r="G144" s="44"/>
      <c r="J144" s="43" t="str">
        <f>'1C'!$AF$1</f>
        <v>American Needle</v>
      </c>
      <c r="K144" s="104" t="s">
        <v>2298</v>
      </c>
      <c r="M144" s="66"/>
      <c r="O144" s="65"/>
      <c r="AQ144" s="59" t="str">
        <f t="shared" si="1"/>
        <v/>
      </c>
      <c r="AS144" s="56" t="str">
        <f ca="1">IF(BA144&gt;0,_xlfn.XLOOKUP(A144,'1C'!$A:$A,'1C'!P:P,"",0,),IF(AR144&lt;&gt;"",VLOOKUP(AR144,INDIRECT(SUBSTITUTE($J144," ","")&amp;"Manufactures"),3,0),"Требуется код страны"))</f>
        <v>Требуется код страны</v>
      </c>
      <c r="AT144" s="56" t="str">
        <f ca="1">IF(BA144&gt;0,_xlfn.XLOOKUP(A144,'1C'!$A:$A,'1C'!O:O,"",0),IF(AR144&lt;&gt;"",VLOOKUP(AR144,INDIRECT(SUBSTITUTE($J144," ","")&amp;"Manufactures"),2,0),"Требуется код страны"))</f>
        <v>Требуется код страны</v>
      </c>
      <c r="AU144" s="76">
        <f t="shared" si="2"/>
        <v>0.1</v>
      </c>
      <c r="AV144" s="43">
        <f t="shared" si="3"/>
        <v>0.15000000000000002</v>
      </c>
      <c r="AW144" s="43" t="str">
        <f t="shared" si="4"/>
        <v>Требуются кол-во и нетто</v>
      </c>
      <c r="AX144" s="43" t="str">
        <f t="shared" si="5"/>
        <v>Требуются кол-во и брутто</v>
      </c>
      <c r="AZ144" s="154" t="str">
        <f t="shared" si="6"/>
        <v>Требуются кол-во и цена</v>
      </c>
      <c r="BA144" s="45">
        <f>IF(A144&lt;&gt;"",IF(_xlfn.XLOOKUP(A144,'1C'!A:A,'1C'!A:A,0,0)&gt;0,1,0),"")</f>
        <v>0</v>
      </c>
      <c r="BB144" s="156">
        <f>IF(C144&lt;&gt;"",IF(_xlfn.XLOOKUP(C144,'1C'!S:S,'1C'!S:S,0,0)&gt;0,0,1),"")</f>
        <v>1</v>
      </c>
      <c r="BC144" s="45" t="str">
        <f t="shared" si="7"/>
        <v>-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new</v>
      </c>
      <c r="C145" s="44" t="s">
        <v>2183</v>
      </c>
      <c r="E145" s="43" t="str">
        <f>IF(F145&lt;&gt;"",IFERROR(VLOOKUP(F145,Категории!A:B,2,0),""),"Требуется категория")</f>
        <v>Требуется категория</v>
      </c>
      <c r="G145" s="44"/>
      <c r="J145" s="43" t="str">
        <f>'1C'!$AF$1</f>
        <v>American Needle</v>
      </c>
      <c r="K145" s="104" t="s">
        <v>1411</v>
      </c>
      <c r="M145" s="66"/>
      <c r="O145" s="65"/>
      <c r="AQ145" s="59" t="str">
        <f t="shared" si="1"/>
        <v/>
      </c>
      <c r="AS145" s="56" t="str">
        <f ca="1">IF(BA145&gt;0,_xlfn.XLOOKUP(A145,'1C'!$A:$A,'1C'!P:P,"",0,),IF(AR145&lt;&gt;"",VLOOKUP(AR145,INDIRECT(SUBSTITUTE($J145," ","")&amp;"Manufactures"),3,0),"Требуется код страны"))</f>
        <v>Требуется код страны</v>
      </c>
      <c r="AT145" s="56" t="str">
        <f ca="1">IF(BA145&gt;0,_xlfn.XLOOKUP(A145,'1C'!$A:$A,'1C'!O:O,"",0),IF(AR145&lt;&gt;"",VLOOKUP(AR145,INDIRECT(SUBSTITUTE($J145," ","")&amp;"Manufactures"),2,0),"Требуется код страны"))</f>
        <v>Требуется код страны</v>
      </c>
      <c r="AU145" s="76">
        <f t="shared" si="2"/>
        <v>0.1</v>
      </c>
      <c r="AV145" s="43">
        <f t="shared" si="3"/>
        <v>0.15000000000000002</v>
      </c>
      <c r="AW145" s="43" t="str">
        <f t="shared" si="4"/>
        <v>Требуются кол-во и нетто</v>
      </c>
      <c r="AX145" s="43" t="str">
        <f t="shared" si="5"/>
        <v>Требуются кол-во и брутто</v>
      </c>
      <c r="AZ145" s="154" t="str">
        <f t="shared" si="6"/>
        <v>Требуются кол-во и цена</v>
      </c>
      <c r="BA145" s="45">
        <f>IF(A145&lt;&gt;"",IF(_xlfn.XLOOKUP(A145,'1C'!A:A,'1C'!A:A,0,0)&gt;0,1,0),"")</f>
        <v>0</v>
      </c>
      <c r="BB145" s="156">
        <f>IF(C145&lt;&gt;"",IF(_xlfn.XLOOKUP(C145,'1C'!S:S,'1C'!S:S,0,0)&gt;0,0,1),"")</f>
        <v>1</v>
      </c>
      <c r="BC145" s="45" t="str">
        <f t="shared" si="7"/>
        <v>-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new</v>
      </c>
      <c r="C146" s="44" t="s">
        <v>2184</v>
      </c>
      <c r="E146" s="43" t="str">
        <f>IF(F146&lt;&gt;"",IFERROR(VLOOKUP(F146,Категории!A:B,2,0),""),"Требуется категория")</f>
        <v>Требуется категория</v>
      </c>
      <c r="G146" s="44"/>
      <c r="J146" s="43" t="str">
        <f>'1C'!$AF$1</f>
        <v>American Needle</v>
      </c>
      <c r="K146" s="104" t="s">
        <v>2295</v>
      </c>
      <c r="M146" s="66"/>
      <c r="O146" s="65"/>
      <c r="AQ146" s="59" t="str">
        <f t="shared" si="1"/>
        <v/>
      </c>
      <c r="AS146" s="56" t="str">
        <f ca="1">IF(BA146&gt;0,_xlfn.XLOOKUP(A146,'1C'!$A:$A,'1C'!P:P,"",0,),IF(AR146&lt;&gt;"",VLOOKUP(AR146,INDIRECT(SUBSTITUTE($J146," ","")&amp;"Manufactures"),3,0),"Требуется код страны"))</f>
        <v>Требуется код страны</v>
      </c>
      <c r="AT146" s="56" t="str">
        <f ca="1">IF(BA146&gt;0,_xlfn.XLOOKUP(A146,'1C'!$A:$A,'1C'!O:O,"",0),IF(AR146&lt;&gt;"",VLOOKUP(AR146,INDIRECT(SUBSTITUTE($J146," ","")&amp;"Manufactures"),2,0),"Требуется код страны"))</f>
        <v>Требуется код страны</v>
      </c>
      <c r="AU146" s="76">
        <f t="shared" si="2"/>
        <v>0.1</v>
      </c>
      <c r="AV146" s="43">
        <f t="shared" si="3"/>
        <v>0.15000000000000002</v>
      </c>
      <c r="AW146" s="43" t="str">
        <f t="shared" si="4"/>
        <v>Требуются кол-во и нетто</v>
      </c>
      <c r="AX146" s="43" t="str">
        <f t="shared" si="5"/>
        <v>Требуются кол-во и брутто</v>
      </c>
      <c r="AZ146" s="154" t="str">
        <f t="shared" si="6"/>
        <v>Требуются кол-во и цена</v>
      </c>
      <c r="BA146" s="45">
        <f>IF(A146&lt;&gt;"",IF(_xlfn.XLOOKUP(A146,'1C'!A:A,'1C'!A:A,0,0)&gt;0,1,0),"")</f>
        <v>0</v>
      </c>
      <c r="BB146" s="156">
        <f>IF(C146&lt;&gt;"",IF(_xlfn.XLOOKUP(C146,'1C'!S:S,'1C'!S:S,0,0)&gt;0,0,1),"")</f>
        <v>1</v>
      </c>
      <c r="BC146" s="45" t="str">
        <f t="shared" si="7"/>
        <v>-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new</v>
      </c>
      <c r="C147" s="44" t="s">
        <v>2185</v>
      </c>
      <c r="E147" s="43" t="str">
        <f>IF(F147&lt;&gt;"",IFERROR(VLOOKUP(F147,Категории!A:B,2,0),""),"Требуется категория")</f>
        <v>Требуется категория</v>
      </c>
      <c r="G147" s="44"/>
      <c r="J147" s="43" t="str">
        <f>'1C'!$AF$1</f>
        <v>American Needle</v>
      </c>
      <c r="K147" s="104" t="s">
        <v>2299</v>
      </c>
      <c r="M147" s="66"/>
      <c r="O147" s="65"/>
      <c r="AQ147" s="59" t="str">
        <f t="shared" si="1"/>
        <v/>
      </c>
      <c r="AS147" s="56" t="str">
        <f ca="1">IF(BA147&gt;0,_xlfn.XLOOKUP(A147,'1C'!$A:$A,'1C'!P:P,"",0,),IF(AR147&lt;&gt;"",VLOOKUP(AR147,INDIRECT(SUBSTITUTE($J147," ","")&amp;"Manufactures"),3,0),"Требуется код страны"))</f>
        <v>Требуется код страны</v>
      </c>
      <c r="AT147" s="56" t="str">
        <f ca="1">IF(BA147&gt;0,_xlfn.XLOOKUP(A147,'1C'!$A:$A,'1C'!O:O,"",0),IF(AR147&lt;&gt;"",VLOOKUP(AR147,INDIRECT(SUBSTITUTE($J147," ","")&amp;"Manufactures"),2,0),"Требуется код страны"))</f>
        <v>Требуется код страны</v>
      </c>
      <c r="AU147" s="76">
        <f t="shared" si="2"/>
        <v>0.1</v>
      </c>
      <c r="AV147" s="43">
        <f t="shared" si="3"/>
        <v>0.15000000000000002</v>
      </c>
      <c r="AW147" s="43" t="str">
        <f t="shared" si="4"/>
        <v>Требуются кол-во и нетто</v>
      </c>
      <c r="AX147" s="43" t="str">
        <f t="shared" si="5"/>
        <v>Требуются кол-во и брутто</v>
      </c>
      <c r="AZ147" s="154" t="str">
        <f t="shared" si="6"/>
        <v>Требуются кол-во и цена</v>
      </c>
      <c r="BA147" s="45">
        <f>IF(A147&lt;&gt;"",IF(_xlfn.XLOOKUP(A147,'1C'!A:A,'1C'!A:A,0,0)&gt;0,1,0),"")</f>
        <v>0</v>
      </c>
      <c r="BB147" s="156">
        <f>IF(C147&lt;&gt;"",IF(_xlfn.XLOOKUP(C147,'1C'!S:S,'1C'!S:S,0,0)&gt;0,0,1),"")</f>
        <v>1</v>
      </c>
      <c r="BC147" s="45" t="str">
        <f t="shared" si="7"/>
        <v>-</v>
      </c>
    </row>
    <row r="148" spans="1:55" ht="124.7" customHeight="1">
      <c r="A148" s="43" t="str">
        <f t="shared" si="0"/>
        <v>42960B-CALIivory - black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06-057-требуется цвет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2273</v>
      </c>
      <c r="M148" s="66"/>
      <c r="N148" s="152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R148" s="43" t="str">
        <f>IF(A148&lt;&gt;"",_xlfn.XLOOKUP(A148,'1C'!A:A,'1C'!K:K,_xlfn.XLOOKUP(C148,'1C'!S:S,'1C'!K:K,"",0),0),"")</f>
        <v>Унисекс</v>
      </c>
      <c r="AQ148" s="59" t="str">
        <f t="shared" si="1"/>
        <v/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 t="str">
        <f t="shared" si="4"/>
        <v>Требуются кол-во и нетто</v>
      </c>
      <c r="AX148" s="43" t="str">
        <f t="shared" si="5"/>
        <v>Требуются кол-во и брутто</v>
      </c>
      <c r="AZ148" s="154" t="str">
        <f t="shared" si="6"/>
        <v>Требуются кол-во и цена</v>
      </c>
      <c r="BA148" s="45">
        <f>IF(A148&lt;&gt;"",IF(_xlfn.XLOOKUP(A148,'1C'!A:A,'1C'!A:A,0,0)&gt;0,1,0),"")</f>
        <v>0</v>
      </c>
      <c r="BB148" s="156">
        <f>IF(C148&lt;&gt;"",IF(_xlfn.XLOOKUP(C148,'1C'!S:S,'1C'!S:S,0,0)&gt;0,0,1),"")</f>
        <v>0</v>
      </c>
      <c r="BC148" s="45">
        <f t="shared" si="7"/>
        <v>1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new</v>
      </c>
      <c r="C149" s="44" t="s">
        <v>2187</v>
      </c>
      <c r="E149" s="43" t="str">
        <f>IF(F149&lt;&gt;"",IFERROR(VLOOKUP(F149,Категории!A:B,2,0),""),"Требуется категория")</f>
        <v>Требуется категория</v>
      </c>
      <c r="G149" s="44"/>
      <c r="J149" s="43" t="str">
        <f>'1C'!$AF$1</f>
        <v>American Needle</v>
      </c>
      <c r="K149" s="104" t="s">
        <v>2300</v>
      </c>
      <c r="M149" s="66"/>
      <c r="O149" s="65"/>
      <c r="AQ149" s="59" t="str">
        <f t="shared" si="1"/>
        <v/>
      </c>
      <c r="AS149" s="56" t="str">
        <f ca="1">IF(BA149&gt;0,_xlfn.XLOOKUP(A149,'1C'!$A:$A,'1C'!P:P,"",0,),IF(AR149&lt;&gt;"",VLOOKUP(AR149,INDIRECT(SUBSTITUTE($J149," ","")&amp;"Manufactures"),3,0),"Требуется код страны"))</f>
        <v>Требуется код страны</v>
      </c>
      <c r="AT149" s="56" t="str">
        <f ca="1">IF(BA149&gt;0,_xlfn.XLOOKUP(A149,'1C'!$A:$A,'1C'!O:O,"",0),IF(AR149&lt;&gt;"",VLOOKUP(AR149,INDIRECT(SUBSTITUTE($J149," ","")&amp;"Manufactures"),2,0),"Требуется код страны"))</f>
        <v>Требуется код страны</v>
      </c>
      <c r="AU149" s="76">
        <f t="shared" si="2"/>
        <v>0.1</v>
      </c>
      <c r="AV149" s="43">
        <f t="shared" si="3"/>
        <v>0.15000000000000002</v>
      </c>
      <c r="AW149" s="43" t="str">
        <f t="shared" si="4"/>
        <v>Требуются кол-во и нетто</v>
      </c>
      <c r="AX149" s="43" t="str">
        <f t="shared" si="5"/>
        <v>Требуются кол-во и брутто</v>
      </c>
      <c r="AZ149" s="154" t="str">
        <f t="shared" si="6"/>
        <v>Требуются кол-во и цена</v>
      </c>
      <c r="BA149" s="45">
        <f>IF(A149&lt;&gt;"",IF(_xlfn.XLOOKUP(A149,'1C'!A:A,'1C'!A:A,0,0)&gt;0,1,0),"")</f>
        <v>0</v>
      </c>
      <c r="BB149" s="156">
        <f>IF(C149&lt;&gt;"",IF(_xlfn.XLOOKUP(C149,'1C'!S:S,'1C'!S:S,0,0)&gt;0,0,1),"")</f>
        <v>1</v>
      </c>
      <c r="BC149" s="45" t="str">
        <f t="shared" si="7"/>
        <v>-</v>
      </c>
    </row>
    <row r="150" spans="1:55" ht="119.65" customHeight="1">
      <c r="A150" s="43" t="str">
        <f t="shared" si="0"/>
        <v>43020A-HAWAbleached 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06-058-требуется цвет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2301</v>
      </c>
      <c r="M150" s="66"/>
      <c r="N150" s="152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43" t="str">
        <f>IF(P150&lt;&gt;"",IFERROR(VLOOKUP(P150,MaterialsTypes!F:G,2,0),IFERROR(VLOOKUP(N150,MaterialsTypes100,2,0),"")),IFERROR(VLOOKUP(N150,MaterialsTypes100,2,0),""))</f>
        <v>Текстиль, ткань</v>
      </c>
      <c r="R150" s="43" t="str">
        <f>IF(A150&lt;&gt;"",_xlfn.XLOOKUP(A150,'1C'!A:A,'1C'!K:K,_xlfn.XLOOKUP(C150,'1C'!S:S,'1C'!K:K,"",0),0),"")</f>
        <v>Унисекс</v>
      </c>
      <c r="AQ150" s="59" t="str">
        <f t="shared" si="1"/>
        <v/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 t="str">
        <f t="shared" si="4"/>
        <v>Требуются кол-во и нетто</v>
      </c>
      <c r="AX150" s="43" t="str">
        <f t="shared" si="5"/>
        <v>Требуются кол-во и брутто</v>
      </c>
      <c r="AZ150" s="154" t="str">
        <f t="shared" si="6"/>
        <v>Требуются кол-во и цена</v>
      </c>
      <c r="BA150" s="45">
        <f>IF(A150&lt;&gt;"",IF(_xlfn.XLOOKUP(A150,'1C'!A:A,'1C'!A:A,0,0)&gt;0,1,0),"")</f>
        <v>0</v>
      </c>
      <c r="BB150" s="156">
        <f>IF(C150&lt;&gt;"",IF(_xlfn.XLOOKUP(C150,'1C'!S:S,'1C'!S:S,0,0)&gt;0,0,1),"")</f>
        <v>0</v>
      </c>
      <c r="BC150" s="45">
        <f t="shared" si="7"/>
        <v>1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50" t="str">
        <f>IF(K151&lt;&gt;"",IFERROR(VLOOKUP(A151,'1C'!A:T,18,0),IFERROR(VLOOKUP(K151,Colors!D:E,2,0),"")),"")</f>
        <v>красный</v>
      </c>
      <c r="N151" s="152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43" t="str">
        <f>IF(P151&lt;&gt;"",IFERROR(VLOOKUP(P151,MaterialsTypes!F:G,2,0),IFERROR(VLOOKUP(N151,MaterialsTypes100,2,0),"")),IFERROR(VLOOKUP(N151,MaterialsTypes100,2,0),""))</f>
        <v>Текстиль, ткань</v>
      </c>
      <c r="R151" s="43" t="str">
        <f>IF(A151&lt;&gt;"",_xlfn.XLOOKUP(A151,'1C'!A:A,'1C'!K:K,_xlfn.XLOOKUP(C151,'1C'!S:S,'1C'!K:K,"",0),0),"")</f>
        <v>Унисекс</v>
      </c>
      <c r="AQ151" s="59" t="str">
        <f t="shared" si="1"/>
        <v/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 t="str">
        <f t="shared" si="4"/>
        <v>Требуются кол-во и нетто</v>
      </c>
      <c r="AX151" s="43" t="str">
        <f t="shared" si="5"/>
        <v>Требуются кол-во и брутто</v>
      </c>
      <c r="AZ151" s="154" t="str">
        <f t="shared" si="6"/>
        <v>Требуются кол-во и цена</v>
      </c>
      <c r="BA151" s="45">
        <f>IF(A151&lt;&gt;"",IF(_xlfn.XLOOKUP(A151,'1C'!A:A,'1C'!A:A,0,0)&gt;0,1,0),"")</f>
        <v>1</v>
      </c>
      <c r="BB151" s="156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new</v>
      </c>
      <c r="C152" s="44" t="s">
        <v>2190</v>
      </c>
      <c r="E152" s="43" t="str">
        <f>IF(F152&lt;&gt;"",IFERROR(VLOOKUP(F152,Категории!A:B,2,0),""),"Требуется категория")</f>
        <v>Требуется категория</v>
      </c>
      <c r="G152" s="44"/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50" t="str">
        <f>IF(K152&lt;&gt;"",IFERROR(VLOOKUP(A152,'1C'!A:T,18,0),IFERROR(VLOOKUP(K152,Colors!D:E,2,0),"")),"")</f>
        <v>темно-синий</v>
      </c>
      <c r="O152" s="65"/>
      <c r="AQ152" s="59" t="str">
        <f t="shared" si="1"/>
        <v/>
      </c>
      <c r="AS152" s="56" t="str">
        <f ca="1">IF(BA152&gt;0,_xlfn.XLOOKUP(A152,'1C'!$A:$A,'1C'!P:P,"",0,),IF(AR152&lt;&gt;"",VLOOKUP(AR152,INDIRECT(SUBSTITUTE($J152," ","")&amp;"Manufactures"),3,0),"Требуется код страны"))</f>
        <v>Требуется код страны</v>
      </c>
      <c r="AT152" s="56" t="str">
        <f ca="1">IF(BA152&gt;0,_xlfn.XLOOKUP(A152,'1C'!$A:$A,'1C'!O:O,"",0),IF(AR152&lt;&gt;"",VLOOKUP(AR152,INDIRECT(SUBSTITUTE($J152," ","")&amp;"Manufactures"),2,0),"Требуется код страны"))</f>
        <v>Требуется код страны</v>
      </c>
      <c r="AU152" s="76">
        <f t="shared" si="2"/>
        <v>0.1</v>
      </c>
      <c r="AV152" s="43">
        <f t="shared" si="3"/>
        <v>0.15000000000000002</v>
      </c>
      <c r="AW152" s="43" t="str">
        <f t="shared" si="4"/>
        <v>Требуются кол-во и нетто</v>
      </c>
      <c r="AX152" s="43" t="str">
        <f t="shared" si="5"/>
        <v>Требуются кол-во и брутто</v>
      </c>
      <c r="AZ152" s="154" t="str">
        <f t="shared" si="6"/>
        <v>Требуются кол-во и цена</v>
      </c>
      <c r="BA152" s="45">
        <f>IF(A152&lt;&gt;"",IF(_xlfn.XLOOKUP(A152,'1C'!A:A,'1C'!A:A,0,0)&gt;0,1,0),"")</f>
        <v>0</v>
      </c>
      <c r="BB152" s="156">
        <f>IF(C152&lt;&gt;"",IF(_xlfn.XLOOKUP(C152,'1C'!S:S,'1C'!S:S,0,0)&gt;0,0,1),"")</f>
        <v>1</v>
      </c>
      <c r="BC152" s="45" t="str">
        <f t="shared" si="7"/>
        <v>-</v>
      </c>
    </row>
    <row r="153" spans="1:55" ht="119.65" customHeight="1">
      <c r="A153" s="43" t="str">
        <f t="shared" si="0"/>
        <v>43082A-DRWred - 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06-251-требуется цвет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2302</v>
      </c>
      <c r="M153" s="66"/>
      <c r="N153" s="152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43" t="str">
        <f>IF(P153&lt;&gt;"",IFERROR(VLOOKUP(P153,MaterialsTypes!F:G,2,0),IFERROR(VLOOKUP(N153,MaterialsTypes100,2,0),"")),IFERROR(VLOOKUP(N153,MaterialsTypes100,2,0),""))</f>
        <v>Текстиль, ткань</v>
      </c>
      <c r="R153" s="43" t="str">
        <f>IF(A153&lt;&gt;"",_xlfn.XLOOKUP(A153,'1C'!A:A,'1C'!K:K,_xlfn.XLOOKUP(C153,'1C'!S:S,'1C'!K:K,"",0),0),"")</f>
        <v>Унисекс</v>
      </c>
      <c r="AQ153" s="59" t="str">
        <f t="shared" si="1"/>
        <v/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 t="str">
        <f t="shared" si="4"/>
        <v>Требуются кол-во и нетто</v>
      </c>
      <c r="AX153" s="43" t="str">
        <f t="shared" si="5"/>
        <v>Требуются кол-во и брутто</v>
      </c>
      <c r="AZ153" s="154" t="str">
        <f t="shared" si="6"/>
        <v>Требуются кол-во и цена</v>
      </c>
      <c r="BA153" s="45">
        <f>IF(A153&lt;&gt;"",IF(_xlfn.XLOOKUP(A153,'1C'!A:A,'1C'!A:A,0,0)&gt;0,1,0),"")</f>
        <v>0</v>
      </c>
      <c r="BB153" s="156">
        <f>IF(C153&lt;&gt;"",IF(_xlfn.XLOOKUP(C153,'1C'!S:S,'1C'!S:S,0,0)&gt;0,0,1),"")</f>
        <v>0</v>
      </c>
      <c r="BC153" s="45">
        <f t="shared" si="7"/>
        <v>1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new</v>
      </c>
      <c r="C154" s="44" t="s">
        <v>2192</v>
      </c>
      <c r="E154" s="43" t="str">
        <f>IF(F154&lt;&gt;"",IFERROR(VLOOKUP(F154,Категории!A:B,2,0),""),"Требуется категория")</f>
        <v>Требуется категория</v>
      </c>
      <c r="G154" s="44"/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04"/>
      <c r="AQ154" s="59" t="str">
        <f t="shared" si="1"/>
        <v/>
      </c>
      <c r="AS154" s="56" t="str">
        <f ca="1">IF(BA154&gt;0,_xlfn.XLOOKUP(A154,'1C'!$A:$A,'1C'!P:P,"",0,),IF(AR154&lt;&gt;"",VLOOKUP(AR154,INDIRECT(SUBSTITUTE($J154," ","")&amp;"Manufactures"),3,0),"Требуется код страны"))</f>
        <v>Требуется код страны</v>
      </c>
      <c r="AT154" s="56" t="str">
        <f ca="1">IF(BA154&gt;0,_xlfn.XLOOKUP(A154,'1C'!$A:$A,'1C'!O:O,"",0),IF(AR154&lt;&gt;"",VLOOKUP(AR154,INDIRECT(SUBSTITUTE($J154," ","")&amp;"Manufactures"),2,0),"Требуется код страны"))</f>
        <v>Требуется код страны</v>
      </c>
      <c r="AU154" s="76">
        <f t="shared" si="2"/>
        <v>0.1</v>
      </c>
      <c r="AV154" s="43">
        <f t="shared" si="3"/>
        <v>0.15000000000000002</v>
      </c>
      <c r="AW154" s="43" t="str">
        <f t="shared" si="4"/>
        <v>Требуются кол-во и нетто</v>
      </c>
      <c r="AX154" s="43" t="str">
        <f t="shared" si="5"/>
        <v>Требуются кол-во и брутто</v>
      </c>
      <c r="AZ154" s="154" t="str">
        <f t="shared" si="6"/>
        <v>Требуются кол-во и цена</v>
      </c>
      <c r="BA154" s="45">
        <f>IF(A154&lt;&gt;"",IF(_xlfn.XLOOKUP(A154,'1C'!A:A,'1C'!A:A,0,0)&gt;0,1,0),"")</f>
        <v>0</v>
      </c>
      <c r="BB154" s="156">
        <f>IF(C154&lt;&gt;"",IF(_xlfn.XLOOKUP(C154,'1C'!S:S,'1C'!S:S,0,0)&gt;0,0,1),"")</f>
        <v>1</v>
      </c>
      <c r="BC154" s="45" t="str">
        <f t="shared" si="7"/>
        <v>-</v>
      </c>
    </row>
    <row r="155" spans="1:55" ht="119.65" customHeight="1">
      <c r="A155" s="43" t="str">
        <f t="shared" si="0"/>
        <v>43622A-VGKblack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819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52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43" t="str">
        <f>IF(P155&lt;&gt;"",IFERROR(VLOOKUP(P155,MaterialsTypes!F:G,2,0),IFERROR(VLOOKUP(N155,MaterialsTypes100,2,0),"")),IFERROR(VLOOKUP(N155,MaterialsTypes100,2,0),""))</f>
        <v>Текстиль, ткань</v>
      </c>
      <c r="R155" s="43" t="str">
        <f>IF(A155&lt;&gt;"",_xlfn.XLOOKUP(A155,'1C'!A:A,'1C'!K:K,_xlfn.XLOOKUP(C155,'1C'!S:S,'1C'!K:K,"",0),0),"")</f>
        <v>Унисекс</v>
      </c>
      <c r="AQ155" s="59" t="str">
        <f t="shared" si="1"/>
        <v/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 t="str">
        <f t="shared" si="4"/>
        <v>Требуются кол-во и нетто</v>
      </c>
      <c r="AX155" s="43" t="str">
        <f t="shared" si="5"/>
        <v>Требуются кол-во и брутто</v>
      </c>
      <c r="AZ155" s="154" t="str">
        <f t="shared" si="6"/>
        <v>Требуются кол-во и цена</v>
      </c>
      <c r="BA155" s="45">
        <f>IF(A155&lt;&gt;"",IF(_xlfn.XLOOKUP(A155,'1C'!A:A,'1C'!A:A,0,0)&gt;0,1,0),"")</f>
        <v>0</v>
      </c>
      <c r="BB155" s="156">
        <f>IF(C155&lt;&gt;"",IF(_xlfn.XLOOKUP(C155,'1C'!S:S,'1C'!S:S,0,0)&gt;0,0,1),"")</f>
        <v>0</v>
      </c>
      <c r="BC155" s="45">
        <f t="shared" si="7"/>
        <v>1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52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R156" s="43" t="str">
        <f>IF(A156&lt;&gt;"",_xlfn.XLOOKUP(A156,'1C'!A:A,'1C'!K:K,_xlfn.XLOOKUP(C156,'1C'!S:S,'1C'!K:K,"",0),0),"")</f>
        <v>Унисекс</v>
      </c>
      <c r="AQ156" s="59" t="str">
        <f t="shared" si="1"/>
        <v/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 t="str">
        <f t="shared" si="4"/>
        <v>Требуются кол-во и нетто</v>
      </c>
      <c r="AX156" s="43" t="str">
        <f t="shared" si="5"/>
        <v>Требуются кол-во и брутто</v>
      </c>
      <c r="AZ156" s="154" t="str">
        <f t="shared" si="6"/>
        <v>Требуются кол-во и цена</v>
      </c>
      <c r="BA156" s="45">
        <f>IF(A156&lt;&gt;"",IF(_xlfn.XLOOKUP(A156,'1C'!A:A,'1C'!A:A,0,0)&gt;0,1,0),"")</f>
        <v>1</v>
      </c>
      <c r="BB156" s="156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43870A-CALIblack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819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52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43" t="str">
        <f>IF(P157&lt;&gt;"",IFERROR(VLOOKUP(P157,MaterialsTypes!F:G,2,0),IFERROR(VLOOKUP(N157,MaterialsTypes100,2,0),"")),IFERROR(VLOOKUP(N157,MaterialsTypes100,2,0),""))</f>
        <v>Текстиль, ткань</v>
      </c>
      <c r="R157" s="43" t="str">
        <f>IF(A157&lt;&gt;"",_xlfn.XLOOKUP(A157,'1C'!A:A,'1C'!K:K,_xlfn.XLOOKUP(C157,'1C'!S:S,'1C'!K:K,"",0),0),"")</f>
        <v>Унисекс</v>
      </c>
      <c r="AQ157" s="59" t="str">
        <f t="shared" si="1"/>
        <v/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 t="str">
        <f t="shared" si="4"/>
        <v>Требуются кол-во и нетто</v>
      </c>
      <c r="AX157" s="43" t="str">
        <f t="shared" si="5"/>
        <v>Требуются кол-во и брутто</v>
      </c>
      <c r="AZ157" s="154" t="str">
        <f t="shared" si="6"/>
        <v>Требуются кол-во и цена</v>
      </c>
      <c r="BA157" s="45">
        <f>IF(A157&lt;&gt;"",IF(_xlfn.XLOOKUP(A157,'1C'!A:A,'1C'!A:A,0,0)&gt;0,1,0),"")</f>
        <v>0</v>
      </c>
      <c r="BB157" s="156">
        <f>IF(C157&lt;&gt;"",IF(_xlfn.XLOOKUP(C157,'1C'!S:S,'1C'!S:S,0,0)&gt;0,0,1),"")</f>
        <v>0</v>
      </c>
      <c r="BC157" s="45">
        <f t="shared" si="7"/>
        <v>1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new</v>
      </c>
      <c r="C158" s="44" t="s">
        <v>2196</v>
      </c>
      <c r="E158" s="43" t="str">
        <f>IF(F158&lt;&gt;"",IFERROR(VLOOKUP(F158,Категории!A:B,2,0),""),"Требуется категория")</f>
        <v>Требуется категория</v>
      </c>
      <c r="G158" s="44"/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AQ158" s="59" t="str">
        <f t="shared" si="1"/>
        <v/>
      </c>
      <c r="AS158" s="56" t="str">
        <f ca="1">IF(BA158&gt;0,_xlfn.XLOOKUP(A158,'1C'!$A:$A,'1C'!P:P,"",0,),IF(AR158&lt;&gt;"",VLOOKUP(AR158,INDIRECT(SUBSTITUTE($J158," ","")&amp;"Manufactures"),3,0),"Требуется код страны"))</f>
        <v>Требуется код страны</v>
      </c>
      <c r="AT158" s="56" t="str">
        <f ca="1">IF(BA158&gt;0,_xlfn.XLOOKUP(A158,'1C'!$A:$A,'1C'!O:O,"",0),IF(AR158&lt;&gt;"",VLOOKUP(AR158,INDIRECT(SUBSTITUTE($J158," ","")&amp;"Manufactures"),2,0),"Требуется код страны"))</f>
        <v>Требуется код страны</v>
      </c>
      <c r="AU158" s="76">
        <f t="shared" si="2"/>
        <v>0.1</v>
      </c>
      <c r="AV158" s="43">
        <f t="shared" si="3"/>
        <v>0.15000000000000002</v>
      </c>
      <c r="AW158" s="43" t="str">
        <f t="shared" si="4"/>
        <v>Требуются кол-во и нетто</v>
      </c>
      <c r="AX158" s="43" t="str">
        <f t="shared" si="5"/>
        <v>Требуются кол-во и брутто</v>
      </c>
      <c r="AZ158" s="154" t="str">
        <f t="shared" si="6"/>
        <v>Требуются кол-во и цена</v>
      </c>
      <c r="BA158" s="45">
        <f>IF(A158&lt;&gt;"",IF(_xlfn.XLOOKUP(A158,'1C'!A:A,'1C'!A:A,0,0)&gt;0,1,0),"")</f>
        <v>0</v>
      </c>
      <c r="BB158" s="156">
        <f>IF(C158&lt;&gt;"",IF(_xlfn.XLOOKUP(C158,'1C'!S:S,'1C'!S:S,0,0)&gt;0,0,1),"")</f>
        <v>1</v>
      </c>
      <c r="BC158" s="45" t="str">
        <f t="shared" si="7"/>
        <v>-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52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43" t="str">
        <f>IF(P159&lt;&gt;"",IFERROR(VLOOKUP(P159,MaterialsTypes!F:G,2,0),IFERROR(VLOOKUP(N159,MaterialsTypes100,2,0),"")),IFERROR(VLOOKUP(N159,MaterialsTypes100,2,0),""))</f>
        <v>Текстиль, ткань</v>
      </c>
      <c r="R159" s="43" t="str">
        <f>IF(A159&lt;&gt;"",_xlfn.XLOOKUP(A159,'1C'!A:A,'1C'!K:K,_xlfn.XLOOKUP(C159,'1C'!S:S,'1C'!K:K,"",0),0),"")</f>
        <v>Унисекс</v>
      </c>
      <c r="AQ159" s="59" t="str">
        <f t="shared" si="1"/>
        <v/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 t="str">
        <f t="shared" si="4"/>
        <v>Требуются кол-во и нетто</v>
      </c>
      <c r="AX159" s="43" t="str">
        <f t="shared" si="5"/>
        <v>Требуются кол-во и брутто</v>
      </c>
      <c r="AZ159" s="154" t="str">
        <f t="shared" si="6"/>
        <v>Требуются кол-во и цена</v>
      </c>
      <c r="BA159" s="45">
        <f>IF(A159&lt;&gt;"",IF(_xlfn.XLOOKUP(A159,'1C'!A:A,'1C'!A:A,0,0)&gt;0,1,0),"")</f>
        <v>1</v>
      </c>
      <c r="BB159" s="156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new</v>
      </c>
      <c r="C160" s="44" t="s">
        <v>2198</v>
      </c>
      <c r="E160" s="43" t="str">
        <f>IF(F160&lt;&gt;"",IFERROR(VLOOKUP(F160,Категории!A:B,2,0),""),"Требуется категория")</f>
        <v>Требуется категория</v>
      </c>
      <c r="G160" s="44"/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AQ160" s="59" t="str">
        <f t="shared" si="1"/>
        <v/>
      </c>
      <c r="AS160" s="56" t="str">
        <f ca="1">IF(BA160&gt;0,_xlfn.XLOOKUP(A160,'1C'!$A:$A,'1C'!P:P,"",0,),IF(AR160&lt;&gt;"",VLOOKUP(AR160,INDIRECT(SUBSTITUTE($J160," ","")&amp;"Manufactures"),3,0),"Требуется код страны"))</f>
        <v>Требуется код страны</v>
      </c>
      <c r="AT160" s="56" t="str">
        <f ca="1">IF(BA160&gt;0,_xlfn.XLOOKUP(A160,'1C'!$A:$A,'1C'!O:O,"",0),IF(AR160&lt;&gt;"",VLOOKUP(AR160,INDIRECT(SUBSTITUTE($J160," ","")&amp;"Manufactures"),2,0),"Требуется код страны"))</f>
        <v>Требуется код страны</v>
      </c>
      <c r="AU160" s="76">
        <f t="shared" si="2"/>
        <v>0.1</v>
      </c>
      <c r="AV160" s="43">
        <f t="shared" si="3"/>
        <v>0.15000000000000002</v>
      </c>
      <c r="AW160" s="43" t="str">
        <f t="shared" si="4"/>
        <v>Требуются кол-во и нетто</v>
      </c>
      <c r="AX160" s="43" t="str">
        <f t="shared" si="5"/>
        <v>Требуются кол-во и брутто</v>
      </c>
      <c r="AZ160" s="154" t="str">
        <f t="shared" si="6"/>
        <v>Требуются кол-во и цена</v>
      </c>
      <c r="BA160" s="45">
        <f>IF(A160&lt;&gt;"",IF(_xlfn.XLOOKUP(A160,'1C'!A:A,'1C'!A:A,0,0)&gt;0,1,0),"")</f>
        <v>0</v>
      </c>
      <c r="BB160" s="156">
        <f>IF(C160&lt;&gt;"",IF(_xlfn.XLOOKUP(C160,'1C'!S:S,'1C'!S:S,0,0)&gt;0,0,1),"")</f>
        <v>1</v>
      </c>
      <c r="BC160" s="45" t="str">
        <f t="shared" si="7"/>
        <v>-</v>
      </c>
    </row>
    <row r="161" spans="1:55" ht="112.7" customHeight="1">
      <c r="A161" s="43" t="str">
        <f t="shared" si="0"/>
        <v>43870A-NASAblack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819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52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43" t="str">
        <f>IF(P161&lt;&gt;"",IFERROR(VLOOKUP(P161,MaterialsTypes!F:G,2,0),IFERROR(VLOOKUP(N161,MaterialsTypes100,2,0),"")),IFERROR(VLOOKUP(N161,MaterialsTypes100,2,0),""))</f>
        <v>Текстиль, ткань</v>
      </c>
      <c r="R161" s="43" t="str">
        <f>IF(A161&lt;&gt;"",_xlfn.XLOOKUP(A161,'1C'!A:A,'1C'!K:K,_xlfn.XLOOKUP(C161,'1C'!S:S,'1C'!K:K,"",0),0),"")</f>
        <v>Унисекс</v>
      </c>
      <c r="AQ161" s="59" t="str">
        <f t="shared" si="1"/>
        <v/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 t="str">
        <f t="shared" si="4"/>
        <v>Требуются кол-во и нетто</v>
      </c>
      <c r="AX161" s="43" t="str">
        <f t="shared" si="5"/>
        <v>Требуются кол-во и брутто</v>
      </c>
      <c r="AZ161" s="154" t="str">
        <f t="shared" si="6"/>
        <v>Требуются кол-во и цена</v>
      </c>
      <c r="BA161" s="45">
        <f>IF(A161&lt;&gt;"",IF(_xlfn.XLOOKUP(A161,'1C'!A:A,'1C'!A:A,0,0)&gt;0,1,0),"")</f>
        <v>0</v>
      </c>
      <c r="BB161" s="156">
        <f>IF(C161&lt;&gt;"",IF(_xlfn.XLOOKUP(C161,'1C'!S:S,'1C'!S:S,0,0)&gt;0,0,1),"")</f>
        <v>0</v>
      </c>
      <c r="BC161" s="45">
        <f t="shared" si="7"/>
        <v>1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new</v>
      </c>
      <c r="C162" s="44" t="s">
        <v>2200</v>
      </c>
      <c r="E162" s="43" t="str">
        <f>IF(F162&lt;&gt;"",IFERROR(VLOOKUP(F162,Категории!A:B,2,0),""),"Требуется категория")</f>
        <v>Требуется категория</v>
      </c>
      <c r="G162" s="44"/>
      <c r="J162" s="43" t="str">
        <f>'1C'!$AF$1</f>
        <v>American Needle</v>
      </c>
      <c r="K162" s="104" t="s">
        <v>2288</v>
      </c>
      <c r="AQ162" s="59" t="str">
        <f t="shared" si="1"/>
        <v/>
      </c>
      <c r="AS162" s="56" t="str">
        <f ca="1">IF(BA162&gt;0,_xlfn.XLOOKUP(A162,'1C'!$A:$A,'1C'!P:P,"",0,),IF(AR162&lt;&gt;"",VLOOKUP(AR162,INDIRECT(SUBSTITUTE($J162," ","")&amp;"Manufactures"),3,0),"Требуется код страны"))</f>
        <v>Требуется код страны</v>
      </c>
      <c r="AT162" s="56" t="str">
        <f ca="1">IF(BA162&gt;0,_xlfn.XLOOKUP(A162,'1C'!$A:$A,'1C'!O:O,"",0),IF(AR162&lt;&gt;"",VLOOKUP(AR162,INDIRECT(SUBSTITUTE($J162," ","")&amp;"Manufactures"),2,0),"Требуется код страны"))</f>
        <v>Требуется код страны</v>
      </c>
      <c r="AU162" s="76">
        <f t="shared" si="2"/>
        <v>0.1</v>
      </c>
      <c r="AV162" s="43">
        <f t="shared" si="3"/>
        <v>0.15000000000000002</v>
      </c>
      <c r="AW162" s="43" t="str">
        <f t="shared" si="4"/>
        <v>Требуются кол-во и нетто</v>
      </c>
      <c r="AX162" s="43" t="str">
        <f t="shared" si="5"/>
        <v>Требуются кол-во и брутто</v>
      </c>
      <c r="AZ162" s="154" t="str">
        <f t="shared" si="6"/>
        <v>Требуются кол-во и цена</v>
      </c>
      <c r="BA162" s="45">
        <f>IF(A162&lt;&gt;"",IF(_xlfn.XLOOKUP(A162,'1C'!A:A,'1C'!A:A,0,0)&gt;0,1,0),"")</f>
        <v>0</v>
      </c>
      <c r="BB162" s="156">
        <f>IF(C162&lt;&gt;"",IF(_xlfn.XLOOKUP(C162,'1C'!S:S,'1C'!S:S,0,0)&gt;0,0,1),"")</f>
        <v>1</v>
      </c>
      <c r="BC162" s="45" t="str">
        <f t="shared" si="7"/>
        <v>-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new</v>
      </c>
      <c r="C163" s="44" t="s">
        <v>2201</v>
      </c>
      <c r="E163" s="43" t="str">
        <f>IF(F163&lt;&gt;"",IFERROR(VLOOKUP(F163,Категории!A:B,2,0),""),"Требуется категория")</f>
        <v>Требуется категория</v>
      </c>
      <c r="G163" s="44"/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AQ163" s="59" t="str">
        <f t="shared" si="1"/>
        <v/>
      </c>
      <c r="AS163" s="56" t="str">
        <f ca="1">IF(BA163&gt;0,_xlfn.XLOOKUP(A163,'1C'!$A:$A,'1C'!P:P,"",0,),IF(AR163&lt;&gt;"",VLOOKUP(AR163,INDIRECT(SUBSTITUTE($J163," ","")&amp;"Manufactures"),3,0),"Требуется код страны"))</f>
        <v>Требуется код страны</v>
      </c>
      <c r="AT163" s="56" t="str">
        <f ca="1">IF(BA163&gt;0,_xlfn.XLOOKUP(A163,'1C'!$A:$A,'1C'!O:O,"",0),IF(AR163&lt;&gt;"",VLOOKUP(AR163,INDIRECT(SUBSTITUTE($J163," ","")&amp;"Manufactures"),2,0),"Требуется код страны"))</f>
        <v>Требуется код страны</v>
      </c>
      <c r="AU163" s="76">
        <f t="shared" si="2"/>
        <v>0.1</v>
      </c>
      <c r="AV163" s="43">
        <f t="shared" si="3"/>
        <v>0.15000000000000002</v>
      </c>
      <c r="AW163" s="43" t="str">
        <f t="shared" si="4"/>
        <v>Требуются кол-во и нетто</v>
      </c>
      <c r="AX163" s="43" t="str">
        <f t="shared" si="5"/>
        <v>Требуются кол-во и брутто</v>
      </c>
      <c r="AZ163" s="154" t="str">
        <f t="shared" si="6"/>
        <v>Требуются кол-во и цена</v>
      </c>
      <c r="BA163" s="45">
        <f>IF(A163&lt;&gt;"",IF(_xlfn.XLOOKUP(A163,'1C'!A:A,'1C'!A:A,0,0)&gt;0,1,0),"")</f>
        <v>0</v>
      </c>
      <c r="BB163" s="156">
        <f>IF(C163&lt;&gt;"",IF(_xlfn.XLOOKUP(C163,'1C'!S:S,'1C'!S:S,0,0)&gt;0,0,1),"")</f>
        <v>1</v>
      </c>
      <c r="BC163" s="45" t="str">
        <f t="shared" si="7"/>
        <v>-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52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43" t="str">
        <f>IF(P164&lt;&gt;"",IFERROR(VLOOKUP(P164,MaterialsTypes!F:G,2,0),IFERROR(VLOOKUP(N164,MaterialsTypes100,2,0),"")),IFERROR(VLOOKUP(N164,MaterialsTypes100,2,0),""))</f>
        <v>Текстиль, ткань</v>
      </c>
      <c r="R164" s="43" t="str">
        <f>IF(A164&lt;&gt;"",_xlfn.XLOOKUP(A164,'1C'!A:A,'1C'!K:K,_xlfn.XLOOKUP(C164,'1C'!S:S,'1C'!K:K,"",0),0),"")</f>
        <v>Унисекс</v>
      </c>
      <c r="AQ164" s="59" t="str">
        <f t="shared" si="1"/>
        <v/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 t="str">
        <f t="shared" si="4"/>
        <v>Требуются кол-во и нетто</v>
      </c>
      <c r="AX164" s="43" t="str">
        <f t="shared" si="5"/>
        <v>Требуются кол-во и брутто</v>
      </c>
      <c r="AZ164" s="154" t="str">
        <f t="shared" si="6"/>
        <v>Требуются кол-во и цена</v>
      </c>
      <c r="BA164" s="45">
        <f>IF(A164&lt;&gt;"",IF(_xlfn.XLOOKUP(A164,'1C'!A:A,'1C'!A:A,0,0)&gt;0,1,0),"")</f>
        <v>1</v>
      </c>
      <c r="BB164" s="156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new</v>
      </c>
      <c r="C165" s="44" t="s">
        <v>2203</v>
      </c>
      <c r="E165" s="43" t="str">
        <f>IF(F165&lt;&gt;"",IFERROR(VLOOKUP(F165,Категории!A:B,2,0),""),"Требуется категория")</f>
        <v>Требуется категория</v>
      </c>
      <c r="G165" s="44"/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AQ165" s="59" t="str">
        <f t="shared" si="1"/>
        <v/>
      </c>
      <c r="AS165" s="56" t="str">
        <f ca="1">IF(BA165&gt;0,_xlfn.XLOOKUP(A165,'1C'!$A:$A,'1C'!P:P,"",0,),IF(AR165&lt;&gt;"",VLOOKUP(AR165,INDIRECT(SUBSTITUTE($J165," ","")&amp;"Manufactures"),3,0),"Требуется код страны"))</f>
        <v>Требуется код страны</v>
      </c>
      <c r="AT165" s="56" t="str">
        <f ca="1">IF(BA165&gt;0,_xlfn.XLOOKUP(A165,'1C'!$A:$A,'1C'!O:O,"",0),IF(AR165&lt;&gt;"",VLOOKUP(AR165,INDIRECT(SUBSTITUTE($J165," ","")&amp;"Manufactures"),2,0),"Требуется код страны"))</f>
        <v>Требуется код страны</v>
      </c>
      <c r="AU165" s="76">
        <f t="shared" si="2"/>
        <v>0.1</v>
      </c>
      <c r="AV165" s="43">
        <f t="shared" si="3"/>
        <v>0.15000000000000002</v>
      </c>
      <c r="AW165" s="43" t="str">
        <f t="shared" si="4"/>
        <v>Требуются кол-во и нетто</v>
      </c>
      <c r="AX165" s="43" t="str">
        <f t="shared" si="5"/>
        <v>Требуются кол-во и брутто</v>
      </c>
      <c r="AZ165" s="154" t="str">
        <f t="shared" si="6"/>
        <v>Требуются кол-во и цена</v>
      </c>
      <c r="BA165" s="45">
        <f>IF(A165&lt;&gt;"",IF(_xlfn.XLOOKUP(A165,'1C'!A:A,'1C'!A:A,0,0)&gt;0,1,0),"")</f>
        <v>0</v>
      </c>
      <c r="BB165" s="156">
        <f>IF(C165&lt;&gt;"",IF(_xlfn.XLOOKUP(C165,'1C'!S:S,'1C'!S:S,0,0)&gt;0,0,1),"")</f>
        <v>1</v>
      </c>
      <c r="BC165" s="45" t="str">
        <f t="shared" si="7"/>
        <v>-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new</v>
      </c>
      <c r="C166" s="44" t="s">
        <v>2204</v>
      </c>
      <c r="E166" s="43" t="str">
        <f>IF(F166&lt;&gt;"",IFERROR(VLOOKUP(F166,Категории!A:B,2,0),""),"Требуется категория")</f>
        <v>Требуется категория</v>
      </c>
      <c r="G166" s="44"/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AQ166" s="59" t="str">
        <f t="shared" si="1"/>
        <v/>
      </c>
      <c r="AS166" s="56" t="str">
        <f ca="1">IF(BA166&gt;0,_xlfn.XLOOKUP(A166,'1C'!$A:$A,'1C'!P:P,"",0,),IF(AR166&lt;&gt;"",VLOOKUP(AR166,INDIRECT(SUBSTITUTE($J166," ","")&amp;"Manufactures"),3,0),"Требуется код страны"))</f>
        <v>Требуется код страны</v>
      </c>
      <c r="AT166" s="56" t="str">
        <f ca="1">IF(BA166&gt;0,_xlfn.XLOOKUP(A166,'1C'!$A:$A,'1C'!O:O,"",0),IF(AR166&lt;&gt;"",VLOOKUP(AR166,INDIRECT(SUBSTITUTE($J166," ","")&amp;"Manufactures"),2,0),"Требуется код страны"))</f>
        <v>Требуется код страны</v>
      </c>
      <c r="AU166" s="76">
        <f t="shared" si="2"/>
        <v>0.1</v>
      </c>
      <c r="AV166" s="43">
        <f t="shared" si="3"/>
        <v>0.15000000000000002</v>
      </c>
      <c r="AW166" s="43" t="str">
        <f t="shared" si="4"/>
        <v>Требуются кол-во и нетто</v>
      </c>
      <c r="AX166" s="43" t="str">
        <f t="shared" si="5"/>
        <v>Требуются кол-во и брутто</v>
      </c>
      <c r="AZ166" s="154" t="str">
        <f t="shared" si="6"/>
        <v>Требуются кол-во и цена</v>
      </c>
      <c r="BA166" s="45">
        <f>IF(A166&lt;&gt;"",IF(_xlfn.XLOOKUP(A166,'1C'!A:A,'1C'!A:A,0,0)&gt;0,1,0),"")</f>
        <v>0</v>
      </c>
      <c r="BB166" s="156">
        <f>IF(C166&lt;&gt;"",IF(_xlfn.XLOOKUP(C166,'1C'!S:S,'1C'!S:S,0,0)&gt;0,0,1),"")</f>
        <v>1</v>
      </c>
      <c r="BC166" s="45" t="str">
        <f t="shared" si="7"/>
        <v>-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new</v>
      </c>
      <c r="C167" s="44" t="s">
        <v>2205</v>
      </c>
      <c r="E167" s="43" t="str">
        <f>IF(F167&lt;&gt;"",IFERROR(VLOOKUP(F167,Категории!A:B,2,0),""),"Требуется категория")</f>
        <v>Требуется категория</v>
      </c>
      <c r="G167" s="44"/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AQ167" s="59" t="str">
        <f t="shared" si="1"/>
        <v/>
      </c>
      <c r="AS167" s="56" t="str">
        <f ca="1">IF(BA167&gt;0,_xlfn.XLOOKUP(A167,'1C'!$A:$A,'1C'!P:P,"",0,),IF(AR167&lt;&gt;"",VLOOKUP(AR167,INDIRECT(SUBSTITUTE($J167," ","")&amp;"Manufactures"),3,0),"Требуется код страны"))</f>
        <v>Требуется код страны</v>
      </c>
      <c r="AT167" s="56" t="str">
        <f ca="1">IF(BA167&gt;0,_xlfn.XLOOKUP(A167,'1C'!$A:$A,'1C'!O:O,"",0),IF(AR167&lt;&gt;"",VLOOKUP(AR167,INDIRECT(SUBSTITUTE($J167," ","")&amp;"Manufactures"),2,0),"Требуется код страны"))</f>
        <v>Требуется код страны</v>
      </c>
      <c r="AU167" s="76">
        <f t="shared" si="2"/>
        <v>0.1</v>
      </c>
      <c r="AV167" s="43">
        <f t="shared" si="3"/>
        <v>0.15000000000000002</v>
      </c>
      <c r="AW167" s="43" t="str">
        <f t="shared" si="4"/>
        <v>Требуются кол-во и нетто</v>
      </c>
      <c r="AX167" s="43" t="str">
        <f t="shared" si="5"/>
        <v>Требуются кол-во и брутто</v>
      </c>
      <c r="AZ167" s="154" t="str">
        <f t="shared" si="6"/>
        <v>Требуются кол-во и цена</v>
      </c>
      <c r="BA167" s="45">
        <f>IF(A167&lt;&gt;"",IF(_xlfn.XLOOKUP(A167,'1C'!A:A,'1C'!A:A,0,0)&gt;0,1,0),"")</f>
        <v>0</v>
      </c>
      <c r="BB167" s="156">
        <f>IF(C167&lt;&gt;"",IF(_xlfn.XLOOKUP(C167,'1C'!S:S,'1C'!S:S,0,0)&gt;0,0,1),"")</f>
        <v>1</v>
      </c>
      <c r="BC167" s="45" t="str">
        <f t="shared" si="7"/>
        <v>-</v>
      </c>
    </row>
    <row r="168" spans="1:55" ht="119.65" customHeight="1">
      <c r="A168" s="43" t="str">
        <f t="shared" si="0"/>
        <v>43910A-CALIcamoflage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06-077-требуется цвет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2303</v>
      </c>
      <c r="N168" s="152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43" t="str">
        <f>IF(P168&lt;&gt;"",IFERROR(VLOOKUP(P168,MaterialsTypes!F:G,2,0),IFERROR(VLOOKUP(N168,MaterialsTypes100,2,0),"")),IFERROR(VLOOKUP(N168,MaterialsTypes100,2,0),""))</f>
        <v>Текстиль, ткань</v>
      </c>
      <c r="R168" s="43" t="str">
        <f>IF(A168&lt;&gt;"",_xlfn.XLOOKUP(A168,'1C'!A:A,'1C'!K:K,_xlfn.XLOOKUP(C168,'1C'!S:S,'1C'!K:K,"",0),0),"")</f>
        <v>Унисекс</v>
      </c>
      <c r="AQ168" s="59" t="str">
        <f t="shared" si="1"/>
        <v/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 t="str">
        <f t="shared" si="4"/>
        <v>Требуются кол-во и нетто</v>
      </c>
      <c r="AX168" s="43" t="str">
        <f t="shared" si="5"/>
        <v>Требуются кол-во и брутто</v>
      </c>
      <c r="AZ168" s="154" t="str">
        <f t="shared" si="6"/>
        <v>Требуются кол-во и цена</v>
      </c>
      <c r="BA168" s="45">
        <f>IF(A168&lt;&gt;"",IF(_xlfn.XLOOKUP(A168,'1C'!A:A,'1C'!A:A,0,0)&gt;0,1,0),"")</f>
        <v>0</v>
      </c>
      <c r="BB168" s="156">
        <f>IF(C168&lt;&gt;"",IF(_xlfn.XLOOKUP(C168,'1C'!S:S,'1C'!S:S,0,0)&gt;0,0,1),"")</f>
        <v>0</v>
      </c>
      <c r="BC168" s="45">
        <f t="shared" si="7"/>
        <v>1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06-077-требуется цвет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N169" s="152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43" t="str">
        <f>IF(P169&lt;&gt;"",IFERROR(VLOOKUP(P169,MaterialsTypes!F:G,2,0),IFERROR(VLOOKUP(N169,MaterialsTypes100,2,0),"")),IFERROR(VLOOKUP(N169,MaterialsTypes100,2,0),""))</f>
        <v>Текстиль, ткань</v>
      </c>
      <c r="R169" s="43" t="str">
        <f>IF(A169&lt;&gt;"",_xlfn.XLOOKUP(A169,'1C'!A:A,'1C'!K:K,_xlfn.XLOOKUP(C169,'1C'!S:S,'1C'!K:K,"",0),0),"")</f>
        <v>Унисекс</v>
      </c>
      <c r="AQ169" s="59" t="str">
        <f t="shared" si="1"/>
        <v/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 t="str">
        <f t="shared" si="4"/>
        <v>Требуются кол-во и нетто</v>
      </c>
      <c r="AX169" s="43" t="str">
        <f t="shared" si="5"/>
        <v>Требуются кол-во и брутто</v>
      </c>
      <c r="AZ169" s="154" t="str">
        <f t="shared" si="6"/>
        <v>Требуются кол-во и цена</v>
      </c>
      <c r="BA169" s="45">
        <f>IF(A169&lt;&gt;"",IF(_xlfn.XLOOKUP(A169,'1C'!A:A,'1C'!A:A,0,0)&gt;0,1,0),"")</f>
        <v>0</v>
      </c>
      <c r="BB169" s="156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52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43" t="str">
        <f>IF(P170&lt;&gt;"",IFERROR(VLOOKUP(P170,MaterialsTypes!F:G,2,0),IFERROR(VLOOKUP(N170,MaterialsTypes100,2,0),"")),IFERROR(VLOOKUP(N170,MaterialsTypes100,2,0),""))</f>
        <v>Текстиль, ткань</v>
      </c>
      <c r="R170" s="43" t="str">
        <f>IF(A170&lt;&gt;"",_xlfn.XLOOKUP(A170,'1C'!A:A,'1C'!K:K,_xlfn.XLOOKUP(C170,'1C'!S:S,'1C'!K:K,"",0),0),"")</f>
        <v>Унисекс</v>
      </c>
      <c r="AQ170" s="59" t="str">
        <f t="shared" si="1"/>
        <v/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 t="str">
        <f t="shared" si="4"/>
        <v>Требуются кол-во и нетто</v>
      </c>
      <c r="AX170" s="43" t="str">
        <f t="shared" si="5"/>
        <v>Требуются кол-во и брутто</v>
      </c>
      <c r="AZ170" s="154" t="str">
        <f t="shared" si="6"/>
        <v>Требуются кол-во и цена</v>
      </c>
      <c r="BA170" s="45">
        <f>IF(A170&lt;&gt;"",IF(_xlfn.XLOOKUP(A170,'1C'!A:A,'1C'!A:A,0,0)&gt;0,1,0),"")</f>
        <v>1</v>
      </c>
      <c r="BB170" s="156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52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43" t="str">
        <f>IF(P171&lt;&gt;"",IFERROR(VLOOKUP(P171,MaterialsTypes!F:G,2,0),IFERROR(VLOOKUP(N171,MaterialsTypes100,2,0),"")),IFERROR(VLOOKUP(N171,MaterialsTypes100,2,0),""))</f>
        <v>Текстиль, ткань</v>
      </c>
      <c r="R171" s="43" t="str">
        <f>IF(A171&lt;&gt;"",_xlfn.XLOOKUP(A171,'1C'!A:A,'1C'!K:K,_xlfn.XLOOKUP(C171,'1C'!S:S,'1C'!K:K,"",0),0),"")</f>
        <v>Унисекс</v>
      </c>
      <c r="AQ171" s="59" t="str">
        <f t="shared" si="1"/>
        <v/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 t="str">
        <f t="shared" si="4"/>
        <v>Требуются кол-во и нетто</v>
      </c>
      <c r="AX171" s="43" t="str">
        <f t="shared" si="5"/>
        <v>Требуются кол-во и брутто</v>
      </c>
      <c r="AZ171" s="154" t="str">
        <f t="shared" si="6"/>
        <v>Требуются кол-во и цена</v>
      </c>
      <c r="BA171" s="45">
        <f>IF(A171&lt;&gt;"",IF(_xlfn.XLOOKUP(A171,'1C'!A:A,'1C'!A:A,0,0)&gt;0,1,0),"")</f>
        <v>1</v>
      </c>
      <c r="BB171" s="156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52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43" t="str">
        <f>IF(P172&lt;&gt;"",IFERROR(VLOOKUP(P172,MaterialsTypes!F:G,2,0),IFERROR(VLOOKUP(N172,MaterialsTypes100,2,0),"")),IFERROR(VLOOKUP(N172,MaterialsTypes100,2,0),""))</f>
        <v>Текстиль, ткань</v>
      </c>
      <c r="R172" s="43" t="str">
        <f>IF(A172&lt;&gt;"",_xlfn.XLOOKUP(A172,'1C'!A:A,'1C'!K:K,_xlfn.XLOOKUP(C172,'1C'!S:S,'1C'!K:K,"",0),0),"")</f>
        <v>Унисекс</v>
      </c>
      <c r="AQ172" s="59" t="str">
        <f t="shared" si="1"/>
        <v/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 t="str">
        <f t="shared" si="4"/>
        <v>Требуются кол-во и нетто</v>
      </c>
      <c r="AX172" s="43" t="str">
        <f t="shared" si="5"/>
        <v>Требуются кол-во и брутто</v>
      </c>
      <c r="AZ172" s="154" t="str">
        <f t="shared" si="6"/>
        <v>Требуются кол-во и цена</v>
      </c>
      <c r="BA172" s="45">
        <f>IF(A172&lt;&gt;"",IF(_xlfn.XLOOKUP(A172,'1C'!A:A,'1C'!A:A,0,0)&gt;0,1,0),"")</f>
        <v>1</v>
      </c>
      <c r="BB172" s="156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new</v>
      </c>
      <c r="C173" s="44" t="s">
        <v>2210</v>
      </c>
      <c r="E173" s="43" t="str">
        <f>IF(F173&lt;&gt;"",IFERROR(VLOOKUP(F173,Категории!A:B,2,0),""),"Требуется категория")</f>
        <v>Требуется категория</v>
      </c>
      <c r="G173" s="44"/>
      <c r="J173" s="43" t="str">
        <f>'1C'!$AF$1</f>
        <v>American Needle</v>
      </c>
      <c r="K173" s="104" t="s">
        <v>1576</v>
      </c>
      <c r="AQ173" s="59" t="str">
        <f t="shared" si="1"/>
        <v/>
      </c>
      <c r="AS173" s="56" t="str">
        <f ca="1">IF(BA173&gt;0,_xlfn.XLOOKUP(A173,'1C'!$A:$A,'1C'!P:P,"",0,),IF(AR173&lt;&gt;"",VLOOKUP(AR173,INDIRECT(SUBSTITUTE($J173," ","")&amp;"Manufactures"),3,0),"Требуется код страны"))</f>
        <v>Требуется код страны</v>
      </c>
      <c r="AT173" s="56" t="str">
        <f ca="1">IF(BA173&gt;0,_xlfn.XLOOKUP(A173,'1C'!$A:$A,'1C'!O:O,"",0),IF(AR173&lt;&gt;"",VLOOKUP(AR173,INDIRECT(SUBSTITUTE($J173," ","")&amp;"Manufactures"),2,0),"Требуется код страны"))</f>
        <v>Требуется код страны</v>
      </c>
      <c r="AU173" s="76">
        <f t="shared" si="2"/>
        <v>0.1</v>
      </c>
      <c r="AV173" s="43">
        <f t="shared" si="3"/>
        <v>0.15000000000000002</v>
      </c>
      <c r="AW173" s="43" t="str">
        <f t="shared" si="4"/>
        <v>Требуются кол-во и нетто</v>
      </c>
      <c r="AX173" s="43" t="str">
        <f t="shared" si="5"/>
        <v>Требуются кол-во и брутто</v>
      </c>
      <c r="AZ173" s="154" t="str">
        <f t="shared" si="6"/>
        <v>Требуются кол-во и цена</v>
      </c>
      <c r="BA173" s="45">
        <f>IF(A173&lt;&gt;"",IF(_xlfn.XLOOKUP(A173,'1C'!A:A,'1C'!A:A,0,0)&gt;0,1,0),"")</f>
        <v>0</v>
      </c>
      <c r="BB173" s="156">
        <f>IF(C173&lt;&gt;"",IF(_xlfn.XLOOKUP(C173,'1C'!S:S,'1C'!S:S,0,0)&gt;0,0,1),"")</f>
        <v>1</v>
      </c>
      <c r="BC173" s="45" t="str">
        <f t="shared" si="7"/>
        <v>-</v>
      </c>
    </row>
    <row r="174" spans="1:55" ht="119.65" customHeight="1">
      <c r="A174" s="43" t="str">
        <f t="shared" si="0"/>
        <v>44740A-ANAblack-dk red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06-084-требуется цвет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2304</v>
      </c>
      <c r="N174" s="152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43" t="str">
        <f>IF(P174&lt;&gt;"",IFERROR(VLOOKUP(P174,MaterialsTypes!F:G,2,0),IFERROR(VLOOKUP(N174,MaterialsTypes100,2,0),"")),IFERROR(VLOOKUP(N174,MaterialsTypes100,2,0),""))</f>
        <v>Текстиль, ткань</v>
      </c>
      <c r="R174" s="43" t="str">
        <f>IF(A174&lt;&gt;"",_xlfn.XLOOKUP(A174,'1C'!A:A,'1C'!K:K,_xlfn.XLOOKUP(C174,'1C'!S:S,'1C'!K:K,"",0),0),"")</f>
        <v>Унисекс</v>
      </c>
      <c r="AQ174" s="59" t="str">
        <f t="shared" si="1"/>
        <v/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 t="str">
        <f t="shared" si="4"/>
        <v>Требуются кол-во и нетто</v>
      </c>
      <c r="AX174" s="43" t="str">
        <f t="shared" si="5"/>
        <v>Требуются кол-во и брутто</v>
      </c>
      <c r="AZ174" s="154" t="str">
        <f t="shared" si="6"/>
        <v>Требуются кол-во и цена</v>
      </c>
      <c r="BA174" s="45">
        <f>IF(A174&lt;&gt;"",IF(_xlfn.XLOOKUP(A174,'1C'!A:A,'1C'!A:A,0,0)&gt;0,1,0),"")</f>
        <v>0</v>
      </c>
      <c r="BB174" s="156">
        <f>IF(C174&lt;&gt;"",IF(_xlfn.XLOOKUP(C174,'1C'!S:S,'1C'!S:S,0,0)&gt;0,0,1),"")</f>
        <v>0</v>
      </c>
      <c r="BC174" s="45">
        <f t="shared" si="7"/>
        <v>1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new</v>
      </c>
      <c r="C175" s="44" t="s">
        <v>2212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'1C'!$AF$1</f>
        <v>American Needle</v>
      </c>
      <c r="K175" s="104" t="s">
        <v>2305</v>
      </c>
      <c r="AQ175" s="59" t="str">
        <f t="shared" si="1"/>
        <v/>
      </c>
      <c r="AS175" s="56" t="str">
        <f ca="1">IF(BA175&gt;0,_xlfn.XLOOKUP(A175,'1C'!$A:$A,'1C'!P:P,"",0,),IF(AR175&lt;&gt;"",VLOOKUP(AR175,INDIRECT(SUBSTITUTE($J175," ","")&amp;"Manufactures"),3,0),"Требуется код страны"))</f>
        <v>Требуется код страны</v>
      </c>
      <c r="AT175" s="56" t="str">
        <f ca="1">IF(BA175&gt;0,_xlfn.XLOOKUP(A175,'1C'!$A:$A,'1C'!O:O,"",0),IF(AR175&lt;&gt;"",VLOOKUP(AR175,INDIRECT(SUBSTITUTE($J175," ","")&amp;"Manufactures"),2,0),"Требуется код страны"))</f>
        <v>Требуется код страны</v>
      </c>
      <c r="AU175" s="76">
        <f t="shared" si="2"/>
        <v>0.1</v>
      </c>
      <c r="AV175" s="43">
        <f t="shared" si="3"/>
        <v>0.15000000000000002</v>
      </c>
      <c r="AW175" s="43" t="str">
        <f t="shared" si="4"/>
        <v>Требуются кол-во и нетто</v>
      </c>
      <c r="AX175" s="43" t="str">
        <f t="shared" si="5"/>
        <v>Требуются кол-во и брутто</v>
      </c>
      <c r="AZ175" s="154" t="str">
        <f t="shared" si="6"/>
        <v>Требуются кол-во и цена</v>
      </c>
      <c r="BA175" s="45">
        <f>IF(A175&lt;&gt;"",IF(_xlfn.XLOOKUP(A175,'1C'!A:A,'1C'!A:A,0,0)&gt;0,1,0),"")</f>
        <v>0</v>
      </c>
      <c r="BB175" s="156">
        <f>IF(C175&lt;&gt;"",IF(_xlfn.XLOOKUP(C175,'1C'!S:S,'1C'!S:S,0,0)&gt;0,0,1),"")</f>
        <v>1</v>
      </c>
      <c r="BC175" s="45" t="str">
        <f t="shared" si="7"/>
        <v>-</v>
      </c>
    </row>
    <row r="176" spans="1:55" ht="115.7" customHeight="1">
      <c r="A176" s="43" t="str">
        <f t="shared" si="0"/>
        <v>44740A-BSHdark green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06-086-требуется цвет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2288</v>
      </c>
      <c r="N176" s="152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43" t="str">
        <f>IF(P176&lt;&gt;"",IFERROR(VLOOKUP(P176,MaterialsTypes!F:G,2,0),IFERROR(VLOOKUP(N176,MaterialsTypes100,2,0),"")),IFERROR(VLOOKUP(N176,MaterialsTypes100,2,0),""))</f>
        <v>Текстиль, ткань</v>
      </c>
      <c r="R176" s="43" t="str">
        <f>IF(A176&lt;&gt;"",_xlfn.XLOOKUP(A176,'1C'!A:A,'1C'!K:K,_xlfn.XLOOKUP(C176,'1C'!S:S,'1C'!K:K,"",0),0),"")</f>
        <v>Унисекс</v>
      </c>
      <c r="AQ176" s="59" t="str">
        <f t="shared" si="1"/>
        <v/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 t="str">
        <f t="shared" si="4"/>
        <v>Требуются кол-во и нетто</v>
      </c>
      <c r="AX176" s="43" t="str">
        <f t="shared" si="5"/>
        <v>Требуются кол-во и брутто</v>
      </c>
      <c r="AZ176" s="154" t="str">
        <f t="shared" si="6"/>
        <v>Требуются кол-во и цена</v>
      </c>
      <c r="BA176" s="45">
        <f>IF(A176&lt;&gt;"",IF(_xlfn.XLOOKUP(A176,'1C'!A:A,'1C'!A:A,0,0)&gt;0,1,0),"")</f>
        <v>0</v>
      </c>
      <c r="BB176" s="156">
        <f>IF(C176&lt;&gt;"",IF(_xlfn.XLOOKUP(C176,'1C'!S:S,'1C'!S:S,0,0)&gt;0,0,1),"")</f>
        <v>0</v>
      </c>
      <c r="BC176" s="45">
        <f t="shared" si="7"/>
        <v>1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new</v>
      </c>
      <c r="C177" s="44" t="s">
        <v>2214</v>
      </c>
      <c r="E177" s="43" t="str">
        <f>IF(F177&lt;&gt;"",IFERROR(VLOOKUP(F177,Категории!A:B,2,0),""),"Требуется категория")</f>
        <v>Требуется категория</v>
      </c>
      <c r="G177" s="44"/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AQ177" s="59" t="str">
        <f t="shared" si="1"/>
        <v/>
      </c>
      <c r="AS177" s="56" t="str">
        <f ca="1">IF(BA177&gt;0,_xlfn.XLOOKUP(A177,'1C'!$A:$A,'1C'!P:P,"",0,),IF(AR177&lt;&gt;"",VLOOKUP(AR177,INDIRECT(SUBSTITUTE($J177," ","")&amp;"Manufactures"),3,0),"Требуется код страны"))</f>
        <v>Требуется код страны</v>
      </c>
      <c r="AT177" s="56" t="str">
        <f ca="1">IF(BA177&gt;0,_xlfn.XLOOKUP(A177,'1C'!$A:$A,'1C'!O:O,"",0),IF(AR177&lt;&gt;"",VLOOKUP(AR177,INDIRECT(SUBSTITUTE($J177," ","")&amp;"Manufactures"),2,0),"Требуется код страны"))</f>
        <v>Требуется код страны</v>
      </c>
      <c r="AU177" s="76">
        <f t="shared" si="2"/>
        <v>0.1</v>
      </c>
      <c r="AV177" s="43">
        <f t="shared" si="3"/>
        <v>0.15000000000000002</v>
      </c>
      <c r="AW177" s="43" t="str">
        <f t="shared" si="4"/>
        <v>Требуются кол-во и нетто</v>
      </c>
      <c r="AX177" s="43" t="str">
        <f t="shared" si="5"/>
        <v>Требуются кол-во и брутто</v>
      </c>
      <c r="AZ177" s="154" t="str">
        <f t="shared" si="6"/>
        <v>Требуются кол-во и цена</v>
      </c>
      <c r="BA177" s="45">
        <f>IF(A177&lt;&gt;"",IF(_xlfn.XLOOKUP(A177,'1C'!A:A,'1C'!A:A,0,0)&gt;0,1,0),"")</f>
        <v>0</v>
      </c>
      <c r="BB177" s="156">
        <f>IF(C177&lt;&gt;"",IF(_xlfn.XLOOKUP(C177,'1C'!S:S,'1C'!S:S,0,0)&gt;0,0,1),"")</f>
        <v>1</v>
      </c>
      <c r="BC177" s="45" t="str">
        <f t="shared" si="7"/>
        <v>-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new</v>
      </c>
      <c r="C178" s="44" t="s">
        <v>2215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AQ178" s="59" t="str">
        <f t="shared" si="1"/>
        <v/>
      </c>
      <c r="AS178" s="56" t="str">
        <f ca="1">IF(BA178&gt;0,_xlfn.XLOOKUP(A178,'1C'!$A:$A,'1C'!P:P,"",0,),IF(AR178&lt;&gt;"",VLOOKUP(AR178,INDIRECT(SUBSTITUTE($J178," ","")&amp;"Manufactures"),3,0),"Требуется код страны"))</f>
        <v>Требуется код страны</v>
      </c>
      <c r="AT178" s="56" t="str">
        <f ca="1">IF(BA178&gt;0,_xlfn.XLOOKUP(A178,'1C'!$A:$A,'1C'!O:O,"",0),IF(AR178&lt;&gt;"",VLOOKUP(AR178,INDIRECT(SUBSTITUTE($J178," ","")&amp;"Manufactures"),2,0),"Требуется код страны"))</f>
        <v>Требуется код страны</v>
      </c>
      <c r="AU178" s="76">
        <f t="shared" si="2"/>
        <v>0.1</v>
      </c>
      <c r="AV178" s="43">
        <f t="shared" si="3"/>
        <v>0.15000000000000002</v>
      </c>
      <c r="AW178" s="43" t="str">
        <f t="shared" si="4"/>
        <v>Требуются кол-во и нетто</v>
      </c>
      <c r="AX178" s="43" t="str">
        <f t="shared" si="5"/>
        <v>Требуются кол-во и брутто</v>
      </c>
      <c r="AZ178" s="154" t="str">
        <f t="shared" si="6"/>
        <v>Требуются кол-во и цена</v>
      </c>
      <c r="BA178" s="45">
        <f>IF(A178&lt;&gt;"",IF(_xlfn.XLOOKUP(A178,'1C'!A:A,'1C'!A:A,0,0)&gt;0,1,0),"")</f>
        <v>0</v>
      </c>
      <c r="BB178" s="156">
        <f>IF(C178&lt;&gt;"",IF(_xlfn.XLOOKUP(C178,'1C'!S:S,'1C'!S:S,0,0)&gt;0,0,1),"")</f>
        <v>1</v>
      </c>
      <c r="BC178" s="45" t="str">
        <f t="shared" si="7"/>
        <v>-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new</v>
      </c>
      <c r="C179" s="44" t="s">
        <v>2216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AQ179" s="59" t="str">
        <f t="shared" si="1"/>
        <v/>
      </c>
      <c r="AS179" s="56" t="str">
        <f ca="1">IF(BA179&gt;0,_xlfn.XLOOKUP(A179,'1C'!$A:$A,'1C'!P:P,"",0,),IF(AR179&lt;&gt;"",VLOOKUP(AR179,INDIRECT(SUBSTITUTE($J179," ","")&amp;"Manufactures"),3,0),"Требуется код страны"))</f>
        <v>Требуется код страны</v>
      </c>
      <c r="AT179" s="56" t="str">
        <f ca="1">IF(BA179&gt;0,_xlfn.XLOOKUP(A179,'1C'!$A:$A,'1C'!O:O,"",0),IF(AR179&lt;&gt;"",VLOOKUP(AR179,INDIRECT(SUBSTITUTE($J179," ","")&amp;"Manufactures"),2,0),"Требуется код страны"))</f>
        <v>Требуется код страны</v>
      </c>
      <c r="AU179" s="76">
        <f t="shared" si="2"/>
        <v>0.1</v>
      </c>
      <c r="AV179" s="43">
        <f t="shared" si="3"/>
        <v>0.15000000000000002</v>
      </c>
      <c r="AW179" s="43" t="str">
        <f t="shared" si="4"/>
        <v>Требуются кол-во и нетто</v>
      </c>
      <c r="AX179" s="43" t="str">
        <f t="shared" si="5"/>
        <v>Требуются кол-во и брутто</v>
      </c>
      <c r="AZ179" s="154" t="str">
        <f t="shared" si="6"/>
        <v>Требуются кол-во и цена</v>
      </c>
      <c r="BA179" s="45">
        <f>IF(A179&lt;&gt;"",IF(_xlfn.XLOOKUP(A179,'1C'!A:A,'1C'!A:A,0,0)&gt;0,1,0),"")</f>
        <v>0</v>
      </c>
      <c r="BB179" s="156">
        <f>IF(C179&lt;&gt;"",IF(_xlfn.XLOOKUP(C179,'1C'!S:S,'1C'!S:S,0,0)&gt;0,0,1),"")</f>
        <v>1</v>
      </c>
      <c r="BC179" s="45" t="str">
        <f t="shared" si="7"/>
        <v>-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new</v>
      </c>
      <c r="C180" s="44" t="s">
        <v>2217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AQ180" s="59" t="str">
        <f t="shared" si="1"/>
        <v/>
      </c>
      <c r="AS180" s="56" t="str">
        <f ca="1">IF(BA180&gt;0,_xlfn.XLOOKUP(A180,'1C'!$A:$A,'1C'!P:P,"",0,),IF(AR180&lt;&gt;"",VLOOKUP(AR180,INDIRECT(SUBSTITUTE($J180," ","")&amp;"Manufactures"),3,0),"Требуется код страны"))</f>
        <v>Требуется код страны</v>
      </c>
      <c r="AT180" s="56" t="str">
        <f ca="1">IF(BA180&gt;0,_xlfn.XLOOKUP(A180,'1C'!$A:$A,'1C'!O:O,"",0),IF(AR180&lt;&gt;"",VLOOKUP(AR180,INDIRECT(SUBSTITUTE($J180," ","")&amp;"Manufactures"),2,0),"Требуется код страны"))</f>
        <v>Требуется код страны</v>
      </c>
      <c r="AU180" s="76">
        <f t="shared" si="2"/>
        <v>0.1</v>
      </c>
      <c r="AV180" s="43">
        <f t="shared" si="3"/>
        <v>0.15000000000000002</v>
      </c>
      <c r="AW180" s="43" t="str">
        <f t="shared" si="4"/>
        <v>Требуются кол-во и нетто</v>
      </c>
      <c r="AX180" s="43" t="str">
        <f t="shared" si="5"/>
        <v>Требуются кол-во и брутто</v>
      </c>
      <c r="AZ180" s="154" t="str">
        <f t="shared" si="6"/>
        <v>Требуются кол-во и цена</v>
      </c>
      <c r="BA180" s="45">
        <f>IF(A180&lt;&gt;"",IF(_xlfn.XLOOKUP(A180,'1C'!A:A,'1C'!A:A,0,0)&gt;0,1,0),"")</f>
        <v>0</v>
      </c>
      <c r="BB180" s="156">
        <f>IF(C180&lt;&gt;"",IF(_xlfn.XLOOKUP(C180,'1C'!S:S,'1C'!S:S,0,0)&gt;0,0,1),"")</f>
        <v>1</v>
      </c>
      <c r="BC180" s="45" t="str">
        <f t="shared" si="7"/>
        <v>-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52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43" t="str">
        <f>IF(P181&lt;&gt;"",IFERROR(VLOOKUP(P181,MaterialsTypes!F:G,2,0),IFERROR(VLOOKUP(N181,MaterialsTypes100,2,0),"")),IFERROR(VLOOKUP(N181,MaterialsTypes100,2,0),""))</f>
        <v>Текстиль, ткань</v>
      </c>
      <c r="R181" s="43" t="str">
        <f>IF(A181&lt;&gt;"",_xlfn.XLOOKUP(A181,'1C'!A:A,'1C'!K:K,_xlfn.XLOOKUP(C181,'1C'!S:S,'1C'!K:K,"",0),0),"")</f>
        <v>Унисекс</v>
      </c>
      <c r="AQ181" s="59" t="str">
        <f t="shared" si="1"/>
        <v/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 t="str">
        <f t="shared" si="4"/>
        <v>Требуются кол-во и нетто</v>
      </c>
      <c r="AX181" s="43" t="str">
        <f t="shared" si="5"/>
        <v>Требуются кол-во и брутто</v>
      </c>
      <c r="AZ181" s="154" t="str">
        <f t="shared" si="6"/>
        <v>Требуются кол-во и цена</v>
      </c>
      <c r="BA181" s="45">
        <f>IF(A181&lt;&gt;"",IF(_xlfn.XLOOKUP(A181,'1C'!A:A,'1C'!A:A,0,0)&gt;0,1,0),"")</f>
        <v>1</v>
      </c>
      <c r="BB181" s="156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new</v>
      </c>
      <c r="C182" s="44" t="s">
        <v>2219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'1C'!$AF$1</f>
        <v>American Needle</v>
      </c>
      <c r="K182" s="104" t="s">
        <v>2306</v>
      </c>
      <c r="AQ182" s="59" t="str">
        <f t="shared" si="1"/>
        <v/>
      </c>
      <c r="AS182" s="56" t="str">
        <f ca="1">IF(BA182&gt;0,_xlfn.XLOOKUP(A182,'1C'!$A:$A,'1C'!P:P,"",0,),IF(AR182&lt;&gt;"",VLOOKUP(AR182,INDIRECT(SUBSTITUTE($J182," ","")&amp;"Manufactures"),3,0),"Требуется код страны"))</f>
        <v>Требуется код страны</v>
      </c>
      <c r="AT182" s="56" t="str">
        <f ca="1">IF(BA182&gt;0,_xlfn.XLOOKUP(A182,'1C'!$A:$A,'1C'!O:O,"",0),IF(AR182&lt;&gt;"",VLOOKUP(AR182,INDIRECT(SUBSTITUTE($J182," ","")&amp;"Manufactures"),2,0),"Требуется код страны"))</f>
        <v>Требуется код страны</v>
      </c>
      <c r="AU182" s="76">
        <f t="shared" si="2"/>
        <v>0.1</v>
      </c>
      <c r="AV182" s="43">
        <f t="shared" si="3"/>
        <v>0.15000000000000002</v>
      </c>
      <c r="AW182" s="43" t="str">
        <f t="shared" si="4"/>
        <v>Требуются кол-во и нетто</v>
      </c>
      <c r="AX182" s="43" t="str">
        <f t="shared" si="5"/>
        <v>Требуются кол-во и брутто</v>
      </c>
      <c r="AZ182" s="154" t="str">
        <f t="shared" si="6"/>
        <v>Требуются кол-во и цена</v>
      </c>
      <c r="BA182" s="45">
        <f>IF(A182&lt;&gt;"",IF(_xlfn.XLOOKUP(A182,'1C'!A:A,'1C'!A:A,0,0)&gt;0,1,0),"")</f>
        <v>0</v>
      </c>
      <c r="BB182" s="156">
        <f>IF(C182&lt;&gt;"",IF(_xlfn.XLOOKUP(C182,'1C'!S:S,'1C'!S:S,0,0)&gt;0,0,1),"")</f>
        <v>1</v>
      </c>
      <c r="BC182" s="45" t="str">
        <f t="shared" si="7"/>
        <v>-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new</v>
      </c>
      <c r="C183" s="44" t="s">
        <v>2220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AQ183" s="59" t="str">
        <f t="shared" si="1"/>
        <v/>
      </c>
      <c r="AS183" s="56" t="str">
        <f ca="1">IF(BA183&gt;0,_xlfn.XLOOKUP(A183,'1C'!$A:$A,'1C'!P:P,"",0,),IF(AR183&lt;&gt;"",VLOOKUP(AR183,INDIRECT(SUBSTITUTE($J183," ","")&amp;"Manufactures"),3,0),"Требуется код страны"))</f>
        <v>Требуется код страны</v>
      </c>
      <c r="AT183" s="56" t="str">
        <f ca="1">IF(BA183&gt;0,_xlfn.XLOOKUP(A183,'1C'!$A:$A,'1C'!O:O,"",0),IF(AR183&lt;&gt;"",VLOOKUP(AR183,INDIRECT(SUBSTITUTE($J183," ","")&amp;"Manufactures"),2,0),"Требуется код страны"))</f>
        <v>Требуется код страны</v>
      </c>
      <c r="AU183" s="76">
        <f t="shared" si="2"/>
        <v>0.1</v>
      </c>
      <c r="AV183" s="43">
        <f t="shared" si="3"/>
        <v>0.15000000000000002</v>
      </c>
      <c r="AW183" s="43" t="str">
        <f t="shared" si="4"/>
        <v>Требуются кол-во и нетто</v>
      </c>
      <c r="AX183" s="43" t="str">
        <f t="shared" si="5"/>
        <v>Требуются кол-во и брутто</v>
      </c>
      <c r="AZ183" s="154" t="str">
        <f t="shared" si="6"/>
        <v>Требуются кол-во и цена</v>
      </c>
      <c r="BA183" s="45">
        <f>IF(A183&lt;&gt;"",IF(_xlfn.XLOOKUP(A183,'1C'!A:A,'1C'!A:A,0,0)&gt;0,1,0),"")</f>
        <v>0</v>
      </c>
      <c r="BB183" s="156">
        <f>IF(C183&lt;&gt;"",IF(_xlfn.XLOOKUP(C183,'1C'!S:S,'1C'!S:S,0,0)&gt;0,0,1),"")</f>
        <v>1</v>
      </c>
      <c r="BC183" s="45" t="str">
        <f t="shared" si="7"/>
        <v>-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new</v>
      </c>
      <c r="C184" s="44" t="s">
        <v>2221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'1C'!$AF$1</f>
        <v>American Needle</v>
      </c>
      <c r="K184" s="104" t="s">
        <v>1372</v>
      </c>
      <c r="AQ184" s="59" t="str">
        <f t="shared" si="1"/>
        <v/>
      </c>
      <c r="AS184" s="56" t="str">
        <f ca="1">IF(BA184&gt;0,_xlfn.XLOOKUP(A184,'1C'!$A:$A,'1C'!P:P,"",0,),IF(AR184&lt;&gt;"",VLOOKUP(AR184,INDIRECT(SUBSTITUTE($J184," ","")&amp;"Manufactures"),3,0),"Требуется код страны"))</f>
        <v>Требуется код страны</v>
      </c>
      <c r="AT184" s="56" t="str">
        <f ca="1">IF(BA184&gt;0,_xlfn.XLOOKUP(A184,'1C'!$A:$A,'1C'!O:O,"",0),IF(AR184&lt;&gt;"",VLOOKUP(AR184,INDIRECT(SUBSTITUTE($J184," ","")&amp;"Manufactures"),2,0),"Требуется код страны"))</f>
        <v>Требуется код страны</v>
      </c>
      <c r="AU184" s="76">
        <f t="shared" si="2"/>
        <v>0.1</v>
      </c>
      <c r="AV184" s="43">
        <f t="shared" si="3"/>
        <v>0.15000000000000002</v>
      </c>
      <c r="AW184" s="43" t="str">
        <f t="shared" si="4"/>
        <v>Требуются кол-во и нетто</v>
      </c>
      <c r="AX184" s="43" t="str">
        <f t="shared" si="5"/>
        <v>Требуются кол-во и брутто</v>
      </c>
      <c r="AZ184" s="154" t="str">
        <f t="shared" si="6"/>
        <v>Требуются кол-во и цена</v>
      </c>
      <c r="BA184" s="45">
        <f>IF(A184&lt;&gt;"",IF(_xlfn.XLOOKUP(A184,'1C'!A:A,'1C'!A:A,0,0)&gt;0,1,0),"")</f>
        <v>0</v>
      </c>
      <c r="BB184" s="156">
        <f>IF(C184&lt;&gt;"",IF(_xlfn.XLOOKUP(C184,'1C'!S:S,'1C'!S:S,0,0)&gt;0,0,1),"")</f>
        <v>1</v>
      </c>
      <c r="BC184" s="45" t="str">
        <f t="shared" si="7"/>
        <v>-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new</v>
      </c>
      <c r="C185" s="44" t="s">
        <v>2222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AQ185" s="59" t="str">
        <f t="shared" si="1"/>
        <v/>
      </c>
      <c r="AS185" s="56" t="str">
        <f ca="1">IF(BA185&gt;0,_xlfn.XLOOKUP(A185,'1C'!$A:$A,'1C'!P:P,"",0,),IF(AR185&lt;&gt;"",VLOOKUP(AR185,INDIRECT(SUBSTITUTE($J185," ","")&amp;"Manufactures"),3,0),"Требуется код страны"))</f>
        <v>Требуется код страны</v>
      </c>
      <c r="AT185" s="56" t="str">
        <f ca="1">IF(BA185&gt;0,_xlfn.XLOOKUP(A185,'1C'!$A:$A,'1C'!O:O,"",0),IF(AR185&lt;&gt;"",VLOOKUP(AR185,INDIRECT(SUBSTITUTE($J185," ","")&amp;"Manufactures"),2,0),"Требуется код страны"))</f>
        <v>Требуется код страны</v>
      </c>
      <c r="AU185" s="76">
        <f t="shared" si="2"/>
        <v>0.1</v>
      </c>
      <c r="AV185" s="43">
        <f t="shared" si="3"/>
        <v>0.15000000000000002</v>
      </c>
      <c r="AW185" s="43" t="str">
        <f t="shared" si="4"/>
        <v>Требуются кол-во и нетто</v>
      </c>
      <c r="AX185" s="43" t="str">
        <f t="shared" si="5"/>
        <v>Требуются кол-во и брутто</v>
      </c>
      <c r="AZ185" s="154" t="str">
        <f t="shared" si="6"/>
        <v>Требуются кол-во и цена</v>
      </c>
      <c r="BA185" s="45">
        <f>IF(A185&lt;&gt;"",IF(_xlfn.XLOOKUP(A185,'1C'!A:A,'1C'!A:A,0,0)&gt;0,1,0),"")</f>
        <v>0</v>
      </c>
      <c r="BB185" s="156">
        <f>IF(C185&lt;&gt;"",IF(_xlfn.XLOOKUP(C185,'1C'!S:S,'1C'!S:S,0,0)&gt;0,0,1),"")</f>
        <v>1</v>
      </c>
      <c r="BC185" s="45" t="str">
        <f t="shared" si="7"/>
        <v>-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new</v>
      </c>
      <c r="C186" s="44" t="s">
        <v>2223</v>
      </c>
      <c r="E186" s="43" t="str">
        <f>IF(F186&lt;&gt;"",IFERROR(VLOOKUP(F186,Категории!A:B,2,0),""),"Требуется категория")</f>
        <v>Требуется категория</v>
      </c>
      <c r="G186" s="44"/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AQ186" s="59" t="str">
        <f t="shared" si="1"/>
        <v/>
      </c>
      <c r="AS186" s="56" t="str">
        <f ca="1">IF(BA186&gt;0,_xlfn.XLOOKUP(A186,'1C'!$A:$A,'1C'!P:P,"",0,),IF(AR186&lt;&gt;"",VLOOKUP(AR186,INDIRECT(SUBSTITUTE($J186," ","")&amp;"Manufactures"),3,0),"Требуется код страны"))</f>
        <v>Требуется код страны</v>
      </c>
      <c r="AT186" s="56" t="str">
        <f ca="1">IF(BA186&gt;0,_xlfn.XLOOKUP(A186,'1C'!$A:$A,'1C'!O:O,"",0),IF(AR186&lt;&gt;"",VLOOKUP(AR186,INDIRECT(SUBSTITUTE($J186," ","")&amp;"Manufactures"),2,0),"Требуется код страны"))</f>
        <v>Требуется код страны</v>
      </c>
      <c r="AU186" s="76">
        <f t="shared" si="2"/>
        <v>0.1</v>
      </c>
      <c r="AV186" s="43">
        <f t="shared" si="3"/>
        <v>0.15000000000000002</v>
      </c>
      <c r="AW186" s="43" t="str">
        <f t="shared" si="4"/>
        <v>Требуются кол-во и нетто</v>
      </c>
      <c r="AX186" s="43" t="str">
        <f t="shared" si="5"/>
        <v>Требуются кол-во и брутто</v>
      </c>
      <c r="AZ186" s="154" t="str">
        <f t="shared" si="6"/>
        <v>Требуются кол-во и цена</v>
      </c>
      <c r="BA186" s="45">
        <f>IF(A186&lt;&gt;"",IF(_xlfn.XLOOKUP(A186,'1C'!A:A,'1C'!A:A,0,0)&gt;0,1,0),"")</f>
        <v>0</v>
      </c>
      <c r="BB186" s="156">
        <f>IF(C186&lt;&gt;"",IF(_xlfn.XLOOKUP(C186,'1C'!S:S,'1C'!S:S,0,0)&gt;0,0,1),"")</f>
        <v>1</v>
      </c>
      <c r="BC186" s="45" t="str">
        <f t="shared" si="7"/>
        <v>-</v>
      </c>
    </row>
    <row r="187" spans="1:55" ht="123.95" customHeight="1">
      <c r="A187" s="43" t="str">
        <f t="shared" si="0"/>
        <v>44740A-STEstone-khaki/navy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06-304-требуется цвет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2307</v>
      </c>
      <c r="N187" s="152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43" t="str">
        <f>IF(P187&lt;&gt;"",IFERROR(VLOOKUP(P187,MaterialsTypes!F:G,2,0),IFERROR(VLOOKUP(N187,MaterialsTypes100,2,0),"")),IFERROR(VLOOKUP(N187,MaterialsTypes100,2,0),""))</f>
        <v>Текстиль, ткань</v>
      </c>
      <c r="R187" s="43" t="str">
        <f>IF(A187&lt;&gt;"",_xlfn.XLOOKUP(A187,'1C'!A:A,'1C'!K:K,_xlfn.XLOOKUP(C187,'1C'!S:S,'1C'!K:K,"",0),0),"")</f>
        <v>Унисекс</v>
      </c>
      <c r="AQ187" s="59" t="str">
        <f t="shared" si="1"/>
        <v/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 t="str">
        <f t="shared" si="4"/>
        <v>Требуются кол-во и нетто</v>
      </c>
      <c r="AX187" s="43" t="str">
        <f t="shared" si="5"/>
        <v>Требуются кол-во и брутто</v>
      </c>
      <c r="AZ187" s="154" t="str">
        <f t="shared" si="6"/>
        <v>Требуются кол-во и цена</v>
      </c>
      <c r="BA187" s="45">
        <f>IF(A187&lt;&gt;"",IF(_xlfn.XLOOKUP(A187,'1C'!A:A,'1C'!A:A,0,0)&gt;0,1,0),"")</f>
        <v>0</v>
      </c>
      <c r="BB187" s="156">
        <f>IF(C187&lt;&gt;"",IF(_xlfn.XLOOKUP(C187,'1C'!S:S,'1C'!S:S,0,0)&gt;0,0,1),"")</f>
        <v>0</v>
      </c>
      <c r="BC187" s="45">
        <f t="shared" si="7"/>
        <v>1</v>
      </c>
    </row>
    <row r="188" spans="1:55" ht="119.65" customHeight="1">
      <c r="A188" s="43" t="str">
        <f t="shared" si="0"/>
        <v>44740A-WHAnavy b'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06-092-требуется цвет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2308</v>
      </c>
      <c r="N188" s="152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43" t="str">
        <f>IF(P188&lt;&gt;"",IFERROR(VLOOKUP(P188,MaterialsTypes!F:G,2,0),IFERROR(VLOOKUP(N188,MaterialsTypes100,2,0),"")),IFERROR(VLOOKUP(N188,MaterialsTypes100,2,0),""))</f>
        <v>Текстиль, ткань</v>
      </c>
      <c r="R188" s="43" t="str">
        <f>IF(A188&lt;&gt;"",_xlfn.XLOOKUP(A188,'1C'!A:A,'1C'!K:K,_xlfn.XLOOKUP(C188,'1C'!S:S,'1C'!K:K,"",0),0),"")</f>
        <v>Унисекс</v>
      </c>
      <c r="AQ188" s="59" t="str">
        <f t="shared" si="1"/>
        <v/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 t="str">
        <f t="shared" si="4"/>
        <v>Требуются кол-во и нетто</v>
      </c>
      <c r="AX188" s="43" t="str">
        <f t="shared" si="5"/>
        <v>Требуются кол-во и брутто</v>
      </c>
      <c r="AZ188" s="154" t="str">
        <f t="shared" si="6"/>
        <v>Требуются кол-во и цена</v>
      </c>
      <c r="BA188" s="45">
        <f>IF(A188&lt;&gt;"",IF(_xlfn.XLOOKUP(A188,'1C'!A:A,'1C'!A:A,0,0)&gt;0,1,0),"")</f>
        <v>0</v>
      </c>
      <c r="BB188" s="156">
        <f>IF(C188&lt;&gt;"",IF(_xlfn.XLOOKUP(C188,'1C'!S:S,'1C'!S:S,0,0)&gt;0,0,1),"")</f>
        <v>0</v>
      </c>
      <c r="BC188" s="45">
        <f t="shared" si="7"/>
        <v>1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new</v>
      </c>
      <c r="C189" s="44" t="s">
        <v>2226</v>
      </c>
      <c r="E189" s="43" t="str">
        <f>IF(F189&lt;&gt;"",IFERROR(VLOOKUP(F189,Категории!A:B,2,0),""),"Требуется категория")</f>
        <v>Требуется категория</v>
      </c>
      <c r="G189" s="44"/>
      <c r="J189" s="43" t="str">
        <f>'1C'!$AF$1</f>
        <v>American Needle</v>
      </c>
      <c r="K189" s="104" t="s">
        <v>2309</v>
      </c>
      <c r="AQ189" s="59" t="str">
        <f t="shared" si="1"/>
        <v/>
      </c>
      <c r="AS189" s="56" t="str">
        <f ca="1">IF(BA189&gt;0,_xlfn.XLOOKUP(A189,'1C'!$A:$A,'1C'!P:P,"",0,),IF(AR189&lt;&gt;"",VLOOKUP(AR189,INDIRECT(SUBSTITUTE($J189," ","")&amp;"Manufactures"),3,0),"Требуется код страны"))</f>
        <v>Требуется код страны</v>
      </c>
      <c r="AT189" s="56" t="str">
        <f ca="1">IF(BA189&gt;0,_xlfn.XLOOKUP(A189,'1C'!$A:$A,'1C'!O:O,"",0),IF(AR189&lt;&gt;"",VLOOKUP(AR189,INDIRECT(SUBSTITUTE($J189," ","")&amp;"Manufactures"),2,0),"Требуется код страны"))</f>
        <v>Требуется код страны</v>
      </c>
      <c r="AU189" s="76">
        <f t="shared" si="2"/>
        <v>0.1</v>
      </c>
      <c r="AV189" s="43">
        <f t="shared" si="3"/>
        <v>0.15000000000000002</v>
      </c>
      <c r="AW189" s="43" t="str">
        <f t="shared" si="4"/>
        <v>Требуются кол-во и нетто</v>
      </c>
      <c r="AX189" s="43" t="str">
        <f t="shared" si="5"/>
        <v>Требуются кол-во и брутто</v>
      </c>
      <c r="AZ189" s="154" t="str">
        <f t="shared" si="6"/>
        <v>Требуются кол-во и цена</v>
      </c>
      <c r="BA189" s="45">
        <f>IF(A189&lt;&gt;"",IF(_xlfn.XLOOKUP(A189,'1C'!A:A,'1C'!A:A,0,0)&gt;0,1,0),"")</f>
        <v>0</v>
      </c>
      <c r="BB189" s="156">
        <f>IF(C189&lt;&gt;"",IF(_xlfn.XLOOKUP(C189,'1C'!S:S,'1C'!S:S,0,0)&gt;0,0,1),"")</f>
        <v>1</v>
      </c>
      <c r="BC189" s="45" t="str">
        <f t="shared" si="7"/>
        <v>-</v>
      </c>
    </row>
    <row r="190" spans="1:55" ht="119.65" customHeight="1">
      <c r="A190" s="43" t="str">
        <f t="shared" si="0"/>
        <v>44742A-OASblack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819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52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43" t="str">
        <f>IF(P190&lt;&gt;"",IFERROR(VLOOKUP(P190,MaterialsTypes!F:G,2,0),IFERROR(VLOOKUP(N190,MaterialsTypes100,2,0),"")),IFERROR(VLOOKUP(N190,MaterialsTypes100,2,0),""))</f>
        <v>Текстиль, ткань</v>
      </c>
      <c r="R190" s="43" t="str">
        <f>IF(A190&lt;&gt;"",_xlfn.XLOOKUP(A190,'1C'!A:A,'1C'!K:K,_xlfn.XLOOKUP(C190,'1C'!S:S,'1C'!K:K,"",0),0),"")</f>
        <v>Унисекс</v>
      </c>
      <c r="AQ190" s="59" t="str">
        <f t="shared" si="1"/>
        <v/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 t="str">
        <f t="shared" si="4"/>
        <v>Требуются кол-во и нетто</v>
      </c>
      <c r="AX190" s="43" t="str">
        <f t="shared" si="5"/>
        <v>Требуются кол-во и брутто</v>
      </c>
      <c r="AZ190" s="154" t="str">
        <f t="shared" si="6"/>
        <v>Требуются кол-во и цена</v>
      </c>
      <c r="BA190" s="45">
        <f>IF(A190&lt;&gt;"",IF(_xlfn.XLOOKUP(A190,'1C'!A:A,'1C'!A:A,0,0)&gt;0,1,0),"")</f>
        <v>0</v>
      </c>
      <c r="BB190" s="156">
        <f>IF(C190&lt;&gt;"",IF(_xlfn.XLOOKUP(C190,'1C'!S:S,'1C'!S:S,0,0)&gt;0,0,1),"")</f>
        <v>0</v>
      </c>
      <c r="BC190" s="45">
        <f t="shared" si="7"/>
        <v>1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new</v>
      </c>
      <c r="C191" s="44" t="s">
        <v>2228</v>
      </c>
      <c r="E191" s="43" t="str">
        <f>IF(F191&lt;&gt;"",IFERROR(VLOOKUP(F191,Категории!A:B,2,0),""),"Требуется категория")</f>
        <v>Требуется категория</v>
      </c>
      <c r="G191" s="44"/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AQ191" s="59" t="str">
        <f t="shared" si="1"/>
        <v/>
      </c>
      <c r="AS191" s="56" t="str">
        <f ca="1">IF(BA191&gt;0,_xlfn.XLOOKUP(A191,'1C'!$A:$A,'1C'!P:P,"",0,),IF(AR191&lt;&gt;"",VLOOKUP(AR191,INDIRECT(SUBSTITUTE($J191," ","")&amp;"Manufactures"),3,0),"Требуется код страны"))</f>
        <v>Требуется код страны</v>
      </c>
      <c r="AT191" s="56" t="str">
        <f ca="1">IF(BA191&gt;0,_xlfn.XLOOKUP(A191,'1C'!$A:$A,'1C'!O:O,"",0),IF(AR191&lt;&gt;"",VLOOKUP(AR191,INDIRECT(SUBSTITUTE($J191," ","")&amp;"Manufactures"),2,0),"Требуется код страны"))</f>
        <v>Требуется код страны</v>
      </c>
      <c r="AU191" s="76">
        <f t="shared" si="2"/>
        <v>0.1</v>
      </c>
      <c r="AV191" s="43">
        <f t="shared" si="3"/>
        <v>0.15000000000000002</v>
      </c>
      <c r="AW191" s="43" t="str">
        <f t="shared" si="4"/>
        <v>Требуются кол-во и нетто</v>
      </c>
      <c r="AX191" s="43" t="str">
        <f t="shared" si="5"/>
        <v>Требуются кол-во и брутто</v>
      </c>
      <c r="AZ191" s="154" t="str">
        <f t="shared" si="6"/>
        <v>Требуются кол-во и цена</v>
      </c>
      <c r="BA191" s="45">
        <f>IF(A191&lt;&gt;"",IF(_xlfn.XLOOKUP(A191,'1C'!A:A,'1C'!A:A,0,0)&gt;0,1,0),"")</f>
        <v>0</v>
      </c>
      <c r="BB191" s="156">
        <f>IF(C191&lt;&gt;"",IF(_xlfn.XLOOKUP(C191,'1C'!S:S,'1C'!S:S,0,0)&gt;0,0,1),"")</f>
        <v>1</v>
      </c>
      <c r="BC191" s="45" t="str">
        <f t="shared" si="7"/>
        <v>-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52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43" t="str">
        <f>IF(P192&lt;&gt;"",IFERROR(VLOOKUP(P192,MaterialsTypes!F:G,2,0),IFERROR(VLOOKUP(N192,MaterialsTypes100,2,0),"")),IFERROR(VLOOKUP(N192,MaterialsTypes100,2,0),""))</f>
        <v>Текстиль, ткань</v>
      </c>
      <c r="R192" s="43" t="str">
        <f>IF(A192&lt;&gt;"",_xlfn.XLOOKUP(A192,'1C'!A:A,'1C'!K:K,_xlfn.XLOOKUP(C192,'1C'!S:S,'1C'!K:K,"",0),0),"")</f>
        <v>Унисекс</v>
      </c>
      <c r="AQ192" s="59" t="str">
        <f t="shared" si="1"/>
        <v/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 t="str">
        <f t="shared" si="4"/>
        <v>Требуются кол-во и нетто</v>
      </c>
      <c r="AX192" s="43" t="str">
        <f t="shared" si="5"/>
        <v>Требуются кол-во и брутто</v>
      </c>
      <c r="AZ192" s="154" t="str">
        <f t="shared" si="6"/>
        <v>Требуются кол-во и цена</v>
      </c>
      <c r="BA192" s="45">
        <f>IF(A192&lt;&gt;"",IF(_xlfn.XLOOKUP(A192,'1C'!A:A,'1C'!A:A,0,0)&gt;0,1,0),"")</f>
        <v>1</v>
      </c>
      <c r="BB192" s="156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new</v>
      </c>
      <c r="C193" s="44" t="s">
        <v>2230</v>
      </c>
      <c r="E193" s="43" t="str">
        <f>IF(F193&lt;&gt;"",IFERROR(VLOOKUP(F193,Категории!A:B,2,0),""),"Требуется категория")</f>
        <v>Требуется категория</v>
      </c>
      <c r="G193" s="44"/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AQ193" s="59" t="str">
        <f t="shared" si="1"/>
        <v/>
      </c>
      <c r="AS193" s="56" t="str">
        <f ca="1">IF(BA193&gt;0,_xlfn.XLOOKUP(A193,'1C'!$A:$A,'1C'!P:P,"",0,),IF(AR193&lt;&gt;"",VLOOKUP(AR193,INDIRECT(SUBSTITUTE($J193," ","")&amp;"Manufactures"),3,0),"Требуется код страны"))</f>
        <v>Требуется код страны</v>
      </c>
      <c r="AT193" s="56" t="str">
        <f ca="1">IF(BA193&gt;0,_xlfn.XLOOKUP(A193,'1C'!$A:$A,'1C'!O:O,"",0),IF(AR193&lt;&gt;"",VLOOKUP(AR193,INDIRECT(SUBSTITUTE($J193," ","")&amp;"Manufactures"),2,0),"Требуется код страны"))</f>
        <v>Требуется код страны</v>
      </c>
      <c r="AU193" s="76">
        <f t="shared" si="2"/>
        <v>0.1</v>
      </c>
      <c r="AV193" s="43">
        <f t="shared" si="3"/>
        <v>0.15000000000000002</v>
      </c>
      <c r="AW193" s="43" t="str">
        <f t="shared" si="4"/>
        <v>Требуются кол-во и нетто</v>
      </c>
      <c r="AX193" s="43" t="str">
        <f t="shared" si="5"/>
        <v>Требуются кол-во и брутто</v>
      </c>
      <c r="AZ193" s="154" t="str">
        <f t="shared" si="6"/>
        <v>Требуются кол-во и цена</v>
      </c>
      <c r="BA193" s="45">
        <f>IF(A193&lt;&gt;"",IF(_xlfn.XLOOKUP(A193,'1C'!A:A,'1C'!A:A,0,0)&gt;0,1,0),"")</f>
        <v>0</v>
      </c>
      <c r="BB193" s="156">
        <f>IF(C193&lt;&gt;"",IF(_xlfn.XLOOKUP(C193,'1C'!S:S,'1C'!S:S,0,0)&gt;0,0,1),"")</f>
        <v>1</v>
      </c>
      <c r="BC193" s="45" t="str">
        <f t="shared" si="7"/>
        <v>-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new</v>
      </c>
      <c r="C194" s="44" t="s">
        <v>2231</v>
      </c>
      <c r="E194" s="43" t="str">
        <f>IF(F194&lt;&gt;"",IFERROR(VLOOKUP(F194,Категории!A:B,2,0),""),"Требуется категория")</f>
        <v>Требуется категория</v>
      </c>
      <c r="G194" s="44"/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AQ194" s="59" t="str">
        <f t="shared" si="1"/>
        <v/>
      </c>
      <c r="AS194" s="56" t="str">
        <f ca="1">IF(BA194&gt;0,_xlfn.XLOOKUP(A194,'1C'!$A:$A,'1C'!P:P,"",0,),IF(AR194&lt;&gt;"",VLOOKUP(AR194,INDIRECT(SUBSTITUTE($J194," ","")&amp;"Manufactures"),3,0),"Требуется код страны"))</f>
        <v>Требуется код страны</v>
      </c>
      <c r="AT194" s="56" t="str">
        <f ca="1">IF(BA194&gt;0,_xlfn.XLOOKUP(A194,'1C'!$A:$A,'1C'!O:O,"",0),IF(AR194&lt;&gt;"",VLOOKUP(AR194,INDIRECT(SUBSTITUTE($J194," ","")&amp;"Manufactures"),2,0),"Требуется код страны"))</f>
        <v>Требуется код страны</v>
      </c>
      <c r="AU194" s="76">
        <f t="shared" si="2"/>
        <v>0.1</v>
      </c>
      <c r="AV194" s="43">
        <f t="shared" si="3"/>
        <v>0.15000000000000002</v>
      </c>
      <c r="AW194" s="43" t="str">
        <f t="shared" si="4"/>
        <v>Требуются кол-во и нетто</v>
      </c>
      <c r="AX194" s="43" t="str">
        <f t="shared" si="5"/>
        <v>Требуются кол-во и брутто</v>
      </c>
      <c r="AZ194" s="154" t="str">
        <f t="shared" si="6"/>
        <v>Требуются кол-во и цена</v>
      </c>
      <c r="BA194" s="45">
        <f>IF(A194&lt;&gt;"",IF(_xlfn.XLOOKUP(A194,'1C'!A:A,'1C'!A:A,0,0)&gt;0,1,0),"")</f>
        <v>0</v>
      </c>
      <c r="BB194" s="156">
        <f>IF(C194&lt;&gt;"",IF(_xlfn.XLOOKUP(C194,'1C'!S:S,'1C'!S:S,0,0)&gt;0,0,1),"")</f>
        <v>1</v>
      </c>
      <c r="BC194" s="45" t="str">
        <f t="shared" si="7"/>
        <v>-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52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43" t="str">
        <f>IF(P195&lt;&gt;"",IFERROR(VLOOKUP(P195,MaterialsTypes!F:G,2,0),IFERROR(VLOOKUP(N195,MaterialsTypes100,2,0),"")),IFERROR(VLOOKUP(N195,MaterialsTypes100,2,0),""))</f>
        <v>Текстиль, ткань</v>
      </c>
      <c r="R195" s="43" t="str">
        <f>IF(A195&lt;&gt;"",_xlfn.XLOOKUP(A195,'1C'!A:A,'1C'!K:K,_xlfn.XLOOKUP(C195,'1C'!S:S,'1C'!K:K,"",0),0),"")</f>
        <v>Унисекс</v>
      </c>
      <c r="AQ195" s="59" t="str">
        <f t="shared" si="1"/>
        <v/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 t="str">
        <f t="shared" si="4"/>
        <v>Требуются кол-во и нетто</v>
      </c>
      <c r="AX195" s="43" t="str">
        <f t="shared" si="5"/>
        <v>Требуются кол-во и брутто</v>
      </c>
      <c r="AZ195" s="154" t="str">
        <f t="shared" si="6"/>
        <v>Требуются кол-во и цена</v>
      </c>
      <c r="BA195" s="45">
        <f>IF(A195&lt;&gt;"",IF(_xlfn.XLOOKUP(A195,'1C'!A:A,'1C'!A:A,0,0)&gt;0,1,0),"")</f>
        <v>1</v>
      </c>
      <c r="BB195" s="156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44747A-MMLblack-orange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06-096-требуется цвет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2310</v>
      </c>
      <c r="N196" s="152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43" t="str">
        <f>IF(P196&lt;&gt;"",IFERROR(VLOOKUP(P196,MaterialsTypes!F:G,2,0),IFERROR(VLOOKUP(N196,MaterialsTypes100,2,0),"")),IFERROR(VLOOKUP(N196,MaterialsTypes100,2,0),""))</f>
        <v>Текстиль, ткань</v>
      </c>
      <c r="R196" s="43" t="str">
        <f>IF(A196&lt;&gt;"",_xlfn.XLOOKUP(A196,'1C'!A:A,'1C'!K:K,_xlfn.XLOOKUP(C196,'1C'!S:S,'1C'!K:K,"",0),0),"")</f>
        <v>Унисекс</v>
      </c>
      <c r="AQ196" s="59" t="str">
        <f t="shared" si="1"/>
        <v/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 t="str">
        <f t="shared" si="4"/>
        <v>Требуются кол-во и нетто</v>
      </c>
      <c r="AX196" s="43" t="str">
        <f t="shared" si="5"/>
        <v>Требуются кол-во и брутто</v>
      </c>
      <c r="AZ196" s="154" t="str">
        <f t="shared" si="6"/>
        <v>Требуются кол-во и цена</v>
      </c>
      <c r="BA196" s="45">
        <f>IF(A196&lt;&gt;"",IF(_xlfn.XLOOKUP(A196,'1C'!A:A,'1C'!A:A,0,0)&gt;0,1,0),"")</f>
        <v>0</v>
      </c>
      <c r="BB196" s="156">
        <f>IF(C196&lt;&gt;"",IF(_xlfn.XLOOKUP(C196,'1C'!S:S,'1C'!S:S,0,0)&gt;0,0,1),"")</f>
        <v>0</v>
      </c>
      <c r="BC196" s="45">
        <f t="shared" si="7"/>
        <v>1</v>
      </c>
    </row>
    <row r="197" spans="1:55" ht="119.65" customHeight="1">
      <c r="A197" s="43" t="str">
        <f t="shared" si="0"/>
        <v>44747A-MOUnavy - orange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06-312-требуется цвет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2311</v>
      </c>
      <c r="N197" s="152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43" t="str">
        <f>IF(P197&lt;&gt;"",IFERROR(VLOOKUP(P197,MaterialsTypes!F:G,2,0),IFERROR(VLOOKUP(N197,MaterialsTypes100,2,0),"")),IFERROR(VLOOKUP(N197,MaterialsTypes100,2,0),""))</f>
        <v>Текстиль, ткань</v>
      </c>
      <c r="R197" s="43" t="str">
        <f>IF(A197&lt;&gt;"",_xlfn.XLOOKUP(A197,'1C'!A:A,'1C'!K:K,_xlfn.XLOOKUP(C197,'1C'!S:S,'1C'!K:K,"",0),0),"")</f>
        <v>Унисекс</v>
      </c>
      <c r="AQ197" s="59" t="str">
        <f t="shared" si="1"/>
        <v/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 t="str">
        <f t="shared" si="4"/>
        <v>Требуются кол-во и нетто</v>
      </c>
      <c r="AX197" s="43" t="str">
        <f t="shared" si="5"/>
        <v>Требуются кол-во и брутто</v>
      </c>
      <c r="AZ197" s="154" t="str">
        <f t="shared" si="6"/>
        <v>Требуются кол-во и цена</v>
      </c>
      <c r="BA197" s="45">
        <f>IF(A197&lt;&gt;"",IF(_xlfn.XLOOKUP(A197,'1C'!A:A,'1C'!A:A,0,0)&gt;0,1,0),"")</f>
        <v>0</v>
      </c>
      <c r="BB197" s="156">
        <f>IF(C197&lt;&gt;"",IF(_xlfn.XLOOKUP(C197,'1C'!S:S,'1C'!S:S,0,0)&gt;0,0,1),"")</f>
        <v>0</v>
      </c>
      <c r="BC197" s="45">
        <f t="shared" si="7"/>
        <v>1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new</v>
      </c>
      <c r="C198" s="44" t="s">
        <v>2235</v>
      </c>
      <c r="E198" s="43" t="str">
        <f>IF(F198&lt;&gt;"",IFERROR(VLOOKUP(F198,Категории!A:B,2,0),""),"Требуется категория")</f>
        <v>Требуется категория</v>
      </c>
      <c r="G198" s="44"/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AQ198" s="59" t="str">
        <f t="shared" si="1"/>
        <v/>
      </c>
      <c r="AS198" s="56" t="str">
        <f ca="1">IF(BA198&gt;0,_xlfn.XLOOKUP(A198,'1C'!$A:$A,'1C'!P:P,"",0,),IF(AR198&lt;&gt;"",VLOOKUP(AR198,INDIRECT(SUBSTITUTE($J198," ","")&amp;"Manufactures"),3,0),"Требуется код страны"))</f>
        <v>Требуется код страны</v>
      </c>
      <c r="AT198" s="56" t="str">
        <f ca="1">IF(BA198&gt;0,_xlfn.XLOOKUP(A198,'1C'!$A:$A,'1C'!O:O,"",0),IF(AR198&lt;&gt;"",VLOOKUP(AR198,INDIRECT(SUBSTITUTE($J198," ","")&amp;"Manufactures"),2,0),"Требуется код страны"))</f>
        <v>Требуется код страны</v>
      </c>
      <c r="AU198" s="76">
        <f t="shared" si="2"/>
        <v>0.1</v>
      </c>
      <c r="AV198" s="43">
        <f t="shared" si="3"/>
        <v>0.15000000000000002</v>
      </c>
      <c r="AW198" s="43" t="str">
        <f t="shared" si="4"/>
        <v>Требуются кол-во и нетто</v>
      </c>
      <c r="AX198" s="43" t="str">
        <f t="shared" si="5"/>
        <v>Требуются кол-во и брутто</v>
      </c>
      <c r="AZ198" s="154" t="str">
        <f t="shared" si="6"/>
        <v>Требуются кол-во и цена</v>
      </c>
      <c r="BA198" s="45">
        <f>IF(A198&lt;&gt;"",IF(_xlfn.XLOOKUP(A198,'1C'!A:A,'1C'!A:A,0,0)&gt;0,1,0),"")</f>
        <v>0</v>
      </c>
      <c r="BB198" s="156">
        <f>IF(C198&lt;&gt;"",IF(_xlfn.XLOOKUP(C198,'1C'!S:S,'1C'!S:S,0,0)&gt;0,0,1),"")</f>
        <v>1</v>
      </c>
      <c r="BC198" s="45" t="str">
        <f t="shared" si="7"/>
        <v>-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new</v>
      </c>
      <c r="C199" s="44" t="s">
        <v>2236</v>
      </c>
      <c r="E199" s="43" t="str">
        <f>IF(F199&lt;&gt;"",IFERROR(VLOOKUP(F199,Категории!A:B,2,0),""),"Требуется категория")</f>
        <v>Требуется категория</v>
      </c>
      <c r="G199" s="44"/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tr">
        <f>IF(K199&lt;&gt;"",IFERROR(VLOOKUP(A199,'1C'!A:T,18,0),IFERROR(VLOOKUP(K199,Colors!D:E,2,0),"")),"")</f>
        <v>темно-синий</v>
      </c>
      <c r="AQ199" s="59" t="str">
        <f t="shared" si="1"/>
        <v/>
      </c>
      <c r="AS199" s="56" t="str">
        <f ca="1">IF(BA199&gt;0,_xlfn.XLOOKUP(A199,'1C'!$A:$A,'1C'!P:P,"",0,),IF(AR199&lt;&gt;"",VLOOKUP(AR199,INDIRECT(SUBSTITUTE($J199," ","")&amp;"Manufactures"),3,0),"Требуется код страны"))</f>
        <v>Требуется код страны</v>
      </c>
      <c r="AT199" s="56" t="str">
        <f ca="1">IF(BA199&gt;0,_xlfn.XLOOKUP(A199,'1C'!$A:$A,'1C'!O:O,"",0),IF(AR199&lt;&gt;"",VLOOKUP(AR199,INDIRECT(SUBSTITUTE($J199," ","")&amp;"Manufactures"),2,0),"Требуется код страны"))</f>
        <v>Требуется код страны</v>
      </c>
      <c r="AU199" s="76">
        <f t="shared" si="2"/>
        <v>0.1</v>
      </c>
      <c r="AV199" s="43">
        <f t="shared" si="3"/>
        <v>0.15000000000000002</v>
      </c>
      <c r="AW199" s="43" t="str">
        <f t="shared" si="4"/>
        <v>Требуются кол-во и нетто</v>
      </c>
      <c r="AX199" s="43" t="str">
        <f t="shared" si="5"/>
        <v>Требуются кол-во и брутто</v>
      </c>
      <c r="AZ199" s="154" t="str">
        <f t="shared" si="6"/>
        <v>Требуются кол-во и цена</v>
      </c>
      <c r="BA199" s="45">
        <f>IF(A199&lt;&gt;"",IF(_xlfn.XLOOKUP(A199,'1C'!A:A,'1C'!A:A,0,0)&gt;0,1,0),"")</f>
        <v>0</v>
      </c>
      <c r="BB199" s="156">
        <f>IF(C199&lt;&gt;"",IF(_xlfn.XLOOKUP(C199,'1C'!S:S,'1C'!S:S,0,0)&gt;0,0,1),"")</f>
        <v>1</v>
      </c>
      <c r="BC199" s="45" t="str">
        <f t="shared" si="7"/>
        <v>-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new</v>
      </c>
      <c r="C200" s="44" t="s">
        <v>2237</v>
      </c>
      <c r="E200" s="43" t="str">
        <f>IF(F200&lt;&gt;"",IFERROR(VLOOKUP(F200,Категории!A:B,2,0),""),"Требуется категория")</f>
        <v>Требуется категория</v>
      </c>
      <c r="G200" s="44"/>
      <c r="J200" s="43" t="str">
        <f>'1C'!$AF$1</f>
        <v>American Needle</v>
      </c>
      <c r="K200" s="104" t="s">
        <v>2312</v>
      </c>
      <c r="AQ200" s="59" t="str">
        <f t="shared" si="1"/>
        <v/>
      </c>
      <c r="AS200" s="56" t="str">
        <f ca="1">IF(BA200&gt;0,_xlfn.XLOOKUP(A200,'1C'!$A:$A,'1C'!P:P,"",0,),IF(AR200&lt;&gt;"",VLOOKUP(AR200,INDIRECT(SUBSTITUTE($J200," ","")&amp;"Manufactures"),3,0),"Требуется код страны"))</f>
        <v>Требуется код страны</v>
      </c>
      <c r="AT200" s="56" t="str">
        <f ca="1">IF(BA200&gt;0,_xlfn.XLOOKUP(A200,'1C'!$A:$A,'1C'!O:O,"",0),IF(AR200&lt;&gt;"",VLOOKUP(AR200,INDIRECT(SUBSTITUTE($J200," ","")&amp;"Manufactures"),2,0),"Требуется код страны"))</f>
        <v>Требуется код страны</v>
      </c>
      <c r="AU200" s="76">
        <f t="shared" si="2"/>
        <v>0.1</v>
      </c>
      <c r="AV200" s="43">
        <f t="shared" si="3"/>
        <v>0.15000000000000002</v>
      </c>
      <c r="AW200" s="43" t="str">
        <f t="shared" si="4"/>
        <v>Требуются кол-во и нетто</v>
      </c>
      <c r="AX200" s="43" t="str">
        <f t="shared" si="5"/>
        <v>Требуются кол-во и брутто</v>
      </c>
      <c r="AZ200" s="154" t="str">
        <f t="shared" si="6"/>
        <v>Требуются кол-во и цена</v>
      </c>
      <c r="BA200" s="45">
        <f>IF(A200&lt;&gt;"",IF(_xlfn.XLOOKUP(A200,'1C'!A:A,'1C'!A:A,0,0)&gt;0,1,0),"")</f>
        <v>0</v>
      </c>
      <c r="BB200" s="156">
        <f>IF(C200&lt;&gt;"",IF(_xlfn.XLOOKUP(C200,'1C'!S:S,'1C'!S:S,0,0)&gt;0,0,1),"")</f>
        <v>1</v>
      </c>
      <c r="BC200" s="45" t="str">
        <f t="shared" si="7"/>
        <v>-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52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43" t="str">
        <f>IF(P201&lt;&gt;"",IFERROR(VLOOKUP(P201,MaterialsTypes!F:G,2,0),IFERROR(VLOOKUP(N201,MaterialsTypes100,2,0),"")),IFERROR(VLOOKUP(N201,MaterialsTypes100,2,0),""))</f>
        <v>Текстиль, ткань</v>
      </c>
      <c r="R201" s="43" t="str">
        <f>IF(A201&lt;&gt;"",_xlfn.XLOOKUP(A201,'1C'!A:A,'1C'!K:K,_xlfn.XLOOKUP(C201,'1C'!S:S,'1C'!K:K,"",0),0),"")</f>
        <v>Унисекс</v>
      </c>
      <c r="AQ201" s="59" t="str">
        <f t="shared" si="1"/>
        <v/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 t="str">
        <f t="shared" si="4"/>
        <v>Требуются кол-во и нетто</v>
      </c>
      <c r="AX201" s="43" t="str">
        <f t="shared" si="5"/>
        <v>Требуются кол-во и брутто</v>
      </c>
      <c r="AZ201" s="154" t="str">
        <f t="shared" si="6"/>
        <v>Требуются кол-во и цена</v>
      </c>
      <c r="BA201" s="45">
        <f>IF(A201&lt;&gt;"",IF(_xlfn.XLOOKUP(A201,'1C'!A:A,'1C'!A:A,0,0)&gt;0,1,0),"")</f>
        <v>1</v>
      </c>
      <c r="BB201" s="156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52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43" t="str">
        <f>IF(P202&lt;&gt;"",IFERROR(VLOOKUP(P202,MaterialsTypes!F:G,2,0),IFERROR(VLOOKUP(N202,MaterialsTypes100,2,0),"")),IFERROR(VLOOKUP(N202,MaterialsTypes100,2,0),""))</f>
        <v>Текстиль, ткань</v>
      </c>
      <c r="R202" s="43" t="str">
        <f>IF(A202&lt;&gt;"",_xlfn.XLOOKUP(A202,'1C'!A:A,'1C'!K:K,_xlfn.XLOOKUP(C202,'1C'!S:S,'1C'!K:K,"",0),0),"")</f>
        <v>Унисекс</v>
      </c>
      <c r="AQ202" s="59" t="str">
        <f t="shared" si="1"/>
        <v/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 t="str">
        <f t="shared" si="4"/>
        <v>Требуются кол-во и нетто</v>
      </c>
      <c r="AX202" s="43" t="str">
        <f t="shared" si="5"/>
        <v>Требуются кол-во и брутто</v>
      </c>
      <c r="AZ202" s="154" t="str">
        <f t="shared" si="6"/>
        <v>Требуются кол-во и цена</v>
      </c>
      <c r="BA202" s="45">
        <f>IF(A202&lt;&gt;"",IF(_xlfn.XLOOKUP(A202,'1C'!A:A,'1C'!A:A,0,0)&gt;0,1,0),"")</f>
        <v>1</v>
      </c>
      <c r="BB202" s="156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44747A-SLSdeep 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06-316-требуется цвет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2306</v>
      </c>
      <c r="N203" s="152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43" t="str">
        <f>IF(P203&lt;&gt;"",IFERROR(VLOOKUP(P203,MaterialsTypes!F:G,2,0),IFERROR(VLOOKUP(N203,MaterialsTypes100,2,0),"")),IFERROR(VLOOKUP(N203,MaterialsTypes100,2,0),""))</f>
        <v>Текстиль, ткань</v>
      </c>
      <c r="R203" s="43" t="str">
        <f>IF(A203&lt;&gt;"",_xlfn.XLOOKUP(A203,'1C'!A:A,'1C'!K:K,_xlfn.XLOOKUP(C203,'1C'!S:S,'1C'!K:K,"",0),0),"")</f>
        <v>Унисекс</v>
      </c>
      <c r="AQ203" s="59" t="str">
        <f t="shared" si="1"/>
        <v/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 t="str">
        <f t="shared" si="4"/>
        <v>Требуются кол-во и нетто</v>
      </c>
      <c r="AX203" s="43" t="str">
        <f t="shared" si="5"/>
        <v>Требуются кол-во и брутто</v>
      </c>
      <c r="AZ203" s="154" t="str">
        <f t="shared" si="6"/>
        <v>Требуются кол-во и цена</v>
      </c>
      <c r="BA203" s="45">
        <f>IF(A203&lt;&gt;"",IF(_xlfn.XLOOKUP(A203,'1C'!A:A,'1C'!A:A,0,0)&gt;0,1,0),"")</f>
        <v>0</v>
      </c>
      <c r="BB203" s="156">
        <f>IF(C203&lt;&gt;"",IF(_xlfn.XLOOKUP(C203,'1C'!S:S,'1C'!S:S,0,0)&gt;0,0,1),"")</f>
        <v>0</v>
      </c>
      <c r="BC203" s="45">
        <f t="shared" si="7"/>
        <v>1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new</v>
      </c>
      <c r="C204" s="44" t="s">
        <v>2241</v>
      </c>
      <c r="E204" s="43" t="str">
        <f>IF(F204&lt;&gt;"",IFERROR(VLOOKUP(F204,Категории!A:B,2,0),""),"Требуется категория")</f>
        <v>Требуется категория</v>
      </c>
      <c r="G204" s="44"/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AQ204" s="59" t="str">
        <f t="shared" si="1"/>
        <v/>
      </c>
      <c r="AS204" s="56" t="str">
        <f ca="1">IF(BA204&gt;0,_xlfn.XLOOKUP(A204,'1C'!$A:$A,'1C'!P:P,"",0,),IF(AR204&lt;&gt;"",VLOOKUP(AR204,INDIRECT(SUBSTITUTE($J204," ","")&amp;"Manufactures"),3,0),"Требуется код страны"))</f>
        <v>Требуется код страны</v>
      </c>
      <c r="AT204" s="56" t="str">
        <f ca="1">IF(BA204&gt;0,_xlfn.XLOOKUP(A204,'1C'!$A:$A,'1C'!O:O,"",0),IF(AR204&lt;&gt;"",VLOOKUP(AR204,INDIRECT(SUBSTITUTE($J204," ","")&amp;"Manufactures"),2,0),"Требуется код страны"))</f>
        <v>Требуется код страны</v>
      </c>
      <c r="AU204" s="76">
        <f t="shared" si="2"/>
        <v>0.1</v>
      </c>
      <c r="AV204" s="43">
        <f t="shared" si="3"/>
        <v>0.15000000000000002</v>
      </c>
      <c r="AW204" s="43" t="str">
        <f t="shared" si="4"/>
        <v>Требуются кол-во и нетто</v>
      </c>
      <c r="AX204" s="43" t="str">
        <f t="shared" si="5"/>
        <v>Требуются кол-во и брутто</v>
      </c>
      <c r="AZ204" s="154" t="str">
        <f t="shared" si="6"/>
        <v>Требуются кол-во и цена</v>
      </c>
      <c r="BA204" s="45">
        <f>IF(A204&lt;&gt;"",IF(_xlfn.XLOOKUP(A204,'1C'!A:A,'1C'!A:A,0,0)&gt;0,1,0),"")</f>
        <v>0</v>
      </c>
      <c r="BB204" s="156">
        <f>IF(C204&lt;&gt;"",IF(_xlfn.XLOOKUP(C204,'1C'!S:S,'1C'!S:S,0,0)&gt;0,0,1),"")</f>
        <v>1</v>
      </c>
      <c r="BC204" s="45" t="str">
        <f t="shared" si="7"/>
        <v>-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new</v>
      </c>
      <c r="C205" s="44" t="s">
        <v>2242</v>
      </c>
      <c r="E205" s="43" t="str">
        <f>IF(F205&lt;&gt;"",IFERROR(VLOOKUP(F205,Категории!A:B,2,0),""),"Требуется категория")</f>
        <v>Требуется категория</v>
      </c>
      <c r="G205" s="44"/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AQ205" s="59" t="str">
        <f t="shared" si="1"/>
        <v/>
      </c>
      <c r="AS205" s="56" t="str">
        <f ca="1">IF(BA205&gt;0,_xlfn.XLOOKUP(A205,'1C'!$A:$A,'1C'!P:P,"",0,),IF(AR205&lt;&gt;"",VLOOKUP(AR205,INDIRECT(SUBSTITUTE($J205," ","")&amp;"Manufactures"),3,0),"Требуется код страны"))</f>
        <v>Требуется код страны</v>
      </c>
      <c r="AT205" s="56" t="str">
        <f ca="1">IF(BA205&gt;0,_xlfn.XLOOKUP(A205,'1C'!$A:$A,'1C'!O:O,"",0),IF(AR205&lt;&gt;"",VLOOKUP(AR205,INDIRECT(SUBSTITUTE($J205," ","")&amp;"Manufactures"),2,0),"Требуется код страны"))</f>
        <v>Требуется код страны</v>
      </c>
      <c r="AU205" s="76">
        <f t="shared" si="2"/>
        <v>0.1</v>
      </c>
      <c r="AV205" s="43">
        <f t="shared" si="3"/>
        <v>0.15000000000000002</v>
      </c>
      <c r="AW205" s="43" t="str">
        <f t="shared" si="4"/>
        <v>Требуются кол-во и нетто</v>
      </c>
      <c r="AX205" s="43" t="str">
        <f t="shared" si="5"/>
        <v>Требуются кол-во и брутто</v>
      </c>
      <c r="AZ205" s="154" t="str">
        <f t="shared" si="6"/>
        <v>Требуются кол-во и цена</v>
      </c>
      <c r="BA205" s="45">
        <f>IF(A205&lt;&gt;"",IF(_xlfn.XLOOKUP(A205,'1C'!A:A,'1C'!A:A,0,0)&gt;0,1,0),"")</f>
        <v>0</v>
      </c>
      <c r="BB205" s="156">
        <f>IF(C205&lt;&gt;"",IF(_xlfn.XLOOKUP(C205,'1C'!S:S,'1C'!S:S,0,0)&gt;0,0,1),"")</f>
        <v>1</v>
      </c>
      <c r="BC205" s="45" t="str">
        <f t="shared" si="7"/>
        <v>-</v>
      </c>
    </row>
    <row r="206" spans="1:55" ht="127.35" customHeight="1">
      <c r="A206" s="43" t="str">
        <f t="shared" si="0"/>
        <v>44747B-POBGrey-Navy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06-098-требуется цвет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2313</v>
      </c>
      <c r="N206" s="152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43" t="str">
        <f>IF(P206&lt;&gt;"",IFERROR(VLOOKUP(P206,MaterialsTypes!F:G,2,0),IFERROR(VLOOKUP(N206,MaterialsTypes100,2,0),"")),IFERROR(VLOOKUP(N206,MaterialsTypes100,2,0),""))</f>
        <v>Текстиль, ткань</v>
      </c>
      <c r="R206" s="43" t="str">
        <f>IF(A206&lt;&gt;"",_xlfn.XLOOKUP(A206,'1C'!A:A,'1C'!K:K,_xlfn.XLOOKUP(C206,'1C'!S:S,'1C'!K:K,"",0),0),"")</f>
        <v>Унисекс</v>
      </c>
      <c r="AQ206" s="59" t="str">
        <f t="shared" si="1"/>
        <v/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 t="str">
        <f t="shared" si="4"/>
        <v>Требуются кол-во и нетто</v>
      </c>
      <c r="AX206" s="43" t="str">
        <f t="shared" si="5"/>
        <v>Требуются кол-во и брутто</v>
      </c>
      <c r="AZ206" s="154" t="str">
        <f t="shared" si="6"/>
        <v>Требуются кол-во и цена</v>
      </c>
      <c r="BA206" s="45">
        <f>IF(A206&lt;&gt;"",IF(_xlfn.XLOOKUP(A206,'1C'!A:A,'1C'!A:A,0,0)&gt;0,1,0),"")</f>
        <v>0</v>
      </c>
      <c r="BB206" s="156">
        <f>IF(C206&lt;&gt;"",IF(_xlfn.XLOOKUP(C206,'1C'!S:S,'1C'!S:S,0,0)&gt;0,0,1),"")</f>
        <v>0</v>
      </c>
      <c r="BC206" s="45">
        <f t="shared" si="7"/>
        <v>1</v>
      </c>
    </row>
    <row r="207" spans="1:55" ht="127.35" customHeight="1">
      <c r="A207" s="43" t="str">
        <f t="shared" si="0"/>
        <v>44747B-SERDk Red-Ivory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06-099-требуется цвет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2314</v>
      </c>
      <c r="N207" s="152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43" t="str">
        <f>IF(P207&lt;&gt;"",IFERROR(VLOOKUP(P207,MaterialsTypes!F:G,2,0),IFERROR(VLOOKUP(N207,MaterialsTypes100,2,0),"")),IFERROR(VLOOKUP(N207,MaterialsTypes100,2,0),""))</f>
        <v>Текстиль, ткань</v>
      </c>
      <c r="R207" s="43" t="str">
        <f>IF(A207&lt;&gt;"",_xlfn.XLOOKUP(A207,'1C'!A:A,'1C'!K:K,_xlfn.XLOOKUP(C207,'1C'!S:S,'1C'!K:K,"",0),0),"")</f>
        <v>Унисекс</v>
      </c>
      <c r="AQ207" s="59" t="str">
        <f t="shared" si="1"/>
        <v/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 t="str">
        <f t="shared" si="4"/>
        <v>Требуются кол-во и нетто</v>
      </c>
      <c r="AX207" s="43" t="str">
        <f t="shared" si="5"/>
        <v>Требуются кол-во и брутто</v>
      </c>
      <c r="AZ207" s="154" t="str">
        <f t="shared" si="6"/>
        <v>Требуются кол-во и цена</v>
      </c>
      <c r="BA207" s="45">
        <f>IF(A207&lt;&gt;"",IF(_xlfn.XLOOKUP(A207,'1C'!A:A,'1C'!A:A,0,0)&gt;0,1,0),"")</f>
        <v>0</v>
      </c>
      <c r="BB207" s="156">
        <f>IF(C207&lt;&gt;"",IF(_xlfn.XLOOKUP(C207,'1C'!S:S,'1C'!S:S,0,0)&gt;0,0,1),"")</f>
        <v>0</v>
      </c>
      <c r="BC207" s="45">
        <f t="shared" si="7"/>
        <v>1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52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43" t="str">
        <f>IF(P208&lt;&gt;"",IFERROR(VLOOKUP(P208,MaterialsTypes!F:G,2,0),IFERROR(VLOOKUP(N208,MaterialsTypes100,2,0),"")),IFERROR(VLOOKUP(N208,MaterialsTypes100,2,0),""))</f>
        <v>Текстиль, ткань</v>
      </c>
      <c r="R208" s="43" t="str">
        <f>IF(A208&lt;&gt;"",_xlfn.XLOOKUP(A208,'1C'!A:A,'1C'!K:K,_xlfn.XLOOKUP(C208,'1C'!S:S,'1C'!K:K,"",0),0),"")</f>
        <v>Унисекс</v>
      </c>
      <c r="AQ208" s="59" t="str">
        <f t="shared" si="1"/>
        <v/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 t="str">
        <f t="shared" si="4"/>
        <v>Требуются кол-во и нетто</v>
      </c>
      <c r="AX208" s="43" t="str">
        <f t="shared" si="5"/>
        <v>Требуются кол-во и брутто</v>
      </c>
      <c r="AZ208" s="154" t="str">
        <f t="shared" si="6"/>
        <v>Требуются кол-во и цена</v>
      </c>
      <c r="BA208" s="45">
        <f>IF(A208&lt;&gt;"",IF(_xlfn.XLOOKUP(A208,'1C'!A:A,'1C'!A:A,0,0)&gt;0,1,0),"")</f>
        <v>1</v>
      </c>
      <c r="BB208" s="156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44890D-CALIblack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819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52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R209" s="43" t="str">
        <f>IF(A209&lt;&gt;"",_xlfn.XLOOKUP(A209,'1C'!A:A,'1C'!K:K,_xlfn.XLOOKUP(C209,'1C'!S:S,'1C'!K:K,"",0),0),"")</f>
        <v>Унисекс</v>
      </c>
      <c r="AQ209" s="59" t="str">
        <f t="shared" si="1"/>
        <v/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 t="str">
        <f t="shared" si="4"/>
        <v>Требуются кол-во и нетто</v>
      </c>
      <c r="AX209" s="43" t="str">
        <f t="shared" si="5"/>
        <v>Требуются кол-во и брутто</v>
      </c>
      <c r="AZ209" s="154" t="str">
        <f t="shared" si="6"/>
        <v>Требуются кол-во и цена</v>
      </c>
      <c r="BA209" s="45">
        <f>IF(A209&lt;&gt;"",IF(_xlfn.XLOOKUP(A209,'1C'!A:A,'1C'!A:A,0,0)&gt;0,1,0),"")</f>
        <v>0</v>
      </c>
      <c r="BB209" s="156">
        <f>IF(C209&lt;&gt;"",IF(_xlfn.XLOOKUP(C209,'1C'!S:S,'1C'!S:S,0,0)&gt;0,0,1),"")</f>
        <v>0</v>
      </c>
      <c r="BC209" s="45">
        <f t="shared" si="7"/>
        <v>1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new</v>
      </c>
      <c r="C210" s="44" t="s">
        <v>2247</v>
      </c>
      <c r="E210" s="43" t="str">
        <f>IF(F210&lt;&gt;"",IFERROR(VLOOKUP(F210,Категории!A:B,2,0),""),"Требуется категория")</f>
        <v>Требуется категория</v>
      </c>
      <c r="G210" s="44"/>
      <c r="J210" s="43" t="str">
        <f>'1C'!$AF$1</f>
        <v>American Needle</v>
      </c>
      <c r="K210" s="104" t="s">
        <v>2315</v>
      </c>
      <c r="AQ210" s="59" t="str">
        <f t="shared" si="1"/>
        <v/>
      </c>
      <c r="AS210" s="56" t="str">
        <f ca="1">IF(BA210&gt;0,_xlfn.XLOOKUP(A210,'1C'!$A:$A,'1C'!P:P,"",0,),IF(AR210&lt;&gt;"",VLOOKUP(AR210,INDIRECT(SUBSTITUTE($J210," ","")&amp;"Manufactures"),3,0),"Требуется код страны"))</f>
        <v>Требуется код страны</v>
      </c>
      <c r="AT210" s="56" t="str">
        <f ca="1">IF(BA210&gt;0,_xlfn.XLOOKUP(A210,'1C'!$A:$A,'1C'!O:O,"",0),IF(AR210&lt;&gt;"",VLOOKUP(AR210,INDIRECT(SUBSTITUTE($J210," ","")&amp;"Manufactures"),2,0),"Требуется код страны"))</f>
        <v>Требуется код страны</v>
      </c>
      <c r="AU210" s="76">
        <f t="shared" si="2"/>
        <v>0.1</v>
      </c>
      <c r="AV210" s="43">
        <f t="shared" si="3"/>
        <v>0.15000000000000002</v>
      </c>
      <c r="AW210" s="43" t="str">
        <f t="shared" si="4"/>
        <v>Требуются кол-во и нетто</v>
      </c>
      <c r="AX210" s="43" t="str">
        <f t="shared" si="5"/>
        <v>Требуются кол-во и брутто</v>
      </c>
      <c r="AZ210" s="154" t="str">
        <f t="shared" si="6"/>
        <v>Требуются кол-во и цена</v>
      </c>
      <c r="BA210" s="45">
        <f>IF(A210&lt;&gt;"",IF(_xlfn.XLOOKUP(A210,'1C'!A:A,'1C'!A:A,0,0)&gt;0,1,0),"")</f>
        <v>0</v>
      </c>
      <c r="BB210" s="156">
        <f>IF(C210&lt;&gt;"",IF(_xlfn.XLOOKUP(C210,'1C'!S:S,'1C'!S:S,0,0)&gt;0,0,1),"")</f>
        <v>1</v>
      </c>
      <c r="BC210" s="45" t="str">
        <f t="shared" si="7"/>
        <v>-</v>
      </c>
    </row>
    <row r="211" spans="1:55" ht="127.5" customHeight="1">
      <c r="A211" s="43" t="str">
        <f t="shared" si="0"/>
        <v>45000A-NASApowder blue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06-110-требуется цвет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2316</v>
      </c>
      <c r="N211" s="152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R211" s="43" t="str">
        <f>IF(A211&lt;&gt;"",_xlfn.XLOOKUP(A211,'1C'!A:A,'1C'!K:K,_xlfn.XLOOKUP(C211,'1C'!S:S,'1C'!K:K,"",0),0),"")</f>
        <v>Унисекс</v>
      </c>
      <c r="AQ211" s="59" t="str">
        <f t="shared" si="1"/>
        <v/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 t="str">
        <f t="shared" si="4"/>
        <v>Требуются кол-во и нетто</v>
      </c>
      <c r="AX211" s="43" t="str">
        <f t="shared" si="5"/>
        <v>Требуются кол-во и брутто</v>
      </c>
      <c r="AZ211" s="154" t="str">
        <f t="shared" si="6"/>
        <v>Требуются кол-во и цена</v>
      </c>
      <c r="BA211" s="45">
        <f>IF(A211&lt;&gt;"",IF(_xlfn.XLOOKUP(A211,'1C'!A:A,'1C'!A:A,0,0)&gt;0,1,0),"")</f>
        <v>0</v>
      </c>
      <c r="BB211" s="156">
        <f>IF(C211&lt;&gt;"",IF(_xlfn.XLOOKUP(C211,'1C'!S:S,'1C'!S:S,0,0)&gt;0,0,1),"")</f>
        <v>0</v>
      </c>
      <c r="BC211" s="45">
        <f t="shared" si="7"/>
        <v>1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52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43" t="str">
        <f>IF(P212&lt;&gt;"",IFERROR(VLOOKUP(P212,MaterialsTypes!F:G,2,0),IFERROR(VLOOKUP(N212,MaterialsTypes100,2,0),"")),IFERROR(VLOOKUP(N212,MaterialsTypes100,2,0),""))</f>
        <v>Текстиль, ткань</v>
      </c>
      <c r="R212" s="43" t="str">
        <f>IF(A212&lt;&gt;"",_xlfn.XLOOKUP(A212,'1C'!A:A,'1C'!K:K,_xlfn.XLOOKUP(C212,'1C'!S:S,'1C'!K:K,"",0),0),"")</f>
        <v>Унисекс</v>
      </c>
      <c r="AQ212" s="59" t="str">
        <f t="shared" si="1"/>
        <v/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 t="str">
        <f t="shared" si="4"/>
        <v>Требуются кол-во и нетто</v>
      </c>
      <c r="AX212" s="43" t="str">
        <f t="shared" si="5"/>
        <v>Требуются кол-во и брутто</v>
      </c>
      <c r="AZ212" s="154" t="str">
        <f t="shared" si="6"/>
        <v>Требуются кол-во и цена</v>
      </c>
      <c r="BA212" s="45">
        <f>IF(A212&lt;&gt;"",IF(_xlfn.XLOOKUP(A212,'1C'!A:A,'1C'!A:A,0,0)&gt;0,1,0),"")</f>
        <v>1</v>
      </c>
      <c r="BB212" s="156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06-328-требуется цвет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2317</v>
      </c>
      <c r="N213" s="152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43" t="str">
        <f>IF(P213&lt;&gt;"",IFERROR(VLOOKUP(P213,MaterialsTypes!F:G,2,0),IFERROR(VLOOKUP(N213,MaterialsTypes100,2,0),"")),IFERROR(VLOOKUP(N213,MaterialsTypes100,2,0),""))</f>
        <v>Текстиль, ткань</v>
      </c>
      <c r="R213" s="43" t="str">
        <f>IF(A213&lt;&gt;"",_xlfn.XLOOKUP(A213,'1C'!A:A,'1C'!K:K,_xlfn.XLOOKUP(C213,'1C'!S:S,'1C'!K:K,"",0),0),"")</f>
        <v>Унисекс</v>
      </c>
      <c r="AQ213" s="59" t="str">
        <f t="shared" si="1"/>
        <v/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 t="str">
        <f t="shared" si="4"/>
        <v>Требуются кол-во и нетто</v>
      </c>
      <c r="AX213" s="43" t="str">
        <f t="shared" si="5"/>
        <v>Требуются кол-во и брутто</v>
      </c>
      <c r="AZ213" s="154" t="str">
        <f t="shared" si="6"/>
        <v>Требуются кол-во и цена</v>
      </c>
      <c r="BA213" s="45">
        <f>IF(A213&lt;&gt;"",IF(_xlfn.XLOOKUP(A213,'1C'!A:A,'1C'!A:A,0,0)&gt;0,1,0),"")</f>
        <v>0</v>
      </c>
      <c r="BB213" s="156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52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43" t="str">
        <f>IF(P214&lt;&gt;"",IFERROR(VLOOKUP(P214,MaterialsTypes!F:G,2,0),IFERROR(VLOOKUP(N214,MaterialsTypes100,2,0),"")),IFERROR(VLOOKUP(N214,MaterialsTypes100,2,0),""))</f>
        <v>Текстиль, ткань</v>
      </c>
      <c r="R214" s="43" t="str">
        <f>IF(A214&lt;&gt;"",_xlfn.XLOOKUP(A214,'1C'!A:A,'1C'!K:K,_xlfn.XLOOKUP(C214,'1C'!S:S,'1C'!K:K,"",0),0),"")</f>
        <v>Унисекс</v>
      </c>
      <c r="AQ214" s="59" t="str">
        <f t="shared" si="1"/>
        <v/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 t="str">
        <f t="shared" si="4"/>
        <v>Требуются кол-во и нетто</v>
      </c>
      <c r="AX214" s="43" t="str">
        <f t="shared" si="5"/>
        <v>Требуются кол-во и брутто</v>
      </c>
      <c r="AZ214" s="154" t="str">
        <f t="shared" si="6"/>
        <v>Требуются кол-во и цена</v>
      </c>
      <c r="BA214" s="45">
        <f>IF(A214&lt;&gt;"",IF(_xlfn.XLOOKUP(A214,'1C'!A:A,'1C'!A:A,0,0)&gt;0,1,0),"")</f>
        <v>1</v>
      </c>
      <c r="BB214" s="156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45020A-CALIblack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819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52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43" t="str">
        <f>IF(P215&lt;&gt;"",IFERROR(VLOOKUP(P215,MaterialsTypes!F:G,2,0),IFERROR(VLOOKUP(N215,MaterialsTypes100,2,0),"")),IFERROR(VLOOKUP(N215,MaterialsTypes100,2,0),""))</f>
        <v>Текстиль, ткань</v>
      </c>
      <c r="R215" s="43" t="str">
        <f>IF(A215&lt;&gt;"",_xlfn.XLOOKUP(A215,'1C'!A:A,'1C'!K:K,_xlfn.XLOOKUP(C215,'1C'!S:S,'1C'!K:K,"",0),0),"")</f>
        <v>Унисекс</v>
      </c>
      <c r="AQ215" s="59" t="str">
        <f t="shared" si="1"/>
        <v/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 t="str">
        <f t="shared" si="4"/>
        <v>Требуются кол-во и нетто</v>
      </c>
      <c r="AX215" s="43" t="str">
        <f t="shared" si="5"/>
        <v>Требуются кол-во и брутто</v>
      </c>
      <c r="AZ215" s="154" t="str">
        <f t="shared" si="6"/>
        <v>Требуются кол-во и цена</v>
      </c>
      <c r="BA215" s="45">
        <f>IF(A215&lt;&gt;"",IF(_xlfn.XLOOKUP(A215,'1C'!A:A,'1C'!A:A,0,0)&gt;0,1,0),"")</f>
        <v>0</v>
      </c>
      <c r="BB215" s="156">
        <f>IF(C215&lt;&gt;"",IF(_xlfn.XLOOKUP(C215,'1C'!S:S,'1C'!S:S,0,0)&gt;0,0,1),"")</f>
        <v>0</v>
      </c>
      <c r="BC215" s="45">
        <f t="shared" si="7"/>
        <v>1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06-112-требуется цвет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2317</v>
      </c>
      <c r="N216" s="152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43" t="str">
        <f>IF(P216&lt;&gt;"",IFERROR(VLOOKUP(P216,MaterialsTypes!F:G,2,0),IFERROR(VLOOKUP(N216,MaterialsTypes100,2,0),"")),IFERROR(VLOOKUP(N216,MaterialsTypes100,2,0),""))</f>
        <v>Текстиль, ткань</v>
      </c>
      <c r="R216" s="43" t="str">
        <f>IF(A216&lt;&gt;"",_xlfn.XLOOKUP(A216,'1C'!A:A,'1C'!K:K,_xlfn.XLOOKUP(C216,'1C'!S:S,'1C'!K:K,"",0),0),"")</f>
        <v>Унисекс</v>
      </c>
      <c r="AQ216" s="59" t="str">
        <f t="shared" si="1"/>
        <v/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 t="str">
        <f t="shared" si="4"/>
        <v>Требуются кол-во и нетто</v>
      </c>
      <c r="AX216" s="43" t="str">
        <f t="shared" si="5"/>
        <v>Требуются кол-во и брутто</v>
      </c>
      <c r="AZ216" s="154" t="str">
        <f t="shared" si="6"/>
        <v>Требуются кол-во и цена</v>
      </c>
      <c r="BA216" s="45">
        <f>IF(A216&lt;&gt;"",IF(_xlfn.XLOOKUP(A216,'1C'!A:A,'1C'!A:A,0,0)&gt;0,1,0),"")</f>
        <v>0</v>
      </c>
      <c r="BB216" s="156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52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43" t="str">
        <f>IF(P217&lt;&gt;"",IFERROR(VLOOKUP(P217,MaterialsTypes!F:G,2,0),IFERROR(VLOOKUP(N217,MaterialsTypes100,2,0),"")),IFERROR(VLOOKUP(N217,MaterialsTypes100,2,0),""))</f>
        <v>Текстиль, ткань</v>
      </c>
      <c r="R217" s="43" t="str">
        <f>IF(A217&lt;&gt;"",_xlfn.XLOOKUP(A217,'1C'!A:A,'1C'!K:K,_xlfn.XLOOKUP(C217,'1C'!S:S,'1C'!K:K,"",0),0),"")</f>
        <v>Унисекс</v>
      </c>
      <c r="AQ217" s="59" t="str">
        <f t="shared" si="1"/>
        <v/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 t="str">
        <f t="shared" si="4"/>
        <v>Требуются кол-во и нетто</v>
      </c>
      <c r="AX217" s="43" t="str">
        <f t="shared" si="5"/>
        <v>Требуются кол-во и брутто</v>
      </c>
      <c r="AZ217" s="154" t="str">
        <f t="shared" si="6"/>
        <v>Требуются кол-во и цена</v>
      </c>
      <c r="BA217" s="45">
        <f>IF(A217&lt;&gt;"",IF(_xlfn.XLOOKUP(A217,'1C'!A:A,'1C'!A:A,0,0)&gt;0,1,0),"")</f>
        <v>1</v>
      </c>
      <c r="BB217" s="156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06-329-требуется цвет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2317</v>
      </c>
      <c r="N218" s="152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43" t="str">
        <f>IF(P218&lt;&gt;"",IFERROR(VLOOKUP(P218,MaterialsTypes!F:G,2,0),IFERROR(VLOOKUP(N218,MaterialsTypes100,2,0),"")),IFERROR(VLOOKUP(N218,MaterialsTypes100,2,0),""))</f>
        <v>Текстиль, ткань</v>
      </c>
      <c r="R218" s="43" t="str">
        <f>IF(A218&lt;&gt;"",_xlfn.XLOOKUP(A218,'1C'!A:A,'1C'!K:K,_xlfn.XLOOKUP(C218,'1C'!S:S,'1C'!K:K,"",0),0),"")</f>
        <v>Унисекс</v>
      </c>
      <c r="AQ218" s="59" t="str">
        <f t="shared" si="1"/>
        <v/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 t="str">
        <f t="shared" si="4"/>
        <v>Требуются кол-во и нетто</v>
      </c>
      <c r="AX218" s="43" t="str">
        <f t="shared" si="5"/>
        <v>Требуются кол-во и брутто</v>
      </c>
      <c r="AZ218" s="154" t="str">
        <f t="shared" si="6"/>
        <v>Требуются кол-во и цена</v>
      </c>
      <c r="BA218" s="45">
        <f>IF(A218&lt;&gt;"",IF(_xlfn.XLOOKUP(A218,'1C'!A:A,'1C'!A:A,0,0)&gt;0,1,0),"")</f>
        <v>0</v>
      </c>
      <c r="BB218" s="156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52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43" t="str">
        <f>IF(P219&lt;&gt;"",IFERROR(VLOOKUP(P219,MaterialsTypes!F:G,2,0),IFERROR(VLOOKUP(N219,MaterialsTypes100,2,0),"")),IFERROR(VLOOKUP(N219,MaterialsTypes100,2,0),""))</f>
        <v>Текстиль, ткань</v>
      </c>
      <c r="R219" s="43" t="str">
        <f>IF(A219&lt;&gt;"",_xlfn.XLOOKUP(A219,'1C'!A:A,'1C'!K:K,_xlfn.XLOOKUP(C219,'1C'!S:S,'1C'!K:K,"",0),0),"")</f>
        <v>Унисекс</v>
      </c>
      <c r="AQ219" s="59" t="str">
        <f t="shared" si="1"/>
        <v/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 t="str">
        <f t="shared" si="4"/>
        <v>Требуются кол-во и нетто</v>
      </c>
      <c r="AX219" s="43" t="str">
        <f t="shared" si="5"/>
        <v>Требуются кол-во и брутто</v>
      </c>
      <c r="AZ219" s="154" t="str">
        <f t="shared" si="6"/>
        <v>Требуются кол-во и цена</v>
      </c>
      <c r="BA219" s="45">
        <f>IF(A219&lt;&gt;"",IF(_xlfn.XLOOKUP(A219,'1C'!A:A,'1C'!A:A,0,0)&gt;0,1,0),"")</f>
        <v>1</v>
      </c>
      <c r="BB219" s="156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06-329-требуется цвет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2318</v>
      </c>
      <c r="N220" s="152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43" t="str">
        <f>IF(P220&lt;&gt;"",IFERROR(VLOOKUP(P220,MaterialsTypes!F:G,2,0),IFERROR(VLOOKUP(N220,MaterialsTypes100,2,0),"")),IFERROR(VLOOKUP(N220,MaterialsTypes100,2,0),""))</f>
        <v>Текстиль, ткань</v>
      </c>
      <c r="R220" s="43" t="str">
        <f>IF(A220&lt;&gt;"",_xlfn.XLOOKUP(A220,'1C'!A:A,'1C'!K:K,_xlfn.XLOOKUP(C220,'1C'!S:S,'1C'!K:K,"",0),0),"")</f>
        <v>Унисекс</v>
      </c>
      <c r="AQ220" s="59" t="str">
        <f t="shared" si="1"/>
        <v/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 t="str">
        <f t="shared" si="4"/>
        <v>Требуются кол-во и нетто</v>
      </c>
      <c r="AX220" s="43" t="str">
        <f t="shared" si="5"/>
        <v>Требуются кол-во и брутто</v>
      </c>
      <c r="AZ220" s="154" t="str">
        <f t="shared" si="6"/>
        <v>Требуются кол-во и цена</v>
      </c>
      <c r="BA220" s="45">
        <f>IF(A220&lt;&gt;"",IF(_xlfn.XLOOKUP(A220,'1C'!A:A,'1C'!A:A,0,0)&gt;0,1,0),"")</f>
        <v>0</v>
      </c>
      <c r="BB220" s="156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new</v>
      </c>
      <c r="C221" s="44" t="s">
        <v>2252</v>
      </c>
      <c r="E221" s="43" t="str">
        <f>IF(F221&lt;&gt;"",IFERROR(VLOOKUP(F221,Категории!A:B,2,0),""),"Требуется категория")</f>
        <v>Требуется категория</v>
      </c>
      <c r="G221" s="44"/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AQ221" s="59" t="str">
        <f t="shared" si="1"/>
        <v/>
      </c>
      <c r="AS221" s="56" t="str">
        <f ca="1">IF(BA221&gt;0,_xlfn.XLOOKUP(A221,'1C'!$A:$A,'1C'!P:P,"",0,),IF(AR221&lt;&gt;"",VLOOKUP(AR221,INDIRECT(SUBSTITUTE($J221," ","")&amp;"Manufactures"),3,0),"Требуется код страны"))</f>
        <v>Требуется код страны</v>
      </c>
      <c r="AT221" s="56" t="str">
        <f ca="1">IF(BA221&gt;0,_xlfn.XLOOKUP(A221,'1C'!$A:$A,'1C'!O:O,"",0),IF(AR221&lt;&gt;"",VLOOKUP(AR221,INDIRECT(SUBSTITUTE($J221," ","")&amp;"Manufactures"),2,0),"Требуется код страны"))</f>
        <v>Требуется код страны</v>
      </c>
      <c r="AU221" s="76">
        <f t="shared" si="2"/>
        <v>0.1</v>
      </c>
      <c r="AV221" s="43">
        <f t="shared" si="3"/>
        <v>0.15000000000000002</v>
      </c>
      <c r="AW221" s="43" t="str">
        <f t="shared" si="4"/>
        <v>Требуются кол-во и нетто</v>
      </c>
      <c r="AX221" s="43" t="str">
        <f t="shared" si="5"/>
        <v>Требуются кол-во и брутто</v>
      </c>
      <c r="AZ221" s="154" t="str">
        <f t="shared" si="6"/>
        <v>Требуются кол-во и цена</v>
      </c>
      <c r="BA221" s="45">
        <f>IF(A221&lt;&gt;"",IF(_xlfn.XLOOKUP(A221,'1C'!A:A,'1C'!A:A,0,0)&gt;0,1,0),"")</f>
        <v>0</v>
      </c>
      <c r="BB221" s="156">
        <f>IF(C221&lt;&gt;"",IF(_xlfn.XLOOKUP(C221,'1C'!S:S,'1C'!S:S,0,0)&gt;0,0,1),"")</f>
        <v>1</v>
      </c>
      <c r="BC221" s="45" t="str">
        <f t="shared" si="7"/>
        <v>-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new</v>
      </c>
      <c r="C222" s="44" t="s">
        <v>2253</v>
      </c>
      <c r="E222" s="43" t="str">
        <f>IF(F222&lt;&gt;"",IFERROR(VLOOKUP(F222,Категории!A:B,2,0),""),"Требуется категория")</f>
        <v>Требуется категория</v>
      </c>
      <c r="G222" s="44"/>
      <c r="J222" s="43" t="str">
        <f>'1C'!$AF$1</f>
        <v>American Needle</v>
      </c>
      <c r="K222" s="104" t="s">
        <v>2319</v>
      </c>
      <c r="AQ222" s="59" t="str">
        <f t="shared" si="1"/>
        <v/>
      </c>
      <c r="AS222" s="56" t="str">
        <f ca="1">IF(BA222&gt;0,_xlfn.XLOOKUP(A222,'1C'!$A:$A,'1C'!P:P,"",0,),IF(AR222&lt;&gt;"",VLOOKUP(AR222,INDIRECT(SUBSTITUTE($J222," ","")&amp;"Manufactures"),3,0),"Требуется код страны"))</f>
        <v>Требуется код страны</v>
      </c>
      <c r="AT222" s="56" t="str">
        <f ca="1">IF(BA222&gt;0,_xlfn.XLOOKUP(A222,'1C'!$A:$A,'1C'!O:O,"",0),IF(AR222&lt;&gt;"",VLOOKUP(AR222,INDIRECT(SUBSTITUTE($J222," ","")&amp;"Manufactures"),2,0),"Требуется код страны"))</f>
        <v>Требуется код страны</v>
      </c>
      <c r="AU222" s="76">
        <f t="shared" si="2"/>
        <v>0.1</v>
      </c>
      <c r="AV222" s="43">
        <f t="shared" si="3"/>
        <v>0.15000000000000002</v>
      </c>
      <c r="AW222" s="43" t="str">
        <f t="shared" si="4"/>
        <v>Требуются кол-во и нетто</v>
      </c>
      <c r="AX222" s="43" t="str">
        <f t="shared" si="5"/>
        <v>Требуются кол-во и брутто</v>
      </c>
      <c r="AZ222" s="154" t="str">
        <f t="shared" si="6"/>
        <v>Требуются кол-во и цена</v>
      </c>
      <c r="BA222" s="45">
        <f>IF(A222&lt;&gt;"",IF(_xlfn.XLOOKUP(A222,'1C'!A:A,'1C'!A:A,0,0)&gt;0,1,0),"")</f>
        <v>0</v>
      </c>
      <c r="BB222" s="156">
        <f>IF(C222&lt;&gt;"",IF(_xlfn.XLOOKUP(C222,'1C'!S:S,'1C'!S:S,0,0)&gt;0,0,1),"")</f>
        <v>1</v>
      </c>
      <c r="BC222" s="45" t="str">
        <f t="shared" si="7"/>
        <v>-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new</v>
      </c>
      <c r="C223" s="44" t="s">
        <v>2254</v>
      </c>
      <c r="E223" s="43" t="str">
        <f>IF(F223&lt;&gt;"",IFERROR(VLOOKUP(F223,Категории!A:B,2,0),""),"Требуется категория")</f>
        <v>Требуется категория</v>
      </c>
      <c r="G223" s="44"/>
      <c r="J223" s="43" t="str">
        <f>'1C'!$AF$1</f>
        <v>American Needle</v>
      </c>
      <c r="K223" s="104" t="s">
        <v>2320</v>
      </c>
      <c r="AQ223" s="59" t="str">
        <f t="shared" si="1"/>
        <v/>
      </c>
      <c r="AS223" s="56" t="str">
        <f ca="1">IF(BA223&gt;0,_xlfn.XLOOKUP(A223,'1C'!$A:$A,'1C'!P:P,"",0,),IF(AR223&lt;&gt;"",VLOOKUP(AR223,INDIRECT(SUBSTITUTE($J223," ","")&amp;"Manufactures"),3,0),"Требуется код страны"))</f>
        <v>Требуется код страны</v>
      </c>
      <c r="AT223" s="56" t="str">
        <f ca="1">IF(BA223&gt;0,_xlfn.XLOOKUP(A223,'1C'!$A:$A,'1C'!O:O,"",0),IF(AR223&lt;&gt;"",VLOOKUP(AR223,INDIRECT(SUBSTITUTE($J223," ","")&amp;"Manufactures"),2,0),"Требуется код страны"))</f>
        <v>Требуется код страны</v>
      </c>
      <c r="AU223" s="76">
        <f t="shared" si="2"/>
        <v>0.1</v>
      </c>
      <c r="AV223" s="43">
        <f t="shared" si="3"/>
        <v>0.15000000000000002</v>
      </c>
      <c r="AW223" s="43" t="str">
        <f t="shared" si="4"/>
        <v>Требуются кол-во и нетто</v>
      </c>
      <c r="AX223" s="43" t="str">
        <f t="shared" si="5"/>
        <v>Требуются кол-во и брутто</v>
      </c>
      <c r="AZ223" s="154" t="str">
        <f t="shared" si="6"/>
        <v>Требуются кол-во и цена</v>
      </c>
      <c r="BA223" s="45">
        <f>IF(A223&lt;&gt;"",IF(_xlfn.XLOOKUP(A223,'1C'!A:A,'1C'!A:A,0,0)&gt;0,1,0),"")</f>
        <v>0</v>
      </c>
      <c r="BB223" s="156">
        <f>IF(C223&lt;&gt;"",IF(_xlfn.XLOOKUP(C223,'1C'!S:S,'1C'!S:S,0,0)&gt;0,0,1),"")</f>
        <v>1</v>
      </c>
      <c r="BC223" s="45" t="str">
        <f t="shared" si="7"/>
        <v>-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new</v>
      </c>
      <c r="C224" s="44" t="s">
        <v>2255</v>
      </c>
      <c r="E224" s="43" t="str">
        <f>IF(F224&lt;&gt;"",IFERROR(VLOOKUP(F224,Категории!A:B,2,0),""),"Требуется категория")</f>
        <v>Требуется категория</v>
      </c>
      <c r="G224" s="44"/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AQ224" s="59" t="str">
        <f t="shared" si="1"/>
        <v/>
      </c>
      <c r="AS224" s="56" t="str">
        <f ca="1">IF(BA224&gt;0,_xlfn.XLOOKUP(A224,'1C'!$A:$A,'1C'!P:P,"",0,),IF(AR224&lt;&gt;"",VLOOKUP(AR224,INDIRECT(SUBSTITUTE($J224," ","")&amp;"Manufactures"),3,0),"Требуется код страны"))</f>
        <v>Требуется код страны</v>
      </c>
      <c r="AT224" s="56" t="str">
        <f ca="1">IF(BA224&gt;0,_xlfn.XLOOKUP(A224,'1C'!$A:$A,'1C'!O:O,"",0),IF(AR224&lt;&gt;"",VLOOKUP(AR224,INDIRECT(SUBSTITUTE($J224," ","")&amp;"Manufactures"),2,0),"Требуется код страны"))</f>
        <v>Требуется код страны</v>
      </c>
      <c r="AU224" s="76">
        <f t="shared" si="2"/>
        <v>0.1</v>
      </c>
      <c r="AV224" s="43">
        <f t="shared" si="3"/>
        <v>0.15000000000000002</v>
      </c>
      <c r="AW224" s="43" t="str">
        <f t="shared" si="4"/>
        <v>Требуются кол-во и нетто</v>
      </c>
      <c r="AX224" s="43" t="str">
        <f t="shared" si="5"/>
        <v>Требуются кол-во и брутто</v>
      </c>
      <c r="AZ224" s="154" t="str">
        <f t="shared" si="6"/>
        <v>Требуются кол-во и цена</v>
      </c>
      <c r="BA224" s="45">
        <f>IF(A224&lt;&gt;"",IF(_xlfn.XLOOKUP(A224,'1C'!A:A,'1C'!A:A,0,0)&gt;0,1,0),"")</f>
        <v>0</v>
      </c>
      <c r="BB224" s="156">
        <f>IF(C224&lt;&gt;"",IF(_xlfn.XLOOKUP(C224,'1C'!S:S,'1C'!S:S,0,0)&gt;0,0,1),"")</f>
        <v>1</v>
      </c>
      <c r="BC224" s="45" t="str">
        <f t="shared" si="7"/>
        <v>-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new</v>
      </c>
      <c r="C225" s="44" t="s">
        <v>2256</v>
      </c>
      <c r="E225" s="43" t="str">
        <f>IF(F225&lt;&gt;"",IFERROR(VLOOKUP(F225,Категории!A:B,2,0),""),"Требуется категория")</f>
        <v>Требуется категория</v>
      </c>
      <c r="G225" s="44"/>
      <c r="J225" s="43" t="str">
        <f>'1C'!$AF$1</f>
        <v>American Needle</v>
      </c>
      <c r="K225" s="104" t="s">
        <v>1411</v>
      </c>
      <c r="AQ225" s="59" t="str">
        <f t="shared" si="1"/>
        <v/>
      </c>
      <c r="AS225" s="56" t="str">
        <f ca="1">IF(BA225&gt;0,_xlfn.XLOOKUP(A225,'1C'!$A:$A,'1C'!P:P,"",0,),IF(AR225&lt;&gt;"",VLOOKUP(AR225,INDIRECT(SUBSTITUTE($J225," ","")&amp;"Manufactures"),3,0),"Требуется код страны"))</f>
        <v>Требуется код страны</v>
      </c>
      <c r="AT225" s="56" t="str">
        <f ca="1">IF(BA225&gt;0,_xlfn.XLOOKUP(A225,'1C'!$A:$A,'1C'!O:O,"",0),IF(AR225&lt;&gt;"",VLOOKUP(AR225,INDIRECT(SUBSTITUTE($J225," ","")&amp;"Manufactures"),2,0),"Требуется код страны"))</f>
        <v>Требуется код страны</v>
      </c>
      <c r="AU225" s="76">
        <f t="shared" si="2"/>
        <v>0.1</v>
      </c>
      <c r="AV225" s="43">
        <f t="shared" si="3"/>
        <v>0.15000000000000002</v>
      </c>
      <c r="AW225" s="43" t="str">
        <f t="shared" si="4"/>
        <v>Требуются кол-во и нетто</v>
      </c>
      <c r="AX225" s="43" t="str">
        <f t="shared" si="5"/>
        <v>Требуются кол-во и брутто</v>
      </c>
      <c r="AZ225" s="154" t="str">
        <f t="shared" si="6"/>
        <v>Требуются кол-во и цена</v>
      </c>
      <c r="BA225" s="45">
        <f>IF(A225&lt;&gt;"",IF(_xlfn.XLOOKUP(A225,'1C'!A:A,'1C'!A:A,0,0)&gt;0,1,0),"")</f>
        <v>0</v>
      </c>
      <c r="BB225" s="156">
        <f>IF(C225&lt;&gt;"",IF(_xlfn.XLOOKUP(C225,'1C'!S:S,'1C'!S:S,0,0)&gt;0,0,1),"")</f>
        <v>1</v>
      </c>
      <c r="BC225" s="45" t="str">
        <f t="shared" si="7"/>
        <v>-</v>
      </c>
    </row>
    <row r="226" spans="1:55" ht="119.65" customHeight="1">
      <c r="A226" s="43" t="str">
        <f t="shared" si="0"/>
        <v>GM-1909Bblack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819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52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R226" s="43" t="str">
        <f>IF(A226&lt;&gt;"",_xlfn.XLOOKUP(A226,'1C'!A:A,'1C'!K:K,_xlfn.XLOOKUP(C226,'1C'!S:S,'1C'!K:K,"",0),0),"")</f>
        <v>Унисекс</v>
      </c>
      <c r="AQ226" s="59" t="str">
        <f t="shared" si="1"/>
        <v/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 t="str">
        <f t="shared" si="4"/>
        <v>Требуются кол-во и нетто</v>
      </c>
      <c r="AX226" s="43" t="str">
        <f t="shared" si="5"/>
        <v>Требуются кол-во и брутто</v>
      </c>
      <c r="AZ226" s="154" t="str">
        <f t="shared" si="6"/>
        <v>Требуются кол-во и цена</v>
      </c>
      <c r="BA226" s="45">
        <f>IF(A226&lt;&gt;"",IF(_xlfn.XLOOKUP(A226,'1C'!A:A,'1C'!A:A,0,0)&gt;0,1,0),"")</f>
        <v>0</v>
      </c>
      <c r="BB226" s="156">
        <f>IF(C226&lt;&gt;"",IF(_xlfn.XLOOKUP(C226,'1C'!S:S,'1C'!S:S,0,0)&gt;0,0,1),"")</f>
        <v>0</v>
      </c>
      <c r="BC226" s="45">
        <f t="shared" si="7"/>
        <v>1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new</v>
      </c>
      <c r="C227" s="44" t="s">
        <v>2258</v>
      </c>
      <c r="E227" s="43" t="str">
        <f>IF(F227&lt;&gt;"",IFERROR(VLOOKUP(F227,Категории!A:B,2,0),""),"Требуется категория")</f>
        <v>Требуется категория</v>
      </c>
      <c r="G227" s="44"/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AQ227" s="59" t="str">
        <f t="shared" si="1"/>
        <v/>
      </c>
      <c r="AS227" s="56" t="str">
        <f ca="1">IF(BA227&gt;0,_xlfn.XLOOKUP(A227,'1C'!$A:$A,'1C'!P:P,"",0,),IF(AR227&lt;&gt;"",VLOOKUP(AR227,INDIRECT(SUBSTITUTE($J227," ","")&amp;"Manufactures"),3,0),"Требуется код страны"))</f>
        <v>Требуется код страны</v>
      </c>
      <c r="AT227" s="56" t="str">
        <f ca="1">IF(BA227&gt;0,_xlfn.XLOOKUP(A227,'1C'!$A:$A,'1C'!O:O,"",0),IF(AR227&lt;&gt;"",VLOOKUP(AR227,INDIRECT(SUBSTITUTE($J227," ","")&amp;"Manufactures"),2,0),"Требуется код страны"))</f>
        <v>Требуется код страны</v>
      </c>
      <c r="AU227" s="76">
        <f t="shared" si="2"/>
        <v>0.1</v>
      </c>
      <c r="AV227" s="43">
        <f t="shared" si="3"/>
        <v>0.15000000000000002</v>
      </c>
      <c r="AW227" s="43" t="str">
        <f t="shared" si="4"/>
        <v>Требуются кол-во и нетто</v>
      </c>
      <c r="AX227" s="43" t="str">
        <f t="shared" si="5"/>
        <v>Требуются кол-во и брутто</v>
      </c>
      <c r="AZ227" s="154" t="str">
        <f t="shared" si="6"/>
        <v>Требуются кол-во и цена</v>
      </c>
      <c r="BA227" s="45">
        <f>IF(A227&lt;&gt;"",IF(_xlfn.XLOOKUP(A227,'1C'!A:A,'1C'!A:A,0,0)&gt;0,1,0),"")</f>
        <v>0</v>
      </c>
      <c r="BB227" s="156">
        <f>IF(C227&lt;&gt;"",IF(_xlfn.XLOOKUP(C227,'1C'!S:S,'1C'!S:S,0,0)&gt;0,0,1),"")</f>
        <v>1</v>
      </c>
      <c r="BC227" s="45" t="str">
        <f t="shared" si="7"/>
        <v>-</v>
      </c>
    </row>
    <row r="228" spans="1:55" ht="127.5" customHeight="1">
      <c r="A228" s="43" t="str">
        <f t="shared" si="0"/>
        <v>SMU277A-NASAblack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819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52" t="str">
        <f>IF(A228&lt;&gt;"",_xlfn.XLOOKUP(A228,'1C'!A:A,'1C'!I:I,_xlfn.XLOOKUP(C228,'1C'!S:S,'1C'!I:I,"",0),0),"")</f>
        <v>50% хлопок - 50% полиэстер</v>
      </c>
      <c r="P228" s="43" t="str">
        <f>IF(A228&lt;&gt;"",_xlfn.XLOOKUP(A228,'1C'!A:A,'1C'!N:N,_xlfn.XLOOKUP(C228,'1C'!S:S,'1C'!N:N,"",0),0),"")</f>
        <v>хлопковые</v>
      </c>
      <c r="R228" s="43" t="str">
        <f>IF(A228&lt;&gt;"",_xlfn.XLOOKUP(A228,'1C'!A:A,'1C'!K:K,_xlfn.XLOOKUP(C228,'1C'!S:S,'1C'!K:K,"",0),0),"")</f>
        <v>Унисекс</v>
      </c>
      <c r="AQ228" s="59" t="str">
        <f t="shared" si="1"/>
        <v/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 t="str">
        <f t="shared" si="4"/>
        <v>Требуются кол-во и нетто</v>
      </c>
      <c r="AX228" s="43" t="str">
        <f t="shared" si="5"/>
        <v>Требуются кол-во и брутто</v>
      </c>
      <c r="AZ228" s="154" t="str">
        <f t="shared" si="6"/>
        <v>Требуются кол-во и цена</v>
      </c>
      <c r="BA228" s="45">
        <f>IF(A228&lt;&gt;"",IF(_xlfn.XLOOKUP(A228,'1C'!A:A,'1C'!A:A,0,0)&gt;0,1,0),"")</f>
        <v>0</v>
      </c>
      <c r="BB228" s="156">
        <f>IF(C228&lt;&gt;"",IF(_xlfn.XLOOKUP(C228,'1C'!S:S,'1C'!S:S,0,0)&gt;0,0,1),"")</f>
        <v>0</v>
      </c>
      <c r="BC228" s="45">
        <f t="shared" si="7"/>
        <v>1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new</v>
      </c>
      <c r="C229" s="44" t="s">
        <v>2260</v>
      </c>
      <c r="E229" s="43" t="str">
        <f>IF(F229&lt;&gt;"",IFERROR(VLOOKUP(F229,Категории!A:B,2,0),""),"Требуется категория")</f>
        <v>Требуется категория</v>
      </c>
      <c r="G229" s="44"/>
      <c r="J229" s="43" t="str">
        <f>'1C'!$AF$1</f>
        <v>American Needle</v>
      </c>
      <c r="K229" s="104" t="s">
        <v>1731</v>
      </c>
      <c r="AQ229" s="59" t="str">
        <f t="shared" si="1"/>
        <v/>
      </c>
      <c r="AS229" s="56" t="str">
        <f ca="1">IF(BA229&gt;0,_xlfn.XLOOKUP(A229,'1C'!$A:$A,'1C'!P:P,"",0,),IF(AR229&lt;&gt;"",VLOOKUP(AR229,INDIRECT(SUBSTITUTE($J229," ","")&amp;"Manufactures"),3,0),"Требуется код страны"))</f>
        <v>Требуется код страны</v>
      </c>
      <c r="AT229" s="56" t="str">
        <f ca="1">IF(BA229&gt;0,_xlfn.XLOOKUP(A229,'1C'!$A:$A,'1C'!O:O,"",0),IF(AR229&lt;&gt;"",VLOOKUP(AR229,INDIRECT(SUBSTITUTE($J229," ","")&amp;"Manufactures"),2,0),"Требуется код страны"))</f>
        <v>Требуется код страны</v>
      </c>
      <c r="AU229" s="76">
        <f t="shared" si="2"/>
        <v>0.1</v>
      </c>
      <c r="AV229" s="43">
        <f t="shared" si="3"/>
        <v>0.15000000000000002</v>
      </c>
      <c r="AW229" s="43" t="str">
        <f t="shared" si="4"/>
        <v>Требуются кол-во и нетто</v>
      </c>
      <c r="AX229" s="43" t="str">
        <f t="shared" si="5"/>
        <v>Требуются кол-во и брутто</v>
      </c>
      <c r="AZ229" s="154" t="str">
        <f t="shared" si="6"/>
        <v>Требуются кол-во и цена</v>
      </c>
      <c r="BA229" s="45">
        <f>IF(A229&lt;&gt;"",IF(_xlfn.XLOOKUP(A229,'1C'!A:A,'1C'!A:A,0,0)&gt;0,1,0),"")</f>
        <v>0</v>
      </c>
      <c r="BB229" s="156">
        <f>IF(C229&lt;&gt;"",IF(_xlfn.XLOOKUP(C229,'1C'!S:S,'1C'!S:S,0,0)&gt;0,0,1),"")</f>
        <v>1</v>
      </c>
      <c r="BC229" s="45" t="str">
        <f t="shared" si="7"/>
        <v>-</v>
      </c>
    </row>
    <row r="230" spans="1:55" ht="126.4" customHeight="1">
      <c r="A230" s="43" t="str">
        <f t="shared" si="0"/>
        <v>SMU500A-TAHOEgrey-slate blue-navy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06-128-требуется цвет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2321</v>
      </c>
      <c r="N230" s="152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R230" s="43" t="str">
        <f>IF(A230&lt;&gt;"",_xlfn.XLOOKUP(A230,'1C'!A:A,'1C'!K:K,_xlfn.XLOOKUP(C230,'1C'!S:S,'1C'!K:K,"",0),0),"")</f>
        <v>Унисекс</v>
      </c>
      <c r="AQ230" s="59" t="str">
        <f t="shared" si="1"/>
        <v/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 t="str">
        <f t="shared" si="4"/>
        <v>Требуются кол-во и нетто</v>
      </c>
      <c r="AX230" s="43" t="str">
        <f t="shared" si="5"/>
        <v>Требуются кол-во и брутто</v>
      </c>
      <c r="AZ230" s="154" t="str">
        <f t="shared" si="6"/>
        <v>Требуются кол-во и цена</v>
      </c>
      <c r="BA230" s="45">
        <f>IF(A230&lt;&gt;"",IF(_xlfn.XLOOKUP(A230,'1C'!A:A,'1C'!A:A,0,0)&gt;0,1,0),"")</f>
        <v>0</v>
      </c>
      <c r="BB230" s="156">
        <f>IF(C230&lt;&gt;"",IF(_xlfn.XLOOKUP(C230,'1C'!S:S,'1C'!S:S,0,0)&gt;0,0,1),"")</f>
        <v>0</v>
      </c>
      <c r="BC230" s="45">
        <f t="shared" si="7"/>
        <v>1</v>
      </c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A4:BA356">
    <cfRule type="expression" dxfId="23" priority="14">
      <formula>IF(УФ_Переключатель=1,IFERROR(TEXT(RIGHT(A1,255),"###"),TRUE))</formula>
    </cfRule>
  </conditionalFormatting>
  <conditionalFormatting sqref="A1:BC2 A3:H3 J3:BC3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2322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M1" workbookViewId="0">
      <pane ySplit="1" topLeftCell="A29" activePane="bottomLeft" state="frozen"/>
      <selection pane="bottomLeft" activeCell="O43" sqref="O4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333</v>
      </c>
      <c r="AB1" s="78" t="str">
        <f>RIGHT("000"&amp;Y1,2)&amp;"-"&amp;RIGHT("000"&amp;AA1,3)</f>
        <v>06-333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06-334-</v>
      </c>
      <c r="AE1" s="80" t="s">
        <v>583</v>
      </c>
      <c r="AF1" s="110" t="s">
        <v>553</v>
      </c>
      <c r="AG1" s="80" t="s">
        <v>831</v>
      </c>
      <c r="AH1" s="148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2022-02-18T13:44:39Z</dcterms:modified>
</cp:coreProperties>
</file>