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03BEA0D0-0869-451B-8E15-AAB323291E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3" sheetId="11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invoice (2)" sheetId="10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5" hidden="1">Colors!$A$1:$B$1</definedName>
    <definedName name="_xlnm._FilterDatabase" localSheetId="9" hidden="1">'invoice (2)'!$A$1:$L$1</definedName>
    <definedName name="_xlnm._FilterDatabase" localSheetId="3" hidden="1">MaterialsTranslate!$B$1:$C$38</definedName>
    <definedName name="_xlnm._FilterDatabase" localSheetId="0" hidden="1">Table!$A$1:$BG$116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73" i="1"/>
  <c r="AT115" i="1" l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BE2" i="1"/>
  <c r="BD2" i="1"/>
  <c r="A56" i="1" l="1"/>
  <c r="A64" i="1"/>
  <c r="A68" i="1"/>
  <c r="A69" i="1"/>
  <c r="A70" i="1"/>
  <c r="A71" i="1"/>
  <c r="A72" i="1"/>
  <c r="A73" i="1"/>
  <c r="A76" i="1"/>
  <c r="A77" i="1"/>
  <c r="A80" i="1"/>
  <c r="A81" i="1"/>
  <c r="A84" i="1"/>
  <c r="A87" i="1"/>
  <c r="A89" i="1"/>
  <c r="A93" i="1"/>
  <c r="A94" i="1"/>
  <c r="A95" i="1"/>
  <c r="A97" i="1"/>
  <c r="A102" i="1"/>
  <c r="A103" i="1"/>
  <c r="A104" i="1"/>
  <c r="A105" i="1"/>
  <c r="A109" i="1"/>
  <c r="A110" i="1"/>
  <c r="A112" i="1"/>
  <c r="A113" i="1"/>
  <c r="A3" i="1"/>
  <c r="AZ45" i="1"/>
  <c r="AZ39" i="1"/>
  <c r="AZ23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Z69" i="1"/>
  <c r="AZ115" i="1"/>
  <c r="AZ60" i="1"/>
  <c r="AZ55" i="1"/>
  <c r="AZ46" i="1"/>
  <c r="AZ33" i="1"/>
  <c r="AZ105" i="1"/>
  <c r="AZ104" i="1"/>
  <c r="BC73" i="1"/>
  <c r="BC72" i="1"/>
  <c r="BC71" i="1"/>
  <c r="BC70" i="1"/>
  <c r="BC69" i="1"/>
  <c r="BC68" i="1"/>
  <c r="BC115" i="1"/>
  <c r="BC114" i="1"/>
  <c r="BC113" i="1"/>
  <c r="BC112" i="1"/>
  <c r="BC111" i="1"/>
  <c r="BC67" i="1"/>
  <c r="BC66" i="1"/>
  <c r="BC110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109" i="1"/>
  <c r="BC108" i="1"/>
  <c r="BC107" i="1"/>
  <c r="BC33" i="1"/>
  <c r="BC106" i="1"/>
  <c r="BC105" i="1"/>
  <c r="BC32" i="1"/>
  <c r="BC104" i="1"/>
  <c r="BC103" i="1"/>
  <c r="BC102" i="1"/>
  <c r="BC101" i="1"/>
  <c r="BC31" i="1"/>
  <c r="BC100" i="1"/>
  <c r="BC99" i="1"/>
  <c r="BC98" i="1"/>
  <c r="BC30" i="1"/>
  <c r="BC29" i="1"/>
  <c r="BC28" i="1"/>
  <c r="BC27" i="1"/>
  <c r="BC26" i="1"/>
  <c r="BC25" i="1"/>
  <c r="BC97" i="1"/>
  <c r="BC96" i="1"/>
  <c r="BC95" i="1"/>
  <c r="BC94" i="1"/>
  <c r="BC93" i="1"/>
  <c r="BC92" i="1"/>
  <c r="BC91" i="1"/>
  <c r="BC90" i="1"/>
  <c r="BC89" i="1"/>
  <c r="BC88" i="1"/>
  <c r="BC87" i="1"/>
  <c r="BC24" i="1"/>
  <c r="BC23" i="1"/>
  <c r="BC22" i="1"/>
  <c r="BC86" i="1"/>
  <c r="BC85" i="1"/>
  <c r="BC21" i="1"/>
  <c r="BC20" i="1"/>
  <c r="BC19" i="1"/>
  <c r="BC84" i="1"/>
  <c r="BC83" i="1"/>
  <c r="BC18" i="1"/>
  <c r="BC17" i="1"/>
  <c r="BC16" i="1"/>
  <c r="BC15" i="1"/>
  <c r="BC14" i="1"/>
  <c r="BC13" i="1"/>
  <c r="BC82" i="1"/>
  <c r="BC12" i="1"/>
  <c r="BC81" i="1"/>
  <c r="BC80" i="1"/>
  <c r="BC79" i="1"/>
  <c r="BC11" i="1"/>
  <c r="BC78" i="1"/>
  <c r="BC77" i="1"/>
  <c r="BC76" i="1"/>
  <c r="BC10" i="1"/>
  <c r="BC9" i="1"/>
  <c r="BC8" i="1"/>
  <c r="BC7" i="1"/>
  <c r="BC6" i="1"/>
  <c r="BC5" i="1"/>
  <c r="BC4" i="1"/>
  <c r="BC75" i="1"/>
  <c r="BC74" i="1"/>
  <c r="BC3" i="1"/>
  <c r="AZ73" i="1"/>
  <c r="AZ72" i="1"/>
  <c r="AZ71" i="1"/>
  <c r="AZ70" i="1"/>
  <c r="AZ68" i="1"/>
  <c r="AZ114" i="1"/>
  <c r="AZ113" i="1"/>
  <c r="AZ112" i="1"/>
  <c r="AZ111" i="1"/>
  <c r="AZ67" i="1"/>
  <c r="AZ66" i="1"/>
  <c r="AZ110" i="1"/>
  <c r="AZ65" i="1"/>
  <c r="AZ64" i="1"/>
  <c r="AZ63" i="1"/>
  <c r="AZ62" i="1"/>
  <c r="AZ61" i="1"/>
  <c r="AZ59" i="1"/>
  <c r="AZ58" i="1"/>
  <c r="AZ57" i="1"/>
  <c r="AZ56" i="1"/>
  <c r="AZ54" i="1"/>
  <c r="AZ53" i="1"/>
  <c r="AZ52" i="1"/>
  <c r="AZ51" i="1"/>
  <c r="AZ49" i="1"/>
  <c r="AZ48" i="1"/>
  <c r="AZ47" i="1"/>
  <c r="AZ44" i="1"/>
  <c r="AZ43" i="1"/>
  <c r="AZ42" i="1"/>
  <c r="AZ41" i="1"/>
  <c r="AZ40" i="1"/>
  <c r="AZ38" i="1"/>
  <c r="AZ37" i="1"/>
  <c r="AZ36" i="1"/>
  <c r="AZ35" i="1"/>
  <c r="AZ34" i="1"/>
  <c r="AZ109" i="1"/>
  <c r="AZ108" i="1"/>
  <c r="AZ107" i="1"/>
  <c r="AZ106" i="1"/>
  <c r="AZ32" i="1"/>
  <c r="AZ103" i="1"/>
  <c r="AZ102" i="1"/>
  <c r="AZ101" i="1"/>
  <c r="AZ31" i="1"/>
  <c r="AZ100" i="1"/>
  <c r="AZ98" i="1"/>
  <c r="AZ30" i="1"/>
  <c r="AZ28" i="1"/>
  <c r="AZ27" i="1"/>
  <c r="AZ26" i="1"/>
  <c r="AZ25" i="1"/>
  <c r="AZ97" i="1"/>
  <c r="AZ96" i="1"/>
  <c r="AZ95" i="1"/>
  <c r="AZ94" i="1"/>
  <c r="AZ93" i="1"/>
  <c r="AZ92" i="1"/>
  <c r="AZ91" i="1"/>
  <c r="AZ90" i="1"/>
  <c r="AZ89" i="1"/>
  <c r="AZ88" i="1"/>
  <c r="AZ87" i="1"/>
  <c r="AZ24" i="1"/>
  <c r="AZ22" i="1"/>
  <c r="AZ86" i="1"/>
  <c r="AZ85" i="1"/>
  <c r="AZ21" i="1"/>
  <c r="AZ20" i="1"/>
  <c r="AZ19" i="1"/>
  <c r="AZ84" i="1"/>
  <c r="AZ83" i="1"/>
  <c r="AZ18" i="1"/>
  <c r="AZ17" i="1"/>
  <c r="AZ16" i="1"/>
  <c r="AZ15" i="1"/>
  <c r="AZ14" i="1"/>
  <c r="AZ13" i="1"/>
  <c r="AZ82" i="1"/>
  <c r="AZ12" i="1"/>
  <c r="AZ81" i="1"/>
  <c r="AZ80" i="1"/>
  <c r="AZ79" i="1"/>
  <c r="AZ11" i="1"/>
  <c r="AZ78" i="1"/>
  <c r="AZ77" i="1"/>
  <c r="AZ76" i="1"/>
  <c r="AZ10" i="1"/>
  <c r="AZ9" i="1"/>
  <c r="AZ8" i="1"/>
  <c r="AZ7" i="1"/>
  <c r="AZ6" i="1"/>
  <c r="AZ5" i="1"/>
  <c r="AZ4" i="1"/>
  <c r="AZ75" i="1"/>
  <c r="AZ74" i="1"/>
  <c r="AZ3" i="1"/>
  <c r="AY73" i="1"/>
  <c r="BA73" i="1" s="1"/>
  <c r="AY72" i="1"/>
  <c r="BA72" i="1" s="1"/>
  <c r="AY71" i="1"/>
  <c r="BA71" i="1" s="1"/>
  <c r="AY70" i="1"/>
  <c r="BA70" i="1" s="1"/>
  <c r="AY69" i="1"/>
  <c r="BA69" i="1" s="1"/>
  <c r="AY68" i="1"/>
  <c r="BA68" i="1" s="1"/>
  <c r="AY115" i="1"/>
  <c r="BA115" i="1" s="1"/>
  <c r="AY114" i="1"/>
  <c r="BA114" i="1" s="1"/>
  <c r="AY113" i="1"/>
  <c r="BA113" i="1" s="1"/>
  <c r="AY112" i="1"/>
  <c r="BA112" i="1" s="1"/>
  <c r="AY111" i="1"/>
  <c r="BA111" i="1" s="1"/>
  <c r="AY67" i="1"/>
  <c r="BA67" i="1" s="1"/>
  <c r="AY66" i="1"/>
  <c r="BA66" i="1" s="1"/>
  <c r="AY110" i="1"/>
  <c r="BA110" i="1" s="1"/>
  <c r="AY65" i="1"/>
  <c r="BA65" i="1" s="1"/>
  <c r="AY64" i="1"/>
  <c r="BA64" i="1" s="1"/>
  <c r="AY63" i="1"/>
  <c r="BA63" i="1" s="1"/>
  <c r="AY62" i="1"/>
  <c r="BA62" i="1" s="1"/>
  <c r="AY61" i="1"/>
  <c r="BA61" i="1" s="1"/>
  <c r="AY60" i="1"/>
  <c r="BA60" i="1" s="1"/>
  <c r="AY59" i="1"/>
  <c r="BA59" i="1" s="1"/>
  <c r="AY58" i="1"/>
  <c r="BA58" i="1" s="1"/>
  <c r="AY57" i="1"/>
  <c r="BA57" i="1" s="1"/>
  <c r="AY56" i="1"/>
  <c r="BA56" i="1" s="1"/>
  <c r="AY55" i="1"/>
  <c r="BA55" i="1" s="1"/>
  <c r="AY54" i="1"/>
  <c r="BA54" i="1" s="1"/>
  <c r="AY53" i="1"/>
  <c r="BA53" i="1" s="1"/>
  <c r="AY52" i="1"/>
  <c r="BA52" i="1" s="1"/>
  <c r="AY51" i="1"/>
  <c r="BA51" i="1" s="1"/>
  <c r="AY50" i="1"/>
  <c r="AY49" i="1"/>
  <c r="BA49" i="1" s="1"/>
  <c r="AY48" i="1"/>
  <c r="BA48" i="1" s="1"/>
  <c r="AY47" i="1"/>
  <c r="BA47" i="1" s="1"/>
  <c r="AY46" i="1"/>
  <c r="BA46" i="1" s="1"/>
  <c r="AY45" i="1"/>
  <c r="BA45" i="1" s="1"/>
  <c r="AY44" i="1"/>
  <c r="BA44" i="1" s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BA36" i="1" s="1"/>
  <c r="AY35" i="1"/>
  <c r="BA35" i="1" s="1"/>
  <c r="AY34" i="1"/>
  <c r="BA34" i="1" s="1"/>
  <c r="AY109" i="1"/>
  <c r="BA109" i="1" s="1"/>
  <c r="AY108" i="1"/>
  <c r="BA108" i="1" s="1"/>
  <c r="AY107" i="1"/>
  <c r="BA107" i="1" s="1"/>
  <c r="AY33" i="1"/>
  <c r="BA33" i="1" s="1"/>
  <c r="AY106" i="1"/>
  <c r="BA106" i="1" s="1"/>
  <c r="AY105" i="1"/>
  <c r="BA105" i="1" s="1"/>
  <c r="AY32" i="1"/>
  <c r="BA32" i="1" s="1"/>
  <c r="AY104" i="1"/>
  <c r="AY103" i="1"/>
  <c r="BA103" i="1" s="1"/>
  <c r="AY102" i="1"/>
  <c r="BA102" i="1" s="1"/>
  <c r="AY101" i="1"/>
  <c r="BA101" i="1" s="1"/>
  <c r="AY31" i="1"/>
  <c r="BA31" i="1" s="1"/>
  <c r="AY100" i="1"/>
  <c r="BA100" i="1" s="1"/>
  <c r="AY99" i="1"/>
  <c r="AY98" i="1"/>
  <c r="BA98" i="1" s="1"/>
  <c r="AY30" i="1"/>
  <c r="BA30" i="1" s="1"/>
  <c r="AY29" i="1"/>
  <c r="BA29" i="1" s="1"/>
  <c r="AY28" i="1"/>
  <c r="BA28" i="1" s="1"/>
  <c r="AY27" i="1"/>
  <c r="BA27" i="1" s="1"/>
  <c r="AY26" i="1"/>
  <c r="BA26" i="1" s="1"/>
  <c r="AY25" i="1"/>
  <c r="BA25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BA92" i="1" s="1"/>
  <c r="AY91" i="1"/>
  <c r="BA91" i="1" s="1"/>
  <c r="AY90" i="1"/>
  <c r="BA90" i="1" s="1"/>
  <c r="AY89" i="1"/>
  <c r="BA89" i="1" s="1"/>
  <c r="AY88" i="1"/>
  <c r="BA88" i="1" s="1"/>
  <c r="AY87" i="1"/>
  <c r="BA87" i="1" s="1"/>
  <c r="AY24" i="1"/>
  <c r="BA24" i="1" s="1"/>
  <c r="AY23" i="1"/>
  <c r="AY22" i="1"/>
  <c r="BA22" i="1" s="1"/>
  <c r="AY86" i="1"/>
  <c r="BA86" i="1" s="1"/>
  <c r="AY85" i="1"/>
  <c r="BA85" i="1" s="1"/>
  <c r="AY21" i="1"/>
  <c r="BA21" i="1" s="1"/>
  <c r="AY20" i="1"/>
  <c r="BA20" i="1" s="1"/>
  <c r="AY19" i="1"/>
  <c r="BA19" i="1" s="1"/>
  <c r="AY84" i="1"/>
  <c r="BA84" i="1" s="1"/>
  <c r="AY83" i="1"/>
  <c r="BA83" i="1" s="1"/>
  <c r="AY18" i="1"/>
  <c r="BA18" i="1" s="1"/>
  <c r="AY17" i="1"/>
  <c r="BA17" i="1" s="1"/>
  <c r="AY16" i="1"/>
  <c r="BA16" i="1" s="1"/>
  <c r="AY15" i="1"/>
  <c r="BA15" i="1" s="1"/>
  <c r="AY14" i="1"/>
  <c r="BA14" i="1" s="1"/>
  <c r="AY13" i="1"/>
  <c r="BA13" i="1" s="1"/>
  <c r="AY82" i="1"/>
  <c r="BA82" i="1" s="1"/>
  <c r="AY12" i="1"/>
  <c r="BA12" i="1" s="1"/>
  <c r="AY81" i="1"/>
  <c r="BA81" i="1" s="1"/>
  <c r="AY80" i="1"/>
  <c r="BA80" i="1" s="1"/>
  <c r="AY79" i="1"/>
  <c r="BA79" i="1" s="1"/>
  <c r="AY11" i="1"/>
  <c r="BA11" i="1" s="1"/>
  <c r="AY78" i="1"/>
  <c r="AY77" i="1"/>
  <c r="BA77" i="1" s="1"/>
  <c r="AY76" i="1"/>
  <c r="BA76" i="1" s="1"/>
  <c r="AY10" i="1"/>
  <c r="BA10" i="1" s="1"/>
  <c r="AY9" i="1"/>
  <c r="BA9" i="1" s="1"/>
  <c r="AY8" i="1"/>
  <c r="BA8" i="1" s="1"/>
  <c r="AY7" i="1"/>
  <c r="BA7" i="1" s="1"/>
  <c r="AY6" i="1"/>
  <c r="BA6" i="1" s="1"/>
  <c r="AY5" i="1"/>
  <c r="BA5" i="1" s="1"/>
  <c r="AY4" i="1"/>
  <c r="BA4" i="1" s="1"/>
  <c r="AY75" i="1"/>
  <c r="BA75" i="1" s="1"/>
  <c r="AY74" i="1"/>
  <c r="BA74" i="1" s="1"/>
  <c r="AY3" i="1"/>
  <c r="BA3" i="1" s="1"/>
  <c r="AX73" i="1"/>
  <c r="AX72" i="1"/>
  <c r="AX71" i="1"/>
  <c r="AX70" i="1"/>
  <c r="AX69" i="1"/>
  <c r="AX68" i="1"/>
  <c r="AX115" i="1"/>
  <c r="AX114" i="1"/>
  <c r="AX113" i="1"/>
  <c r="AX112" i="1"/>
  <c r="AX111" i="1"/>
  <c r="AX67" i="1"/>
  <c r="AX66" i="1"/>
  <c r="AX110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109" i="1"/>
  <c r="AX108" i="1"/>
  <c r="AX107" i="1"/>
  <c r="AX33" i="1"/>
  <c r="AX106" i="1"/>
  <c r="AX105" i="1"/>
  <c r="AX32" i="1"/>
  <c r="AX104" i="1"/>
  <c r="AX103" i="1"/>
  <c r="AX102" i="1"/>
  <c r="AX101" i="1"/>
  <c r="AX31" i="1"/>
  <c r="AX100" i="1"/>
  <c r="AX99" i="1"/>
  <c r="AX98" i="1"/>
  <c r="AX30" i="1"/>
  <c r="AX29" i="1"/>
  <c r="AX28" i="1"/>
  <c r="AX27" i="1"/>
  <c r="AX26" i="1"/>
  <c r="AX25" i="1"/>
  <c r="AX97" i="1"/>
  <c r="AX96" i="1"/>
  <c r="AX95" i="1"/>
  <c r="AX94" i="1"/>
  <c r="AX93" i="1"/>
  <c r="AX92" i="1"/>
  <c r="AX91" i="1"/>
  <c r="AX90" i="1"/>
  <c r="AX89" i="1"/>
  <c r="AX88" i="1"/>
  <c r="AX87" i="1"/>
  <c r="AX24" i="1"/>
  <c r="AX23" i="1"/>
  <c r="AX22" i="1"/>
  <c r="AX86" i="1"/>
  <c r="AX85" i="1"/>
  <c r="AX21" i="1"/>
  <c r="AX20" i="1"/>
  <c r="AX19" i="1"/>
  <c r="AX84" i="1"/>
  <c r="AX83" i="1"/>
  <c r="AX18" i="1"/>
  <c r="AX17" i="1"/>
  <c r="AX16" i="1"/>
  <c r="AX15" i="1"/>
  <c r="AX14" i="1"/>
  <c r="AX13" i="1"/>
  <c r="AX82" i="1"/>
  <c r="AX12" i="1"/>
  <c r="AX81" i="1"/>
  <c r="AX80" i="1"/>
  <c r="AX79" i="1"/>
  <c r="AX11" i="1"/>
  <c r="AX78" i="1"/>
  <c r="AX77" i="1"/>
  <c r="AX76" i="1"/>
  <c r="AX10" i="1"/>
  <c r="AX9" i="1"/>
  <c r="AX8" i="1"/>
  <c r="AX7" i="1"/>
  <c r="AX6" i="1"/>
  <c r="AX5" i="1"/>
  <c r="AX4" i="1"/>
  <c r="AX75" i="1"/>
  <c r="AX74" i="1"/>
  <c r="AX3" i="1"/>
  <c r="J73" i="1"/>
  <c r="J72" i="1"/>
  <c r="J71" i="1"/>
  <c r="J70" i="1"/>
  <c r="J69" i="1"/>
  <c r="J68" i="1"/>
  <c r="J115" i="1"/>
  <c r="J114" i="1"/>
  <c r="J113" i="1"/>
  <c r="J112" i="1"/>
  <c r="J111" i="1"/>
  <c r="J67" i="1"/>
  <c r="J66" i="1"/>
  <c r="J110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109" i="1"/>
  <c r="J108" i="1"/>
  <c r="J107" i="1"/>
  <c r="J33" i="1"/>
  <c r="J106" i="1"/>
  <c r="J105" i="1"/>
  <c r="J32" i="1"/>
  <c r="J104" i="1"/>
  <c r="J103" i="1"/>
  <c r="J102" i="1"/>
  <c r="J101" i="1"/>
  <c r="J31" i="1"/>
  <c r="J100" i="1"/>
  <c r="J99" i="1"/>
  <c r="J98" i="1"/>
  <c r="J30" i="1"/>
  <c r="J29" i="1"/>
  <c r="J28" i="1"/>
  <c r="J27" i="1"/>
  <c r="J26" i="1"/>
  <c r="J25" i="1"/>
  <c r="J97" i="1"/>
  <c r="J96" i="1"/>
  <c r="J95" i="1"/>
  <c r="J94" i="1"/>
  <c r="J93" i="1"/>
  <c r="J92" i="1"/>
  <c r="J91" i="1"/>
  <c r="J90" i="1"/>
  <c r="J89" i="1"/>
  <c r="J88" i="1"/>
  <c r="J87" i="1"/>
  <c r="J24" i="1"/>
  <c r="J23" i="1"/>
  <c r="J22" i="1"/>
  <c r="J86" i="1"/>
  <c r="J85" i="1"/>
  <c r="J21" i="1"/>
  <c r="J20" i="1"/>
  <c r="J19" i="1"/>
  <c r="J84" i="1"/>
  <c r="J83" i="1"/>
  <c r="J18" i="1"/>
  <c r="J17" i="1"/>
  <c r="J16" i="1"/>
  <c r="J15" i="1"/>
  <c r="J14" i="1"/>
  <c r="J13" i="1"/>
  <c r="J82" i="1"/>
  <c r="J12" i="1"/>
  <c r="J81" i="1"/>
  <c r="J80" i="1"/>
  <c r="J79" i="1"/>
  <c r="J11" i="1"/>
  <c r="J78" i="1"/>
  <c r="J77" i="1"/>
  <c r="J76" i="1"/>
  <c r="J10" i="1"/>
  <c r="J9" i="1"/>
  <c r="J8" i="1"/>
  <c r="J7" i="1"/>
  <c r="J6" i="1"/>
  <c r="J5" i="1"/>
  <c r="J4" i="1"/>
  <c r="J75" i="1"/>
  <c r="J74" i="1"/>
  <c r="J3" i="1"/>
  <c r="A115" i="1"/>
  <c r="A114" i="1"/>
  <c r="A111" i="1"/>
  <c r="A67" i="1"/>
  <c r="A66" i="1"/>
  <c r="A65" i="1"/>
  <c r="A63" i="1"/>
  <c r="A62" i="1"/>
  <c r="A61" i="1"/>
  <c r="A60" i="1"/>
  <c r="A59" i="1"/>
  <c r="A58" i="1"/>
  <c r="A57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108" i="1"/>
  <c r="A107" i="1"/>
  <c r="A33" i="1"/>
  <c r="A106" i="1"/>
  <c r="A32" i="1"/>
  <c r="A101" i="1"/>
  <c r="A31" i="1"/>
  <c r="A100" i="1"/>
  <c r="A99" i="1"/>
  <c r="A98" i="1"/>
  <c r="A30" i="1"/>
  <c r="A29" i="1"/>
  <c r="A28" i="1"/>
  <c r="A27" i="1"/>
  <c r="A26" i="1"/>
  <c r="A25" i="1"/>
  <c r="A96" i="1"/>
  <c r="A92" i="1"/>
  <c r="A91" i="1"/>
  <c r="A90" i="1"/>
  <c r="A88" i="1"/>
  <c r="A24" i="1"/>
  <c r="A23" i="1"/>
  <c r="A22" i="1"/>
  <c r="A86" i="1"/>
  <c r="A85" i="1"/>
  <c r="A21" i="1"/>
  <c r="A20" i="1"/>
  <c r="A19" i="1"/>
  <c r="A83" i="1"/>
  <c r="A18" i="1"/>
  <c r="A17" i="1"/>
  <c r="A16" i="1"/>
  <c r="A15" i="1"/>
  <c r="A14" i="1"/>
  <c r="A13" i="1"/>
  <c r="A82" i="1"/>
  <c r="A12" i="1"/>
  <c r="A79" i="1"/>
  <c r="A11" i="1"/>
  <c r="A78" i="1"/>
  <c r="A10" i="1"/>
  <c r="A9" i="1"/>
  <c r="A8" i="1"/>
  <c r="A7" i="1"/>
  <c r="A6" i="1"/>
  <c r="A5" i="1"/>
  <c r="A4" i="1"/>
  <c r="A75" i="1"/>
  <c r="A74" i="1"/>
  <c r="D37" i="4"/>
  <c r="D36" i="4"/>
  <c r="D35" i="4"/>
  <c r="D34" i="4"/>
  <c r="D33" i="4"/>
  <c r="D32" i="4"/>
  <c r="D31" i="4"/>
  <c r="D38" i="4"/>
  <c r="AV51" i="1"/>
  <c r="AV66" i="1"/>
  <c r="AV6" i="1"/>
  <c r="AW62" i="1"/>
  <c r="AV12" i="1"/>
  <c r="AV49" i="1"/>
  <c r="AV34" i="1"/>
  <c r="AV53" i="1"/>
  <c r="AV71" i="1"/>
  <c r="AW22" i="1"/>
  <c r="AV23" i="1"/>
  <c r="AV31" i="1"/>
  <c r="AV45" i="1"/>
  <c r="AV37" i="1"/>
  <c r="AW27" i="1"/>
  <c r="AV25" i="1"/>
  <c r="AV42" i="1"/>
  <c r="AW64" i="1"/>
  <c r="AV17" i="1"/>
  <c r="AW58" i="1"/>
  <c r="AW29" i="1"/>
  <c r="AV60" i="1"/>
  <c r="AV16" i="1"/>
  <c r="AV72" i="1"/>
  <c r="AV41" i="1"/>
  <c r="AV67" i="1"/>
  <c r="AV7" i="1"/>
  <c r="AV39" i="1"/>
  <c r="AV61" i="1"/>
  <c r="AV73" i="1"/>
  <c r="AV54" i="1"/>
  <c r="AV18" i="1"/>
  <c r="AV26" i="1"/>
  <c r="AW55" i="1"/>
  <c r="AV15" i="1"/>
  <c r="AV47" i="1"/>
  <c r="AV30" i="1"/>
  <c r="AW40" i="1"/>
  <c r="AW68" i="1"/>
  <c r="AV43" i="1"/>
  <c r="AV21" i="1"/>
  <c r="AV8" i="1"/>
  <c r="AV3" i="1"/>
  <c r="AV35" i="1"/>
  <c r="AW33" i="1"/>
  <c r="AW28" i="1"/>
  <c r="AV11" i="1"/>
  <c r="AV70" i="1"/>
  <c r="AV19" i="1"/>
  <c r="AW63" i="1"/>
  <c r="AV44" i="1"/>
  <c r="AW9" i="1"/>
  <c r="AV65" i="1"/>
  <c r="AV50" i="1"/>
  <c r="AV20" i="1"/>
  <c r="AV46" i="1"/>
  <c r="AW56" i="1"/>
  <c r="AV38" i="1"/>
  <c r="AV59" i="1"/>
  <c r="AV32" i="1"/>
  <c r="AV36" i="1"/>
  <c r="AV52" i="1"/>
  <c r="AW13" i="1"/>
  <c r="AV69" i="1"/>
  <c r="AV4" i="1"/>
  <c r="AV24" i="1"/>
  <c r="AV5" i="1"/>
  <c r="AW10" i="1"/>
  <c r="AV57" i="1"/>
  <c r="AW48" i="1"/>
  <c r="AV14" i="1"/>
  <c r="BA50" i="1" l="1"/>
  <c r="BA78" i="1"/>
  <c r="BA99" i="1"/>
  <c r="AZ50" i="1"/>
  <c r="AZ99" i="1"/>
  <c r="BA23" i="1"/>
  <c r="BA104" i="1"/>
  <c r="AZ29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V6007" i="8" s="1"/>
  <c r="W6008" i="8"/>
  <c r="W6009" i="8"/>
  <c r="W6010" i="8"/>
  <c r="W6011" i="8"/>
  <c r="W6012" i="8"/>
  <c r="W6013" i="8"/>
  <c r="W6014" i="8"/>
  <c r="W6015" i="8"/>
  <c r="V6015" i="8" s="1"/>
  <c r="W6016" i="8"/>
  <c r="W6017" i="8"/>
  <c r="W6018" i="8"/>
  <c r="W6019" i="8"/>
  <c r="W6020" i="8"/>
  <c r="W6021" i="8"/>
  <c r="W6022" i="8"/>
  <c r="W6023" i="8"/>
  <c r="V6023" i="8" s="1"/>
  <c r="W6024" i="8"/>
  <c r="W6025" i="8"/>
  <c r="W6026" i="8"/>
  <c r="W6027" i="8"/>
  <c r="W6028" i="8"/>
  <c r="W6029" i="8"/>
  <c r="W6030" i="8"/>
  <c r="W6031" i="8"/>
  <c r="V6031" i="8" s="1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V6055" i="8" s="1"/>
  <c r="W6056" i="8"/>
  <c r="W6057" i="8"/>
  <c r="W6058" i="8"/>
  <c r="W6059" i="8"/>
  <c r="W6060" i="8"/>
  <c r="W6061" i="8"/>
  <c r="W6062" i="8"/>
  <c r="W6063" i="8"/>
  <c r="V6063" i="8" s="1"/>
  <c r="W6064" i="8"/>
  <c r="W6065" i="8"/>
  <c r="W6066" i="8"/>
  <c r="W6067" i="8"/>
  <c r="W6068" i="8"/>
  <c r="W6069" i="8"/>
  <c r="W6070" i="8"/>
  <c r="W6071" i="8"/>
  <c r="V6071" i="8" s="1"/>
  <c r="W6072" i="8"/>
  <c r="W6073" i="8"/>
  <c r="W6074" i="8"/>
  <c r="W6075" i="8"/>
  <c r="W6076" i="8"/>
  <c r="W6077" i="8"/>
  <c r="W6078" i="8"/>
  <c r="W6079" i="8"/>
  <c r="V6079" i="8" s="1"/>
  <c r="W6080" i="8"/>
  <c r="W6081" i="8"/>
  <c r="W6082" i="8"/>
  <c r="W6083" i="8"/>
  <c r="W6084" i="8"/>
  <c r="W6085" i="8"/>
  <c r="W6086" i="8"/>
  <c r="W6087" i="8"/>
  <c r="V6087" i="8" s="1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V6111" i="8" s="1"/>
  <c r="W6112" i="8"/>
  <c r="W6113" i="8"/>
  <c r="W6114" i="8"/>
  <c r="W6115" i="8"/>
  <c r="W6116" i="8"/>
  <c r="W6117" i="8"/>
  <c r="W6118" i="8"/>
  <c r="W6119" i="8"/>
  <c r="V6119" i="8" s="1"/>
  <c r="W6120" i="8"/>
  <c r="W6121" i="8"/>
  <c r="W6122" i="8"/>
  <c r="W6123" i="8"/>
  <c r="W6124" i="8"/>
  <c r="W6125" i="8"/>
  <c r="W6126" i="8"/>
  <c r="W6127" i="8"/>
  <c r="V6127" i="8" s="1"/>
  <c r="W6128" i="8"/>
  <c r="W6129" i="8"/>
  <c r="W6130" i="8"/>
  <c r="W6131" i="8"/>
  <c r="W6132" i="8"/>
  <c r="W6133" i="8"/>
  <c r="W6134" i="8"/>
  <c r="W6135" i="8"/>
  <c r="V6135" i="8" s="1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V6151" i="8" s="1"/>
  <c r="W6152" i="8"/>
  <c r="W6153" i="8"/>
  <c r="W6154" i="8"/>
  <c r="W6155" i="8"/>
  <c r="W6156" i="8"/>
  <c r="W6157" i="8"/>
  <c r="W6158" i="8"/>
  <c r="W6159" i="8"/>
  <c r="V6159" i="8" s="1"/>
  <c r="W6160" i="8"/>
  <c r="W6161" i="8"/>
  <c r="W6162" i="8"/>
  <c r="W6163" i="8"/>
  <c r="W6164" i="8"/>
  <c r="W6165" i="8"/>
  <c r="W6166" i="8"/>
  <c r="W6167" i="8"/>
  <c r="V6167" i="8" s="1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V6183" i="8" s="1"/>
  <c r="W6184" i="8"/>
  <c r="W6185" i="8"/>
  <c r="W6186" i="8"/>
  <c r="W6187" i="8"/>
  <c r="W6188" i="8"/>
  <c r="W6189" i="8"/>
  <c r="W6190" i="8"/>
  <c r="W6191" i="8"/>
  <c r="V6191" i="8" s="1"/>
  <c r="W6192" i="8"/>
  <c r="W6193" i="8"/>
  <c r="W6194" i="8"/>
  <c r="W6195" i="8"/>
  <c r="W6196" i="8"/>
  <c r="W6197" i="8"/>
  <c r="W6198" i="8"/>
  <c r="W6199" i="8"/>
  <c r="V6199" i="8" s="1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V6215" i="8" s="1"/>
  <c r="W6216" i="8"/>
  <c r="W6217" i="8"/>
  <c r="W6218" i="8"/>
  <c r="W6219" i="8"/>
  <c r="W6220" i="8"/>
  <c r="W6221" i="8"/>
  <c r="W6222" i="8"/>
  <c r="W6223" i="8"/>
  <c r="V6223" i="8" s="1"/>
  <c r="W6224" i="8"/>
  <c r="W6225" i="8"/>
  <c r="W6226" i="8"/>
  <c r="W6227" i="8"/>
  <c r="W6228" i="8"/>
  <c r="W6229" i="8"/>
  <c r="W6230" i="8"/>
  <c r="W6231" i="8"/>
  <c r="V6231" i="8" s="1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V6247" i="8" s="1"/>
  <c r="W6248" i="8"/>
  <c r="W6249" i="8"/>
  <c r="W6250" i="8"/>
  <c r="W6251" i="8"/>
  <c r="W6252" i="8"/>
  <c r="W6253" i="8"/>
  <c r="W6254" i="8"/>
  <c r="W6255" i="8"/>
  <c r="V6255" i="8" s="1"/>
  <c r="W6256" i="8"/>
  <c r="W6257" i="8"/>
  <c r="W6258" i="8"/>
  <c r="W6259" i="8"/>
  <c r="W6260" i="8"/>
  <c r="W6261" i="8"/>
  <c r="W6262" i="8"/>
  <c r="W6263" i="8"/>
  <c r="V6263" i="8" s="1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V6279" i="8" s="1"/>
  <c r="W6280" i="8"/>
  <c r="W6281" i="8"/>
  <c r="W6282" i="8"/>
  <c r="W6283" i="8"/>
  <c r="W6284" i="8"/>
  <c r="W6285" i="8"/>
  <c r="W6286" i="8"/>
  <c r="W6287" i="8"/>
  <c r="V6287" i="8" s="1"/>
  <c r="W6288" i="8"/>
  <c r="W6289" i="8"/>
  <c r="W6290" i="8"/>
  <c r="W6291" i="8"/>
  <c r="W6292" i="8"/>
  <c r="W6293" i="8"/>
  <c r="W6294" i="8"/>
  <c r="W6295" i="8"/>
  <c r="V6295" i="8" s="1"/>
  <c r="W6296" i="8"/>
  <c r="W6297" i="8"/>
  <c r="W6298" i="8"/>
  <c r="W6299" i="8"/>
  <c r="W6300" i="8"/>
  <c r="W6301" i="8"/>
  <c r="W6302" i="8"/>
  <c r="W6303" i="8"/>
  <c r="V6303" i="8" s="1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V6319" i="8" s="1"/>
  <c r="W6320" i="8"/>
  <c r="W6321" i="8"/>
  <c r="W6322" i="8"/>
  <c r="W6323" i="8"/>
  <c r="W6324" i="8"/>
  <c r="W6325" i="8"/>
  <c r="W6326" i="8"/>
  <c r="W6327" i="8"/>
  <c r="V6327" i="8" s="1"/>
  <c r="W6328" i="8"/>
  <c r="W6329" i="8"/>
  <c r="W6330" i="8"/>
  <c r="W6331" i="8"/>
  <c r="W6332" i="8"/>
  <c r="W6333" i="8"/>
  <c r="W6334" i="8"/>
  <c r="W6335" i="8"/>
  <c r="V6335" i="8" s="1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V6351" i="8" s="1"/>
  <c r="W6352" i="8"/>
  <c r="W6353" i="8"/>
  <c r="W6354" i="8"/>
  <c r="W6355" i="8"/>
  <c r="W6356" i="8"/>
  <c r="W6357" i="8"/>
  <c r="W6358" i="8"/>
  <c r="W6359" i="8"/>
  <c r="V6359" i="8" s="1"/>
  <c r="W6360" i="8"/>
  <c r="W6361" i="8"/>
  <c r="W6362" i="8"/>
  <c r="W6363" i="8"/>
  <c r="W6364" i="8"/>
  <c r="W6365" i="8"/>
  <c r="W6366" i="8"/>
  <c r="W6367" i="8"/>
  <c r="V6367" i="8" s="1"/>
  <c r="W6368" i="8"/>
  <c r="W6369" i="8"/>
  <c r="W6370" i="8"/>
  <c r="W6371" i="8"/>
  <c r="W6372" i="8"/>
  <c r="W6373" i="8"/>
  <c r="W6374" i="8"/>
  <c r="W6375" i="8"/>
  <c r="V6375" i="8" s="1"/>
  <c r="W6376" i="8"/>
  <c r="W6377" i="8"/>
  <c r="W6378" i="8"/>
  <c r="W6379" i="8"/>
  <c r="W6380" i="8"/>
  <c r="W6381" i="8"/>
  <c r="W6382" i="8"/>
  <c r="W6383" i="8"/>
  <c r="V6383" i="8" s="1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V6399" i="8" s="1"/>
  <c r="W6400" i="8"/>
  <c r="W6401" i="8"/>
  <c r="W6402" i="8"/>
  <c r="W6403" i="8"/>
  <c r="W6404" i="8"/>
  <c r="W6405" i="8"/>
  <c r="W6406" i="8"/>
  <c r="W6407" i="8"/>
  <c r="V6407" i="8" s="1"/>
  <c r="W6408" i="8"/>
  <c r="W6409" i="8"/>
  <c r="W6410" i="8"/>
  <c r="W6411" i="8"/>
  <c r="W6412" i="8"/>
  <c r="W6413" i="8"/>
  <c r="W6414" i="8"/>
  <c r="W6415" i="8"/>
  <c r="V6415" i="8" s="1"/>
  <c r="W6416" i="8"/>
  <c r="W6417" i="8"/>
  <c r="W6418" i="8"/>
  <c r="W6419" i="8"/>
  <c r="W6420" i="8"/>
  <c r="W6421" i="8"/>
  <c r="W6422" i="8"/>
  <c r="W6423" i="8"/>
  <c r="V6423" i="8" s="1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V6439" i="8" s="1"/>
  <c r="W6440" i="8"/>
  <c r="W6441" i="8"/>
  <c r="W6442" i="8"/>
  <c r="W6443" i="8"/>
  <c r="W6444" i="8"/>
  <c r="W6445" i="8"/>
  <c r="W6446" i="8"/>
  <c r="W6447" i="8"/>
  <c r="V6447" i="8" s="1"/>
  <c r="W6448" i="8"/>
  <c r="W6449" i="8"/>
  <c r="W6450" i="8"/>
  <c r="W6451" i="8"/>
  <c r="W6452" i="8"/>
  <c r="W6453" i="8"/>
  <c r="W6454" i="8"/>
  <c r="W6455" i="8"/>
  <c r="V6455" i="8" s="1"/>
  <c r="W6456" i="8"/>
  <c r="W6457" i="8"/>
  <c r="W6458" i="8"/>
  <c r="W6459" i="8"/>
  <c r="W6460" i="8"/>
  <c r="W6461" i="8"/>
  <c r="W6462" i="8"/>
  <c r="W6463" i="8"/>
  <c r="V6463" i="8" s="1"/>
  <c r="W6464" i="8"/>
  <c r="W6465" i="8"/>
  <c r="W6466" i="8"/>
  <c r="W6467" i="8"/>
  <c r="W6468" i="8"/>
  <c r="W6469" i="8"/>
  <c r="W6470" i="8"/>
  <c r="W6471" i="8"/>
  <c r="V6471" i="8" s="1"/>
  <c r="W6472" i="8"/>
  <c r="W6473" i="8"/>
  <c r="W6474" i="8"/>
  <c r="W6475" i="8"/>
  <c r="W6476" i="8"/>
  <c r="W6477" i="8"/>
  <c r="W6478" i="8"/>
  <c r="W6479" i="8"/>
  <c r="V6479" i="8" s="1"/>
  <c r="W6480" i="8"/>
  <c r="W6481" i="8"/>
  <c r="W6482" i="8"/>
  <c r="W6483" i="8"/>
  <c r="W6484" i="8"/>
  <c r="W6485" i="8"/>
  <c r="W6486" i="8"/>
  <c r="W6487" i="8"/>
  <c r="V6487" i="8" s="1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V6503" i="8" s="1"/>
  <c r="W6504" i="8"/>
  <c r="W6505" i="8"/>
  <c r="W6506" i="8"/>
  <c r="W6507" i="8"/>
  <c r="W6508" i="8"/>
  <c r="W6509" i="8"/>
  <c r="W6510" i="8"/>
  <c r="W6511" i="8"/>
  <c r="V6511" i="8" s="1"/>
  <c r="W6512" i="8"/>
  <c r="W6513" i="8"/>
  <c r="W6514" i="8"/>
  <c r="W6515" i="8"/>
  <c r="W6516" i="8"/>
  <c r="W6517" i="8"/>
  <c r="W6518" i="8"/>
  <c r="W6519" i="8"/>
  <c r="V6519" i="8" s="1"/>
  <c r="W6520" i="8"/>
  <c r="W6521" i="8"/>
  <c r="W6522" i="8"/>
  <c r="W6523" i="8"/>
  <c r="W6524" i="8"/>
  <c r="W6525" i="8"/>
  <c r="W6526" i="8"/>
  <c r="W6527" i="8"/>
  <c r="V6527" i="8" s="1"/>
  <c r="W6528" i="8"/>
  <c r="W6529" i="8"/>
  <c r="W6530" i="8"/>
  <c r="W6531" i="8"/>
  <c r="W6532" i="8"/>
  <c r="W6533" i="8"/>
  <c r="W6534" i="8"/>
  <c r="W6535" i="8"/>
  <c r="V6535" i="8" s="1"/>
  <c r="W6536" i="8"/>
  <c r="W6537" i="8"/>
  <c r="W6538" i="8"/>
  <c r="W6539" i="8"/>
  <c r="W6540" i="8"/>
  <c r="W6541" i="8"/>
  <c r="W6542" i="8"/>
  <c r="W6543" i="8"/>
  <c r="V6543" i="8" s="1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V6559" i="8" s="1"/>
  <c r="W6560" i="8"/>
  <c r="W6561" i="8"/>
  <c r="W6562" i="8"/>
  <c r="W6563" i="8"/>
  <c r="W6564" i="8"/>
  <c r="W6565" i="8"/>
  <c r="W6566" i="8"/>
  <c r="W6567" i="8"/>
  <c r="V6567" i="8" s="1"/>
  <c r="W6568" i="8"/>
  <c r="W6569" i="8"/>
  <c r="W6570" i="8"/>
  <c r="W6571" i="8"/>
  <c r="W6572" i="8"/>
  <c r="W6573" i="8"/>
  <c r="W6574" i="8"/>
  <c r="W6575" i="8"/>
  <c r="V6575" i="8" s="1"/>
  <c r="W6576" i="8"/>
  <c r="W6577" i="8"/>
  <c r="W6578" i="8"/>
  <c r="W6579" i="8"/>
  <c r="W6580" i="8"/>
  <c r="W6581" i="8"/>
  <c r="W6582" i="8"/>
  <c r="W6583" i="8"/>
  <c r="V6583" i="8" s="1"/>
  <c r="W6584" i="8"/>
  <c r="W6585" i="8"/>
  <c r="W6586" i="8"/>
  <c r="W6587" i="8"/>
  <c r="W6588" i="8"/>
  <c r="W6589" i="8"/>
  <c r="W6590" i="8"/>
  <c r="W6591" i="8"/>
  <c r="V6591" i="8" s="1"/>
  <c r="W6592" i="8"/>
  <c r="W6593" i="8"/>
  <c r="W6594" i="8"/>
  <c r="W6595" i="8"/>
  <c r="W6596" i="8"/>
  <c r="W6597" i="8"/>
  <c r="W6598" i="8"/>
  <c r="W6599" i="8"/>
  <c r="V6599" i="8" s="1"/>
  <c r="W6600" i="8"/>
  <c r="W6601" i="8"/>
  <c r="W6602" i="8"/>
  <c r="W6603" i="8"/>
  <c r="W6604" i="8"/>
  <c r="W6605" i="8"/>
  <c r="W6606" i="8"/>
  <c r="W6607" i="8"/>
  <c r="V6607" i="8" s="1"/>
  <c r="W6608" i="8"/>
  <c r="W6609" i="8"/>
  <c r="W6610" i="8"/>
  <c r="W6611" i="8"/>
  <c r="W6612" i="8"/>
  <c r="W6613" i="8"/>
  <c r="W6614" i="8"/>
  <c r="W6615" i="8"/>
  <c r="V6615" i="8" s="1"/>
  <c r="W6616" i="8"/>
  <c r="W6617" i="8"/>
  <c r="W6618" i="8"/>
  <c r="W6619" i="8"/>
  <c r="W6620" i="8"/>
  <c r="W6621" i="8"/>
  <c r="W6622" i="8"/>
  <c r="W6623" i="8"/>
  <c r="V6623" i="8" s="1"/>
  <c r="W6624" i="8"/>
  <c r="W6625" i="8"/>
  <c r="W6626" i="8"/>
  <c r="W6627" i="8"/>
  <c r="W6628" i="8"/>
  <c r="W6629" i="8"/>
  <c r="W6630" i="8"/>
  <c r="W6631" i="8"/>
  <c r="V6631" i="8" s="1"/>
  <c r="W6632" i="8"/>
  <c r="W6633" i="8"/>
  <c r="W6634" i="8"/>
  <c r="W6635" i="8"/>
  <c r="W6636" i="8"/>
  <c r="W6637" i="8"/>
  <c r="W6638" i="8"/>
  <c r="W6639" i="8"/>
  <c r="V6639" i="8" s="1"/>
  <c r="W6640" i="8"/>
  <c r="W6641" i="8"/>
  <c r="W6642" i="8"/>
  <c r="W6643" i="8"/>
  <c r="W6644" i="8"/>
  <c r="W6645" i="8"/>
  <c r="W6646" i="8"/>
  <c r="W6647" i="8"/>
  <c r="V6647" i="8" s="1"/>
  <c r="W6648" i="8"/>
  <c r="W6649" i="8"/>
  <c r="W6650" i="8"/>
  <c r="W6651" i="8"/>
  <c r="W6652" i="8"/>
  <c r="W6653" i="8"/>
  <c r="W6654" i="8"/>
  <c r="W6655" i="8"/>
  <c r="V6655" i="8" s="1"/>
  <c r="W6656" i="8"/>
  <c r="W6657" i="8"/>
  <c r="W6658" i="8"/>
  <c r="W6659" i="8"/>
  <c r="W6660" i="8"/>
  <c r="W6661" i="8"/>
  <c r="W6662" i="8"/>
  <c r="W6663" i="8"/>
  <c r="V6663" i="8" s="1"/>
  <c r="W6664" i="8"/>
  <c r="W6665" i="8"/>
  <c r="W6666" i="8"/>
  <c r="W6667" i="8"/>
  <c r="W6668" i="8"/>
  <c r="W6669" i="8"/>
  <c r="W6670" i="8"/>
  <c r="W6671" i="8"/>
  <c r="V6671" i="8" s="1"/>
  <c r="W6672" i="8"/>
  <c r="W6673" i="8"/>
  <c r="W6674" i="8"/>
  <c r="W6675" i="8"/>
  <c r="W6676" i="8"/>
  <c r="W6677" i="8"/>
  <c r="W6678" i="8"/>
  <c r="W6679" i="8"/>
  <c r="V6679" i="8" s="1"/>
  <c r="W6680" i="8"/>
  <c r="W6681" i="8"/>
  <c r="W6682" i="8"/>
  <c r="W6683" i="8"/>
  <c r="W6684" i="8"/>
  <c r="W6685" i="8"/>
  <c r="W6686" i="8"/>
  <c r="W6687" i="8"/>
  <c r="V6687" i="8" s="1"/>
  <c r="W6688" i="8"/>
  <c r="W6689" i="8"/>
  <c r="W6690" i="8"/>
  <c r="W6691" i="8"/>
  <c r="W6692" i="8"/>
  <c r="W6693" i="8"/>
  <c r="W6694" i="8"/>
  <c r="W6695" i="8"/>
  <c r="V6695" i="8" s="1"/>
  <c r="W6696" i="8"/>
  <c r="W6697" i="8"/>
  <c r="W6698" i="8"/>
  <c r="W6699" i="8"/>
  <c r="W6700" i="8"/>
  <c r="W6701" i="8"/>
  <c r="W6702" i="8"/>
  <c r="W6703" i="8"/>
  <c r="V6703" i="8" s="1"/>
  <c r="W6704" i="8"/>
  <c r="W6705" i="8"/>
  <c r="W6706" i="8"/>
  <c r="W6707" i="8"/>
  <c r="W6708" i="8"/>
  <c r="W6709" i="8"/>
  <c r="W6710" i="8"/>
  <c r="W6711" i="8"/>
  <c r="V6711" i="8" s="1"/>
  <c r="W6712" i="8"/>
  <c r="W6713" i="8"/>
  <c r="W6714" i="8"/>
  <c r="W6715" i="8"/>
  <c r="W6716" i="8"/>
  <c r="W6717" i="8"/>
  <c r="W6718" i="8"/>
  <c r="W6719" i="8"/>
  <c r="V6719" i="8" s="1"/>
  <c r="W6720" i="8"/>
  <c r="W6721" i="8"/>
  <c r="W6722" i="8"/>
  <c r="W6723" i="8"/>
  <c r="W6724" i="8"/>
  <c r="W6725" i="8"/>
  <c r="W6726" i="8"/>
  <c r="W6727" i="8"/>
  <c r="V6727" i="8" s="1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V6743" i="8" s="1"/>
  <c r="W6744" i="8"/>
  <c r="W6745" i="8"/>
  <c r="W6746" i="8"/>
  <c r="W6747" i="8"/>
  <c r="W6748" i="8"/>
  <c r="W6749" i="8"/>
  <c r="W6750" i="8"/>
  <c r="W6751" i="8"/>
  <c r="V6751" i="8" s="1"/>
  <c r="W6752" i="8"/>
  <c r="W6753" i="8"/>
  <c r="W6754" i="8"/>
  <c r="W6755" i="8"/>
  <c r="W6756" i="8"/>
  <c r="W6757" i="8"/>
  <c r="W6758" i="8"/>
  <c r="W6759" i="8"/>
  <c r="V6759" i="8" s="1"/>
  <c r="W6760" i="8"/>
  <c r="W6761" i="8"/>
  <c r="W6762" i="8"/>
  <c r="W6763" i="8"/>
  <c r="W6764" i="8"/>
  <c r="W6765" i="8"/>
  <c r="W6766" i="8"/>
  <c r="W6767" i="8"/>
  <c r="V6767" i="8" s="1"/>
  <c r="W6768" i="8"/>
  <c r="W6769" i="8"/>
  <c r="W6770" i="8"/>
  <c r="W6771" i="8"/>
  <c r="W6772" i="8"/>
  <c r="W6773" i="8"/>
  <c r="W6774" i="8"/>
  <c r="W6775" i="8"/>
  <c r="V6775" i="8" s="1"/>
  <c r="W6776" i="8"/>
  <c r="W6777" i="8"/>
  <c r="W6778" i="8"/>
  <c r="W6779" i="8"/>
  <c r="W6780" i="8"/>
  <c r="W6781" i="8"/>
  <c r="W6782" i="8"/>
  <c r="W6783" i="8"/>
  <c r="V6783" i="8" s="1"/>
  <c r="W6784" i="8"/>
  <c r="W6785" i="8"/>
  <c r="W6786" i="8"/>
  <c r="W6787" i="8"/>
  <c r="W6788" i="8"/>
  <c r="W6789" i="8"/>
  <c r="W6790" i="8"/>
  <c r="W6791" i="8"/>
  <c r="V6791" i="8" s="1"/>
  <c r="W6792" i="8"/>
  <c r="W6793" i="8"/>
  <c r="W6794" i="8"/>
  <c r="W6795" i="8"/>
  <c r="W6796" i="8"/>
  <c r="W6797" i="8"/>
  <c r="W6798" i="8"/>
  <c r="W6799" i="8"/>
  <c r="V6799" i="8" s="1"/>
  <c r="W6800" i="8"/>
  <c r="W6801" i="8"/>
  <c r="W6802" i="8"/>
  <c r="W6803" i="8"/>
  <c r="W6804" i="8"/>
  <c r="W6805" i="8"/>
  <c r="W6806" i="8"/>
  <c r="W6807" i="8"/>
  <c r="V6807" i="8" s="1"/>
  <c r="W6808" i="8"/>
  <c r="W6809" i="8"/>
  <c r="W6810" i="8"/>
  <c r="W6811" i="8"/>
  <c r="W6812" i="8"/>
  <c r="W6813" i="8"/>
  <c r="W6814" i="8"/>
  <c r="W6815" i="8"/>
  <c r="V6815" i="8" s="1"/>
  <c r="W6816" i="8"/>
  <c r="W6817" i="8"/>
  <c r="W6818" i="8"/>
  <c r="W6819" i="8"/>
  <c r="W6820" i="8"/>
  <c r="W6821" i="8"/>
  <c r="W6822" i="8"/>
  <c r="W6823" i="8"/>
  <c r="V6823" i="8" s="1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V6839" i="8" s="1"/>
  <c r="W6840" i="8"/>
  <c r="W6841" i="8"/>
  <c r="W6842" i="8"/>
  <c r="W6843" i="8"/>
  <c r="W6844" i="8"/>
  <c r="W6845" i="8"/>
  <c r="W6846" i="8"/>
  <c r="W6847" i="8"/>
  <c r="V6847" i="8" s="1"/>
  <c r="W6848" i="8"/>
  <c r="W6849" i="8"/>
  <c r="W6850" i="8"/>
  <c r="W6851" i="8"/>
  <c r="W6852" i="8"/>
  <c r="W6853" i="8"/>
  <c r="W6854" i="8"/>
  <c r="W6855" i="8"/>
  <c r="V6855" i="8" s="1"/>
  <c r="W6856" i="8"/>
  <c r="W6857" i="8"/>
  <c r="W6858" i="8"/>
  <c r="W6859" i="8"/>
  <c r="W6860" i="8"/>
  <c r="W6861" i="8"/>
  <c r="W6862" i="8"/>
  <c r="W6863" i="8"/>
  <c r="V6863" i="8" s="1"/>
  <c r="W6864" i="8"/>
  <c r="W6865" i="8"/>
  <c r="W6866" i="8"/>
  <c r="W6867" i="8"/>
  <c r="W6868" i="8"/>
  <c r="W6869" i="8"/>
  <c r="W6870" i="8"/>
  <c r="W6871" i="8"/>
  <c r="V6871" i="8" s="1"/>
  <c r="W6872" i="8"/>
  <c r="W6873" i="8"/>
  <c r="W6874" i="8"/>
  <c r="W6875" i="8"/>
  <c r="W6876" i="8"/>
  <c r="W6877" i="8"/>
  <c r="W6878" i="8"/>
  <c r="W6879" i="8"/>
  <c r="V6879" i="8" s="1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V6895" i="8" s="1"/>
  <c r="W6896" i="8"/>
  <c r="W6897" i="8"/>
  <c r="W6898" i="8"/>
  <c r="W6899" i="8"/>
  <c r="W6900" i="8"/>
  <c r="W6901" i="8"/>
  <c r="W6902" i="8"/>
  <c r="W6903" i="8"/>
  <c r="V6903" i="8" s="1"/>
  <c r="W6904" i="8"/>
  <c r="W6905" i="8"/>
  <c r="W6906" i="8"/>
  <c r="W6907" i="8"/>
  <c r="W6908" i="8"/>
  <c r="W6909" i="8"/>
  <c r="W6910" i="8"/>
  <c r="W6911" i="8"/>
  <c r="V6911" i="8" s="1"/>
  <c r="W6912" i="8"/>
  <c r="W6913" i="8"/>
  <c r="W6914" i="8"/>
  <c r="W6915" i="8"/>
  <c r="W6916" i="8"/>
  <c r="W6917" i="8"/>
  <c r="W6918" i="8"/>
  <c r="W6919" i="8"/>
  <c r="V6919" i="8" s="1"/>
  <c r="W6920" i="8"/>
  <c r="W6921" i="8"/>
  <c r="W6922" i="8"/>
  <c r="W6923" i="8"/>
  <c r="W6924" i="8"/>
  <c r="W6925" i="8"/>
  <c r="W6926" i="8"/>
  <c r="W6927" i="8"/>
  <c r="V6927" i="8" s="1"/>
  <c r="W6928" i="8"/>
  <c r="W6929" i="8"/>
  <c r="W6930" i="8"/>
  <c r="W6931" i="8"/>
  <c r="W6932" i="8"/>
  <c r="W6933" i="8"/>
  <c r="W6934" i="8"/>
  <c r="W6935" i="8"/>
  <c r="V6935" i="8" s="1"/>
  <c r="W6936" i="8"/>
  <c r="W6937" i="8"/>
  <c r="W6938" i="8"/>
  <c r="W6939" i="8"/>
  <c r="W6940" i="8"/>
  <c r="W6941" i="8"/>
  <c r="W6942" i="8"/>
  <c r="W6943" i="8"/>
  <c r="V6943" i="8" s="1"/>
  <c r="W6944" i="8"/>
  <c r="W6945" i="8"/>
  <c r="W6946" i="8"/>
  <c r="W6947" i="8"/>
  <c r="W6948" i="8"/>
  <c r="W6949" i="8"/>
  <c r="W6950" i="8"/>
  <c r="W6951" i="8"/>
  <c r="V6951" i="8" s="1"/>
  <c r="W6952" i="8"/>
  <c r="W6953" i="8"/>
  <c r="W6954" i="8"/>
  <c r="W6955" i="8"/>
  <c r="W6956" i="8"/>
  <c r="W6957" i="8"/>
  <c r="W6958" i="8"/>
  <c r="W6959" i="8"/>
  <c r="V6959" i="8" s="1"/>
  <c r="W6960" i="8"/>
  <c r="W6961" i="8"/>
  <c r="W6962" i="8"/>
  <c r="W6963" i="8"/>
  <c r="W6964" i="8"/>
  <c r="W6965" i="8"/>
  <c r="W6966" i="8"/>
  <c r="W6967" i="8"/>
  <c r="V6967" i="8" s="1"/>
  <c r="W6968" i="8"/>
  <c r="W6969" i="8"/>
  <c r="W6970" i="8"/>
  <c r="W6971" i="8"/>
  <c r="W6972" i="8"/>
  <c r="W6973" i="8"/>
  <c r="W6974" i="8"/>
  <c r="W6975" i="8"/>
  <c r="V6975" i="8" s="1"/>
  <c r="W6976" i="8"/>
  <c r="W6977" i="8"/>
  <c r="W6978" i="8"/>
  <c r="W6979" i="8"/>
  <c r="W6980" i="8"/>
  <c r="W6981" i="8"/>
  <c r="W6982" i="8"/>
  <c r="W6983" i="8"/>
  <c r="V6983" i="8" s="1"/>
  <c r="W6984" i="8"/>
  <c r="W6985" i="8"/>
  <c r="W6986" i="8"/>
  <c r="W6987" i="8"/>
  <c r="W6988" i="8"/>
  <c r="W6989" i="8"/>
  <c r="W6990" i="8"/>
  <c r="W6991" i="8"/>
  <c r="V6991" i="8" s="1"/>
  <c r="W6992" i="8"/>
  <c r="W6993" i="8"/>
  <c r="W6994" i="8"/>
  <c r="W6995" i="8"/>
  <c r="W6996" i="8"/>
  <c r="W6997" i="8"/>
  <c r="W6998" i="8"/>
  <c r="W6999" i="8"/>
  <c r="V6999" i="8" s="1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V7015" i="8" s="1"/>
  <c r="W7016" i="8"/>
  <c r="W7017" i="8"/>
  <c r="W7018" i="8"/>
  <c r="W7019" i="8"/>
  <c r="W7020" i="8"/>
  <c r="W7021" i="8"/>
  <c r="W7022" i="8"/>
  <c r="W7023" i="8"/>
  <c r="V7023" i="8" s="1"/>
  <c r="W7024" i="8"/>
  <c r="W7025" i="8"/>
  <c r="W7026" i="8"/>
  <c r="W7027" i="8"/>
  <c r="W7028" i="8"/>
  <c r="W7029" i="8"/>
  <c r="W7030" i="8"/>
  <c r="W7031" i="8"/>
  <c r="V7031" i="8" s="1"/>
  <c r="W7032" i="8"/>
  <c r="W7033" i="8"/>
  <c r="W7034" i="8"/>
  <c r="W7035" i="8"/>
  <c r="W7036" i="8"/>
  <c r="W7037" i="8"/>
  <c r="W7038" i="8"/>
  <c r="W7039" i="8"/>
  <c r="V7039" i="8" s="1"/>
  <c r="W7040" i="8"/>
  <c r="W7041" i="8"/>
  <c r="W7042" i="8"/>
  <c r="W7043" i="8"/>
  <c r="W7044" i="8"/>
  <c r="W7045" i="8"/>
  <c r="W7046" i="8"/>
  <c r="W7047" i="8"/>
  <c r="V7047" i="8" s="1"/>
  <c r="W7048" i="8"/>
  <c r="W7049" i="8"/>
  <c r="W7050" i="8"/>
  <c r="W7051" i="8"/>
  <c r="W7052" i="8"/>
  <c r="W7053" i="8"/>
  <c r="W7054" i="8"/>
  <c r="W7055" i="8"/>
  <c r="V7055" i="8" s="1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V7071" i="8" s="1"/>
  <c r="W7072" i="8"/>
  <c r="W7073" i="8"/>
  <c r="W7074" i="8"/>
  <c r="W7075" i="8"/>
  <c r="W7076" i="8"/>
  <c r="W7077" i="8"/>
  <c r="W7078" i="8"/>
  <c r="W7079" i="8"/>
  <c r="V7079" i="8" s="1"/>
  <c r="W7080" i="8"/>
  <c r="W7081" i="8"/>
  <c r="W7082" i="8"/>
  <c r="W7083" i="8"/>
  <c r="W7084" i="8"/>
  <c r="W7085" i="8"/>
  <c r="W7086" i="8"/>
  <c r="W7087" i="8"/>
  <c r="V7087" i="8" s="1"/>
  <c r="W7088" i="8"/>
  <c r="W7089" i="8"/>
  <c r="W7090" i="8"/>
  <c r="W7091" i="8"/>
  <c r="W7092" i="8"/>
  <c r="W7093" i="8"/>
  <c r="W7094" i="8"/>
  <c r="W7095" i="8"/>
  <c r="V7095" i="8" s="1"/>
  <c r="W7096" i="8"/>
  <c r="W7097" i="8"/>
  <c r="W7098" i="8"/>
  <c r="W7099" i="8"/>
  <c r="W7100" i="8"/>
  <c r="W7101" i="8"/>
  <c r="W7102" i="8"/>
  <c r="W7103" i="8"/>
  <c r="V7103" i="8" s="1"/>
  <c r="W7104" i="8"/>
  <c r="W7105" i="8"/>
  <c r="W7106" i="8"/>
  <c r="W7107" i="8"/>
  <c r="W7108" i="8"/>
  <c r="W7109" i="8"/>
  <c r="W7110" i="8"/>
  <c r="W7111" i="8"/>
  <c r="V7111" i="8" s="1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V7127" i="8" s="1"/>
  <c r="W7128" i="8"/>
  <c r="W7129" i="8"/>
  <c r="W7130" i="8"/>
  <c r="W7131" i="8"/>
  <c r="W7132" i="8"/>
  <c r="W7133" i="8"/>
  <c r="W7134" i="8"/>
  <c r="W7135" i="8"/>
  <c r="V7135" i="8" s="1"/>
  <c r="W7136" i="8"/>
  <c r="W7137" i="8"/>
  <c r="W7138" i="8"/>
  <c r="W7139" i="8"/>
  <c r="W7140" i="8"/>
  <c r="W7141" i="8"/>
  <c r="W7142" i="8"/>
  <c r="W7143" i="8"/>
  <c r="V7143" i="8" s="1"/>
  <c r="W7144" i="8"/>
  <c r="W7145" i="8"/>
  <c r="W7146" i="8"/>
  <c r="W7147" i="8"/>
  <c r="W7148" i="8"/>
  <c r="W7149" i="8"/>
  <c r="W7150" i="8"/>
  <c r="W7151" i="8"/>
  <c r="V7151" i="8" s="1"/>
  <c r="W7152" i="8"/>
  <c r="W7153" i="8"/>
  <c r="W7154" i="8"/>
  <c r="W7155" i="8"/>
  <c r="W7156" i="8"/>
  <c r="W7157" i="8"/>
  <c r="W7158" i="8"/>
  <c r="W7159" i="8"/>
  <c r="V7159" i="8" s="1"/>
  <c r="W7160" i="8"/>
  <c r="W7161" i="8"/>
  <c r="W7162" i="8"/>
  <c r="W7163" i="8"/>
  <c r="W7164" i="8"/>
  <c r="W7165" i="8"/>
  <c r="W7166" i="8"/>
  <c r="W7167" i="8"/>
  <c r="V7167" i="8" s="1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V7183" i="8" s="1"/>
  <c r="W7184" i="8"/>
  <c r="W7185" i="8"/>
  <c r="W7186" i="8"/>
  <c r="W7187" i="8"/>
  <c r="W7188" i="8"/>
  <c r="W7189" i="8"/>
  <c r="W7190" i="8"/>
  <c r="W7191" i="8"/>
  <c r="V7191" i="8" s="1"/>
  <c r="W7192" i="8"/>
  <c r="W7193" i="8"/>
  <c r="W7194" i="8"/>
  <c r="W7195" i="8"/>
  <c r="W7196" i="8"/>
  <c r="W7197" i="8"/>
  <c r="W7198" i="8"/>
  <c r="W7199" i="8"/>
  <c r="V7199" i="8" s="1"/>
  <c r="W7200" i="8"/>
  <c r="W7201" i="8"/>
  <c r="W7202" i="8"/>
  <c r="W7203" i="8"/>
  <c r="W7204" i="8"/>
  <c r="W7205" i="8"/>
  <c r="W7206" i="8"/>
  <c r="W7207" i="8"/>
  <c r="V7207" i="8" s="1"/>
  <c r="W7208" i="8"/>
  <c r="W7209" i="8"/>
  <c r="W7210" i="8"/>
  <c r="W7211" i="8"/>
  <c r="W7212" i="8"/>
  <c r="W7213" i="8"/>
  <c r="W7214" i="8"/>
  <c r="W7215" i="8"/>
  <c r="V7215" i="8" s="1"/>
  <c r="W7216" i="8"/>
  <c r="W7217" i="8"/>
  <c r="W7218" i="8"/>
  <c r="W7219" i="8"/>
  <c r="W7220" i="8"/>
  <c r="W7221" i="8"/>
  <c r="W7222" i="8"/>
  <c r="W7223" i="8"/>
  <c r="V7223" i="8" s="1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V7239" i="8" s="1"/>
  <c r="W7240" i="8"/>
  <c r="W7241" i="8"/>
  <c r="W7242" i="8"/>
  <c r="W7243" i="8"/>
  <c r="W7244" i="8"/>
  <c r="W7245" i="8"/>
  <c r="W7246" i="8"/>
  <c r="W7247" i="8"/>
  <c r="V7247" i="8" s="1"/>
  <c r="W7248" i="8"/>
  <c r="W7249" i="8"/>
  <c r="W7250" i="8"/>
  <c r="W7251" i="8"/>
  <c r="W7252" i="8"/>
  <c r="W7253" i="8"/>
  <c r="W7254" i="8"/>
  <c r="W7255" i="8"/>
  <c r="V7255" i="8" s="1"/>
  <c r="W7256" i="8"/>
  <c r="W7257" i="8"/>
  <c r="W7258" i="8"/>
  <c r="W7259" i="8"/>
  <c r="W7260" i="8"/>
  <c r="W7261" i="8"/>
  <c r="W7262" i="8"/>
  <c r="W7263" i="8"/>
  <c r="V7263" i="8" s="1"/>
  <c r="W7264" i="8"/>
  <c r="W7265" i="8"/>
  <c r="W7266" i="8"/>
  <c r="W7267" i="8"/>
  <c r="W7268" i="8"/>
  <c r="W7269" i="8"/>
  <c r="W7270" i="8"/>
  <c r="W7271" i="8"/>
  <c r="V7271" i="8" s="1"/>
  <c r="W7272" i="8"/>
  <c r="W7273" i="8"/>
  <c r="W7274" i="8"/>
  <c r="W7275" i="8"/>
  <c r="W7276" i="8"/>
  <c r="W7277" i="8"/>
  <c r="W7278" i="8"/>
  <c r="W7279" i="8"/>
  <c r="V7279" i="8" s="1"/>
  <c r="W7280" i="8"/>
  <c r="W7281" i="8"/>
  <c r="W7282" i="8"/>
  <c r="W7283" i="8"/>
  <c r="W7284" i="8"/>
  <c r="W7285" i="8"/>
  <c r="W7286" i="8"/>
  <c r="W7287" i="8"/>
  <c r="V7287" i="8" s="1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V7303" i="8" s="1"/>
  <c r="W7304" i="8"/>
  <c r="W7305" i="8"/>
  <c r="W7306" i="8"/>
  <c r="W7307" i="8"/>
  <c r="W7308" i="8"/>
  <c r="W7309" i="8"/>
  <c r="W7310" i="8"/>
  <c r="W7311" i="8"/>
  <c r="V7311" i="8" s="1"/>
  <c r="W7312" i="8"/>
  <c r="W7313" i="8"/>
  <c r="W7314" i="8"/>
  <c r="W7315" i="8"/>
  <c r="W7316" i="8"/>
  <c r="W7317" i="8"/>
  <c r="W7318" i="8"/>
  <c r="W7319" i="8"/>
  <c r="V7319" i="8" s="1"/>
  <c r="W7320" i="8"/>
  <c r="W7321" i="8"/>
  <c r="W7322" i="8"/>
  <c r="W7323" i="8"/>
  <c r="W7324" i="8"/>
  <c r="W7325" i="8"/>
  <c r="W7326" i="8"/>
  <c r="W7327" i="8"/>
  <c r="V7327" i="8" s="1"/>
  <c r="W7328" i="8"/>
  <c r="W7329" i="8"/>
  <c r="W7330" i="8"/>
  <c r="W7331" i="8"/>
  <c r="W7332" i="8"/>
  <c r="W7333" i="8"/>
  <c r="W7334" i="8"/>
  <c r="W7335" i="8"/>
  <c r="V7335" i="8" s="1"/>
  <c r="W7336" i="8"/>
  <c r="W7337" i="8"/>
  <c r="W7338" i="8"/>
  <c r="W7339" i="8"/>
  <c r="W7340" i="8"/>
  <c r="W7341" i="8"/>
  <c r="W7342" i="8"/>
  <c r="W7343" i="8"/>
  <c r="V7343" i="8" s="1"/>
  <c r="W7344" i="8"/>
  <c r="W7345" i="8"/>
  <c r="W7346" i="8"/>
  <c r="W7347" i="8"/>
  <c r="W7348" i="8"/>
  <c r="W7349" i="8"/>
  <c r="W7350" i="8"/>
  <c r="W7351" i="8"/>
  <c r="V7351" i="8" s="1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V7367" i="8" s="1"/>
  <c r="W7368" i="8"/>
  <c r="W7369" i="8"/>
  <c r="W7370" i="8"/>
  <c r="W7371" i="8"/>
  <c r="W7372" i="8"/>
  <c r="W7373" i="8"/>
  <c r="W7374" i="8"/>
  <c r="W7375" i="8"/>
  <c r="V7375" i="8" s="1"/>
  <c r="W7376" i="8"/>
  <c r="W7377" i="8"/>
  <c r="W7378" i="8"/>
  <c r="W7379" i="8"/>
  <c r="W7380" i="8"/>
  <c r="W7381" i="8"/>
  <c r="W7382" i="8"/>
  <c r="W7383" i="8"/>
  <c r="V7383" i="8" s="1"/>
  <c r="W7384" i="8"/>
  <c r="W7385" i="8"/>
  <c r="W7386" i="8"/>
  <c r="W7387" i="8"/>
  <c r="W7388" i="8"/>
  <c r="W7389" i="8"/>
  <c r="W7390" i="8"/>
  <c r="W7391" i="8"/>
  <c r="V7391" i="8" s="1"/>
  <c r="W7392" i="8"/>
  <c r="W7393" i="8"/>
  <c r="W7394" i="8"/>
  <c r="W7395" i="8"/>
  <c r="W7396" i="8"/>
  <c r="W7397" i="8"/>
  <c r="W7398" i="8"/>
  <c r="W7399" i="8"/>
  <c r="V7399" i="8" s="1"/>
  <c r="W7400" i="8"/>
  <c r="W7401" i="8"/>
  <c r="W7402" i="8"/>
  <c r="W7403" i="8"/>
  <c r="W7404" i="8"/>
  <c r="W7405" i="8"/>
  <c r="W7406" i="8"/>
  <c r="W7407" i="8"/>
  <c r="V7407" i="8" s="1"/>
  <c r="W7408" i="8"/>
  <c r="W7409" i="8"/>
  <c r="W7410" i="8"/>
  <c r="W7411" i="8"/>
  <c r="W7412" i="8"/>
  <c r="W7413" i="8"/>
  <c r="W7414" i="8"/>
  <c r="W7415" i="8"/>
  <c r="V7415" i="8" s="1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V7431" i="8" s="1"/>
  <c r="W7432" i="8"/>
  <c r="W7433" i="8"/>
  <c r="W7434" i="8"/>
  <c r="W7435" i="8"/>
  <c r="W7436" i="8"/>
  <c r="W7437" i="8"/>
  <c r="W7438" i="8"/>
  <c r="W7439" i="8"/>
  <c r="V7439" i="8" s="1"/>
  <c r="W7440" i="8"/>
  <c r="W7441" i="8"/>
  <c r="W7442" i="8"/>
  <c r="W7443" i="8"/>
  <c r="W7444" i="8"/>
  <c r="W7445" i="8"/>
  <c r="W7446" i="8"/>
  <c r="W7447" i="8"/>
  <c r="V7447" i="8" s="1"/>
  <c r="W7448" i="8"/>
  <c r="W7449" i="8"/>
  <c r="W7450" i="8"/>
  <c r="W7451" i="8"/>
  <c r="W7452" i="8"/>
  <c r="W7453" i="8"/>
  <c r="W7454" i="8"/>
  <c r="W7455" i="8"/>
  <c r="V7455" i="8" s="1"/>
  <c r="W7456" i="8"/>
  <c r="W7457" i="8"/>
  <c r="W7458" i="8"/>
  <c r="W7459" i="8"/>
  <c r="W7460" i="8"/>
  <c r="W7461" i="8"/>
  <c r="W7462" i="8"/>
  <c r="W7463" i="8"/>
  <c r="V7463" i="8" s="1"/>
  <c r="W7464" i="8"/>
  <c r="W7465" i="8"/>
  <c r="W7466" i="8"/>
  <c r="W7467" i="8"/>
  <c r="W7468" i="8"/>
  <c r="W7469" i="8"/>
  <c r="W7470" i="8"/>
  <c r="W7471" i="8"/>
  <c r="V7471" i="8" s="1"/>
  <c r="W7472" i="8"/>
  <c r="W7473" i="8"/>
  <c r="W7474" i="8"/>
  <c r="W7475" i="8"/>
  <c r="W7476" i="8"/>
  <c r="W7477" i="8"/>
  <c r="W7478" i="8"/>
  <c r="W7479" i="8"/>
  <c r="V7479" i="8" s="1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V7495" i="8" s="1"/>
  <c r="W7496" i="8"/>
  <c r="W7497" i="8"/>
  <c r="W7498" i="8"/>
  <c r="W7499" i="8"/>
  <c r="W7500" i="8"/>
  <c r="W7501" i="8"/>
  <c r="W7502" i="8"/>
  <c r="W7503" i="8"/>
  <c r="V7503" i="8" s="1"/>
  <c r="W7504" i="8"/>
  <c r="W7505" i="8"/>
  <c r="W7506" i="8"/>
  <c r="W7507" i="8"/>
  <c r="W7508" i="8"/>
  <c r="W7509" i="8"/>
  <c r="W7510" i="8"/>
  <c r="W7511" i="8"/>
  <c r="V7511" i="8" s="1"/>
  <c r="W7512" i="8"/>
  <c r="W7513" i="8"/>
  <c r="W7514" i="8"/>
  <c r="W7515" i="8"/>
  <c r="W7516" i="8"/>
  <c r="W7517" i="8"/>
  <c r="W7518" i="8"/>
  <c r="W7519" i="8"/>
  <c r="V7519" i="8" s="1"/>
  <c r="W7520" i="8"/>
  <c r="W7521" i="8"/>
  <c r="W7522" i="8"/>
  <c r="W7523" i="8"/>
  <c r="W7524" i="8"/>
  <c r="W7525" i="8"/>
  <c r="W7526" i="8"/>
  <c r="W7527" i="8"/>
  <c r="V7527" i="8" s="1"/>
  <c r="W7528" i="8"/>
  <c r="W7529" i="8"/>
  <c r="W7530" i="8"/>
  <c r="W7531" i="8"/>
  <c r="W7532" i="8"/>
  <c r="W7533" i="8"/>
  <c r="W7534" i="8"/>
  <c r="W7535" i="8"/>
  <c r="V7535" i="8" s="1"/>
  <c r="W7536" i="8"/>
  <c r="W7537" i="8"/>
  <c r="W7538" i="8"/>
  <c r="W7539" i="8"/>
  <c r="W7540" i="8"/>
  <c r="W7541" i="8"/>
  <c r="W7542" i="8"/>
  <c r="W7543" i="8"/>
  <c r="V7543" i="8" s="1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V7559" i="8" s="1"/>
  <c r="W7560" i="8"/>
  <c r="W7561" i="8"/>
  <c r="W7562" i="8"/>
  <c r="W7563" i="8"/>
  <c r="W7564" i="8"/>
  <c r="W7565" i="8"/>
  <c r="W7566" i="8"/>
  <c r="W7567" i="8"/>
  <c r="V7567" i="8" s="1"/>
  <c r="W7568" i="8"/>
  <c r="W7569" i="8"/>
  <c r="W7570" i="8"/>
  <c r="W7571" i="8"/>
  <c r="W7572" i="8"/>
  <c r="W7573" i="8"/>
  <c r="W7574" i="8"/>
  <c r="W7575" i="8"/>
  <c r="V7575" i="8" s="1"/>
  <c r="W7576" i="8"/>
  <c r="W7577" i="8"/>
  <c r="W7578" i="8"/>
  <c r="W7579" i="8"/>
  <c r="W7580" i="8"/>
  <c r="W7581" i="8"/>
  <c r="W7582" i="8"/>
  <c r="W7583" i="8"/>
  <c r="V7583" i="8" s="1"/>
  <c r="W7584" i="8"/>
  <c r="W7585" i="8"/>
  <c r="W7586" i="8"/>
  <c r="W7587" i="8"/>
  <c r="W7588" i="8"/>
  <c r="W7589" i="8"/>
  <c r="W7590" i="8"/>
  <c r="W7591" i="8"/>
  <c r="V7591" i="8" s="1"/>
  <c r="W7592" i="8"/>
  <c r="W7593" i="8"/>
  <c r="W7594" i="8"/>
  <c r="W7595" i="8"/>
  <c r="W7596" i="8"/>
  <c r="W7597" i="8"/>
  <c r="W7598" i="8"/>
  <c r="W7599" i="8"/>
  <c r="V7599" i="8" s="1"/>
  <c r="W7600" i="8"/>
  <c r="W7601" i="8"/>
  <c r="W7602" i="8"/>
  <c r="W7603" i="8"/>
  <c r="W7604" i="8"/>
  <c r="W7605" i="8"/>
  <c r="W7606" i="8"/>
  <c r="W7607" i="8"/>
  <c r="V7607" i="8" s="1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V7623" i="8" s="1"/>
  <c r="W7624" i="8"/>
  <c r="W7625" i="8"/>
  <c r="W7626" i="8"/>
  <c r="W7627" i="8"/>
  <c r="W7628" i="8"/>
  <c r="W7629" i="8"/>
  <c r="W7630" i="8"/>
  <c r="W7631" i="8"/>
  <c r="V7631" i="8" s="1"/>
  <c r="W7632" i="8"/>
  <c r="W7633" i="8"/>
  <c r="W7634" i="8"/>
  <c r="W7635" i="8"/>
  <c r="W7636" i="8"/>
  <c r="W7637" i="8"/>
  <c r="W7638" i="8"/>
  <c r="W7639" i="8"/>
  <c r="V7639" i="8" s="1"/>
  <c r="W7640" i="8"/>
  <c r="W7641" i="8"/>
  <c r="W7642" i="8"/>
  <c r="W7643" i="8"/>
  <c r="W7644" i="8"/>
  <c r="W7645" i="8"/>
  <c r="W7646" i="8"/>
  <c r="W7647" i="8"/>
  <c r="V7647" i="8" s="1"/>
  <c r="W7648" i="8"/>
  <c r="W7649" i="8"/>
  <c r="W7650" i="8"/>
  <c r="W7651" i="8"/>
  <c r="W7652" i="8"/>
  <c r="W7653" i="8"/>
  <c r="W7654" i="8"/>
  <c r="W7655" i="8"/>
  <c r="V7655" i="8" s="1"/>
  <c r="W7656" i="8"/>
  <c r="W7657" i="8"/>
  <c r="W7658" i="8"/>
  <c r="W7659" i="8"/>
  <c r="W7660" i="8"/>
  <c r="W7661" i="8"/>
  <c r="W7662" i="8"/>
  <c r="W7663" i="8"/>
  <c r="V7663" i="8" s="1"/>
  <c r="W7664" i="8"/>
  <c r="W7665" i="8"/>
  <c r="W7666" i="8"/>
  <c r="W7667" i="8"/>
  <c r="W7668" i="8"/>
  <c r="W7669" i="8"/>
  <c r="W7670" i="8"/>
  <c r="W7671" i="8"/>
  <c r="V7671" i="8" s="1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V7687" i="8" s="1"/>
  <c r="W7688" i="8"/>
  <c r="W7689" i="8"/>
  <c r="W7690" i="8"/>
  <c r="W7691" i="8"/>
  <c r="W7692" i="8"/>
  <c r="W7693" i="8"/>
  <c r="W7694" i="8"/>
  <c r="W7695" i="8"/>
  <c r="V7695" i="8" s="1"/>
  <c r="W7696" i="8"/>
  <c r="W7697" i="8"/>
  <c r="W7698" i="8"/>
  <c r="W7699" i="8"/>
  <c r="W7700" i="8"/>
  <c r="W7701" i="8"/>
  <c r="W7702" i="8"/>
  <c r="W7703" i="8"/>
  <c r="V7703" i="8" s="1"/>
  <c r="W7704" i="8"/>
  <c r="W7705" i="8"/>
  <c r="W7706" i="8"/>
  <c r="W7707" i="8"/>
  <c r="W7708" i="8"/>
  <c r="W7709" i="8"/>
  <c r="W7710" i="8"/>
  <c r="W7711" i="8"/>
  <c r="V7711" i="8" s="1"/>
  <c r="W7712" i="8"/>
  <c r="W7713" i="8"/>
  <c r="W7714" i="8"/>
  <c r="W7715" i="8"/>
  <c r="W7716" i="8"/>
  <c r="W7717" i="8"/>
  <c r="W7718" i="8"/>
  <c r="W7719" i="8"/>
  <c r="V7719" i="8" s="1"/>
  <c r="W7720" i="8"/>
  <c r="W7721" i="8"/>
  <c r="W7722" i="8"/>
  <c r="W7723" i="8"/>
  <c r="W7724" i="8"/>
  <c r="W7725" i="8"/>
  <c r="W7726" i="8"/>
  <c r="W7727" i="8"/>
  <c r="V7727" i="8" s="1"/>
  <c r="W7728" i="8"/>
  <c r="W7729" i="8"/>
  <c r="W7730" i="8"/>
  <c r="W7731" i="8"/>
  <c r="W7732" i="8"/>
  <c r="W7733" i="8"/>
  <c r="W7734" i="8"/>
  <c r="W7735" i="8"/>
  <c r="V7735" i="8" s="1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V7751" i="8" s="1"/>
  <c r="W7752" i="8"/>
  <c r="W7753" i="8"/>
  <c r="W7754" i="8"/>
  <c r="W7755" i="8"/>
  <c r="W7756" i="8"/>
  <c r="W7757" i="8"/>
  <c r="W7758" i="8"/>
  <c r="W7759" i="8"/>
  <c r="V7759" i="8" s="1"/>
  <c r="W7760" i="8"/>
  <c r="W7761" i="8"/>
  <c r="W7762" i="8"/>
  <c r="W7763" i="8"/>
  <c r="W7764" i="8"/>
  <c r="W7765" i="8"/>
  <c r="W7766" i="8"/>
  <c r="W7767" i="8"/>
  <c r="V7767" i="8" s="1"/>
  <c r="W7768" i="8"/>
  <c r="W7769" i="8"/>
  <c r="W7770" i="8"/>
  <c r="W7771" i="8"/>
  <c r="W7772" i="8"/>
  <c r="W7773" i="8"/>
  <c r="W7774" i="8"/>
  <c r="W7775" i="8"/>
  <c r="V7775" i="8" s="1"/>
  <c r="W7776" i="8"/>
  <c r="W7777" i="8"/>
  <c r="W7778" i="8"/>
  <c r="W7779" i="8"/>
  <c r="W7780" i="8"/>
  <c r="W7781" i="8"/>
  <c r="W7782" i="8"/>
  <c r="W7783" i="8"/>
  <c r="V7783" i="8" s="1"/>
  <c r="W7784" i="8"/>
  <c r="W7785" i="8"/>
  <c r="W7786" i="8"/>
  <c r="W7787" i="8"/>
  <c r="W7788" i="8"/>
  <c r="W7789" i="8"/>
  <c r="W7790" i="8"/>
  <c r="W7791" i="8"/>
  <c r="V7791" i="8" s="1"/>
  <c r="W7792" i="8"/>
  <c r="W7793" i="8"/>
  <c r="W7794" i="8"/>
  <c r="W7795" i="8"/>
  <c r="W7796" i="8"/>
  <c r="W7797" i="8"/>
  <c r="W7798" i="8"/>
  <c r="W7799" i="8"/>
  <c r="V7799" i="8" s="1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V7815" i="8" s="1"/>
  <c r="W7816" i="8"/>
  <c r="W7817" i="8"/>
  <c r="W7818" i="8"/>
  <c r="W7819" i="8"/>
  <c r="W7820" i="8"/>
  <c r="W7821" i="8"/>
  <c r="W7822" i="8"/>
  <c r="W7823" i="8"/>
  <c r="V7823" i="8" s="1"/>
  <c r="W7824" i="8"/>
  <c r="W7825" i="8"/>
  <c r="W7826" i="8"/>
  <c r="W7827" i="8"/>
  <c r="W7828" i="8"/>
  <c r="W7829" i="8"/>
  <c r="W7830" i="8"/>
  <c r="W7831" i="8"/>
  <c r="V7831" i="8" s="1"/>
  <c r="W7832" i="8"/>
  <c r="W7833" i="8"/>
  <c r="W7834" i="8"/>
  <c r="W7835" i="8"/>
  <c r="W7836" i="8"/>
  <c r="W7837" i="8"/>
  <c r="W7838" i="8"/>
  <c r="W7839" i="8"/>
  <c r="V7839" i="8" s="1"/>
  <c r="W7840" i="8"/>
  <c r="W7841" i="8"/>
  <c r="W7842" i="8"/>
  <c r="W7843" i="8"/>
  <c r="W7844" i="8"/>
  <c r="W7845" i="8"/>
  <c r="W7846" i="8"/>
  <c r="W7847" i="8"/>
  <c r="V7847" i="8" s="1"/>
  <c r="W7848" i="8"/>
  <c r="W7849" i="8"/>
  <c r="W7850" i="8"/>
  <c r="W7851" i="8"/>
  <c r="W7852" i="8"/>
  <c r="W7853" i="8"/>
  <c r="W7854" i="8"/>
  <c r="W7855" i="8"/>
  <c r="V7855" i="8" s="1"/>
  <c r="W7856" i="8"/>
  <c r="W7857" i="8"/>
  <c r="W7858" i="8"/>
  <c r="W7859" i="8"/>
  <c r="W7860" i="8"/>
  <c r="W7861" i="8"/>
  <c r="W7862" i="8"/>
  <c r="W7863" i="8"/>
  <c r="V7863" i="8" s="1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V7879" i="8" s="1"/>
  <c r="W7880" i="8"/>
  <c r="W7881" i="8"/>
  <c r="W7882" i="8"/>
  <c r="W7883" i="8"/>
  <c r="W7884" i="8"/>
  <c r="W7885" i="8"/>
  <c r="W7886" i="8"/>
  <c r="W7887" i="8"/>
  <c r="V7887" i="8" s="1"/>
  <c r="W7888" i="8"/>
  <c r="W7889" i="8"/>
  <c r="W7890" i="8"/>
  <c r="W7891" i="8"/>
  <c r="W7892" i="8"/>
  <c r="W7893" i="8"/>
  <c r="W7894" i="8"/>
  <c r="W7895" i="8"/>
  <c r="V7895" i="8" s="1"/>
  <c r="W7896" i="8"/>
  <c r="W7897" i="8"/>
  <c r="W7898" i="8"/>
  <c r="W7899" i="8"/>
  <c r="W7900" i="8"/>
  <c r="W7901" i="8"/>
  <c r="W7902" i="8"/>
  <c r="W7903" i="8"/>
  <c r="V7903" i="8" s="1"/>
  <c r="W7904" i="8"/>
  <c r="W7905" i="8"/>
  <c r="W7906" i="8"/>
  <c r="W7907" i="8"/>
  <c r="W7908" i="8"/>
  <c r="W7909" i="8"/>
  <c r="W7910" i="8"/>
  <c r="W7911" i="8"/>
  <c r="V7911" i="8" s="1"/>
  <c r="W7912" i="8"/>
  <c r="W7913" i="8"/>
  <c r="W7914" i="8"/>
  <c r="W7915" i="8"/>
  <c r="W7916" i="8"/>
  <c r="W7917" i="8"/>
  <c r="W7918" i="8"/>
  <c r="W7919" i="8"/>
  <c r="V7919" i="8" s="1"/>
  <c r="W7920" i="8"/>
  <c r="W7921" i="8"/>
  <c r="W7922" i="8"/>
  <c r="W7923" i="8"/>
  <c r="W7924" i="8"/>
  <c r="W7925" i="8"/>
  <c r="W7926" i="8"/>
  <c r="W7927" i="8"/>
  <c r="V7927" i="8" s="1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V7943" i="8" s="1"/>
  <c r="W7944" i="8"/>
  <c r="W7945" i="8"/>
  <c r="W7946" i="8"/>
  <c r="W7947" i="8"/>
  <c r="W7948" i="8"/>
  <c r="W7949" i="8"/>
  <c r="W7950" i="8"/>
  <c r="W7951" i="8"/>
  <c r="V7951" i="8" s="1"/>
  <c r="W7952" i="8"/>
  <c r="W7953" i="8"/>
  <c r="W7954" i="8"/>
  <c r="W7955" i="8"/>
  <c r="W7956" i="8"/>
  <c r="W7957" i="8"/>
  <c r="W7958" i="8"/>
  <c r="W7959" i="8"/>
  <c r="V7959" i="8" s="1"/>
  <c r="W7960" i="8"/>
  <c r="W7961" i="8"/>
  <c r="W7962" i="8"/>
  <c r="W7963" i="8"/>
  <c r="W7964" i="8"/>
  <c r="W7965" i="8"/>
  <c r="W7966" i="8"/>
  <c r="W7967" i="8"/>
  <c r="V7967" i="8" s="1"/>
  <c r="W7968" i="8"/>
  <c r="W7969" i="8"/>
  <c r="W7970" i="8"/>
  <c r="W7971" i="8"/>
  <c r="W7972" i="8"/>
  <c r="W7973" i="8"/>
  <c r="W7974" i="8"/>
  <c r="W7975" i="8"/>
  <c r="V7975" i="8" s="1"/>
  <c r="W7976" i="8"/>
  <c r="W7977" i="8"/>
  <c r="W7978" i="8"/>
  <c r="W7979" i="8"/>
  <c r="W7980" i="8"/>
  <c r="W7981" i="8"/>
  <c r="W7982" i="8"/>
  <c r="W7983" i="8"/>
  <c r="V7983" i="8" s="1"/>
  <c r="W7984" i="8"/>
  <c r="W7985" i="8"/>
  <c r="W7986" i="8"/>
  <c r="W7987" i="8"/>
  <c r="W7988" i="8"/>
  <c r="W7989" i="8"/>
  <c r="W7990" i="8"/>
  <c r="W7991" i="8"/>
  <c r="V7991" i="8" s="1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V8007" i="8" s="1"/>
  <c r="W8008" i="8"/>
  <c r="W8009" i="8"/>
  <c r="W8010" i="8"/>
  <c r="W8011" i="8"/>
  <c r="W8012" i="8"/>
  <c r="W8013" i="8"/>
  <c r="W8014" i="8"/>
  <c r="W8015" i="8"/>
  <c r="V8015" i="8" s="1"/>
  <c r="W8016" i="8"/>
  <c r="W8017" i="8"/>
  <c r="W8018" i="8"/>
  <c r="W8019" i="8"/>
  <c r="W8020" i="8"/>
  <c r="W8021" i="8"/>
  <c r="W8022" i="8"/>
  <c r="W8023" i="8"/>
  <c r="V8023" i="8" s="1"/>
  <c r="W8024" i="8"/>
  <c r="W8025" i="8"/>
  <c r="W8026" i="8"/>
  <c r="W8027" i="8"/>
  <c r="W8028" i="8"/>
  <c r="W8029" i="8"/>
  <c r="W8030" i="8"/>
  <c r="W8031" i="8"/>
  <c r="V8031" i="8" s="1"/>
  <c r="W8032" i="8"/>
  <c r="W8033" i="8"/>
  <c r="W8034" i="8"/>
  <c r="W8035" i="8"/>
  <c r="W8036" i="8"/>
  <c r="W8037" i="8"/>
  <c r="W8038" i="8"/>
  <c r="W8039" i="8"/>
  <c r="V8039" i="8" s="1"/>
  <c r="W8040" i="8"/>
  <c r="W8041" i="8"/>
  <c r="W8042" i="8"/>
  <c r="W8043" i="8"/>
  <c r="W8044" i="8"/>
  <c r="W8045" i="8"/>
  <c r="W8046" i="8"/>
  <c r="W8047" i="8"/>
  <c r="V8047" i="8" s="1"/>
  <c r="W8048" i="8"/>
  <c r="W8049" i="8"/>
  <c r="W8050" i="8"/>
  <c r="W8051" i="8"/>
  <c r="W8052" i="8"/>
  <c r="W8053" i="8"/>
  <c r="W8054" i="8"/>
  <c r="W8055" i="8"/>
  <c r="V8055" i="8" s="1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V8071" i="8" s="1"/>
  <c r="W8072" i="8"/>
  <c r="W8073" i="8"/>
  <c r="W8074" i="8"/>
  <c r="W8075" i="8"/>
  <c r="W8076" i="8"/>
  <c r="W8077" i="8"/>
  <c r="W8078" i="8"/>
  <c r="W8079" i="8"/>
  <c r="V8079" i="8" s="1"/>
  <c r="W8080" i="8"/>
  <c r="W8081" i="8"/>
  <c r="W8082" i="8"/>
  <c r="W8083" i="8"/>
  <c r="W8084" i="8"/>
  <c r="W8085" i="8"/>
  <c r="W8086" i="8"/>
  <c r="W8087" i="8"/>
  <c r="V8087" i="8" s="1"/>
  <c r="W8088" i="8"/>
  <c r="W8089" i="8"/>
  <c r="W8090" i="8"/>
  <c r="W8091" i="8"/>
  <c r="W8092" i="8"/>
  <c r="W8093" i="8"/>
  <c r="W8094" i="8"/>
  <c r="W8095" i="8"/>
  <c r="V8095" i="8" s="1"/>
  <c r="W8096" i="8"/>
  <c r="W8097" i="8"/>
  <c r="W8098" i="8"/>
  <c r="W8099" i="8"/>
  <c r="W8100" i="8"/>
  <c r="W8101" i="8"/>
  <c r="W8102" i="8"/>
  <c r="W8103" i="8"/>
  <c r="V8103" i="8" s="1"/>
  <c r="W8104" i="8"/>
  <c r="W8105" i="8"/>
  <c r="W8106" i="8"/>
  <c r="W8107" i="8"/>
  <c r="W8108" i="8"/>
  <c r="W8109" i="8"/>
  <c r="W8110" i="8"/>
  <c r="W8111" i="8"/>
  <c r="V8111" i="8" s="1"/>
  <c r="W8112" i="8"/>
  <c r="W8113" i="8"/>
  <c r="W8114" i="8"/>
  <c r="W8115" i="8"/>
  <c r="W8116" i="8"/>
  <c r="W8117" i="8"/>
  <c r="W8118" i="8"/>
  <c r="W8119" i="8"/>
  <c r="V8119" i="8" s="1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V8135" i="8" s="1"/>
  <c r="W8136" i="8"/>
  <c r="W8137" i="8"/>
  <c r="W8138" i="8"/>
  <c r="W8139" i="8"/>
  <c r="W8140" i="8"/>
  <c r="W8141" i="8"/>
  <c r="W8142" i="8"/>
  <c r="W8143" i="8"/>
  <c r="V8143" i="8" s="1"/>
  <c r="W8144" i="8"/>
  <c r="W8145" i="8"/>
  <c r="W8146" i="8"/>
  <c r="W8147" i="8"/>
  <c r="W8148" i="8"/>
  <c r="W8149" i="8"/>
  <c r="W8150" i="8"/>
  <c r="W8151" i="8"/>
  <c r="V8151" i="8" s="1"/>
  <c r="W8152" i="8"/>
  <c r="W8153" i="8"/>
  <c r="W8154" i="8"/>
  <c r="W8155" i="8"/>
  <c r="W8156" i="8"/>
  <c r="W8157" i="8"/>
  <c r="W8158" i="8"/>
  <c r="W8159" i="8"/>
  <c r="V8159" i="8" s="1"/>
  <c r="W8160" i="8"/>
  <c r="W8161" i="8"/>
  <c r="W8162" i="8"/>
  <c r="W8163" i="8"/>
  <c r="W8164" i="8"/>
  <c r="W8165" i="8"/>
  <c r="W8166" i="8"/>
  <c r="W8167" i="8"/>
  <c r="V8167" i="8" s="1"/>
  <c r="W8168" i="8"/>
  <c r="W8169" i="8"/>
  <c r="W8170" i="8"/>
  <c r="W8171" i="8"/>
  <c r="W8172" i="8"/>
  <c r="W8173" i="8"/>
  <c r="W8174" i="8"/>
  <c r="W8175" i="8"/>
  <c r="V8175" i="8" s="1"/>
  <c r="W8176" i="8"/>
  <c r="W8177" i="8"/>
  <c r="W8178" i="8"/>
  <c r="W8179" i="8"/>
  <c r="W8180" i="8"/>
  <c r="W8181" i="8"/>
  <c r="W8182" i="8"/>
  <c r="W8183" i="8"/>
  <c r="V8183" i="8" s="1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V8199" i="8" s="1"/>
  <c r="W8200" i="8"/>
  <c r="V8200" i="8" s="1"/>
  <c r="W8201" i="8"/>
  <c r="W8202" i="8"/>
  <c r="W8203" i="8"/>
  <c r="W8204" i="8"/>
  <c r="W8205" i="8"/>
  <c r="W8206" i="8"/>
  <c r="W8207" i="8"/>
  <c r="V8207" i="8" s="1"/>
  <c r="W8208" i="8"/>
  <c r="W8209" i="8"/>
  <c r="W8210" i="8"/>
  <c r="W8211" i="8"/>
  <c r="W8212" i="8"/>
  <c r="W8213" i="8"/>
  <c r="W8214" i="8"/>
  <c r="W8215" i="8"/>
  <c r="V8215" i="8" s="1"/>
  <c r="W8216" i="8"/>
  <c r="W8217" i="8"/>
  <c r="W8218" i="8"/>
  <c r="W8219" i="8"/>
  <c r="W8220" i="8"/>
  <c r="W8221" i="8"/>
  <c r="W8222" i="8"/>
  <c r="W8223" i="8"/>
  <c r="V8223" i="8" s="1"/>
  <c r="W8224" i="8"/>
  <c r="W8225" i="8"/>
  <c r="W8226" i="8"/>
  <c r="W8227" i="8"/>
  <c r="W8228" i="8"/>
  <c r="W8229" i="8"/>
  <c r="W8230" i="8"/>
  <c r="W8231" i="8"/>
  <c r="V8231" i="8" s="1"/>
  <c r="W8232" i="8"/>
  <c r="W8233" i="8"/>
  <c r="W8234" i="8"/>
  <c r="W8235" i="8"/>
  <c r="W8236" i="8"/>
  <c r="W8237" i="8"/>
  <c r="W8238" i="8"/>
  <c r="W8239" i="8"/>
  <c r="V8239" i="8" s="1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V8255" i="8" s="1"/>
  <c r="W8256" i="8"/>
  <c r="W8257" i="8"/>
  <c r="W8258" i="8"/>
  <c r="W8259" i="8"/>
  <c r="W8260" i="8"/>
  <c r="W8261" i="8"/>
  <c r="W8262" i="8"/>
  <c r="W8263" i="8"/>
  <c r="V8263" i="8" s="1"/>
  <c r="W8264" i="8"/>
  <c r="V8264" i="8" s="1"/>
  <c r="W8265" i="8"/>
  <c r="W8266" i="8"/>
  <c r="W8267" i="8"/>
  <c r="W8268" i="8"/>
  <c r="W8269" i="8"/>
  <c r="W8270" i="8"/>
  <c r="W8271" i="8"/>
  <c r="V8271" i="8" s="1"/>
  <c r="W8272" i="8"/>
  <c r="W8273" i="8"/>
  <c r="W8274" i="8"/>
  <c r="W8275" i="8"/>
  <c r="W8276" i="8"/>
  <c r="W8277" i="8"/>
  <c r="W8278" i="8"/>
  <c r="W8279" i="8"/>
  <c r="V8279" i="8" s="1"/>
  <c r="W8280" i="8"/>
  <c r="V8280" i="8" s="1"/>
  <c r="W8281" i="8"/>
  <c r="W8282" i="8"/>
  <c r="W8283" i="8"/>
  <c r="W8284" i="8"/>
  <c r="W8285" i="8"/>
  <c r="W8286" i="8"/>
  <c r="W8287" i="8"/>
  <c r="V8287" i="8" s="1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V8303" i="8" s="1"/>
  <c r="W8304" i="8"/>
  <c r="W8305" i="8"/>
  <c r="W8306" i="8"/>
  <c r="W8307" i="8"/>
  <c r="W8308" i="8"/>
  <c r="W8309" i="8"/>
  <c r="W8310" i="8"/>
  <c r="W8311" i="8"/>
  <c r="V8311" i="8" s="1"/>
  <c r="W8312" i="8"/>
  <c r="W8313" i="8"/>
  <c r="W8314" i="8"/>
  <c r="W8315" i="8"/>
  <c r="W8316" i="8"/>
  <c r="W8317" i="8"/>
  <c r="W8318" i="8"/>
  <c r="W8319" i="8"/>
  <c r="V8319" i="8" s="1"/>
  <c r="W8320" i="8"/>
  <c r="W8321" i="8"/>
  <c r="W8322" i="8"/>
  <c r="W8323" i="8"/>
  <c r="W8324" i="8"/>
  <c r="W8325" i="8"/>
  <c r="W8326" i="8"/>
  <c r="W8327" i="8"/>
  <c r="V8327" i="8" s="1"/>
  <c r="W8328" i="8"/>
  <c r="V8328" i="8" s="1"/>
  <c r="W8329" i="8"/>
  <c r="W8330" i="8"/>
  <c r="W8331" i="8"/>
  <c r="W8332" i="8"/>
  <c r="W8333" i="8"/>
  <c r="W8334" i="8"/>
  <c r="W8335" i="8"/>
  <c r="V8335" i="8" s="1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V8351" i="8" s="1"/>
  <c r="W8352" i="8"/>
  <c r="W8353" i="8"/>
  <c r="W8354" i="8"/>
  <c r="W8355" i="8"/>
  <c r="W8356" i="8"/>
  <c r="W8357" i="8"/>
  <c r="W8358" i="8"/>
  <c r="W8359" i="8"/>
  <c r="V8359" i="8" s="1"/>
  <c r="W8360" i="8"/>
  <c r="V8360" i="8" s="1"/>
  <c r="W8361" i="8"/>
  <c r="W8362" i="8"/>
  <c r="W8363" i="8"/>
  <c r="W8364" i="8"/>
  <c r="W8365" i="8"/>
  <c r="W8366" i="8"/>
  <c r="W8367" i="8"/>
  <c r="V8367" i="8" s="1"/>
  <c r="W8368" i="8"/>
  <c r="W8369" i="8"/>
  <c r="W8370" i="8"/>
  <c r="W8371" i="8"/>
  <c r="W8372" i="8"/>
  <c r="W8373" i="8"/>
  <c r="W8374" i="8"/>
  <c r="W8375" i="8"/>
  <c r="V8375" i="8" s="1"/>
  <c r="W8376" i="8"/>
  <c r="W8377" i="8"/>
  <c r="W8378" i="8"/>
  <c r="W8379" i="8"/>
  <c r="W8380" i="8"/>
  <c r="W8381" i="8"/>
  <c r="W8382" i="8"/>
  <c r="W8383" i="8"/>
  <c r="V8383" i="8" s="1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V8399" i="8" s="1"/>
  <c r="W8400" i="8"/>
  <c r="W8401" i="8"/>
  <c r="W8402" i="8"/>
  <c r="W8403" i="8"/>
  <c r="W8404" i="8"/>
  <c r="W8405" i="8"/>
  <c r="W8406" i="8"/>
  <c r="W8407" i="8"/>
  <c r="V8407" i="8" s="1"/>
  <c r="W8408" i="8"/>
  <c r="V8408" i="8" s="1"/>
  <c r="W8409" i="8"/>
  <c r="W8410" i="8"/>
  <c r="W8411" i="8"/>
  <c r="W8412" i="8"/>
  <c r="W8413" i="8"/>
  <c r="W8414" i="8"/>
  <c r="W8415" i="8"/>
  <c r="V8415" i="8" s="1"/>
  <c r="W8416" i="8"/>
  <c r="W8417" i="8"/>
  <c r="W8418" i="8"/>
  <c r="W8419" i="8"/>
  <c r="W8420" i="8"/>
  <c r="W8421" i="8"/>
  <c r="W8422" i="8"/>
  <c r="W8423" i="8"/>
  <c r="V8423" i="8" s="1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V8439" i="8" s="1"/>
  <c r="W8440" i="8"/>
  <c r="W8441" i="8"/>
  <c r="W8442" i="8"/>
  <c r="W8443" i="8"/>
  <c r="W8444" i="8"/>
  <c r="W8445" i="8"/>
  <c r="W8446" i="8"/>
  <c r="W8447" i="8"/>
  <c r="V8447" i="8" s="1"/>
  <c r="W8448" i="8"/>
  <c r="W8449" i="8"/>
  <c r="W8450" i="8"/>
  <c r="W8451" i="8"/>
  <c r="W8452" i="8"/>
  <c r="W8453" i="8"/>
  <c r="W8454" i="8"/>
  <c r="W8455" i="8"/>
  <c r="V8455" i="8" s="1"/>
  <c r="W8456" i="8"/>
  <c r="V8456" i="8" s="1"/>
  <c r="W8457" i="8"/>
  <c r="W8458" i="8"/>
  <c r="W8459" i="8"/>
  <c r="W8460" i="8"/>
  <c r="W8461" i="8"/>
  <c r="W8462" i="8"/>
  <c r="W8463" i="8"/>
  <c r="V8463" i="8" s="1"/>
  <c r="W8464" i="8"/>
  <c r="W8465" i="8"/>
  <c r="W8466" i="8"/>
  <c r="W8467" i="8"/>
  <c r="W8468" i="8"/>
  <c r="W8469" i="8"/>
  <c r="W8470" i="8"/>
  <c r="W8471" i="8"/>
  <c r="V8471" i="8" s="1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V8487" i="8" s="1"/>
  <c r="W8488" i="8"/>
  <c r="V8488" i="8" s="1"/>
  <c r="W8489" i="8"/>
  <c r="W8490" i="8"/>
  <c r="W8491" i="8"/>
  <c r="W8492" i="8"/>
  <c r="W8493" i="8"/>
  <c r="W8494" i="8"/>
  <c r="W8495" i="8"/>
  <c r="V8495" i="8" s="1"/>
  <c r="W8496" i="8"/>
  <c r="W8497" i="8"/>
  <c r="W8498" i="8"/>
  <c r="W8499" i="8"/>
  <c r="W8500" i="8"/>
  <c r="W8501" i="8"/>
  <c r="W8502" i="8"/>
  <c r="W8503" i="8"/>
  <c r="V8503" i="8" s="1"/>
  <c r="W8504" i="8"/>
  <c r="W8505" i="8"/>
  <c r="W8506" i="8"/>
  <c r="W8507" i="8"/>
  <c r="W8508" i="8"/>
  <c r="W8509" i="8"/>
  <c r="W8510" i="8"/>
  <c r="W8511" i="8"/>
  <c r="V8511" i="8" s="1"/>
  <c r="W8512" i="8"/>
  <c r="W8513" i="8"/>
  <c r="W8514" i="8"/>
  <c r="W8515" i="8"/>
  <c r="W8516" i="8"/>
  <c r="W8517" i="8"/>
  <c r="W8518" i="8"/>
  <c r="W8519" i="8"/>
  <c r="V8519" i="8" s="1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V8535" i="8" s="1"/>
  <c r="W8536" i="8"/>
  <c r="V8536" i="8" s="1"/>
  <c r="W8537" i="8"/>
  <c r="W8538" i="8"/>
  <c r="W8539" i="8"/>
  <c r="W8540" i="8"/>
  <c r="W8541" i="8"/>
  <c r="W8542" i="8"/>
  <c r="W8543" i="8"/>
  <c r="V8543" i="8" s="1"/>
  <c r="W8544" i="8"/>
  <c r="W8545" i="8"/>
  <c r="W8546" i="8"/>
  <c r="W8547" i="8"/>
  <c r="W8548" i="8"/>
  <c r="W8549" i="8"/>
  <c r="W8550" i="8"/>
  <c r="W8551" i="8"/>
  <c r="V8551" i="8" s="1"/>
  <c r="W8552" i="8"/>
  <c r="V8552" i="8" s="1"/>
  <c r="W8553" i="8"/>
  <c r="W8554" i="8"/>
  <c r="W8555" i="8"/>
  <c r="W8556" i="8"/>
  <c r="W8557" i="8"/>
  <c r="W8558" i="8"/>
  <c r="W8559" i="8"/>
  <c r="V8559" i="8" s="1"/>
  <c r="W8560" i="8"/>
  <c r="W8561" i="8"/>
  <c r="W8562" i="8"/>
  <c r="W8563" i="8"/>
  <c r="W8564" i="8"/>
  <c r="W8565" i="8"/>
  <c r="W8566" i="8"/>
  <c r="W8567" i="8"/>
  <c r="V8567" i="8" s="1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V8583" i="8" s="1"/>
  <c r="W8584" i="8"/>
  <c r="V8584" i="8" s="1"/>
  <c r="W8585" i="8"/>
  <c r="W8586" i="8"/>
  <c r="W8587" i="8"/>
  <c r="W8588" i="8"/>
  <c r="W8589" i="8"/>
  <c r="W8590" i="8"/>
  <c r="W8591" i="8"/>
  <c r="V8591" i="8" s="1"/>
  <c r="W8592" i="8"/>
  <c r="V8592" i="8" s="1"/>
  <c r="W8593" i="8"/>
  <c r="W8594" i="8"/>
  <c r="W8595" i="8"/>
  <c r="W8596" i="8"/>
  <c r="W8597" i="8"/>
  <c r="W8598" i="8"/>
  <c r="W8599" i="8"/>
  <c r="V8599" i="8" s="1"/>
  <c r="W8600" i="8"/>
  <c r="V8600" i="8" s="1"/>
  <c r="W8601" i="8"/>
  <c r="W8602" i="8"/>
  <c r="W8603" i="8"/>
  <c r="W8604" i="8"/>
  <c r="W8605" i="8"/>
  <c r="W8606" i="8"/>
  <c r="W8607" i="8"/>
  <c r="V8607" i="8" s="1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V8623" i="8" s="1"/>
  <c r="W8624" i="8"/>
  <c r="V8624" i="8" s="1"/>
  <c r="W8625" i="8"/>
  <c r="W8626" i="8"/>
  <c r="W8627" i="8"/>
  <c r="W8628" i="8"/>
  <c r="W8629" i="8"/>
  <c r="W8630" i="8"/>
  <c r="W8631" i="8"/>
  <c r="V8631" i="8" s="1"/>
  <c r="W8632" i="8"/>
  <c r="W8633" i="8"/>
  <c r="W8634" i="8"/>
  <c r="W8635" i="8"/>
  <c r="W8636" i="8"/>
  <c r="W8637" i="8"/>
  <c r="W8638" i="8"/>
  <c r="W8639" i="8"/>
  <c r="V8639" i="8" s="1"/>
  <c r="W8640" i="8"/>
  <c r="W8641" i="8"/>
  <c r="W8642" i="8"/>
  <c r="W8643" i="8"/>
  <c r="W8644" i="8"/>
  <c r="W8645" i="8"/>
  <c r="W8646" i="8"/>
  <c r="W8647" i="8"/>
  <c r="V8647" i="8" s="1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V8663" i="8" s="1"/>
  <c r="W8664" i="8"/>
  <c r="V8664" i="8" s="1"/>
  <c r="W8665" i="8"/>
  <c r="W8666" i="8"/>
  <c r="W8667" i="8"/>
  <c r="W8668" i="8"/>
  <c r="W8669" i="8"/>
  <c r="W8670" i="8"/>
  <c r="W8671" i="8"/>
  <c r="V8671" i="8" s="1"/>
  <c r="W8672" i="8"/>
  <c r="W8673" i="8"/>
  <c r="W8674" i="8"/>
  <c r="W8675" i="8"/>
  <c r="W8676" i="8"/>
  <c r="W8677" i="8"/>
  <c r="W8678" i="8"/>
  <c r="W8679" i="8"/>
  <c r="V8679" i="8" s="1"/>
  <c r="W8680" i="8"/>
  <c r="V8680" i="8" s="1"/>
  <c r="W8681" i="8"/>
  <c r="W8682" i="8"/>
  <c r="W8683" i="8"/>
  <c r="W8684" i="8"/>
  <c r="W8685" i="8"/>
  <c r="W8686" i="8"/>
  <c r="W8687" i="8"/>
  <c r="V8687" i="8" s="1"/>
  <c r="W8688" i="8"/>
  <c r="V8688" i="8" s="1"/>
  <c r="W8689" i="8"/>
  <c r="W8690" i="8"/>
  <c r="W8691" i="8"/>
  <c r="W8692" i="8"/>
  <c r="W8693" i="8"/>
  <c r="W8694" i="8"/>
  <c r="W8695" i="8"/>
  <c r="V8695" i="8" s="1"/>
  <c r="W8696" i="8"/>
  <c r="W8697" i="8"/>
  <c r="W8698" i="8"/>
  <c r="W8699" i="8"/>
  <c r="W8700" i="8"/>
  <c r="W8701" i="8"/>
  <c r="W8702" i="8"/>
  <c r="W8703" i="8"/>
  <c r="V8703" i="8" s="1"/>
  <c r="W8704" i="8"/>
  <c r="W8705" i="8"/>
  <c r="W8706" i="8"/>
  <c r="W8707" i="8"/>
  <c r="W8708" i="8"/>
  <c r="W8709" i="8"/>
  <c r="W8710" i="8"/>
  <c r="W8711" i="8"/>
  <c r="V8711" i="8" s="1"/>
  <c r="W8712" i="8"/>
  <c r="V8712" i="8" s="1"/>
  <c r="W8713" i="8"/>
  <c r="W8714" i="8"/>
  <c r="W8715" i="8"/>
  <c r="W8716" i="8"/>
  <c r="W8717" i="8"/>
  <c r="W8718" i="8"/>
  <c r="W8719" i="8"/>
  <c r="V8719" i="8" s="1"/>
  <c r="W8720" i="8"/>
  <c r="V8720" i="8" s="1"/>
  <c r="W8721" i="8"/>
  <c r="W8722" i="8"/>
  <c r="W8723" i="8"/>
  <c r="W8724" i="8"/>
  <c r="W8725" i="8"/>
  <c r="W8726" i="8"/>
  <c r="W8727" i="8"/>
  <c r="V8727" i="8" s="1"/>
  <c r="W8728" i="8"/>
  <c r="V8728" i="8" s="1"/>
  <c r="W8729" i="8"/>
  <c r="W8730" i="8"/>
  <c r="W8731" i="8"/>
  <c r="W8732" i="8"/>
  <c r="W8733" i="8"/>
  <c r="W8734" i="8"/>
  <c r="W8735" i="8"/>
  <c r="V8735" i="8" s="1"/>
  <c r="W8736" i="8"/>
  <c r="V8736" i="8" s="1"/>
  <c r="W8737" i="8"/>
  <c r="W8738" i="8"/>
  <c r="W8739" i="8"/>
  <c r="W8740" i="8"/>
  <c r="W8741" i="8"/>
  <c r="W8742" i="8"/>
  <c r="W8743" i="8"/>
  <c r="V8743" i="8" s="1"/>
  <c r="W8744" i="8"/>
  <c r="V8744" i="8" s="1"/>
  <c r="W8745" i="8"/>
  <c r="W8746" i="8"/>
  <c r="W8747" i="8"/>
  <c r="W8748" i="8"/>
  <c r="W8749" i="8"/>
  <c r="W8750" i="8"/>
  <c r="W8751" i="8"/>
  <c r="V8751" i="8" s="1"/>
  <c r="W8752" i="8"/>
  <c r="V8752" i="8" s="1"/>
  <c r="W8753" i="8"/>
  <c r="W8754" i="8"/>
  <c r="W8755" i="8"/>
  <c r="W8756" i="8"/>
  <c r="W8757" i="8"/>
  <c r="W8758" i="8"/>
  <c r="W8759" i="8"/>
  <c r="V8759" i="8" s="1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V8775" i="8" s="1"/>
  <c r="W8776" i="8"/>
  <c r="V8776" i="8" s="1"/>
  <c r="W8777" i="8"/>
  <c r="W8778" i="8"/>
  <c r="W8779" i="8"/>
  <c r="W8780" i="8"/>
  <c r="W8781" i="8"/>
  <c r="W8782" i="8"/>
  <c r="W8783" i="8"/>
  <c r="V8783" i="8" s="1"/>
  <c r="W8784" i="8"/>
  <c r="V8784" i="8" s="1"/>
  <c r="W8785" i="8"/>
  <c r="W8786" i="8"/>
  <c r="W8787" i="8"/>
  <c r="W8788" i="8"/>
  <c r="W8789" i="8"/>
  <c r="W8790" i="8"/>
  <c r="W8791" i="8"/>
  <c r="V8791" i="8" s="1"/>
  <c r="W8792" i="8"/>
  <c r="V8792" i="8" s="1"/>
  <c r="W8793" i="8"/>
  <c r="W8794" i="8"/>
  <c r="W8795" i="8"/>
  <c r="W8796" i="8"/>
  <c r="W8797" i="8"/>
  <c r="W8798" i="8"/>
  <c r="W8799" i="8"/>
  <c r="V8799" i="8" s="1"/>
  <c r="W8800" i="8"/>
  <c r="V8800" i="8" s="1"/>
  <c r="W8801" i="8"/>
  <c r="W8802" i="8"/>
  <c r="W8803" i="8"/>
  <c r="W8804" i="8"/>
  <c r="W8805" i="8"/>
  <c r="W8806" i="8"/>
  <c r="W8807" i="8"/>
  <c r="V8807" i="8" s="1"/>
  <c r="W8808" i="8"/>
  <c r="V8808" i="8" s="1"/>
  <c r="W8809" i="8"/>
  <c r="W8810" i="8"/>
  <c r="W8811" i="8"/>
  <c r="W8812" i="8"/>
  <c r="W8813" i="8"/>
  <c r="W8814" i="8"/>
  <c r="W8815" i="8"/>
  <c r="V8815" i="8" s="1"/>
  <c r="W8816" i="8"/>
  <c r="V8816" i="8" s="1"/>
  <c r="W8817" i="8"/>
  <c r="W8818" i="8"/>
  <c r="W8819" i="8"/>
  <c r="W8820" i="8"/>
  <c r="W8821" i="8"/>
  <c r="W8822" i="8"/>
  <c r="W8823" i="8"/>
  <c r="V8823" i="8" s="1"/>
  <c r="W8824" i="8"/>
  <c r="W8825" i="8"/>
  <c r="W8826" i="8"/>
  <c r="W8827" i="8"/>
  <c r="W8828" i="8"/>
  <c r="W8829" i="8"/>
  <c r="W8830" i="8"/>
  <c r="W8831" i="8"/>
  <c r="V8831" i="8" s="1"/>
  <c r="W8832" i="8"/>
  <c r="W8833" i="8"/>
  <c r="W8834" i="8"/>
  <c r="W8835" i="8"/>
  <c r="W8836" i="8"/>
  <c r="W8837" i="8"/>
  <c r="W8838" i="8"/>
  <c r="W8839" i="8"/>
  <c r="V8839" i="8" s="1"/>
  <c r="W8840" i="8"/>
  <c r="V8840" i="8" s="1"/>
  <c r="W8841" i="8"/>
  <c r="W8842" i="8"/>
  <c r="W8843" i="8"/>
  <c r="W8844" i="8"/>
  <c r="W8845" i="8"/>
  <c r="W8846" i="8"/>
  <c r="W8847" i="8"/>
  <c r="V8847" i="8" s="1"/>
  <c r="W8848" i="8"/>
  <c r="V8848" i="8" s="1"/>
  <c r="W8849" i="8"/>
  <c r="W8850" i="8"/>
  <c r="W8851" i="8"/>
  <c r="W8852" i="8"/>
  <c r="W8853" i="8"/>
  <c r="W8854" i="8"/>
  <c r="W8855" i="8"/>
  <c r="V8855" i="8" s="1"/>
  <c r="W8856" i="8"/>
  <c r="V8856" i="8" s="1"/>
  <c r="W8857" i="8"/>
  <c r="W8858" i="8"/>
  <c r="W8859" i="8"/>
  <c r="W8860" i="8"/>
  <c r="W8861" i="8"/>
  <c r="W8862" i="8"/>
  <c r="W8863" i="8"/>
  <c r="V8863" i="8" s="1"/>
  <c r="W8864" i="8"/>
  <c r="V8864" i="8" s="1"/>
  <c r="W8865" i="8"/>
  <c r="W8866" i="8"/>
  <c r="W8867" i="8"/>
  <c r="W8868" i="8"/>
  <c r="W8869" i="8"/>
  <c r="W8870" i="8"/>
  <c r="W8871" i="8"/>
  <c r="V8871" i="8" s="1"/>
  <c r="W8872" i="8"/>
  <c r="V8872" i="8" s="1"/>
  <c r="W8873" i="8"/>
  <c r="W8874" i="8"/>
  <c r="W8875" i="8"/>
  <c r="W8876" i="8"/>
  <c r="W8877" i="8"/>
  <c r="W8878" i="8"/>
  <c r="W8879" i="8"/>
  <c r="V8879" i="8" s="1"/>
  <c r="W8880" i="8"/>
  <c r="V8880" i="8" s="1"/>
  <c r="W8881" i="8"/>
  <c r="W8882" i="8"/>
  <c r="W8883" i="8"/>
  <c r="W8884" i="8"/>
  <c r="W8885" i="8"/>
  <c r="W8886" i="8"/>
  <c r="W8887" i="8"/>
  <c r="V8887" i="8" s="1"/>
  <c r="W8888" i="8"/>
  <c r="W8889" i="8"/>
  <c r="W8890" i="8"/>
  <c r="W8891" i="8"/>
  <c r="W8892" i="8"/>
  <c r="W8893" i="8"/>
  <c r="W8894" i="8"/>
  <c r="W8895" i="8"/>
  <c r="V8895" i="8" s="1"/>
  <c r="W8896" i="8"/>
  <c r="W8897" i="8"/>
  <c r="W8898" i="8"/>
  <c r="W8899" i="8"/>
  <c r="W8900" i="8"/>
  <c r="W8901" i="8"/>
  <c r="W8902" i="8"/>
  <c r="W8903" i="8"/>
  <c r="V8903" i="8" s="1"/>
  <c r="W8904" i="8"/>
  <c r="V8904" i="8" s="1"/>
  <c r="W8905" i="8"/>
  <c r="W8906" i="8"/>
  <c r="W8907" i="8"/>
  <c r="W8908" i="8"/>
  <c r="W8909" i="8"/>
  <c r="W8910" i="8"/>
  <c r="W8911" i="8"/>
  <c r="V8911" i="8" s="1"/>
  <c r="W8912" i="8"/>
  <c r="V8912" i="8" s="1"/>
  <c r="W8913" i="8"/>
  <c r="W8914" i="8"/>
  <c r="W8915" i="8"/>
  <c r="W8916" i="8"/>
  <c r="W8917" i="8"/>
  <c r="W8918" i="8"/>
  <c r="W8919" i="8"/>
  <c r="V8919" i="8" s="1"/>
  <c r="W8920" i="8"/>
  <c r="V8920" i="8" s="1"/>
  <c r="W8921" i="8"/>
  <c r="W8922" i="8"/>
  <c r="W8923" i="8"/>
  <c r="W8924" i="8"/>
  <c r="W8925" i="8"/>
  <c r="W8926" i="8"/>
  <c r="W8927" i="8"/>
  <c r="V8927" i="8" s="1"/>
  <c r="W8928" i="8"/>
  <c r="V8928" i="8" s="1"/>
  <c r="W8929" i="8"/>
  <c r="W8930" i="8"/>
  <c r="W8931" i="8"/>
  <c r="W8932" i="8"/>
  <c r="W8933" i="8"/>
  <c r="W8934" i="8"/>
  <c r="W8935" i="8"/>
  <c r="V8935" i="8" s="1"/>
  <c r="W8936" i="8"/>
  <c r="V8936" i="8" s="1"/>
  <c r="W8937" i="8"/>
  <c r="W8938" i="8"/>
  <c r="W8939" i="8"/>
  <c r="W8940" i="8"/>
  <c r="W8941" i="8"/>
  <c r="W8942" i="8"/>
  <c r="W8943" i="8"/>
  <c r="V8943" i="8" s="1"/>
  <c r="W8944" i="8"/>
  <c r="V8944" i="8" s="1"/>
  <c r="W8945" i="8"/>
  <c r="W8946" i="8"/>
  <c r="W8947" i="8"/>
  <c r="W8948" i="8"/>
  <c r="W8949" i="8"/>
  <c r="W8950" i="8"/>
  <c r="W8951" i="8"/>
  <c r="V8951" i="8" s="1"/>
  <c r="W8952" i="8"/>
  <c r="W8953" i="8"/>
  <c r="W8954" i="8"/>
  <c r="W8955" i="8"/>
  <c r="W8956" i="8"/>
  <c r="W8957" i="8"/>
  <c r="W8958" i="8"/>
  <c r="W8959" i="8"/>
  <c r="V8959" i="8" s="1"/>
  <c r="W8960" i="8"/>
  <c r="W8961" i="8"/>
  <c r="W8962" i="8"/>
  <c r="W8963" i="8"/>
  <c r="W8964" i="8"/>
  <c r="W8965" i="8"/>
  <c r="W8966" i="8"/>
  <c r="W8967" i="8"/>
  <c r="V8967" i="8" s="1"/>
  <c r="W8968" i="8"/>
  <c r="V8968" i="8" s="1"/>
  <c r="W8969" i="8"/>
  <c r="W8970" i="8"/>
  <c r="W8971" i="8"/>
  <c r="W8972" i="8"/>
  <c r="W8973" i="8"/>
  <c r="W8974" i="8"/>
  <c r="W8975" i="8"/>
  <c r="V8975" i="8" s="1"/>
  <c r="W8976" i="8"/>
  <c r="V8976" i="8" s="1"/>
  <c r="W8977" i="8"/>
  <c r="W8978" i="8"/>
  <c r="W8979" i="8"/>
  <c r="W8980" i="8"/>
  <c r="W8981" i="8"/>
  <c r="W8982" i="8"/>
  <c r="W8983" i="8"/>
  <c r="V8983" i="8" s="1"/>
  <c r="W8984" i="8"/>
  <c r="V8984" i="8" s="1"/>
  <c r="W8985" i="8"/>
  <c r="W8986" i="8"/>
  <c r="W8987" i="8"/>
  <c r="W8988" i="8"/>
  <c r="W8989" i="8"/>
  <c r="W8990" i="8"/>
  <c r="W8991" i="8"/>
  <c r="V8991" i="8" s="1"/>
  <c r="W8992" i="8"/>
  <c r="V8992" i="8" s="1"/>
  <c r="W8993" i="8"/>
  <c r="W8994" i="8"/>
  <c r="W8995" i="8"/>
  <c r="W8996" i="8"/>
  <c r="W8997" i="8"/>
  <c r="W8998" i="8"/>
  <c r="W8999" i="8"/>
  <c r="V8999" i="8" s="1"/>
  <c r="W9000" i="8"/>
  <c r="V9000" i="8" s="1"/>
  <c r="W9001" i="8"/>
  <c r="W9002" i="8"/>
  <c r="W9003" i="8"/>
  <c r="W9004" i="8"/>
  <c r="W9005" i="8"/>
  <c r="W9006" i="8"/>
  <c r="W9007" i="8"/>
  <c r="V9007" i="8" s="1"/>
  <c r="W9008" i="8"/>
  <c r="V9008" i="8" s="1"/>
  <c r="W9009" i="8"/>
  <c r="W9010" i="8"/>
  <c r="W9011" i="8"/>
  <c r="W9012" i="8"/>
  <c r="W9013" i="8"/>
  <c r="W9014" i="8"/>
  <c r="W9015" i="8"/>
  <c r="V9015" i="8" s="1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V9031" i="8" s="1"/>
  <c r="W9032" i="8"/>
  <c r="V9032" i="8" s="1"/>
  <c r="W9033" i="8"/>
  <c r="W9034" i="8"/>
  <c r="W9035" i="8"/>
  <c r="W9036" i="8"/>
  <c r="W9037" i="8"/>
  <c r="W9038" i="8"/>
  <c r="W9039" i="8"/>
  <c r="V9039" i="8" s="1"/>
  <c r="W9040" i="8"/>
  <c r="V9040" i="8" s="1"/>
  <c r="W9041" i="8"/>
  <c r="W9042" i="8"/>
  <c r="W9043" i="8"/>
  <c r="W9044" i="8"/>
  <c r="W9045" i="8"/>
  <c r="W9046" i="8"/>
  <c r="W9047" i="8"/>
  <c r="V9047" i="8" s="1"/>
  <c r="W9048" i="8"/>
  <c r="V9048" i="8" s="1"/>
  <c r="W9049" i="8"/>
  <c r="W9050" i="8"/>
  <c r="W9051" i="8"/>
  <c r="W9052" i="8"/>
  <c r="W9053" i="8"/>
  <c r="W9054" i="8"/>
  <c r="W9055" i="8"/>
  <c r="V9055" i="8" s="1"/>
  <c r="W9056" i="8"/>
  <c r="V9056" i="8" s="1"/>
  <c r="W9057" i="8"/>
  <c r="W9058" i="8"/>
  <c r="W9059" i="8"/>
  <c r="W9060" i="8"/>
  <c r="W9061" i="8"/>
  <c r="W9062" i="8"/>
  <c r="W9063" i="8"/>
  <c r="V9063" i="8" s="1"/>
  <c r="W9064" i="8"/>
  <c r="V9064" i="8" s="1"/>
  <c r="W9065" i="8"/>
  <c r="W9066" i="8"/>
  <c r="W9067" i="8"/>
  <c r="W9068" i="8"/>
  <c r="W9069" i="8"/>
  <c r="W9070" i="8"/>
  <c r="W9071" i="8"/>
  <c r="V9071" i="8" s="1"/>
  <c r="W9072" i="8"/>
  <c r="V9072" i="8" s="1"/>
  <c r="W9073" i="8"/>
  <c r="W9074" i="8"/>
  <c r="W9075" i="8"/>
  <c r="W9076" i="8"/>
  <c r="W9077" i="8"/>
  <c r="W9078" i="8"/>
  <c r="W9079" i="8"/>
  <c r="V9079" i="8" s="1"/>
  <c r="W9080" i="8"/>
  <c r="W9081" i="8"/>
  <c r="W9082" i="8"/>
  <c r="W9083" i="8"/>
  <c r="W9084" i="8"/>
  <c r="W9085" i="8"/>
  <c r="W9086" i="8"/>
  <c r="W9087" i="8"/>
  <c r="V9087" i="8" s="1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V9199" i="8" s="1"/>
  <c r="W9200" i="8"/>
  <c r="V9200" i="8" s="1"/>
  <c r="W9201" i="8"/>
  <c r="W9202" i="8"/>
  <c r="W9203" i="8"/>
  <c r="W9204" i="8"/>
  <c r="W9205" i="8"/>
  <c r="W9206" i="8"/>
  <c r="W9207" i="8"/>
  <c r="V9207" i="8" s="1"/>
  <c r="W9208" i="8"/>
  <c r="V9208" i="8" s="1"/>
  <c r="W9209" i="8"/>
  <c r="W9210" i="8"/>
  <c r="W9211" i="8"/>
  <c r="W9212" i="8"/>
  <c r="W9213" i="8"/>
  <c r="W9214" i="8"/>
  <c r="W9215" i="8"/>
  <c r="V9215" i="8" s="1"/>
  <c r="W9216" i="8"/>
  <c r="V9216" i="8" s="1"/>
  <c r="W9217" i="8"/>
  <c r="W9218" i="8"/>
  <c r="W9219" i="8"/>
  <c r="W9220" i="8"/>
  <c r="W9221" i="8"/>
  <c r="W9222" i="8"/>
  <c r="W9223" i="8"/>
  <c r="V9223" i="8" s="1"/>
  <c r="W9224" i="8"/>
  <c r="V9224" i="8" s="1"/>
  <c r="W9225" i="8"/>
  <c r="W9226" i="8"/>
  <c r="W9227" i="8"/>
  <c r="W9228" i="8"/>
  <c r="W9229" i="8"/>
  <c r="W9230" i="8"/>
  <c r="W9231" i="8"/>
  <c r="V9231" i="8" s="1"/>
  <c r="W9232" i="8"/>
  <c r="V9232" i="8" s="1"/>
  <c r="W9233" i="8"/>
  <c r="W9234" i="8"/>
  <c r="W9235" i="8"/>
  <c r="W9236" i="8"/>
  <c r="W9237" i="8"/>
  <c r="W9238" i="8"/>
  <c r="W9239" i="8"/>
  <c r="V9239" i="8" s="1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V9255" i="8" s="1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V9943" i="8" s="1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V9951" i="8" s="1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V9959" i="8" s="1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V9967" i="8" s="1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V9991" i="8" s="1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5" i="8"/>
  <c r="V9946" i="8"/>
  <c r="V9948" i="8"/>
  <c r="V9950" i="8"/>
  <c r="V9953" i="8"/>
  <c r="V9954" i="8"/>
  <c r="V9956" i="8"/>
  <c r="V9958" i="8"/>
  <c r="V9961" i="8"/>
  <c r="V9962" i="8"/>
  <c r="V9964" i="8"/>
  <c r="V9966" i="8"/>
  <c r="V9969" i="8"/>
  <c r="V9970" i="8"/>
  <c r="V9972" i="8"/>
  <c r="V9974" i="8"/>
  <c r="V9977" i="8"/>
  <c r="V9978" i="8"/>
  <c r="V9980" i="8"/>
  <c r="V9982" i="8"/>
  <c r="V9985" i="8"/>
  <c r="V9986" i="8"/>
  <c r="V9988" i="8"/>
  <c r="V9990" i="8"/>
  <c r="V9993" i="8"/>
  <c r="V9994" i="8"/>
  <c r="V9996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201" i="8"/>
  <c r="V9202" i="8"/>
  <c r="V9203" i="8"/>
  <c r="V9204" i="8"/>
  <c r="V9205" i="8"/>
  <c r="V9206" i="8"/>
  <c r="V9209" i="8"/>
  <c r="V9210" i="8"/>
  <c r="V9211" i="8"/>
  <c r="V9212" i="8"/>
  <c r="V9213" i="8"/>
  <c r="V9214" i="8"/>
  <c r="V9217" i="8"/>
  <c r="V9218" i="8"/>
  <c r="V9219" i="8"/>
  <c r="V9220" i="8"/>
  <c r="V9221" i="8"/>
  <c r="V9222" i="8"/>
  <c r="V9225" i="8"/>
  <c r="V9226" i="8"/>
  <c r="V9227" i="8"/>
  <c r="V9228" i="8"/>
  <c r="V9229" i="8"/>
  <c r="V9230" i="8"/>
  <c r="V9233" i="8"/>
  <c r="V9234" i="8"/>
  <c r="V9235" i="8"/>
  <c r="V9236" i="8"/>
  <c r="V9237" i="8"/>
  <c r="V9238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8" i="8"/>
  <c r="V6009" i="8"/>
  <c r="V6011" i="8"/>
  <c r="V6012" i="8"/>
  <c r="V6013" i="8"/>
  <c r="V6014" i="8"/>
  <c r="V6016" i="8"/>
  <c r="V6017" i="8"/>
  <c r="V6019" i="8"/>
  <c r="V6020" i="8"/>
  <c r="V6021" i="8"/>
  <c r="V6022" i="8"/>
  <c r="V6024" i="8"/>
  <c r="V6025" i="8"/>
  <c r="V6027" i="8"/>
  <c r="V6028" i="8"/>
  <c r="V6029" i="8"/>
  <c r="V6030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6" i="8"/>
  <c r="V6057" i="8"/>
  <c r="V6059" i="8"/>
  <c r="V6060" i="8"/>
  <c r="V6061" i="8"/>
  <c r="V6062" i="8"/>
  <c r="V6064" i="8"/>
  <c r="V6065" i="8"/>
  <c r="V6067" i="8"/>
  <c r="V6068" i="8"/>
  <c r="V6069" i="8"/>
  <c r="V6070" i="8"/>
  <c r="V6072" i="8"/>
  <c r="V6073" i="8"/>
  <c r="V6075" i="8"/>
  <c r="V6076" i="8"/>
  <c r="V6078" i="8"/>
  <c r="V6080" i="8"/>
  <c r="V6081" i="8"/>
  <c r="V6083" i="8"/>
  <c r="V6084" i="8"/>
  <c r="V6085" i="8"/>
  <c r="V6086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2" i="8"/>
  <c r="V6113" i="8"/>
  <c r="V6115" i="8"/>
  <c r="V6116" i="8"/>
  <c r="V6117" i="8"/>
  <c r="V6118" i="8"/>
  <c r="V6120" i="8"/>
  <c r="V6121" i="8"/>
  <c r="V6123" i="8"/>
  <c r="V6124" i="8"/>
  <c r="V6125" i="8"/>
  <c r="V6126" i="8"/>
  <c r="V6128" i="8"/>
  <c r="V6129" i="8"/>
  <c r="V6131" i="8"/>
  <c r="V6132" i="8"/>
  <c r="V6133" i="8"/>
  <c r="V6134" i="8"/>
  <c r="V6137" i="8"/>
  <c r="V6139" i="8"/>
  <c r="V6140" i="8"/>
  <c r="V6141" i="8"/>
  <c r="V6142" i="8"/>
  <c r="V6143" i="8"/>
  <c r="V6145" i="8"/>
  <c r="V6147" i="8"/>
  <c r="V6148" i="8"/>
  <c r="V6149" i="8"/>
  <c r="V6150" i="8"/>
  <c r="V6153" i="8"/>
  <c r="V6155" i="8"/>
  <c r="V6156" i="8"/>
  <c r="V6157" i="8"/>
  <c r="V6158" i="8"/>
  <c r="V6161" i="8"/>
  <c r="V6163" i="8"/>
  <c r="V6164" i="8"/>
  <c r="V6165" i="8"/>
  <c r="V6166" i="8"/>
  <c r="V6169" i="8"/>
  <c r="V6171" i="8"/>
  <c r="V6172" i="8"/>
  <c r="V6173" i="8"/>
  <c r="V6174" i="8"/>
  <c r="V6175" i="8"/>
  <c r="V6177" i="8"/>
  <c r="V6179" i="8"/>
  <c r="V6180" i="8"/>
  <c r="V6181" i="8"/>
  <c r="V6182" i="8"/>
  <c r="V6185" i="8"/>
  <c r="V6187" i="8"/>
  <c r="V6188" i="8"/>
  <c r="V6189" i="8"/>
  <c r="V6190" i="8"/>
  <c r="V6193" i="8"/>
  <c r="V6195" i="8"/>
  <c r="V6196" i="8"/>
  <c r="V6197" i="8"/>
  <c r="V6198" i="8"/>
  <c r="V6201" i="8"/>
  <c r="V6203" i="8"/>
  <c r="V6204" i="8"/>
  <c r="V6205" i="8"/>
  <c r="V6206" i="8"/>
  <c r="V6207" i="8"/>
  <c r="V6209" i="8"/>
  <c r="V6211" i="8"/>
  <c r="V6212" i="8"/>
  <c r="V6213" i="8"/>
  <c r="V6214" i="8"/>
  <c r="V6217" i="8"/>
  <c r="V6219" i="8"/>
  <c r="V6220" i="8"/>
  <c r="V6221" i="8"/>
  <c r="V6222" i="8"/>
  <c r="V6225" i="8"/>
  <c r="V6227" i="8"/>
  <c r="V6228" i="8"/>
  <c r="V6229" i="8"/>
  <c r="V6230" i="8"/>
  <c r="V6233" i="8"/>
  <c r="V6235" i="8"/>
  <c r="V6236" i="8"/>
  <c r="V6237" i="8"/>
  <c r="V6238" i="8"/>
  <c r="V6239" i="8"/>
  <c r="V6241" i="8"/>
  <c r="V6243" i="8"/>
  <c r="V6244" i="8"/>
  <c r="V6245" i="8"/>
  <c r="V6246" i="8"/>
  <c r="V6249" i="8"/>
  <c r="V6251" i="8"/>
  <c r="V6252" i="8"/>
  <c r="V6253" i="8"/>
  <c r="V6254" i="8"/>
  <c r="V6257" i="8"/>
  <c r="V6259" i="8"/>
  <c r="V6260" i="8"/>
  <c r="V6261" i="8"/>
  <c r="V6262" i="8"/>
  <c r="V6265" i="8"/>
  <c r="V6267" i="8"/>
  <c r="V6268" i="8"/>
  <c r="V6269" i="8"/>
  <c r="V6270" i="8"/>
  <c r="V6271" i="8"/>
  <c r="V6273" i="8"/>
  <c r="V6275" i="8"/>
  <c r="V6276" i="8"/>
  <c r="V6277" i="8"/>
  <c r="V6278" i="8"/>
  <c r="V6281" i="8"/>
  <c r="V6283" i="8"/>
  <c r="V6284" i="8"/>
  <c r="V6285" i="8"/>
  <c r="V6286" i="8"/>
  <c r="V6289" i="8"/>
  <c r="V6291" i="8"/>
  <c r="V6292" i="8"/>
  <c r="V6293" i="8"/>
  <c r="V6294" i="8"/>
  <c r="V6297" i="8"/>
  <c r="V6298" i="8"/>
  <c r="V6299" i="8"/>
  <c r="V6300" i="8"/>
  <c r="V6301" i="8"/>
  <c r="V6302" i="8"/>
  <c r="V6305" i="8"/>
  <c r="V6307" i="8"/>
  <c r="V6308" i="8"/>
  <c r="V6309" i="8"/>
  <c r="V6310" i="8"/>
  <c r="V6311" i="8"/>
  <c r="V6313" i="8"/>
  <c r="V6315" i="8"/>
  <c r="V6316" i="8"/>
  <c r="V6317" i="8"/>
  <c r="V6318" i="8"/>
  <c r="V6321" i="8"/>
  <c r="V6323" i="8"/>
  <c r="V6324" i="8"/>
  <c r="V6325" i="8"/>
  <c r="V6326" i="8"/>
  <c r="V6329" i="8"/>
  <c r="V6331" i="8"/>
  <c r="V6332" i="8"/>
  <c r="V6333" i="8"/>
  <c r="V6334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2" i="8"/>
  <c r="V6353" i="8"/>
  <c r="V6355" i="8"/>
  <c r="V6356" i="8"/>
  <c r="V6357" i="8"/>
  <c r="V6358" i="8"/>
  <c r="V6360" i="8"/>
  <c r="V6361" i="8"/>
  <c r="V6363" i="8"/>
  <c r="V6364" i="8"/>
  <c r="V6365" i="8"/>
  <c r="V6366" i="8"/>
  <c r="V6368" i="8"/>
  <c r="V6369" i="8"/>
  <c r="V6371" i="8"/>
  <c r="V6372" i="8"/>
  <c r="V6373" i="8"/>
  <c r="V6374" i="8"/>
  <c r="V6376" i="8"/>
  <c r="V6377" i="8"/>
  <c r="V6379" i="8"/>
  <c r="V6380" i="8"/>
  <c r="V6381" i="8"/>
  <c r="V6382" i="8"/>
  <c r="V6385" i="8"/>
  <c r="V6387" i="8"/>
  <c r="V6388" i="8"/>
  <c r="V6389" i="8"/>
  <c r="V6390" i="8"/>
  <c r="V6391" i="8"/>
  <c r="V6393" i="8"/>
  <c r="V6395" i="8"/>
  <c r="V6396" i="8"/>
  <c r="V6397" i="8"/>
  <c r="V6398" i="8"/>
  <c r="V6401" i="8"/>
  <c r="V6403" i="8"/>
  <c r="V6404" i="8"/>
  <c r="V6405" i="8"/>
  <c r="V6406" i="8"/>
  <c r="V6409" i="8"/>
  <c r="V6411" i="8"/>
  <c r="V6412" i="8"/>
  <c r="V6413" i="8"/>
  <c r="V6414" i="8"/>
  <c r="V6417" i="8"/>
  <c r="V6419" i="8"/>
  <c r="V6420" i="8"/>
  <c r="V6421" i="8"/>
  <c r="V6422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40" i="8"/>
  <c r="V6441" i="8"/>
  <c r="V6443" i="8"/>
  <c r="V6444" i="8"/>
  <c r="V6445" i="8"/>
  <c r="V6446" i="8"/>
  <c r="V6448" i="8"/>
  <c r="V6449" i="8"/>
  <c r="V6451" i="8"/>
  <c r="V6452" i="8"/>
  <c r="V6453" i="8"/>
  <c r="V6454" i="8"/>
  <c r="V6456" i="8"/>
  <c r="V6457" i="8"/>
  <c r="V6459" i="8"/>
  <c r="V6460" i="8"/>
  <c r="V6461" i="8"/>
  <c r="V6462" i="8"/>
  <c r="V6464" i="8"/>
  <c r="V6465" i="8"/>
  <c r="V6467" i="8"/>
  <c r="V6468" i="8"/>
  <c r="V6469" i="8"/>
  <c r="V6470" i="8"/>
  <c r="V6472" i="8"/>
  <c r="V6473" i="8"/>
  <c r="V6475" i="8"/>
  <c r="V6476" i="8"/>
  <c r="V6477" i="8"/>
  <c r="V6478" i="8"/>
  <c r="V6480" i="8"/>
  <c r="V6481" i="8"/>
  <c r="V6483" i="8"/>
  <c r="V6484" i="8"/>
  <c r="V6485" i="8"/>
  <c r="V6486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4" i="8"/>
  <c r="V6505" i="8"/>
  <c r="V6507" i="8"/>
  <c r="V6508" i="8"/>
  <c r="V6509" i="8"/>
  <c r="V6510" i="8"/>
  <c r="V6512" i="8"/>
  <c r="V6513" i="8"/>
  <c r="V6515" i="8"/>
  <c r="V6516" i="8"/>
  <c r="V6517" i="8"/>
  <c r="V6518" i="8"/>
  <c r="V6520" i="8"/>
  <c r="V6521" i="8"/>
  <c r="V6523" i="8"/>
  <c r="V6524" i="8"/>
  <c r="V6525" i="8"/>
  <c r="V6526" i="8"/>
  <c r="V6528" i="8"/>
  <c r="V6529" i="8"/>
  <c r="V6531" i="8"/>
  <c r="V6532" i="8"/>
  <c r="V6533" i="8"/>
  <c r="V6534" i="8"/>
  <c r="V6536" i="8"/>
  <c r="V6537" i="8"/>
  <c r="V6539" i="8"/>
  <c r="V6540" i="8"/>
  <c r="V6541" i="8"/>
  <c r="V6542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60" i="8"/>
  <c r="V6561" i="8"/>
  <c r="V6564" i="8"/>
  <c r="V6565" i="8"/>
  <c r="V6566" i="8"/>
  <c r="V6568" i="8"/>
  <c r="V6569" i="8"/>
  <c r="V6572" i="8"/>
  <c r="V6573" i="8"/>
  <c r="V6574" i="8"/>
  <c r="V6576" i="8"/>
  <c r="V6577" i="8"/>
  <c r="V6580" i="8"/>
  <c r="V6581" i="8"/>
  <c r="V6582" i="8"/>
  <c r="V6584" i="8"/>
  <c r="V6585" i="8"/>
  <c r="V6588" i="8"/>
  <c r="V6589" i="8"/>
  <c r="V6590" i="8"/>
  <c r="V6592" i="8"/>
  <c r="V6593" i="8"/>
  <c r="V6596" i="8"/>
  <c r="V6597" i="8"/>
  <c r="V6598" i="8"/>
  <c r="V6600" i="8"/>
  <c r="V6601" i="8"/>
  <c r="V6603" i="8"/>
  <c r="V6604" i="8"/>
  <c r="V6605" i="8"/>
  <c r="V6606" i="8"/>
  <c r="V6608" i="8"/>
  <c r="V6609" i="8"/>
  <c r="V6612" i="8"/>
  <c r="V6613" i="8"/>
  <c r="V6614" i="8"/>
  <c r="V6616" i="8"/>
  <c r="V6617" i="8"/>
  <c r="V6619" i="8"/>
  <c r="V6620" i="8"/>
  <c r="V6621" i="8"/>
  <c r="V6622" i="8"/>
  <c r="V6624" i="8"/>
  <c r="V6625" i="8"/>
  <c r="V6628" i="8"/>
  <c r="V6629" i="8"/>
  <c r="V6630" i="8"/>
  <c r="V6632" i="8"/>
  <c r="V6633" i="8"/>
  <c r="V6636" i="8"/>
  <c r="V6637" i="8"/>
  <c r="V6638" i="8"/>
  <c r="V6640" i="8"/>
  <c r="V6641" i="8"/>
  <c r="V6644" i="8"/>
  <c r="V6645" i="8"/>
  <c r="V6646" i="8"/>
  <c r="V6648" i="8"/>
  <c r="V6649" i="8"/>
  <c r="V6652" i="8"/>
  <c r="V6653" i="8"/>
  <c r="V6654" i="8"/>
  <c r="V6656" i="8"/>
  <c r="V6657" i="8"/>
  <c r="V6660" i="8"/>
  <c r="V6661" i="8"/>
  <c r="V6662" i="8"/>
  <c r="V6664" i="8"/>
  <c r="V6665" i="8"/>
  <c r="V6667" i="8"/>
  <c r="V6668" i="8"/>
  <c r="V6669" i="8"/>
  <c r="V6670" i="8"/>
  <c r="V6672" i="8"/>
  <c r="V6673" i="8"/>
  <c r="V6676" i="8"/>
  <c r="V6677" i="8"/>
  <c r="V6678" i="8"/>
  <c r="V6680" i="8"/>
  <c r="V6681" i="8"/>
  <c r="V6683" i="8"/>
  <c r="V6684" i="8"/>
  <c r="V6685" i="8"/>
  <c r="V6686" i="8"/>
  <c r="V6688" i="8"/>
  <c r="V6689" i="8"/>
  <c r="V6692" i="8"/>
  <c r="V6693" i="8"/>
  <c r="V6694" i="8"/>
  <c r="V6696" i="8"/>
  <c r="V6697" i="8"/>
  <c r="V6700" i="8"/>
  <c r="V6701" i="8"/>
  <c r="V6702" i="8"/>
  <c r="V6704" i="8"/>
  <c r="V6705" i="8"/>
  <c r="V6708" i="8"/>
  <c r="V6709" i="8"/>
  <c r="V6710" i="8"/>
  <c r="V6712" i="8"/>
  <c r="V6713" i="8"/>
  <c r="V6716" i="8"/>
  <c r="V6717" i="8"/>
  <c r="V6718" i="8"/>
  <c r="V6720" i="8"/>
  <c r="V6721" i="8"/>
  <c r="V6724" i="8"/>
  <c r="V6725" i="8"/>
  <c r="V6726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4" i="8"/>
  <c r="V6745" i="8"/>
  <c r="V6747" i="8"/>
  <c r="V6748" i="8"/>
  <c r="V6749" i="8"/>
  <c r="V6750" i="8"/>
  <c r="V6752" i="8"/>
  <c r="V6753" i="8"/>
  <c r="V6756" i="8"/>
  <c r="V6757" i="8"/>
  <c r="V6758" i="8"/>
  <c r="V6760" i="8"/>
  <c r="V6761" i="8"/>
  <c r="V6763" i="8"/>
  <c r="V6764" i="8"/>
  <c r="V6765" i="8"/>
  <c r="V6766" i="8"/>
  <c r="V6768" i="8"/>
  <c r="V6769" i="8"/>
  <c r="V6771" i="8"/>
  <c r="V6772" i="8"/>
  <c r="V6773" i="8"/>
  <c r="V6774" i="8"/>
  <c r="V6776" i="8"/>
  <c r="V6777" i="8"/>
  <c r="V6780" i="8"/>
  <c r="V6781" i="8"/>
  <c r="V6782" i="8"/>
  <c r="V6784" i="8"/>
  <c r="V6785" i="8"/>
  <c r="V6787" i="8"/>
  <c r="V6788" i="8"/>
  <c r="V6789" i="8"/>
  <c r="V6790" i="8"/>
  <c r="V6792" i="8"/>
  <c r="V6793" i="8"/>
  <c r="V6795" i="8"/>
  <c r="V6796" i="8"/>
  <c r="V6797" i="8"/>
  <c r="V6798" i="8"/>
  <c r="V6800" i="8"/>
  <c r="V6801" i="8"/>
  <c r="V6803" i="8"/>
  <c r="V6804" i="8"/>
  <c r="V6805" i="8"/>
  <c r="V6806" i="8"/>
  <c r="V6808" i="8"/>
  <c r="V6809" i="8"/>
  <c r="V6811" i="8"/>
  <c r="V6812" i="8"/>
  <c r="V6813" i="8"/>
  <c r="V6814" i="8"/>
  <c r="V6816" i="8"/>
  <c r="V6817" i="8"/>
  <c r="V6820" i="8"/>
  <c r="V6821" i="8"/>
  <c r="V6822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40" i="8"/>
  <c r="V6841" i="8"/>
  <c r="V6843" i="8"/>
  <c r="V6844" i="8"/>
  <c r="V6845" i="8"/>
  <c r="V6846" i="8"/>
  <c r="V6848" i="8"/>
  <c r="V6849" i="8"/>
  <c r="V6851" i="8"/>
  <c r="V6852" i="8"/>
  <c r="V6853" i="8"/>
  <c r="V6854" i="8"/>
  <c r="V6856" i="8"/>
  <c r="V6857" i="8"/>
  <c r="V6859" i="8"/>
  <c r="V6860" i="8"/>
  <c r="V6861" i="8"/>
  <c r="V6862" i="8"/>
  <c r="V6864" i="8"/>
  <c r="V6865" i="8"/>
  <c r="V6867" i="8"/>
  <c r="V6868" i="8"/>
  <c r="V6869" i="8"/>
  <c r="V6870" i="8"/>
  <c r="V6872" i="8"/>
  <c r="V6873" i="8"/>
  <c r="V6875" i="8"/>
  <c r="V6876" i="8"/>
  <c r="V6877" i="8"/>
  <c r="V6878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6" i="8"/>
  <c r="V6897" i="8"/>
  <c r="V6899" i="8"/>
  <c r="V6900" i="8"/>
  <c r="V6901" i="8"/>
  <c r="V6902" i="8"/>
  <c r="V6904" i="8"/>
  <c r="V6905" i="8"/>
  <c r="V6907" i="8"/>
  <c r="V6908" i="8"/>
  <c r="V6909" i="8"/>
  <c r="V6910" i="8"/>
  <c r="V6912" i="8"/>
  <c r="V6913" i="8"/>
  <c r="V6915" i="8"/>
  <c r="V6916" i="8"/>
  <c r="V6917" i="8"/>
  <c r="V6918" i="8"/>
  <c r="V6920" i="8"/>
  <c r="V6921" i="8"/>
  <c r="V6923" i="8"/>
  <c r="V6924" i="8"/>
  <c r="V6925" i="8"/>
  <c r="V6926" i="8"/>
  <c r="V6928" i="8"/>
  <c r="V6929" i="8"/>
  <c r="V6931" i="8"/>
  <c r="V6932" i="8"/>
  <c r="V6933" i="8"/>
  <c r="V6934" i="8"/>
  <c r="V6936" i="8"/>
  <c r="V6937" i="8"/>
  <c r="V6939" i="8"/>
  <c r="V6940" i="8"/>
  <c r="V6941" i="8"/>
  <c r="V6942" i="8"/>
  <c r="V6944" i="8"/>
  <c r="V6945" i="8"/>
  <c r="V6948" i="8"/>
  <c r="V6949" i="8"/>
  <c r="V6950" i="8"/>
  <c r="V6952" i="8"/>
  <c r="V6953" i="8"/>
  <c r="V6955" i="8"/>
  <c r="V6956" i="8"/>
  <c r="V6957" i="8"/>
  <c r="V6958" i="8"/>
  <c r="V6960" i="8"/>
  <c r="V6961" i="8"/>
  <c r="V6963" i="8"/>
  <c r="V6964" i="8"/>
  <c r="V6965" i="8"/>
  <c r="V6966" i="8"/>
  <c r="V6968" i="8"/>
  <c r="V6969" i="8"/>
  <c r="V6971" i="8"/>
  <c r="V6972" i="8"/>
  <c r="V6973" i="8"/>
  <c r="V6974" i="8"/>
  <c r="V6976" i="8"/>
  <c r="V6977" i="8"/>
  <c r="V6979" i="8"/>
  <c r="V6980" i="8"/>
  <c r="V6981" i="8"/>
  <c r="V6982" i="8"/>
  <c r="V6984" i="8"/>
  <c r="V6985" i="8"/>
  <c r="V6987" i="8"/>
  <c r="V6988" i="8"/>
  <c r="V6989" i="8"/>
  <c r="V6990" i="8"/>
  <c r="V6992" i="8"/>
  <c r="V6993" i="8"/>
  <c r="V6995" i="8"/>
  <c r="V6996" i="8"/>
  <c r="V6997" i="8"/>
  <c r="V6998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6" i="8"/>
  <c r="V7017" i="8"/>
  <c r="V7019" i="8"/>
  <c r="V7020" i="8"/>
  <c r="V7021" i="8"/>
  <c r="V7022" i="8"/>
  <c r="V7024" i="8"/>
  <c r="V7025" i="8"/>
  <c r="V7027" i="8"/>
  <c r="V7028" i="8"/>
  <c r="V7029" i="8"/>
  <c r="V7030" i="8"/>
  <c r="V7032" i="8"/>
  <c r="V7033" i="8"/>
  <c r="V7035" i="8"/>
  <c r="V7036" i="8"/>
  <c r="V7037" i="8"/>
  <c r="V7038" i="8"/>
  <c r="V7040" i="8"/>
  <c r="V7041" i="8"/>
  <c r="V7043" i="8"/>
  <c r="V7044" i="8"/>
  <c r="V7045" i="8"/>
  <c r="V7046" i="8"/>
  <c r="V7048" i="8"/>
  <c r="V7049" i="8"/>
  <c r="V7051" i="8"/>
  <c r="V7052" i="8"/>
  <c r="V7053" i="8"/>
  <c r="V7054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2" i="8"/>
  <c r="V7073" i="8"/>
  <c r="V7076" i="8"/>
  <c r="V7077" i="8"/>
  <c r="V7078" i="8"/>
  <c r="V7080" i="8"/>
  <c r="V7081" i="8"/>
  <c r="V7083" i="8"/>
  <c r="V7084" i="8"/>
  <c r="V7085" i="8"/>
  <c r="V7086" i="8"/>
  <c r="V7088" i="8"/>
  <c r="V7089" i="8"/>
  <c r="V7091" i="8"/>
  <c r="V7092" i="8"/>
  <c r="V7093" i="8"/>
  <c r="V7094" i="8"/>
  <c r="V7096" i="8"/>
  <c r="V7097" i="8"/>
  <c r="V7099" i="8"/>
  <c r="V7100" i="8"/>
  <c r="V7101" i="8"/>
  <c r="V7102" i="8"/>
  <c r="V7104" i="8"/>
  <c r="V7105" i="8"/>
  <c r="V7107" i="8"/>
  <c r="V7108" i="8"/>
  <c r="V7109" i="8"/>
  <c r="V7110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8" i="8"/>
  <c r="V7129" i="8"/>
  <c r="V7131" i="8"/>
  <c r="V7132" i="8"/>
  <c r="V7133" i="8"/>
  <c r="V7134" i="8"/>
  <c r="V7136" i="8"/>
  <c r="V7137" i="8"/>
  <c r="V7140" i="8"/>
  <c r="V7141" i="8"/>
  <c r="V7142" i="8"/>
  <c r="V7144" i="8"/>
  <c r="V7145" i="8"/>
  <c r="V7147" i="8"/>
  <c r="V7148" i="8"/>
  <c r="V7149" i="8"/>
  <c r="V7150" i="8"/>
  <c r="V7152" i="8"/>
  <c r="V7153" i="8"/>
  <c r="V7155" i="8"/>
  <c r="V7156" i="8"/>
  <c r="V7157" i="8"/>
  <c r="V7158" i="8"/>
  <c r="V7160" i="8"/>
  <c r="V7161" i="8"/>
  <c r="V7163" i="8"/>
  <c r="V7164" i="8"/>
  <c r="V7165" i="8"/>
  <c r="V7166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4" i="8"/>
  <c r="V7185" i="8"/>
  <c r="V7187" i="8"/>
  <c r="V7188" i="8"/>
  <c r="V7189" i="8"/>
  <c r="V7190" i="8"/>
  <c r="V7192" i="8"/>
  <c r="V7193" i="8"/>
  <c r="V7195" i="8"/>
  <c r="V7196" i="8"/>
  <c r="V7197" i="8"/>
  <c r="V7198" i="8"/>
  <c r="V7200" i="8"/>
  <c r="V7201" i="8"/>
  <c r="V7204" i="8"/>
  <c r="V7205" i="8"/>
  <c r="V7206" i="8"/>
  <c r="V7208" i="8"/>
  <c r="V7209" i="8"/>
  <c r="V7211" i="8"/>
  <c r="V7212" i="8"/>
  <c r="V7213" i="8"/>
  <c r="V7214" i="8"/>
  <c r="V7216" i="8"/>
  <c r="V7217" i="8"/>
  <c r="V7219" i="8"/>
  <c r="V7220" i="8"/>
  <c r="V7221" i="8"/>
  <c r="V7222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40" i="8"/>
  <c r="V7241" i="8"/>
  <c r="V7243" i="8"/>
  <c r="V7244" i="8"/>
  <c r="V7245" i="8"/>
  <c r="V7246" i="8"/>
  <c r="V7248" i="8"/>
  <c r="V7249" i="8"/>
  <c r="V7251" i="8"/>
  <c r="V7252" i="8"/>
  <c r="V7253" i="8"/>
  <c r="V7254" i="8"/>
  <c r="V7256" i="8"/>
  <c r="V7257" i="8"/>
  <c r="V7259" i="8"/>
  <c r="V7260" i="8"/>
  <c r="V7261" i="8"/>
  <c r="V7262" i="8"/>
  <c r="V7264" i="8"/>
  <c r="V7265" i="8"/>
  <c r="V7267" i="8"/>
  <c r="V7268" i="8"/>
  <c r="V7269" i="8"/>
  <c r="V7270" i="8"/>
  <c r="V7272" i="8"/>
  <c r="V7273" i="8"/>
  <c r="V7275" i="8"/>
  <c r="V7276" i="8"/>
  <c r="V7277" i="8"/>
  <c r="V7278" i="8"/>
  <c r="V7280" i="8"/>
  <c r="V7281" i="8"/>
  <c r="V7283" i="8"/>
  <c r="V7284" i="8"/>
  <c r="V7285" i="8"/>
  <c r="V7286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4" i="8"/>
  <c r="V7305" i="8"/>
  <c r="V7307" i="8"/>
  <c r="V7308" i="8"/>
  <c r="V7309" i="8"/>
  <c r="V7310" i="8"/>
  <c r="V7312" i="8"/>
  <c r="V7313" i="8"/>
  <c r="V7315" i="8"/>
  <c r="V7316" i="8"/>
  <c r="V7317" i="8"/>
  <c r="V7318" i="8"/>
  <c r="V7320" i="8"/>
  <c r="V7321" i="8"/>
  <c r="V7323" i="8"/>
  <c r="V7324" i="8"/>
  <c r="V7325" i="8"/>
  <c r="V7326" i="8"/>
  <c r="V7328" i="8"/>
  <c r="V7329" i="8"/>
  <c r="V7331" i="8"/>
  <c r="V7332" i="8"/>
  <c r="V7333" i="8"/>
  <c r="V7334" i="8"/>
  <c r="V7336" i="8"/>
  <c r="V7337" i="8"/>
  <c r="V7339" i="8"/>
  <c r="V7340" i="8"/>
  <c r="V7341" i="8"/>
  <c r="V7342" i="8"/>
  <c r="V7344" i="8"/>
  <c r="V7345" i="8"/>
  <c r="V7347" i="8"/>
  <c r="V7348" i="8"/>
  <c r="V7349" i="8"/>
  <c r="V7350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8" i="8"/>
  <c r="V7369" i="8"/>
  <c r="V7371" i="8"/>
  <c r="V7372" i="8"/>
  <c r="V7373" i="8"/>
  <c r="V7374" i="8"/>
  <c r="V7376" i="8"/>
  <c r="V7377" i="8"/>
  <c r="V7379" i="8"/>
  <c r="V7380" i="8"/>
  <c r="V7381" i="8"/>
  <c r="V7382" i="8"/>
  <c r="V7384" i="8"/>
  <c r="V7385" i="8"/>
  <c r="V7387" i="8"/>
  <c r="V7388" i="8"/>
  <c r="V7389" i="8"/>
  <c r="V7390" i="8"/>
  <c r="V7392" i="8"/>
  <c r="V7393" i="8"/>
  <c r="V7395" i="8"/>
  <c r="V7396" i="8"/>
  <c r="V7397" i="8"/>
  <c r="V7398" i="8"/>
  <c r="V7400" i="8"/>
  <c r="V7401" i="8"/>
  <c r="V7403" i="8"/>
  <c r="V7404" i="8"/>
  <c r="V7405" i="8"/>
  <c r="V7406" i="8"/>
  <c r="V7408" i="8"/>
  <c r="V7409" i="8"/>
  <c r="V7411" i="8"/>
  <c r="V7412" i="8"/>
  <c r="V7413" i="8"/>
  <c r="V7414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2" i="8"/>
  <c r="V7433" i="8"/>
  <c r="V7435" i="8"/>
  <c r="V7436" i="8"/>
  <c r="V7437" i="8"/>
  <c r="V7438" i="8"/>
  <c r="V7440" i="8"/>
  <c r="V7441" i="8"/>
  <c r="V7443" i="8"/>
  <c r="V7444" i="8"/>
  <c r="V7445" i="8"/>
  <c r="V7446" i="8"/>
  <c r="V7448" i="8"/>
  <c r="V7449" i="8"/>
  <c r="V7451" i="8"/>
  <c r="V7452" i="8"/>
  <c r="V7453" i="8"/>
  <c r="V7454" i="8"/>
  <c r="V7456" i="8"/>
  <c r="V7457" i="8"/>
  <c r="V7459" i="8"/>
  <c r="V7460" i="8"/>
  <c r="V7461" i="8"/>
  <c r="V7462" i="8"/>
  <c r="V7464" i="8"/>
  <c r="V7465" i="8"/>
  <c r="V7467" i="8"/>
  <c r="V7468" i="8"/>
  <c r="V7469" i="8"/>
  <c r="V7470" i="8"/>
  <c r="V7472" i="8"/>
  <c r="V7473" i="8"/>
  <c r="V7475" i="8"/>
  <c r="V7476" i="8"/>
  <c r="V7477" i="8"/>
  <c r="V7478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6" i="8"/>
  <c r="V7497" i="8"/>
  <c r="V7499" i="8"/>
  <c r="V7500" i="8"/>
  <c r="V7501" i="8"/>
  <c r="V7502" i="8"/>
  <c r="V7504" i="8"/>
  <c r="V7505" i="8"/>
  <c r="V7507" i="8"/>
  <c r="V7508" i="8"/>
  <c r="V7509" i="8"/>
  <c r="V7510" i="8"/>
  <c r="V7512" i="8"/>
  <c r="V7513" i="8"/>
  <c r="V7515" i="8"/>
  <c r="V7516" i="8"/>
  <c r="V7517" i="8"/>
  <c r="V7518" i="8"/>
  <c r="V7520" i="8"/>
  <c r="V7521" i="8"/>
  <c r="V7523" i="8"/>
  <c r="V7524" i="8"/>
  <c r="V7525" i="8"/>
  <c r="V7526" i="8"/>
  <c r="V7528" i="8"/>
  <c r="V7529" i="8"/>
  <c r="V7531" i="8"/>
  <c r="V7532" i="8"/>
  <c r="V7533" i="8"/>
  <c r="V7534" i="8"/>
  <c r="V7536" i="8"/>
  <c r="V7537" i="8"/>
  <c r="V7539" i="8"/>
  <c r="V7540" i="8"/>
  <c r="V7541" i="8"/>
  <c r="V7542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60" i="8"/>
  <c r="V7561" i="8"/>
  <c r="V7563" i="8"/>
  <c r="V7564" i="8"/>
  <c r="V7565" i="8"/>
  <c r="V7566" i="8"/>
  <c r="V7568" i="8"/>
  <c r="V7569" i="8"/>
  <c r="V7571" i="8"/>
  <c r="V7572" i="8"/>
  <c r="V7573" i="8"/>
  <c r="V7574" i="8"/>
  <c r="V7576" i="8"/>
  <c r="V7577" i="8"/>
  <c r="V7579" i="8"/>
  <c r="V7580" i="8"/>
  <c r="V7581" i="8"/>
  <c r="V7582" i="8"/>
  <c r="V7584" i="8"/>
  <c r="V7585" i="8"/>
  <c r="V7587" i="8"/>
  <c r="V7588" i="8"/>
  <c r="V7589" i="8"/>
  <c r="V7590" i="8"/>
  <c r="V7592" i="8"/>
  <c r="V7593" i="8"/>
  <c r="V7595" i="8"/>
  <c r="V7596" i="8"/>
  <c r="V7597" i="8"/>
  <c r="V7598" i="8"/>
  <c r="V7600" i="8"/>
  <c r="V7601" i="8"/>
  <c r="V7603" i="8"/>
  <c r="V7604" i="8"/>
  <c r="V7605" i="8"/>
  <c r="V7606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4" i="8"/>
  <c r="V7625" i="8"/>
  <c r="V7627" i="8"/>
  <c r="V7628" i="8"/>
  <c r="V7629" i="8"/>
  <c r="V7630" i="8"/>
  <c r="V7632" i="8"/>
  <c r="V7633" i="8"/>
  <c r="V7635" i="8"/>
  <c r="V7636" i="8"/>
  <c r="V7637" i="8"/>
  <c r="V7638" i="8"/>
  <c r="V7640" i="8"/>
  <c r="V7641" i="8"/>
  <c r="V7643" i="8"/>
  <c r="V7644" i="8"/>
  <c r="V7645" i="8"/>
  <c r="V7646" i="8"/>
  <c r="V7648" i="8"/>
  <c r="V7649" i="8"/>
  <c r="V7651" i="8"/>
  <c r="V7652" i="8"/>
  <c r="V7653" i="8"/>
  <c r="V7654" i="8"/>
  <c r="V7656" i="8"/>
  <c r="V7657" i="8"/>
  <c r="V7659" i="8"/>
  <c r="V7660" i="8"/>
  <c r="V7661" i="8"/>
  <c r="V7662" i="8"/>
  <c r="V7664" i="8"/>
  <c r="V7665" i="8"/>
  <c r="V7667" i="8"/>
  <c r="V7668" i="8"/>
  <c r="V7669" i="8"/>
  <c r="V7670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8" i="8"/>
  <c r="V7689" i="8"/>
  <c r="V7691" i="8"/>
  <c r="V7692" i="8"/>
  <c r="V7693" i="8"/>
  <c r="V7694" i="8"/>
  <c r="V7696" i="8"/>
  <c r="V7697" i="8"/>
  <c r="V7699" i="8"/>
  <c r="V7700" i="8"/>
  <c r="V7701" i="8"/>
  <c r="V7702" i="8"/>
  <c r="V7704" i="8"/>
  <c r="V7705" i="8"/>
  <c r="V7707" i="8"/>
  <c r="V7708" i="8"/>
  <c r="V7709" i="8"/>
  <c r="V7710" i="8"/>
  <c r="V7712" i="8"/>
  <c r="V7713" i="8"/>
  <c r="V7715" i="8"/>
  <c r="V7716" i="8"/>
  <c r="V7717" i="8"/>
  <c r="V7718" i="8"/>
  <c r="V7720" i="8"/>
  <c r="V7721" i="8"/>
  <c r="V7723" i="8"/>
  <c r="V7724" i="8"/>
  <c r="V7725" i="8"/>
  <c r="V7726" i="8"/>
  <c r="V7728" i="8"/>
  <c r="V7729" i="8"/>
  <c r="V7731" i="8"/>
  <c r="V7732" i="8"/>
  <c r="V7733" i="8"/>
  <c r="V7734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2" i="8"/>
  <c r="V7753" i="8"/>
  <c r="V7755" i="8"/>
  <c r="V7756" i="8"/>
  <c r="V7757" i="8"/>
  <c r="V7758" i="8"/>
  <c r="V7760" i="8"/>
  <c r="V7761" i="8"/>
  <c r="V7763" i="8"/>
  <c r="V7764" i="8"/>
  <c r="V7765" i="8"/>
  <c r="V7766" i="8"/>
  <c r="V7768" i="8"/>
  <c r="V7769" i="8"/>
  <c r="V7771" i="8"/>
  <c r="V7772" i="8"/>
  <c r="V7773" i="8"/>
  <c r="V7774" i="8"/>
  <c r="V7776" i="8"/>
  <c r="V7777" i="8"/>
  <c r="V7779" i="8"/>
  <c r="V7780" i="8"/>
  <c r="V7781" i="8"/>
  <c r="V7782" i="8"/>
  <c r="V7784" i="8"/>
  <c r="V7785" i="8"/>
  <c r="V7787" i="8"/>
  <c r="V7788" i="8"/>
  <c r="V7789" i="8"/>
  <c r="V7790" i="8"/>
  <c r="V7792" i="8"/>
  <c r="V7793" i="8"/>
  <c r="V7795" i="8"/>
  <c r="V7796" i="8"/>
  <c r="V7797" i="8"/>
  <c r="V7798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6" i="8"/>
  <c r="V7817" i="8"/>
  <c r="V7819" i="8"/>
  <c r="V7820" i="8"/>
  <c r="V7821" i="8"/>
  <c r="V7822" i="8"/>
  <c r="V7824" i="8"/>
  <c r="V7825" i="8"/>
  <c r="V7827" i="8"/>
  <c r="V7828" i="8"/>
  <c r="V7829" i="8"/>
  <c r="V7830" i="8"/>
  <c r="V7832" i="8"/>
  <c r="V7833" i="8"/>
  <c r="V7835" i="8"/>
  <c r="V7836" i="8"/>
  <c r="V7837" i="8"/>
  <c r="V7838" i="8"/>
  <c r="V7840" i="8"/>
  <c r="V7841" i="8"/>
  <c r="V7843" i="8"/>
  <c r="V7844" i="8"/>
  <c r="V7845" i="8"/>
  <c r="V7846" i="8"/>
  <c r="V7848" i="8"/>
  <c r="V7849" i="8"/>
  <c r="V7851" i="8"/>
  <c r="V7852" i="8"/>
  <c r="V7853" i="8"/>
  <c r="V7854" i="8"/>
  <c r="V7856" i="8"/>
  <c r="V7857" i="8"/>
  <c r="V7859" i="8"/>
  <c r="V7860" i="8"/>
  <c r="V7861" i="8"/>
  <c r="V7862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80" i="8"/>
  <c r="V7881" i="8"/>
  <c r="V7883" i="8"/>
  <c r="V7884" i="8"/>
  <c r="V7885" i="8"/>
  <c r="V7886" i="8"/>
  <c r="V7888" i="8"/>
  <c r="V7889" i="8"/>
  <c r="V7891" i="8"/>
  <c r="V7892" i="8"/>
  <c r="V7893" i="8"/>
  <c r="V7894" i="8"/>
  <c r="V7896" i="8"/>
  <c r="V7897" i="8"/>
  <c r="V7899" i="8"/>
  <c r="V7900" i="8"/>
  <c r="V7901" i="8"/>
  <c r="V7902" i="8"/>
  <c r="V7904" i="8"/>
  <c r="V7905" i="8"/>
  <c r="V7907" i="8"/>
  <c r="V7908" i="8"/>
  <c r="V7909" i="8"/>
  <c r="V7910" i="8"/>
  <c r="V7912" i="8"/>
  <c r="V7913" i="8"/>
  <c r="V7915" i="8"/>
  <c r="V7916" i="8"/>
  <c r="V7917" i="8"/>
  <c r="V7918" i="8"/>
  <c r="V7920" i="8"/>
  <c r="V7921" i="8"/>
  <c r="V7923" i="8"/>
  <c r="V7924" i="8"/>
  <c r="V7925" i="8"/>
  <c r="V7926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4" i="8"/>
  <c r="V7945" i="8"/>
  <c r="V7947" i="8"/>
  <c r="V7948" i="8"/>
  <c r="V7949" i="8"/>
  <c r="V7950" i="8"/>
  <c r="V7952" i="8"/>
  <c r="V7953" i="8"/>
  <c r="V7955" i="8"/>
  <c r="V7956" i="8"/>
  <c r="V7957" i="8"/>
  <c r="V7958" i="8"/>
  <c r="V7960" i="8"/>
  <c r="V7961" i="8"/>
  <c r="V7963" i="8"/>
  <c r="V7964" i="8"/>
  <c r="V7965" i="8"/>
  <c r="V7966" i="8"/>
  <c r="V7968" i="8"/>
  <c r="V7969" i="8"/>
  <c r="V7971" i="8"/>
  <c r="V7972" i="8"/>
  <c r="V7973" i="8"/>
  <c r="V7974" i="8"/>
  <c r="V7976" i="8"/>
  <c r="V7977" i="8"/>
  <c r="V7979" i="8"/>
  <c r="V7980" i="8"/>
  <c r="V7981" i="8"/>
  <c r="V7982" i="8"/>
  <c r="V7984" i="8"/>
  <c r="V7985" i="8"/>
  <c r="V7987" i="8"/>
  <c r="V7988" i="8"/>
  <c r="V7989" i="8"/>
  <c r="V7990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8" i="8"/>
  <c r="V8009" i="8"/>
  <c r="V8011" i="8"/>
  <c r="V8012" i="8"/>
  <c r="V8013" i="8"/>
  <c r="V8014" i="8"/>
  <c r="V8016" i="8"/>
  <c r="V8017" i="8"/>
  <c r="V8019" i="8"/>
  <c r="V8020" i="8"/>
  <c r="V8021" i="8"/>
  <c r="V8022" i="8"/>
  <c r="V8024" i="8"/>
  <c r="V8025" i="8"/>
  <c r="V8027" i="8"/>
  <c r="V8028" i="8"/>
  <c r="V8029" i="8"/>
  <c r="V8030" i="8"/>
  <c r="V8032" i="8"/>
  <c r="V8033" i="8"/>
  <c r="V8035" i="8"/>
  <c r="V8036" i="8"/>
  <c r="V8037" i="8"/>
  <c r="V8038" i="8"/>
  <c r="V8040" i="8"/>
  <c r="V8041" i="8"/>
  <c r="V8043" i="8"/>
  <c r="V8044" i="8"/>
  <c r="V8045" i="8"/>
  <c r="V8046" i="8"/>
  <c r="V8048" i="8"/>
  <c r="V8049" i="8"/>
  <c r="V8051" i="8"/>
  <c r="V8052" i="8"/>
  <c r="V8053" i="8"/>
  <c r="V8054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2" i="8"/>
  <c r="V8073" i="8"/>
  <c r="V8075" i="8"/>
  <c r="V8076" i="8"/>
  <c r="V8077" i="8"/>
  <c r="V8078" i="8"/>
  <c r="V8080" i="8"/>
  <c r="V8081" i="8"/>
  <c r="V8083" i="8"/>
  <c r="V8084" i="8"/>
  <c r="V8085" i="8"/>
  <c r="V8086" i="8"/>
  <c r="V8088" i="8"/>
  <c r="V8089" i="8"/>
  <c r="V8091" i="8"/>
  <c r="V8092" i="8"/>
  <c r="V8093" i="8"/>
  <c r="V8094" i="8"/>
  <c r="V8096" i="8"/>
  <c r="V8097" i="8"/>
  <c r="V8099" i="8"/>
  <c r="V8100" i="8"/>
  <c r="V8101" i="8"/>
  <c r="V8102" i="8"/>
  <c r="V8104" i="8"/>
  <c r="V8105" i="8"/>
  <c r="V8107" i="8"/>
  <c r="V8108" i="8"/>
  <c r="V8109" i="8"/>
  <c r="V8110" i="8"/>
  <c r="V8112" i="8"/>
  <c r="V8113" i="8"/>
  <c r="V8115" i="8"/>
  <c r="V8116" i="8"/>
  <c r="V8117" i="8"/>
  <c r="V8118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6" i="8"/>
  <c r="V8137" i="8"/>
  <c r="V8139" i="8"/>
  <c r="V8140" i="8"/>
  <c r="V8141" i="8"/>
  <c r="V8142" i="8"/>
  <c r="V8144" i="8"/>
  <c r="V8145" i="8"/>
  <c r="V8147" i="8"/>
  <c r="V8148" i="8"/>
  <c r="V8149" i="8"/>
  <c r="V8150" i="8"/>
  <c r="V8152" i="8"/>
  <c r="V8153" i="8"/>
  <c r="V8155" i="8"/>
  <c r="V8156" i="8"/>
  <c r="V8157" i="8"/>
  <c r="V8158" i="8"/>
  <c r="V8160" i="8"/>
  <c r="V8161" i="8"/>
  <c r="V8163" i="8"/>
  <c r="V8164" i="8"/>
  <c r="V8165" i="8"/>
  <c r="V8166" i="8"/>
  <c r="V8168" i="8"/>
  <c r="V8169" i="8"/>
  <c r="V8171" i="8"/>
  <c r="V8172" i="8"/>
  <c r="V8173" i="8"/>
  <c r="V8174" i="8"/>
  <c r="V8176" i="8"/>
  <c r="V8177" i="8"/>
  <c r="V8179" i="8"/>
  <c r="V8180" i="8"/>
  <c r="V8181" i="8"/>
  <c r="V8182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201" i="8"/>
  <c r="V8203" i="8"/>
  <c r="V8204" i="8"/>
  <c r="V8205" i="8"/>
  <c r="V8206" i="8"/>
  <c r="V8208" i="8"/>
  <c r="V8209" i="8"/>
  <c r="V8211" i="8"/>
  <c r="V8212" i="8"/>
  <c r="V8213" i="8"/>
  <c r="V8214" i="8"/>
  <c r="V8216" i="8"/>
  <c r="V8217" i="8"/>
  <c r="V8219" i="8"/>
  <c r="V8220" i="8"/>
  <c r="V8221" i="8"/>
  <c r="V8222" i="8"/>
  <c r="V8224" i="8"/>
  <c r="V8225" i="8"/>
  <c r="V8227" i="8"/>
  <c r="V8228" i="8"/>
  <c r="V8229" i="8"/>
  <c r="V8230" i="8"/>
  <c r="V8232" i="8"/>
  <c r="V8233" i="8"/>
  <c r="V8235" i="8"/>
  <c r="V8236" i="8"/>
  <c r="V8237" i="8"/>
  <c r="V8238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6" i="8"/>
  <c r="V8257" i="8"/>
  <c r="V8259" i="8"/>
  <c r="V8260" i="8"/>
  <c r="V8261" i="8"/>
  <c r="V8262" i="8"/>
  <c r="V8265" i="8"/>
  <c r="V8267" i="8"/>
  <c r="V8268" i="8"/>
  <c r="V8269" i="8"/>
  <c r="V8270" i="8"/>
  <c r="V8272" i="8"/>
  <c r="V8273" i="8"/>
  <c r="V8275" i="8"/>
  <c r="V8276" i="8"/>
  <c r="V8277" i="8"/>
  <c r="V8278" i="8"/>
  <c r="V8281" i="8"/>
  <c r="V8283" i="8"/>
  <c r="V8284" i="8"/>
  <c r="V8285" i="8"/>
  <c r="V8286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4" i="8"/>
  <c r="V8305" i="8"/>
  <c r="V8307" i="8"/>
  <c r="V8308" i="8"/>
  <c r="V8309" i="8"/>
  <c r="V8310" i="8"/>
  <c r="V8312" i="8"/>
  <c r="V8313" i="8"/>
  <c r="V8315" i="8"/>
  <c r="V8316" i="8"/>
  <c r="V8317" i="8"/>
  <c r="V8318" i="8"/>
  <c r="V8320" i="8"/>
  <c r="V8321" i="8"/>
  <c r="V8323" i="8"/>
  <c r="V8324" i="8"/>
  <c r="V8325" i="8"/>
  <c r="V8326" i="8"/>
  <c r="V8329" i="8"/>
  <c r="V8331" i="8"/>
  <c r="V8332" i="8"/>
  <c r="V8333" i="8"/>
  <c r="V8334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2" i="8"/>
  <c r="V8353" i="8"/>
  <c r="V8355" i="8"/>
  <c r="V8356" i="8"/>
  <c r="V8357" i="8"/>
  <c r="V8358" i="8"/>
  <c r="V8361" i="8"/>
  <c r="V8363" i="8"/>
  <c r="V8364" i="8"/>
  <c r="V8365" i="8"/>
  <c r="V8366" i="8"/>
  <c r="V8368" i="8"/>
  <c r="V8369" i="8"/>
  <c r="V8371" i="8"/>
  <c r="V8372" i="8"/>
  <c r="V8373" i="8"/>
  <c r="V8374" i="8"/>
  <c r="V8376" i="8"/>
  <c r="V8377" i="8"/>
  <c r="V8379" i="8"/>
  <c r="V8380" i="8"/>
  <c r="V8381" i="8"/>
  <c r="V8382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400" i="8"/>
  <c r="V8401" i="8"/>
  <c r="V8403" i="8"/>
  <c r="V8404" i="8"/>
  <c r="V8405" i="8"/>
  <c r="V8406" i="8"/>
  <c r="V8409" i="8"/>
  <c r="V8411" i="8"/>
  <c r="V8412" i="8"/>
  <c r="V8413" i="8"/>
  <c r="V8414" i="8"/>
  <c r="V8416" i="8"/>
  <c r="V8417" i="8"/>
  <c r="V8419" i="8"/>
  <c r="V8420" i="8"/>
  <c r="V8421" i="8"/>
  <c r="V8422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40" i="8"/>
  <c r="V8441" i="8"/>
  <c r="V8443" i="8"/>
  <c r="V8444" i="8"/>
  <c r="V8445" i="8"/>
  <c r="V8446" i="8"/>
  <c r="V8448" i="8"/>
  <c r="V8449" i="8"/>
  <c r="V8451" i="8"/>
  <c r="V8452" i="8"/>
  <c r="V8453" i="8"/>
  <c r="V8454" i="8"/>
  <c r="V8457" i="8"/>
  <c r="V8459" i="8"/>
  <c r="V8460" i="8"/>
  <c r="V8461" i="8"/>
  <c r="V8462" i="8"/>
  <c r="V8464" i="8"/>
  <c r="V8465" i="8"/>
  <c r="V8467" i="8"/>
  <c r="V8468" i="8"/>
  <c r="V8469" i="8"/>
  <c r="V8470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9" i="8"/>
  <c r="V8491" i="8"/>
  <c r="V8492" i="8"/>
  <c r="V8493" i="8"/>
  <c r="V8494" i="8"/>
  <c r="V8496" i="8"/>
  <c r="V8497" i="8"/>
  <c r="V8499" i="8"/>
  <c r="V8500" i="8"/>
  <c r="V8501" i="8"/>
  <c r="V8502" i="8"/>
  <c r="V8504" i="8"/>
  <c r="V8505" i="8"/>
  <c r="V8507" i="8"/>
  <c r="V8508" i="8"/>
  <c r="V8509" i="8"/>
  <c r="V8510" i="8"/>
  <c r="V8512" i="8"/>
  <c r="V8513" i="8"/>
  <c r="V8515" i="8"/>
  <c r="V8516" i="8"/>
  <c r="V8517" i="8"/>
  <c r="V8518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7" i="8"/>
  <c r="V8539" i="8"/>
  <c r="V8540" i="8"/>
  <c r="V8541" i="8"/>
  <c r="V8542" i="8"/>
  <c r="V8544" i="8"/>
  <c r="V8545" i="8"/>
  <c r="V8547" i="8"/>
  <c r="V8548" i="8"/>
  <c r="V8549" i="8"/>
  <c r="V8550" i="8"/>
  <c r="V8553" i="8"/>
  <c r="V8555" i="8"/>
  <c r="V8556" i="8"/>
  <c r="V8557" i="8"/>
  <c r="V8558" i="8"/>
  <c r="V8560" i="8"/>
  <c r="V8561" i="8"/>
  <c r="V8563" i="8"/>
  <c r="V8564" i="8"/>
  <c r="V8565" i="8"/>
  <c r="V8566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5" i="8"/>
  <c r="V8587" i="8"/>
  <c r="V8588" i="8"/>
  <c r="V8589" i="8"/>
  <c r="V8590" i="8"/>
  <c r="V8593" i="8"/>
  <c r="V8595" i="8"/>
  <c r="V8596" i="8"/>
  <c r="V8597" i="8"/>
  <c r="V8598" i="8"/>
  <c r="V8601" i="8"/>
  <c r="V8603" i="8"/>
  <c r="V8604" i="8"/>
  <c r="V8605" i="8"/>
  <c r="V8606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5" i="8"/>
  <c r="V8627" i="8"/>
  <c r="V8628" i="8"/>
  <c r="V8629" i="8"/>
  <c r="V8630" i="8"/>
  <c r="V8632" i="8"/>
  <c r="V8633" i="8"/>
  <c r="V8635" i="8"/>
  <c r="V8636" i="8"/>
  <c r="V8637" i="8"/>
  <c r="V8638" i="8"/>
  <c r="V8640" i="8"/>
  <c r="V8641" i="8"/>
  <c r="V8643" i="8"/>
  <c r="V8644" i="8"/>
  <c r="V8645" i="8"/>
  <c r="V8646" i="8"/>
  <c r="V8649" i="8"/>
  <c r="V8651" i="8"/>
  <c r="V8652" i="8"/>
  <c r="V8653" i="8"/>
  <c r="V8654" i="8"/>
  <c r="V8655" i="8"/>
  <c r="V8657" i="8"/>
  <c r="V8659" i="8"/>
  <c r="V8660" i="8"/>
  <c r="V8661" i="8"/>
  <c r="V8662" i="8"/>
  <c r="V8665" i="8"/>
  <c r="V8667" i="8"/>
  <c r="V8668" i="8"/>
  <c r="V8669" i="8"/>
  <c r="V8670" i="8"/>
  <c r="V8672" i="8"/>
  <c r="V8673" i="8"/>
  <c r="V8675" i="8"/>
  <c r="V8676" i="8"/>
  <c r="V8677" i="8"/>
  <c r="V8678" i="8"/>
  <c r="V8681" i="8"/>
  <c r="V8683" i="8"/>
  <c r="V8684" i="8"/>
  <c r="V8685" i="8"/>
  <c r="V8686" i="8"/>
  <c r="V8689" i="8"/>
  <c r="V8691" i="8"/>
  <c r="V8692" i="8"/>
  <c r="V8693" i="8"/>
  <c r="V8694" i="8"/>
  <c r="V8696" i="8"/>
  <c r="V8697" i="8"/>
  <c r="V8699" i="8"/>
  <c r="V8700" i="8"/>
  <c r="V8701" i="8"/>
  <c r="V8702" i="8"/>
  <c r="V8704" i="8"/>
  <c r="V8705" i="8"/>
  <c r="V8707" i="8"/>
  <c r="V8708" i="8"/>
  <c r="V8709" i="8"/>
  <c r="V8710" i="8"/>
  <c r="V8713" i="8"/>
  <c r="V8715" i="8"/>
  <c r="V8716" i="8"/>
  <c r="V8717" i="8"/>
  <c r="V8718" i="8"/>
  <c r="V8721" i="8"/>
  <c r="V8723" i="8"/>
  <c r="V8724" i="8"/>
  <c r="V8725" i="8"/>
  <c r="V8726" i="8"/>
  <c r="V8729" i="8"/>
  <c r="V8731" i="8"/>
  <c r="V8732" i="8"/>
  <c r="V8733" i="8"/>
  <c r="V8734" i="8"/>
  <c r="V8737" i="8"/>
  <c r="V8739" i="8"/>
  <c r="V8740" i="8"/>
  <c r="V8741" i="8"/>
  <c r="V8742" i="8"/>
  <c r="V8745" i="8"/>
  <c r="V8747" i="8"/>
  <c r="V8748" i="8"/>
  <c r="V8749" i="8"/>
  <c r="V8750" i="8"/>
  <c r="V8753" i="8"/>
  <c r="V8755" i="8"/>
  <c r="V8756" i="8"/>
  <c r="V8757" i="8"/>
  <c r="V8758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7" i="8"/>
  <c r="V8779" i="8"/>
  <c r="V8780" i="8"/>
  <c r="V8781" i="8"/>
  <c r="V8782" i="8"/>
  <c r="V8785" i="8"/>
  <c r="V8787" i="8"/>
  <c r="V8788" i="8"/>
  <c r="V8789" i="8"/>
  <c r="V8790" i="8"/>
  <c r="V8793" i="8"/>
  <c r="V8795" i="8"/>
  <c r="V8796" i="8"/>
  <c r="V8797" i="8"/>
  <c r="V8798" i="8"/>
  <c r="V8801" i="8"/>
  <c r="V8803" i="8"/>
  <c r="V8804" i="8"/>
  <c r="V8805" i="8"/>
  <c r="V8806" i="8"/>
  <c r="V8809" i="8"/>
  <c r="V8811" i="8"/>
  <c r="V8812" i="8"/>
  <c r="V8813" i="8"/>
  <c r="V8814" i="8"/>
  <c r="V8817" i="8"/>
  <c r="V8819" i="8"/>
  <c r="V8820" i="8"/>
  <c r="V8821" i="8"/>
  <c r="V8822" i="8"/>
  <c r="V8824" i="8"/>
  <c r="V8825" i="8"/>
  <c r="V8827" i="8"/>
  <c r="V8828" i="8"/>
  <c r="V8829" i="8"/>
  <c r="V8830" i="8"/>
  <c r="V8832" i="8"/>
  <c r="V8833" i="8"/>
  <c r="V8835" i="8"/>
  <c r="V8836" i="8"/>
  <c r="V8837" i="8"/>
  <c r="V8838" i="8"/>
  <c r="V8841" i="8"/>
  <c r="V8843" i="8"/>
  <c r="V8844" i="8"/>
  <c r="V8845" i="8"/>
  <c r="V8846" i="8"/>
  <c r="V8849" i="8"/>
  <c r="V8851" i="8"/>
  <c r="V8852" i="8"/>
  <c r="V8853" i="8"/>
  <c r="V8854" i="8"/>
  <c r="V8857" i="8"/>
  <c r="V8859" i="8"/>
  <c r="V8860" i="8"/>
  <c r="V8861" i="8"/>
  <c r="V8862" i="8"/>
  <c r="V8865" i="8"/>
  <c r="V8867" i="8"/>
  <c r="V8868" i="8"/>
  <c r="V8869" i="8"/>
  <c r="V8870" i="8"/>
  <c r="V8873" i="8"/>
  <c r="V8875" i="8"/>
  <c r="V8876" i="8"/>
  <c r="V8877" i="8"/>
  <c r="V8878" i="8"/>
  <c r="V8881" i="8"/>
  <c r="V8883" i="8"/>
  <c r="V8884" i="8"/>
  <c r="V8885" i="8"/>
  <c r="V8886" i="8"/>
  <c r="V8888" i="8"/>
  <c r="V8889" i="8"/>
  <c r="V8891" i="8"/>
  <c r="V8892" i="8"/>
  <c r="V8893" i="8"/>
  <c r="V8894" i="8"/>
  <c r="V8896" i="8"/>
  <c r="V8897" i="8"/>
  <c r="V8899" i="8"/>
  <c r="V8900" i="8"/>
  <c r="V8901" i="8"/>
  <c r="V8902" i="8"/>
  <c r="V8905" i="8"/>
  <c r="V8907" i="8"/>
  <c r="V8908" i="8"/>
  <c r="V8909" i="8"/>
  <c r="V8910" i="8"/>
  <c r="V8913" i="8"/>
  <c r="V8915" i="8"/>
  <c r="V8916" i="8"/>
  <c r="V8917" i="8"/>
  <c r="V8918" i="8"/>
  <c r="V8921" i="8"/>
  <c r="V8923" i="8"/>
  <c r="V8924" i="8"/>
  <c r="V8925" i="8"/>
  <c r="V8926" i="8"/>
  <c r="V8929" i="8"/>
  <c r="V8931" i="8"/>
  <c r="V8932" i="8"/>
  <c r="V8933" i="8"/>
  <c r="V8934" i="8"/>
  <c r="V8937" i="8"/>
  <c r="V8939" i="8"/>
  <c r="V8940" i="8"/>
  <c r="V8941" i="8"/>
  <c r="V8942" i="8"/>
  <c r="V8945" i="8"/>
  <c r="V8947" i="8"/>
  <c r="V8948" i="8"/>
  <c r="V8949" i="8"/>
  <c r="V8950" i="8"/>
  <c r="V8952" i="8"/>
  <c r="V8953" i="8"/>
  <c r="V8955" i="8"/>
  <c r="V8956" i="8"/>
  <c r="V8957" i="8"/>
  <c r="V8958" i="8"/>
  <c r="V8960" i="8"/>
  <c r="V8961" i="8"/>
  <c r="V8963" i="8"/>
  <c r="V8964" i="8"/>
  <c r="V8965" i="8"/>
  <c r="V8966" i="8"/>
  <c r="V8969" i="8"/>
  <c r="V8971" i="8"/>
  <c r="V8972" i="8"/>
  <c r="V8973" i="8"/>
  <c r="V8974" i="8"/>
  <c r="V8977" i="8"/>
  <c r="V8979" i="8"/>
  <c r="V8980" i="8"/>
  <c r="V8981" i="8"/>
  <c r="V8982" i="8"/>
  <c r="V8985" i="8"/>
  <c r="V8987" i="8"/>
  <c r="V8988" i="8"/>
  <c r="V8989" i="8"/>
  <c r="V8990" i="8"/>
  <c r="V8993" i="8"/>
  <c r="V8995" i="8"/>
  <c r="V8996" i="8"/>
  <c r="V8997" i="8"/>
  <c r="V8998" i="8"/>
  <c r="V9001" i="8"/>
  <c r="V9003" i="8"/>
  <c r="V9004" i="8"/>
  <c r="V9005" i="8"/>
  <c r="V9006" i="8"/>
  <c r="V9009" i="8"/>
  <c r="V9011" i="8"/>
  <c r="V9012" i="8"/>
  <c r="V9013" i="8"/>
  <c r="V9014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3" i="8"/>
  <c r="V9035" i="8"/>
  <c r="V9036" i="8"/>
  <c r="V9037" i="8"/>
  <c r="V9038" i="8"/>
  <c r="V9041" i="8"/>
  <c r="V9043" i="8"/>
  <c r="V9044" i="8"/>
  <c r="V9045" i="8"/>
  <c r="V9046" i="8"/>
  <c r="V9049" i="8"/>
  <c r="V9051" i="8"/>
  <c r="V9052" i="8"/>
  <c r="V9053" i="8"/>
  <c r="V9054" i="8"/>
  <c r="V9057" i="8"/>
  <c r="V9059" i="8"/>
  <c r="V9060" i="8"/>
  <c r="V9061" i="8"/>
  <c r="V9062" i="8"/>
  <c r="V9065" i="8"/>
  <c r="V9067" i="8"/>
  <c r="V9068" i="8"/>
  <c r="V9069" i="8"/>
  <c r="V9070" i="8"/>
  <c r="V9073" i="8"/>
  <c r="V9075" i="8"/>
  <c r="V9076" i="8"/>
  <c r="V9077" i="8"/>
  <c r="V9078" i="8"/>
  <c r="V9080" i="8"/>
  <c r="V9081" i="8"/>
  <c r="V9083" i="8"/>
  <c r="V9084" i="8"/>
  <c r="V9085" i="8"/>
  <c r="V9086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V56" i="1"/>
  <c r="AV33" i="1"/>
  <c r="AW18" i="1"/>
  <c r="AW51" i="1"/>
  <c r="AV28" i="1"/>
  <c r="AW69" i="1"/>
  <c r="AW31" i="1"/>
  <c r="AW38" i="1"/>
  <c r="AW46" i="1"/>
  <c r="AW53" i="1"/>
  <c r="AW15" i="1"/>
  <c r="AW71" i="1"/>
  <c r="AV48" i="1"/>
  <c r="AW25" i="1"/>
  <c r="AV10" i="1"/>
  <c r="AW43" i="1"/>
  <c r="AW5" i="1"/>
  <c r="AW30" i="1"/>
  <c r="AW7" i="1"/>
  <c r="AV63" i="1"/>
  <c r="AV40" i="1"/>
  <c r="AW17" i="1"/>
  <c r="AW73" i="1"/>
  <c r="AW20" i="1"/>
  <c r="AW61" i="1"/>
  <c r="AV68" i="1"/>
  <c r="AW45" i="1"/>
  <c r="AV22" i="1"/>
  <c r="AW66" i="1"/>
  <c r="AV55" i="1"/>
  <c r="AW32" i="1"/>
  <c r="AV9" i="1"/>
  <c r="AW35" i="1"/>
  <c r="AW50" i="1"/>
  <c r="AW4" i="1"/>
  <c r="AW60" i="1"/>
  <c r="AW37" i="1"/>
  <c r="AW14" i="1"/>
  <c r="AW70" i="1"/>
  <c r="AW47" i="1"/>
  <c r="AW24" i="1"/>
  <c r="AW65" i="1"/>
  <c r="AV27" i="1"/>
  <c r="AW19" i="1"/>
  <c r="AW42" i="1"/>
  <c r="AW52" i="1"/>
  <c r="AV29" i="1"/>
  <c r="AW6" i="1"/>
  <c r="AV62" i="1"/>
  <c r="AW8" i="1"/>
  <c r="AW26" i="1"/>
  <c r="AW57" i="1"/>
  <c r="AW49" i="1"/>
  <c r="AW72" i="1"/>
  <c r="AW11" i="1"/>
  <c r="AW67" i="1"/>
  <c r="AW44" i="1"/>
  <c r="AW21" i="1"/>
  <c r="AV58" i="1"/>
  <c r="AW39" i="1"/>
  <c r="AW16" i="1"/>
  <c r="AV64" i="1"/>
  <c r="AW41" i="1"/>
  <c r="AW3" i="1"/>
  <c r="AW59" i="1"/>
  <c r="AW36" i="1"/>
  <c r="AV13" i="1"/>
  <c r="AW54" i="1"/>
  <c r="AW12" i="1"/>
  <c r="AW23" i="1"/>
  <c r="AW34" i="1"/>
  <c r="BE5" i="1" l="1"/>
  <c r="BE13" i="1"/>
  <c r="BE21" i="1"/>
  <c r="BE29" i="1"/>
  <c r="BE37" i="1"/>
  <c r="BF37" i="1" s="1"/>
  <c r="BE45" i="1"/>
  <c r="BF45" i="1" s="1"/>
  <c r="BE53" i="1"/>
  <c r="BF53" i="1" s="1"/>
  <c r="BE61" i="1"/>
  <c r="BF61" i="1" s="1"/>
  <c r="BE69" i="1"/>
  <c r="BF69" i="1" s="1"/>
  <c r="BE77" i="1"/>
  <c r="BE85" i="1"/>
  <c r="BE93" i="1"/>
  <c r="BE101" i="1"/>
  <c r="BE109" i="1"/>
  <c r="BE44" i="1"/>
  <c r="BF44" i="1" s="1"/>
  <c r="BE100" i="1"/>
  <c r="BE6" i="1"/>
  <c r="BF6" i="1" s="1"/>
  <c r="BE14" i="1"/>
  <c r="BE22" i="1"/>
  <c r="BF22" i="1" s="1"/>
  <c r="BE30" i="1"/>
  <c r="BF30" i="1" s="1"/>
  <c r="BE38" i="1"/>
  <c r="BF38" i="1" s="1"/>
  <c r="BE46" i="1"/>
  <c r="BF46" i="1" s="1"/>
  <c r="BE54" i="1"/>
  <c r="BF54" i="1" s="1"/>
  <c r="BE62" i="1"/>
  <c r="BF62" i="1" s="1"/>
  <c r="BE70" i="1"/>
  <c r="BF70" i="1" s="1"/>
  <c r="BE78" i="1"/>
  <c r="BE86" i="1"/>
  <c r="BE94" i="1"/>
  <c r="BE102" i="1"/>
  <c r="BE110" i="1"/>
  <c r="BE36" i="1"/>
  <c r="BF36" i="1" s="1"/>
  <c r="BE76" i="1"/>
  <c r="BE108" i="1"/>
  <c r="BE7" i="1"/>
  <c r="BE15" i="1"/>
  <c r="BE23" i="1"/>
  <c r="BF23" i="1" s="1"/>
  <c r="BE31" i="1"/>
  <c r="BF31" i="1" s="1"/>
  <c r="BE39" i="1"/>
  <c r="BF39" i="1" s="1"/>
  <c r="BE47" i="1"/>
  <c r="BF47" i="1" s="1"/>
  <c r="BE55" i="1"/>
  <c r="BF55" i="1" s="1"/>
  <c r="BE63" i="1"/>
  <c r="BF63" i="1" s="1"/>
  <c r="BE71" i="1"/>
  <c r="BF71" i="1" s="1"/>
  <c r="BE79" i="1"/>
  <c r="BE87" i="1"/>
  <c r="BE95" i="1"/>
  <c r="BE103" i="1"/>
  <c r="BE111" i="1"/>
  <c r="BE20" i="1"/>
  <c r="BF20" i="1" s="1"/>
  <c r="BE8" i="1"/>
  <c r="BF8" i="1" s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64" i="1"/>
  <c r="BF64" i="1" s="1"/>
  <c r="BE72" i="1"/>
  <c r="BF72" i="1" s="1"/>
  <c r="BE80" i="1"/>
  <c r="BE88" i="1"/>
  <c r="BE96" i="1"/>
  <c r="BE104" i="1"/>
  <c r="BE112" i="1"/>
  <c r="BE12" i="1"/>
  <c r="BF12" i="1" s="1"/>
  <c r="BE60" i="1"/>
  <c r="BF60" i="1" s="1"/>
  <c r="BE9" i="1"/>
  <c r="BF9" i="1" s="1"/>
  <c r="BE17" i="1"/>
  <c r="BF17" i="1" s="1"/>
  <c r="BE25" i="1"/>
  <c r="BF25" i="1" s="1"/>
  <c r="BE33" i="1"/>
  <c r="BF33" i="1" s="1"/>
  <c r="BE41" i="1"/>
  <c r="BF41" i="1" s="1"/>
  <c r="BE49" i="1"/>
  <c r="BF49" i="1" s="1"/>
  <c r="BE57" i="1"/>
  <c r="BF57" i="1" s="1"/>
  <c r="BE65" i="1"/>
  <c r="BF65" i="1" s="1"/>
  <c r="BE73" i="1"/>
  <c r="BF73" i="1" s="1"/>
  <c r="BE81" i="1"/>
  <c r="BE89" i="1"/>
  <c r="BE97" i="1"/>
  <c r="BE105" i="1"/>
  <c r="BE113" i="1"/>
  <c r="BE52" i="1"/>
  <c r="BF52" i="1" s="1"/>
  <c r="BE92" i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8" i="1"/>
  <c r="BF58" i="1" s="1"/>
  <c r="BE66" i="1"/>
  <c r="BF66" i="1" s="1"/>
  <c r="BE74" i="1"/>
  <c r="BE82" i="1"/>
  <c r="BE90" i="1"/>
  <c r="BE98" i="1"/>
  <c r="BE106" i="1"/>
  <c r="BE114" i="1"/>
  <c r="BE28" i="1"/>
  <c r="BF28" i="1" s="1"/>
  <c r="BE84" i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59" i="1"/>
  <c r="BF59" i="1" s="1"/>
  <c r="BE67" i="1"/>
  <c r="BF67" i="1" s="1"/>
  <c r="BE75" i="1"/>
  <c r="BE83" i="1"/>
  <c r="BE91" i="1"/>
  <c r="BE99" i="1"/>
  <c r="BE107" i="1"/>
  <c r="BE115" i="1"/>
  <c r="BE4" i="1"/>
  <c r="BF4" i="1" s="1"/>
  <c r="BE68" i="1"/>
  <c r="BF68" i="1" s="1"/>
  <c r="BF7" i="1"/>
  <c r="BF29" i="1"/>
  <c r="BF13" i="1"/>
  <c r="BF5" i="1"/>
  <c r="BF14" i="1"/>
  <c r="BF15" i="1"/>
  <c r="BF21" i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A5" i="8"/>
  <c r="X5" i="8" s="1"/>
  <c r="D87" i="1" s="1"/>
  <c r="A6" i="8"/>
  <c r="X6" i="8" s="1"/>
  <c r="D88" i="1" s="1"/>
  <c r="A7" i="8"/>
  <c r="A9" i="8"/>
  <c r="X9" i="8" s="1"/>
  <c r="D91" i="1" s="1"/>
  <c r="A11" i="8"/>
  <c r="X11" i="8" s="1"/>
  <c r="D93" i="1" s="1"/>
  <c r="A12" i="8"/>
  <c r="X12" i="8" s="1"/>
  <c r="A13" i="8"/>
  <c r="X13" i="8" s="1"/>
  <c r="A14" i="8"/>
  <c r="A15" i="8"/>
  <c r="X15" i="8" s="1"/>
  <c r="A17" i="8"/>
  <c r="X17" i="8" s="1"/>
  <c r="A19" i="8"/>
  <c r="X19" i="8" s="1"/>
  <c r="D96" i="1" s="1"/>
  <c r="A20" i="8"/>
  <c r="X20" i="8" s="1"/>
  <c r="D97" i="1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D74" i="1" s="1"/>
  <c r="A30" i="8"/>
  <c r="X30" i="8" s="1"/>
  <c r="D75" i="1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D77" i="1" s="1"/>
  <c r="A63" i="8"/>
  <c r="X63" i="8" s="1"/>
  <c r="D78" i="1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D79" i="1" s="1"/>
  <c r="A73" i="8"/>
  <c r="X73" i="8" s="1"/>
  <c r="A75" i="8"/>
  <c r="X75" i="8" s="1"/>
  <c r="A76" i="8"/>
  <c r="X76" i="8" s="1"/>
  <c r="A77" i="8"/>
  <c r="X77" i="8" s="1"/>
  <c r="A78" i="8"/>
  <c r="X78" i="8" s="1"/>
  <c r="D80" i="1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D82" i="1" s="1"/>
  <c r="A109" i="8"/>
  <c r="X109" i="8" s="1"/>
  <c r="A110" i="8"/>
  <c r="X110" i="8" s="1"/>
  <c r="A111" i="8"/>
  <c r="X111" i="8" s="1"/>
  <c r="D81" i="1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D83" i="1" s="1"/>
  <c r="A176" i="8"/>
  <c r="X176" i="8" s="1"/>
  <c r="D84" i="1" s="1"/>
  <c r="A177" i="8"/>
  <c r="X177" i="8" s="1"/>
  <c r="A179" i="8"/>
  <c r="X179" i="8" s="1"/>
  <c r="A180" i="8"/>
  <c r="X180" i="8" s="1"/>
  <c r="D85" i="1" s="1"/>
  <c r="A181" i="8"/>
  <c r="X181" i="8" s="1"/>
  <c r="D86" i="1" s="1"/>
  <c r="A182" i="8"/>
  <c r="X182" i="8" s="1"/>
  <c r="A183" i="8"/>
  <c r="X183" i="8" s="1"/>
  <c r="A184" i="8"/>
  <c r="X184" i="8" s="1"/>
  <c r="A185" i="8"/>
  <c r="X185" i="8" s="1"/>
  <c r="D99" i="1" s="1"/>
  <c r="A187" i="8"/>
  <c r="X187" i="8" s="1"/>
  <c r="A188" i="8"/>
  <c r="X188" i="8" s="1"/>
  <c r="A189" i="8"/>
  <c r="X189" i="8" s="1"/>
  <c r="D102" i="1" s="1"/>
  <c r="A190" i="8"/>
  <c r="X190" i="8" s="1"/>
  <c r="A191" i="8"/>
  <c r="X191" i="8" s="1"/>
  <c r="D103" i="1" s="1"/>
  <c r="A192" i="8"/>
  <c r="X192" i="8" s="1"/>
  <c r="D104" i="1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D106" i="1" s="1"/>
  <c r="A205" i="8"/>
  <c r="X205" i="8" s="1"/>
  <c r="A206" i="8"/>
  <c r="X206" i="8" s="1"/>
  <c r="D107" i="1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D110" i="1" s="1"/>
  <c r="A229" i="8"/>
  <c r="X229" i="8" s="1"/>
  <c r="D111" i="1" s="1"/>
  <c r="A230" i="8"/>
  <c r="X230" i="8" s="1"/>
  <c r="D112" i="1" s="1"/>
  <c r="A231" i="8"/>
  <c r="X231" i="8" s="1"/>
  <c r="D113" i="1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D98" i="1" s="1"/>
  <c r="A241" i="8"/>
  <c r="X241" i="8" s="1"/>
  <c r="A243" i="8"/>
  <c r="X243" i="8" s="1"/>
  <c r="A244" i="8"/>
  <c r="X244" i="8" s="1"/>
  <c r="D100" i="1" s="1"/>
  <c r="A245" i="8"/>
  <c r="X245" i="8" s="1"/>
  <c r="A246" i="8"/>
  <c r="X246" i="8" s="1"/>
  <c r="A247" i="8"/>
  <c r="X247" i="8" s="1"/>
  <c r="A248" i="8"/>
  <c r="X248" i="8" s="1"/>
  <c r="D101" i="1" s="1"/>
  <c r="A249" i="8"/>
  <c r="X249" i="8" s="1"/>
  <c r="A251" i="8"/>
  <c r="X251" i="8" s="1"/>
  <c r="A252" i="8"/>
  <c r="X252" i="8" s="1"/>
  <c r="D108" i="1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D114" i="1" s="1"/>
  <c r="A261" i="8"/>
  <c r="X261" i="8" s="1"/>
  <c r="A262" i="8"/>
  <c r="X262" i="8" s="1"/>
  <c r="D115" i="1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D109" i="1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P89" i="1" l="1"/>
  <c r="O84" i="1"/>
  <c r="M89" i="1"/>
  <c r="BD83" i="1"/>
  <c r="P88" i="1"/>
  <c r="O102" i="1"/>
  <c r="M88" i="1"/>
  <c r="BD110" i="1"/>
  <c r="O110" i="1"/>
  <c r="M77" i="1"/>
  <c r="P113" i="1"/>
  <c r="O81" i="1"/>
  <c r="BD86" i="1"/>
  <c r="P103" i="1"/>
  <c r="O89" i="1"/>
  <c r="M112" i="1"/>
  <c r="BD87" i="1"/>
  <c r="BF87" i="1" s="1"/>
  <c r="BD95" i="1"/>
  <c r="P111" i="1"/>
  <c r="O88" i="1"/>
  <c r="O78" i="1"/>
  <c r="BD88" i="1"/>
  <c r="BD96" i="1"/>
  <c r="BD89" i="1"/>
  <c r="BD98" i="1"/>
  <c r="O86" i="1"/>
  <c r="BD97" i="1"/>
  <c r="X4" i="8"/>
  <c r="P87" i="1"/>
  <c r="M87" i="1"/>
  <c r="O87" i="1"/>
  <c r="S87" i="1"/>
  <c r="AU87" i="1"/>
  <c r="U87" i="1"/>
  <c r="H87" i="1"/>
  <c r="Q87" i="1"/>
  <c r="X7" i="8"/>
  <c r="D89" i="1" s="1"/>
  <c r="H92" i="1"/>
  <c r="AU92" i="1"/>
  <c r="X14" i="8"/>
  <c r="D94" i="1" s="1"/>
  <c r="S74" i="1"/>
  <c r="H96" i="1"/>
  <c r="U74" i="1"/>
  <c r="X52" i="8"/>
  <c r="X167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D105" i="1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D95" i="1" s="1"/>
  <c r="V16" i="8"/>
  <c r="A8" i="8"/>
  <c r="P108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92" i="1"/>
  <c r="AV87" i="1"/>
  <c r="AW87" i="1"/>
  <c r="AV92" i="1"/>
  <c r="BD31" i="1" l="1"/>
  <c r="BD61" i="1"/>
  <c r="BD42" i="1"/>
  <c r="BD32" i="1"/>
  <c r="BD19" i="1"/>
  <c r="BD25" i="1"/>
  <c r="BD68" i="1"/>
  <c r="BD22" i="1"/>
  <c r="BD4" i="1"/>
  <c r="BD81" i="1"/>
  <c r="BD17" i="1"/>
  <c r="O97" i="1"/>
  <c r="BD50" i="1"/>
  <c r="BD24" i="1"/>
  <c r="BD82" i="1"/>
  <c r="BD23" i="1"/>
  <c r="O80" i="1"/>
  <c r="P112" i="1"/>
  <c r="BD78" i="1"/>
  <c r="BD14" i="1"/>
  <c r="O90" i="1"/>
  <c r="BD74" i="1"/>
  <c r="BD53" i="1"/>
  <c r="M86" i="1"/>
  <c r="P77" i="1"/>
  <c r="BD109" i="1"/>
  <c r="BD60" i="1"/>
  <c r="M78" i="1"/>
  <c r="O111" i="1"/>
  <c r="M81" i="1"/>
  <c r="BD75" i="1"/>
  <c r="BD11" i="1"/>
  <c r="O94" i="1"/>
  <c r="Q74" i="1"/>
  <c r="M96" i="1"/>
  <c r="AU74" i="1"/>
  <c r="P96" i="1"/>
  <c r="S92" i="1"/>
  <c r="BD73" i="1"/>
  <c r="BD9" i="1"/>
  <c r="O105" i="1"/>
  <c r="M109" i="1"/>
  <c r="BD80" i="1"/>
  <c r="BD16" i="1"/>
  <c r="O98" i="1"/>
  <c r="BD34" i="1"/>
  <c r="BD79" i="1"/>
  <c r="G79" i="1" s="1"/>
  <c r="BD15" i="1"/>
  <c r="BD114" i="1"/>
  <c r="BD70" i="1"/>
  <c r="BD6" i="1"/>
  <c r="O100" i="1"/>
  <c r="BD26" i="1"/>
  <c r="BD45" i="1"/>
  <c r="M97" i="1"/>
  <c r="P86" i="1"/>
  <c r="BD93" i="1"/>
  <c r="BD52" i="1"/>
  <c r="P78" i="1"/>
  <c r="O104" i="1"/>
  <c r="BD67" i="1"/>
  <c r="BD3" i="1"/>
  <c r="O103" i="1"/>
  <c r="H74" i="1"/>
  <c r="Q96" i="1"/>
  <c r="Q92" i="1"/>
  <c r="BD106" i="1"/>
  <c r="BF106" i="1" s="1"/>
  <c r="BD65" i="1"/>
  <c r="M82" i="1"/>
  <c r="O114" i="1"/>
  <c r="P81" i="1"/>
  <c r="BD72" i="1"/>
  <c r="BD8" i="1"/>
  <c r="O106" i="1"/>
  <c r="M90" i="1"/>
  <c r="BD71" i="1"/>
  <c r="BD7" i="1"/>
  <c r="O99" i="1"/>
  <c r="BD66" i="1"/>
  <c r="BD62" i="1"/>
  <c r="M76" i="1"/>
  <c r="O109" i="1"/>
  <c r="O95" i="1"/>
  <c r="BD37" i="1"/>
  <c r="M105" i="1"/>
  <c r="P97" i="1"/>
  <c r="BD108" i="1"/>
  <c r="BF108" i="1" s="1"/>
  <c r="BD44" i="1"/>
  <c r="M98" i="1"/>
  <c r="BD94" i="1"/>
  <c r="BF94" i="1" s="1"/>
  <c r="BD59" i="1"/>
  <c r="M80" i="1"/>
  <c r="O112" i="1"/>
  <c r="O96" i="1"/>
  <c r="P74" i="1"/>
  <c r="U92" i="1"/>
  <c r="BD58" i="1"/>
  <c r="BD57" i="1"/>
  <c r="M91" i="1"/>
  <c r="P82" i="1"/>
  <c r="BD105" i="1"/>
  <c r="G105" i="1" s="1"/>
  <c r="BD64" i="1"/>
  <c r="M83" i="1"/>
  <c r="O115" i="1"/>
  <c r="O113" i="1"/>
  <c r="BD63" i="1"/>
  <c r="M75" i="1"/>
  <c r="O108" i="1"/>
  <c r="BD10" i="1"/>
  <c r="BD54" i="1"/>
  <c r="M85" i="1"/>
  <c r="P76" i="1"/>
  <c r="BD101" i="1"/>
  <c r="F101" i="1" s="1"/>
  <c r="E101" i="1" s="1"/>
  <c r="BD29" i="1"/>
  <c r="M114" i="1"/>
  <c r="P105" i="1"/>
  <c r="BD100" i="1"/>
  <c r="F100" i="1" s="1"/>
  <c r="E100" i="1" s="1"/>
  <c r="BD36" i="1"/>
  <c r="M106" i="1"/>
  <c r="P98" i="1"/>
  <c r="BD115" i="1"/>
  <c r="G115" i="1" s="1"/>
  <c r="BD51" i="1"/>
  <c r="P80" i="1"/>
  <c r="AU96" i="1"/>
  <c r="S96" i="1"/>
  <c r="P92" i="1"/>
  <c r="BD18" i="1"/>
  <c r="BD49" i="1"/>
  <c r="M101" i="1"/>
  <c r="P91" i="1"/>
  <c r="BD56" i="1"/>
  <c r="M93" i="1"/>
  <c r="P83" i="1"/>
  <c r="BD113" i="1"/>
  <c r="BF113" i="1" s="1"/>
  <c r="BD55" i="1"/>
  <c r="M84" i="1"/>
  <c r="P75" i="1"/>
  <c r="O76" i="1"/>
  <c r="BD46" i="1"/>
  <c r="M95" i="1"/>
  <c r="P85" i="1"/>
  <c r="BD85" i="1"/>
  <c r="G85" i="1" s="1"/>
  <c r="BD21" i="1"/>
  <c r="O82" i="1"/>
  <c r="P114" i="1"/>
  <c r="BD92" i="1"/>
  <c r="G92" i="1" s="1"/>
  <c r="BD28" i="1"/>
  <c r="M115" i="1"/>
  <c r="P106" i="1"/>
  <c r="BD107" i="1"/>
  <c r="G107" i="1" s="1"/>
  <c r="BD43" i="1"/>
  <c r="M99" i="1"/>
  <c r="O92" i="1"/>
  <c r="O85" i="1"/>
  <c r="BD41" i="1"/>
  <c r="M110" i="1"/>
  <c r="P101" i="1"/>
  <c r="BD112" i="1"/>
  <c r="BF112" i="1" s="1"/>
  <c r="BD48" i="1"/>
  <c r="M102" i="1"/>
  <c r="P93" i="1"/>
  <c r="BD111" i="1"/>
  <c r="G111" i="1" s="1"/>
  <c r="BD47" i="1"/>
  <c r="M94" i="1"/>
  <c r="P84" i="1"/>
  <c r="P109" i="1"/>
  <c r="BD38" i="1"/>
  <c r="M104" i="1"/>
  <c r="P95" i="1"/>
  <c r="BD77" i="1"/>
  <c r="G77" i="1" s="1"/>
  <c r="BD13" i="1"/>
  <c r="O91" i="1"/>
  <c r="M100" i="1"/>
  <c r="BD84" i="1"/>
  <c r="BF84" i="1" s="1"/>
  <c r="BD20" i="1"/>
  <c r="O83" i="1"/>
  <c r="P115" i="1"/>
  <c r="BD99" i="1"/>
  <c r="BF99" i="1" s="1"/>
  <c r="BD35" i="1"/>
  <c r="M108" i="1"/>
  <c r="P99" i="1"/>
  <c r="M74" i="1"/>
  <c r="U96" i="1"/>
  <c r="O74" i="1"/>
  <c r="M92" i="1"/>
  <c r="P100" i="1"/>
  <c r="BD33" i="1"/>
  <c r="O77" i="1"/>
  <c r="P110" i="1"/>
  <c r="BD104" i="1"/>
  <c r="G104" i="1" s="1"/>
  <c r="BD40" i="1"/>
  <c r="M111" i="1"/>
  <c r="P102" i="1"/>
  <c r="BD103" i="1"/>
  <c r="BF103" i="1" s="1"/>
  <c r="BD39" i="1"/>
  <c r="M103" i="1"/>
  <c r="P94" i="1"/>
  <c r="BD102" i="1"/>
  <c r="G102" i="1" s="1"/>
  <c r="BD30" i="1"/>
  <c r="M113" i="1"/>
  <c r="P104" i="1"/>
  <c r="BD69" i="1"/>
  <c r="BD5" i="1"/>
  <c r="O101" i="1"/>
  <c r="P90" i="1"/>
  <c r="BD76" i="1"/>
  <c r="F76" i="1" s="1"/>
  <c r="E76" i="1" s="1"/>
  <c r="BD12" i="1"/>
  <c r="O93" i="1"/>
  <c r="BD90" i="1"/>
  <c r="G90" i="1" s="1"/>
  <c r="BD91" i="1"/>
  <c r="BF91" i="1" s="1"/>
  <c r="BD27" i="1"/>
  <c r="O75" i="1"/>
  <c r="G87" i="1"/>
  <c r="F87" i="1"/>
  <c r="E87" i="1" s="1"/>
  <c r="U84" i="1"/>
  <c r="U86" i="1"/>
  <c r="H86" i="1"/>
  <c r="S102" i="1"/>
  <c r="AU99" i="1"/>
  <c r="H110" i="1"/>
  <c r="S84" i="1"/>
  <c r="S105" i="1"/>
  <c r="Q82" i="1"/>
  <c r="AU97" i="1"/>
  <c r="Q80" i="1"/>
  <c r="H89" i="1"/>
  <c r="U82" i="1"/>
  <c r="H99" i="1"/>
  <c r="Q81" i="1"/>
  <c r="Q97" i="1"/>
  <c r="P107" i="1"/>
  <c r="S79" i="1"/>
  <c r="H112" i="1"/>
  <c r="S115" i="1"/>
  <c r="U99" i="1"/>
  <c r="Q99" i="1"/>
  <c r="Q102" i="1"/>
  <c r="AU102" i="1"/>
  <c r="U109" i="1"/>
  <c r="S85" i="1"/>
  <c r="U102" i="1"/>
  <c r="G94" i="1"/>
  <c r="S76" i="1"/>
  <c r="H78" i="1"/>
  <c r="Q89" i="1"/>
  <c r="S89" i="1"/>
  <c r="G80" i="1"/>
  <c r="S94" i="1"/>
  <c r="AU88" i="1"/>
  <c r="M79" i="1"/>
  <c r="S107" i="1"/>
  <c r="S86" i="1"/>
  <c r="AU112" i="1"/>
  <c r="H103" i="1"/>
  <c r="AU100" i="1"/>
  <c r="U105" i="1"/>
  <c r="AU85" i="1"/>
  <c r="Q103" i="1"/>
  <c r="Q114" i="1"/>
  <c r="H97" i="1"/>
  <c r="Q77" i="1"/>
  <c r="F83" i="1"/>
  <c r="E83" i="1" s="1"/>
  <c r="BF78" i="1"/>
  <c r="S98" i="1"/>
  <c r="S88" i="1"/>
  <c r="AU76" i="1"/>
  <c r="H100" i="1"/>
  <c r="Q83" i="1"/>
  <c r="S83" i="1"/>
  <c r="Q98" i="1"/>
  <c r="H107" i="1"/>
  <c r="AU109" i="1"/>
  <c r="H98" i="1"/>
  <c r="AU108" i="1"/>
  <c r="AU106" i="1"/>
  <c r="H81" i="1"/>
  <c r="O107" i="1"/>
  <c r="S95" i="1"/>
  <c r="S80" i="1"/>
  <c r="S93" i="1"/>
  <c r="Q88" i="1"/>
  <c r="H76" i="1"/>
  <c r="S110" i="1"/>
  <c r="AU80" i="1"/>
  <c r="L105" i="1"/>
  <c r="B105" i="1" s="1"/>
  <c r="H106" i="1"/>
  <c r="S106" i="1"/>
  <c r="AU114" i="1"/>
  <c r="H102" i="1"/>
  <c r="U103" i="1"/>
  <c r="S114" i="1"/>
  <c r="Q106" i="1"/>
  <c r="U110" i="1"/>
  <c r="U85" i="1"/>
  <c r="S112" i="1"/>
  <c r="U94" i="1"/>
  <c r="BF98" i="1"/>
  <c r="Q90" i="1"/>
  <c r="G95" i="1"/>
  <c r="H94" i="1"/>
  <c r="S81" i="1"/>
  <c r="AU95" i="1"/>
  <c r="H90" i="1"/>
  <c r="Q107" i="1"/>
  <c r="AU111" i="1"/>
  <c r="AU86" i="1"/>
  <c r="AU105" i="1"/>
  <c r="H108" i="1"/>
  <c r="S113" i="1"/>
  <c r="H84" i="1"/>
  <c r="H109" i="1"/>
  <c r="AU91" i="1"/>
  <c r="S82" i="1"/>
  <c r="Q93" i="1"/>
  <c r="F88" i="1"/>
  <c r="E88" i="1" s="1"/>
  <c r="S90" i="1"/>
  <c r="H82" i="1"/>
  <c r="Q91" i="1"/>
  <c r="S97" i="1"/>
  <c r="X58" i="8"/>
  <c r="D76" i="1" s="1"/>
  <c r="G75" i="1"/>
  <c r="G89" i="1"/>
  <c r="AU82" i="1"/>
  <c r="U89" i="1"/>
  <c r="H80" i="1"/>
  <c r="Q79" i="1"/>
  <c r="AU89" i="1"/>
  <c r="U79" i="1"/>
  <c r="U97" i="1"/>
  <c r="S91" i="1"/>
  <c r="AU79" i="1"/>
  <c r="U91" i="1"/>
  <c r="U81" i="1"/>
  <c r="AU113" i="1"/>
  <c r="Q94" i="1"/>
  <c r="U93" i="1"/>
  <c r="Q95" i="1"/>
  <c r="U80" i="1"/>
  <c r="Q113" i="1"/>
  <c r="H91" i="1"/>
  <c r="BF114" i="1"/>
  <c r="G82" i="1"/>
  <c r="G93" i="1"/>
  <c r="U100" i="1"/>
  <c r="S75" i="1"/>
  <c r="AU115" i="1"/>
  <c r="Q111" i="1"/>
  <c r="AU98" i="1"/>
  <c r="Q110" i="1"/>
  <c r="Q104" i="1"/>
  <c r="H105" i="1"/>
  <c r="U101" i="1"/>
  <c r="H114" i="1"/>
  <c r="AU104" i="1"/>
  <c r="Q112" i="1"/>
  <c r="H101" i="1"/>
  <c r="O79" i="1"/>
  <c r="H79" i="1"/>
  <c r="BF81" i="1"/>
  <c r="H95" i="1"/>
  <c r="Q78" i="1"/>
  <c r="M107" i="1"/>
  <c r="H113" i="1"/>
  <c r="AU110" i="1"/>
  <c r="G86" i="1"/>
  <c r="H75" i="1"/>
  <c r="S99" i="1"/>
  <c r="U78" i="1"/>
  <c r="G109" i="1"/>
  <c r="U106" i="1"/>
  <c r="Q76" i="1"/>
  <c r="Q85" i="1"/>
  <c r="U112" i="1"/>
  <c r="AU101" i="1"/>
  <c r="Q84" i="1"/>
  <c r="U108" i="1"/>
  <c r="H83" i="1"/>
  <c r="U113" i="1"/>
  <c r="U107" i="1"/>
  <c r="Q100" i="1"/>
  <c r="AU103" i="1"/>
  <c r="Q109" i="1"/>
  <c r="U88" i="1"/>
  <c r="F97" i="1"/>
  <c r="E97" i="1" s="1"/>
  <c r="AU93" i="1"/>
  <c r="U77" i="1"/>
  <c r="U90" i="1"/>
  <c r="AU78" i="1"/>
  <c r="H104" i="1"/>
  <c r="P79" i="1"/>
  <c r="U75" i="1"/>
  <c r="Q75" i="1"/>
  <c r="H111" i="1"/>
  <c r="Q101" i="1"/>
  <c r="U115" i="1"/>
  <c r="U83" i="1"/>
  <c r="U104" i="1"/>
  <c r="Q115" i="1"/>
  <c r="S100" i="1"/>
  <c r="AU107" i="1"/>
  <c r="H88" i="1"/>
  <c r="U111" i="1"/>
  <c r="U76" i="1"/>
  <c r="AU77" i="1"/>
  <c r="AU84" i="1"/>
  <c r="AU75" i="1"/>
  <c r="AU90" i="1"/>
  <c r="U98" i="1"/>
  <c r="Q86" i="1"/>
  <c r="S111" i="1"/>
  <c r="AU83" i="1"/>
  <c r="H85" i="1"/>
  <c r="U114" i="1"/>
  <c r="S108" i="1"/>
  <c r="S101" i="1"/>
  <c r="Q108" i="1"/>
  <c r="H115" i="1"/>
  <c r="G110" i="1"/>
  <c r="AU81" i="1"/>
  <c r="Q105" i="1"/>
  <c r="AU94" i="1"/>
  <c r="H77" i="1"/>
  <c r="U95" i="1"/>
  <c r="H93" i="1"/>
  <c r="L114" i="1"/>
  <c r="B114" i="1" s="1"/>
  <c r="G74" i="1"/>
  <c r="F74" i="1"/>
  <c r="E74" i="1" s="1"/>
  <c r="G96" i="1"/>
  <c r="F96" i="1"/>
  <c r="E96" i="1" s="1"/>
  <c r="BF96" i="1"/>
  <c r="BF74" i="1"/>
  <c r="B42" i="1"/>
  <c r="B35" i="1"/>
  <c r="L75" i="1"/>
  <c r="B75" i="1" s="1"/>
  <c r="L85" i="1"/>
  <c r="B85" i="1" s="1"/>
  <c r="B54" i="1"/>
  <c r="B28" i="1"/>
  <c r="B13" i="1"/>
  <c r="B50" i="1"/>
  <c r="L78" i="1"/>
  <c r="B78" i="1" s="1"/>
  <c r="B43" i="1"/>
  <c r="B6" i="1"/>
  <c r="B36" i="1"/>
  <c r="L103" i="1"/>
  <c r="B103" i="1" s="1"/>
  <c r="L90" i="1"/>
  <c r="B90" i="1" s="1"/>
  <c r="L111" i="1"/>
  <c r="B111" i="1" s="1"/>
  <c r="L86" i="1"/>
  <c r="B86" i="1" s="1"/>
  <c r="B62" i="1"/>
  <c r="L81" i="1"/>
  <c r="B81" i="1" s="1"/>
  <c r="B47" i="1"/>
  <c r="L102" i="1"/>
  <c r="B102" i="1" s="1"/>
  <c r="B17" i="1"/>
  <c r="B19" i="1"/>
  <c r="B58" i="1"/>
  <c r="B14" i="1"/>
  <c r="B51" i="1"/>
  <c r="B11" i="1"/>
  <c r="B44" i="1"/>
  <c r="B49" i="1"/>
  <c r="B25" i="1"/>
  <c r="B71" i="1"/>
  <c r="L91" i="1"/>
  <c r="B91" i="1" s="1"/>
  <c r="L112" i="1"/>
  <c r="B112" i="1" s="1"/>
  <c r="B18" i="1"/>
  <c r="B55" i="1"/>
  <c r="L74" i="1"/>
  <c r="B74" i="1" s="1"/>
  <c r="L108" i="1"/>
  <c r="B108" i="1" s="1"/>
  <c r="B9" i="1"/>
  <c r="L87" i="1"/>
  <c r="B87" i="1" s="1"/>
  <c r="L110" i="1"/>
  <c r="B110" i="1" s="1"/>
  <c r="B20" i="1"/>
  <c r="B59" i="1"/>
  <c r="B15" i="1"/>
  <c r="B52" i="1"/>
  <c r="L100" i="1"/>
  <c r="B100" i="1" s="1"/>
  <c r="L76" i="1"/>
  <c r="B76" i="1" s="1"/>
  <c r="B26" i="1"/>
  <c r="B72" i="1"/>
  <c r="B22" i="1"/>
  <c r="B63" i="1"/>
  <c r="B10" i="1"/>
  <c r="B40" i="1"/>
  <c r="L94" i="1"/>
  <c r="B94" i="1" s="1"/>
  <c r="L95" i="1"/>
  <c r="B95" i="1" s="1"/>
  <c r="B68" i="1"/>
  <c r="L88" i="1"/>
  <c r="B88" i="1" s="1"/>
  <c r="B66" i="1"/>
  <c r="B21" i="1"/>
  <c r="B60" i="1"/>
  <c r="L106" i="1"/>
  <c r="B106" i="1" s="1"/>
  <c r="B31" i="1"/>
  <c r="L82" i="1"/>
  <c r="B82" i="1" s="1"/>
  <c r="L92" i="1"/>
  <c r="B92" i="1" s="1"/>
  <c r="L113" i="1"/>
  <c r="B113" i="1" s="1"/>
  <c r="B12" i="1"/>
  <c r="B48" i="1"/>
  <c r="L77" i="1"/>
  <c r="B77" i="1" s="1"/>
  <c r="B5" i="1"/>
  <c r="B39" i="1"/>
  <c r="B57" i="1"/>
  <c r="B30" i="1"/>
  <c r="B24" i="1"/>
  <c r="L96" i="1"/>
  <c r="B96" i="1" s="1"/>
  <c r="B69" i="1"/>
  <c r="L89" i="1"/>
  <c r="B89" i="1" s="1"/>
  <c r="B67" i="1"/>
  <c r="B7" i="1"/>
  <c r="B37" i="1"/>
  <c r="B33" i="1"/>
  <c r="L109" i="1"/>
  <c r="B109" i="1" s="1"/>
  <c r="B27" i="1"/>
  <c r="B73" i="1"/>
  <c r="L83" i="1"/>
  <c r="B83" i="1" s="1"/>
  <c r="B56" i="1"/>
  <c r="B61" i="1"/>
  <c r="L104" i="1"/>
  <c r="B104" i="1" s="1"/>
  <c r="B41" i="1"/>
  <c r="L98" i="1"/>
  <c r="B98" i="1" s="1"/>
  <c r="B29" i="1"/>
  <c r="L97" i="1"/>
  <c r="B97" i="1" s="1"/>
  <c r="B70" i="1"/>
  <c r="L79" i="1"/>
  <c r="B79" i="1" s="1"/>
  <c r="B45" i="1"/>
  <c r="B8" i="1"/>
  <c r="B38" i="1"/>
  <c r="L101" i="1"/>
  <c r="B101" i="1" s="1"/>
  <c r="L84" i="1"/>
  <c r="B84" i="1" s="1"/>
  <c r="B23" i="1"/>
  <c r="B64" i="1"/>
  <c r="B4" i="1"/>
  <c r="B34" i="1"/>
  <c r="B32" i="1"/>
  <c r="L115" i="1"/>
  <c r="B115" i="1" s="1"/>
  <c r="L99" i="1"/>
  <c r="B99" i="1" s="1"/>
  <c r="B16" i="1"/>
  <c r="B53" i="1"/>
  <c r="L80" i="1"/>
  <c r="B80" i="1" s="1"/>
  <c r="B46" i="1"/>
  <c r="B3" i="1"/>
  <c r="L107" i="1"/>
  <c r="B107" i="1" s="1"/>
  <c r="B65" i="1"/>
  <c r="L93" i="1"/>
  <c r="B93" i="1" s="1"/>
  <c r="X10" i="8"/>
  <c r="D92" i="1" s="1"/>
  <c r="X18" i="8"/>
  <c r="X8" i="8"/>
  <c r="D90" i="1" s="1"/>
  <c r="C24" i="5"/>
  <c r="AW74" i="1"/>
  <c r="AW96" i="1"/>
  <c r="AV96" i="1"/>
  <c r="AV89" i="1"/>
  <c r="AV112" i="1"/>
  <c r="AV107" i="1"/>
  <c r="AW94" i="1"/>
  <c r="AW100" i="1"/>
  <c r="AW111" i="1"/>
  <c r="AW108" i="1"/>
  <c r="AW90" i="1"/>
  <c r="AW99" i="1"/>
  <c r="AV86" i="1"/>
  <c r="AV106" i="1"/>
  <c r="AV104" i="1"/>
  <c r="AW107" i="1"/>
  <c r="AW113" i="1"/>
  <c r="AW75" i="1"/>
  <c r="AW98" i="1"/>
  <c r="AV93" i="1"/>
  <c r="AW103" i="1"/>
  <c r="AV76" i="1"/>
  <c r="AV77" i="1"/>
  <c r="AV100" i="1"/>
  <c r="AV97" i="1"/>
  <c r="AV74" i="1"/>
  <c r="AV102" i="1"/>
  <c r="AW102" i="1"/>
  <c r="AV94" i="1"/>
  <c r="AW109" i="1"/>
  <c r="AV99" i="1"/>
  <c r="AW85" i="1"/>
  <c r="AV75" i="1"/>
  <c r="AV88" i="1"/>
  <c r="AV84" i="1"/>
  <c r="AW82" i="1"/>
  <c r="AW95" i="1"/>
  <c r="AV95" i="1"/>
  <c r="AW110" i="1"/>
  <c r="AV82" i="1"/>
  <c r="AW115" i="1"/>
  <c r="AW83" i="1"/>
  <c r="AV85" i="1"/>
  <c r="AV114" i="1"/>
  <c r="AV83" i="1"/>
  <c r="AW80" i="1"/>
  <c r="AV103" i="1"/>
  <c r="AW78" i="1"/>
  <c r="AV108" i="1"/>
  <c r="AW89" i="1"/>
  <c r="AW97" i="1"/>
  <c r="AW79" i="1"/>
  <c r="AW105" i="1"/>
  <c r="AW76" i="1"/>
  <c r="AV113" i="1"/>
  <c r="AV110" i="1"/>
  <c r="AV101" i="1"/>
  <c r="AV105" i="1"/>
  <c r="AV109" i="1"/>
  <c r="AV79" i="1"/>
  <c r="AW104" i="1"/>
  <c r="AW81" i="1"/>
  <c r="AW106" i="1"/>
  <c r="AV115" i="1"/>
  <c r="AV80" i="1"/>
  <c r="AV78" i="1"/>
  <c r="AV91" i="1"/>
  <c r="F94" i="1" l="1"/>
  <c r="E94" i="1" s="1"/>
  <c r="BF92" i="1"/>
  <c r="F92" i="1"/>
  <c r="E92" i="1" s="1"/>
  <c r="F106" i="1"/>
  <c r="E106" i="1" s="1"/>
  <c r="G106" i="1"/>
  <c r="G100" i="1"/>
  <c r="BF100" i="1"/>
  <c r="F84" i="1"/>
  <c r="E84" i="1" s="1"/>
  <c r="G84" i="1"/>
  <c r="F80" i="1"/>
  <c r="E80" i="1" s="1"/>
  <c r="BF80" i="1"/>
  <c r="F86" i="1"/>
  <c r="E86" i="1" s="1"/>
  <c r="G88" i="1"/>
  <c r="F113" i="1"/>
  <c r="E113" i="1" s="1"/>
  <c r="BF110" i="1"/>
  <c r="G113" i="1"/>
  <c r="F108" i="1"/>
  <c r="E108" i="1" s="1"/>
  <c r="G108" i="1"/>
  <c r="G76" i="1"/>
  <c r="BF86" i="1"/>
  <c r="F110" i="1"/>
  <c r="E110" i="1" s="1"/>
  <c r="F89" i="1"/>
  <c r="E89" i="1" s="1"/>
  <c r="BF83" i="1"/>
  <c r="F91" i="1"/>
  <c r="E91" i="1" s="1"/>
  <c r="F78" i="1"/>
  <c r="E78" i="1" s="1"/>
  <c r="G91" i="1"/>
  <c r="G101" i="1"/>
  <c r="G83" i="1"/>
  <c r="BF85" i="1"/>
  <c r="F98" i="1"/>
  <c r="E98" i="1" s="1"/>
  <c r="BF75" i="1"/>
  <c r="BF101" i="1"/>
  <c r="F75" i="1"/>
  <c r="E75" i="1" s="1"/>
  <c r="F112" i="1"/>
  <c r="E112" i="1" s="1"/>
  <c r="G112" i="1"/>
  <c r="G78" i="1"/>
  <c r="BF111" i="1"/>
  <c r="BF115" i="1"/>
  <c r="F115" i="1"/>
  <c r="E115" i="1" s="1"/>
  <c r="BF109" i="1"/>
  <c r="BF77" i="1"/>
  <c r="G97" i="1"/>
  <c r="F103" i="1"/>
  <c r="E103" i="1" s="1"/>
  <c r="BF79" i="1"/>
  <c r="F114" i="1"/>
  <c r="E114" i="1" s="1"/>
  <c r="G99" i="1"/>
  <c r="G103" i="1"/>
  <c r="BF107" i="1"/>
  <c r="BF102" i="1"/>
  <c r="F102" i="1"/>
  <c r="E102" i="1" s="1"/>
  <c r="BF82" i="1"/>
  <c r="G114" i="1"/>
  <c r="F85" i="1"/>
  <c r="E85" i="1" s="1"/>
  <c r="BF88" i="1"/>
  <c r="F77" i="1"/>
  <c r="E77" i="1" s="1"/>
  <c r="F82" i="1"/>
  <c r="E82" i="1" s="1"/>
  <c r="F109" i="1"/>
  <c r="E109" i="1" s="1"/>
  <c r="F79" i="1"/>
  <c r="E79" i="1" s="1"/>
  <c r="BF95" i="1"/>
  <c r="G98" i="1"/>
  <c r="F95" i="1"/>
  <c r="E95" i="1" s="1"/>
  <c r="F111" i="1"/>
  <c r="E111" i="1" s="1"/>
  <c r="BF76" i="1"/>
  <c r="BF97" i="1"/>
  <c r="BF93" i="1"/>
  <c r="F99" i="1"/>
  <c r="E99" i="1" s="1"/>
  <c r="BF105" i="1"/>
  <c r="BF104" i="1"/>
  <c r="F104" i="1"/>
  <c r="E104" i="1" s="1"/>
  <c r="F105" i="1"/>
  <c r="E105" i="1" s="1"/>
  <c r="F81" i="1"/>
  <c r="E81" i="1" s="1"/>
  <c r="G81" i="1"/>
  <c r="BF89" i="1"/>
  <c r="BF90" i="1"/>
  <c r="F93" i="1"/>
  <c r="E93" i="1" s="1"/>
  <c r="F90" i="1"/>
  <c r="E90" i="1" s="1"/>
  <c r="F107" i="1"/>
  <c r="E107" i="1" s="1"/>
  <c r="M8" i="3"/>
  <c r="M7" i="3"/>
  <c r="M6" i="3"/>
  <c r="M5" i="3"/>
  <c r="M4" i="3"/>
  <c r="M3" i="3"/>
  <c r="AW84" i="1"/>
  <c r="AW114" i="1"/>
  <c r="AW77" i="1"/>
  <c r="AW88" i="1"/>
  <c r="AW101" i="1"/>
  <c r="AW93" i="1"/>
  <c r="AV81" i="1"/>
  <c r="AV111" i="1"/>
  <c r="AW112" i="1"/>
  <c r="AV90" i="1"/>
  <c r="AW86" i="1"/>
  <c r="AW91" i="1"/>
  <c r="AV98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<sst xmlns="http://schemas.openxmlformats.org/spreadsheetml/2006/main" count="8792" uniqueCount="2157">
  <si>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</si>
  <si>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</si>
  <si>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</si>
  <si>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</si>
  <si>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</si>
  <si>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</si>
  <si>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</si>
  <si>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</si>
  <si>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</si>
  <si>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</si>
  <si>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</si>
  <si>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</si>
  <si>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</si>
  <si>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</si>
  <si>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</si>
  <si>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</si>
  <si>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</si>
  <si>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</si>
  <si>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</si>
  <si>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</si>
  <si>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</si>
  <si>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</si>
  <si>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</si>
  <si>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</si>
  <si>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</si>
  <si>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</si>
  <si>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</si>
  <si>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</si>
  <si>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</si>
  <si>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</si>
  <si>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</si>
  <si>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</si>
  <si>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</si>
  <si>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</si>
  <si>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</si>
  <si>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</si>
  <si>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</si>
  <si>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</si>
  <si>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</si>
  <si>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</si>
  <si>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</si>
  <si>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</si>
  <si>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</si>
  <si>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</si>
  <si>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</si>
  <si>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</si>
  <si>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</si>
  <si>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</si>
  <si>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</si>
  <si>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</si>
  <si>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</si>
  <si>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</si>
  <si>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</si>
  <si>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</si>
  <si>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</si>
  <si>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</si>
  <si>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</si>
  <si>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</si>
  <si>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</si>
  <si>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</si>
  <si>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</si>
  <si>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</si>
  <si>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</si>
  <si>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</si>
  <si>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</si>
  <si>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</si>
  <si>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</si>
  <si>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</si>
  <si>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</si>
  <si>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</si>
  <si>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</si>
  <si>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</si>
  <si>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</si>
  <si>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</si>
  <si>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</si>
  <si>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</si>
  <si>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</si>
  <si>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</si>
  <si>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</si>
  <si>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</si>
  <si>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</si>
  <si>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</si>
  <si>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</si>
  <si>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</si>
  <si>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</si>
  <si>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</si>
  <si>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</si>
  <si>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</si>
  <si>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</si>
  <si>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</si>
  <si>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</si>
  <si>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</si>
  <si>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</si>
  <si>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</si>
  <si>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</si>
  <si>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</si>
  <si>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</si>
  <si>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</si>
  <si>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</si>
  <si>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</si>
  <si>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</si>
  <si>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</si>
  <si>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</si>
  <si>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</si>
  <si>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</si>
  <si>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</si>
  <si>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</si>
  <si>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</si>
  <si>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</si>
  <si>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</si>
  <si>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</si>
  <si>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</si>
  <si>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</si>
  <si>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</si>
  <si>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</si>
  <si>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</si>
  <si>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</si>
  <si>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</si>
  <si>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</si>
  <si>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</si>
  <si>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</si>
  <si>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</si>
  <si>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</si>
  <si>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</si>
  <si>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</si>
  <si>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</si>
  <si>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</si>
  <si>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</si>
  <si>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</si>
  <si>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</si>
  <si>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</si>
  <si>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</si>
  <si>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</si>
  <si>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</si>
  <si>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</si>
  <si>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</si>
  <si>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</si>
  <si>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</si>
  <si>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</si>
  <si>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</si>
  <si>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</si>
  <si>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</si>
  <si>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</si>
  <si>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</si>
  <si>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</si>
  <si>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</si>
  <si>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</si>
  <si>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</si>
  <si>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</si>
  <si>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</si>
  <si>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</si>
  <si>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</si>
  <si>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</si>
  <si>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</si>
  <si>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</si>
  <si>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</si>
  <si>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</si>
  <si>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</si>
  <si>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</si>
  <si>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</si>
  <si>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</si>
  <si>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</si>
  <si>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</si>
  <si>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</si>
  <si>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</si>
  <si>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</si>
  <si>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</si>
  <si>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</si>
  <si>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</si>
  <si>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</si>
  <si>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</si>
  <si>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</si>
  <si>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</si>
  <si>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</si>
  <si>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</si>
  <si>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</si>
  <si>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</si>
  <si>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</si>
  <si>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</si>
  <si>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</si>
  <si>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</si>
  <si>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</si>
  <si>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</si>
  <si>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</si>
  <si>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</si>
  <si>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</si>
  <si>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</si>
  <si>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</si>
  <si>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</si>
  <si>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</si>
  <si>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</si>
  <si>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</si>
  <si>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</si>
  <si>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</si>
  <si>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</si>
  <si>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</si>
  <si>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</si>
  <si>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</si>
  <si>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</si>
  <si>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</si>
  <si>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</si>
  <si>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</si>
  <si>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</si>
  <si>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</si>
  <si>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</si>
  <si>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</si>
  <si>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</si>
  <si>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</si>
  <si>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</si>
  <si>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</si>
  <si>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</si>
  <si>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</si>
  <si>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</si>
  <si>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</si>
  <si>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</si>
  <si>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</si>
  <si>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</si>
  <si>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</si>
  <si>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</si>
  <si>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</si>
  <si>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</si>
  <si>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</si>
  <si>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</si>
  <si>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</si>
  <si>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</si>
  <si>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</si>
  <si>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</si>
  <si>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</si>
  <si>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</si>
  <si>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</si>
  <si>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</si>
  <si>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</si>
  <si>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</si>
  <si>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</si>
  <si>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</si>
  <si>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</si>
  <si>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</si>
  <si>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</si>
  <si>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</si>
  <si>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</si>
  <si>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</si>
  <si>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</si>
  <si>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</si>
  <si>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</si>
  <si>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</si>
  <si>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</si>
  <si>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</si>
  <si>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</si>
  <si>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</si>
  <si>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</si>
  <si>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</si>
  <si>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</si>
  <si>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</si>
  <si>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</si>
  <si>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</si>
  <si>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</si>
  <si>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</si>
  <si>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</si>
  <si>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</si>
  <si>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</si>
  <si>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</si>
  <si>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</si>
  <si>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</si>
  <si>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</si>
  <si>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</si>
  <si>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</si>
  <si>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</si>
  <si>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</si>
  <si>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</si>
  <si>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</si>
  <si>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</si>
  <si>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</si>
  <si>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</si>
  <si>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</si>
  <si>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</si>
  <si>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</si>
  <si>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</si>
  <si>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</si>
  <si>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</si>
  <si>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</si>
  <si>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</si>
  <si>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</si>
  <si>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</si>
  <si>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</si>
  <si>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</si>
  <si>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</si>
  <si>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</si>
  <si>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</si>
  <si>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</si>
  <si>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</si>
  <si>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</si>
  <si>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</si>
  <si>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</si>
  <si>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</si>
  <si>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</si>
  <si>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</si>
  <si>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</si>
  <si>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</si>
  <si>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</si>
  <si>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</si>
  <si>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</si>
  <si>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</si>
  <si>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</si>
  <si>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</si>
  <si>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</si>
  <si>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</si>
  <si>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</si>
  <si>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</si>
  <si>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</si>
  <si>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</si>
  <si>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</si>
  <si>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</si>
  <si>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</si>
  <si>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</si>
  <si>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</si>
  <si>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</si>
  <si>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</si>
  <si>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</si>
  <si>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</si>
  <si>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</si>
  <si>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</si>
  <si>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</si>
  <si>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</si>
  <si>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</si>
  <si>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</si>
  <si>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</si>
  <si>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</si>
  <si>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</si>
  <si>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</si>
  <si>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</si>
  <si>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</si>
  <si>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</si>
  <si>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</si>
  <si>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</si>
  <si>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</si>
  <si>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</si>
  <si>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</si>
  <si>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</si>
  <si>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</si>
  <si>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</si>
  <si>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</si>
  <si>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</si>
  <si>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</si>
  <si>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</si>
  <si>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</si>
  <si>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</si>
  <si>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</si>
  <si>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</si>
  <si>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</si>
  <si>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</si>
  <si>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</si>
  <si>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</si>
  <si>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</si>
  <si>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</si>
  <si>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</si>
  <si>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</si>
  <si>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</si>
  <si>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</si>
  <si>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</si>
  <si>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</si>
  <si>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</si>
  <si>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</si>
  <si>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</si>
  <si>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</si>
  <si>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</si>
  <si>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</si>
  <si>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</si>
  <si>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</si>
  <si>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</si>
  <si>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</si>
  <si>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</si>
  <si>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</si>
  <si>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</si>
  <si>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</si>
  <si>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</si>
  <si>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</si>
  <si>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</si>
  <si>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</si>
  <si>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</si>
  <si>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</si>
  <si>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</si>
  <si>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</si>
  <si>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</si>
  <si>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</si>
  <si>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</si>
  <si>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</si>
  <si>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</si>
  <si>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</si>
  <si>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</si>
  <si>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</si>
  <si>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</si>
  <si>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</si>
  <si>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</si>
  <si>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</si>
  <si>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</si>
  <si>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</si>
  <si>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</si>
  <si>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</si>
  <si>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</si>
  <si>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</si>
  <si>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</si>
  <si>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</si>
  <si>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</si>
  <si>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</si>
  <si>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</si>
  <si>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</si>
  <si>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</si>
  <si>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</si>
  <si>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</si>
  <si>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</si>
  <si>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</si>
  <si>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</si>
  <si>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</si>
  <si>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</si>
  <si>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</si>
  <si>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</si>
  <si>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</si>
  <si>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</si>
  <si>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</si>
  <si>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</si>
  <si>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</si>
  <si>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</si>
  <si>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</si>
  <si>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</si>
  <si>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</si>
  <si>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</si>
  <si>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</si>
  <si>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</si>
  <si>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</si>
  <si>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</si>
  <si>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</si>
  <si>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</si>
  <si>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</si>
  <si>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</si>
  <si>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</si>
  <si>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</si>
  <si>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</si>
  <si>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</si>
  <si>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</si>
  <si>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</si>
  <si>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</si>
  <si>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</si>
  <si>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</si>
  <si>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</si>
  <si>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</si>
  <si>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</si>
  <si>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</si>
  <si>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</si>
  <si>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</si>
  <si>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</si>
  <si>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</si>
  <si>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</si>
  <si>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</si>
  <si>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</si>
  <si>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</si>
  <si>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</si>
  <si>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</si>
  <si>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</si>
  <si>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</si>
  <si>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</si>
  <si>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</si>
  <si>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</si>
  <si>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</si>
  <si>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</si>
  <si>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</si>
  <si>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</si>
  <si>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</si>
  <si>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</si>
  <si>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</si>
  <si>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</si>
  <si>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</si>
  <si>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</si>
  <si>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</si>
  <si>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</si>
  <si>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</si>
  <si>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</si>
  <si>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</si>
  <si>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</si>
  <si>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</si>
  <si>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</si>
  <si>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</si>
  <si>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</si>
  <si>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</si>
  <si>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</si>
  <si>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</si>
  <si>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</si>
  <si>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</si>
  <si>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</si>
  <si>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</si>
  <si>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</si>
  <si>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</si>
  <si>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</si>
  <si>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</si>
  <si>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</si>
  <si>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</si>
  <si>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</si>
  <si>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</si>
  <si>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</si>
  <si>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</si>
  <si>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</si>
  <si>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</si>
  <si>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</si>
  <si>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</si>
  <si>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</si>
  <si>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</si>
  <si>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</si>
  <si>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</si>
  <si>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</si>
  <si>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</si>
  <si>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</si>
  <si>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</si>
  <si>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</si>
  <si>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</si>
  <si>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</si>
  <si>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</si>
  <si>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</si>
  <si>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</si>
  <si>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</si>
  <si>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</si>
  <si>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</si>
  <si>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</si>
  <si>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</si>
  <si>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</si>
  <si>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</si>
  <si>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</si>
  <si>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</si>
  <si>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</si>
  <si>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</si>
  <si>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</si>
  <si>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</si>
  <si>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</si>
  <si>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</si>
  <si>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</si>
  <si>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</si>
  <si>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</si>
  <si>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</si>
  <si>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</si>
  <si>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</si>
  <si>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</si>
  <si>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</si>
  <si>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</si>
  <si>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</si>
  <si>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</si>
  <si>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</si>
  <si>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</si>
  <si>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</si>
  <si>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</si>
  <si>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</si>
  <si>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</si>
  <si>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</si>
  <si>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</si>
  <si>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</si>
  <si>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</si>
  <si>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</si>
  <si>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</si>
  <si>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</si>
  <si>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</si>
  <si>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</si>
  <si>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</si>
  <si>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</si>
  <si>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</si>
  <si>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</si>
  <si>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</si>
  <si>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</si>
  <si>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</si>
  <si>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</si>
  <si>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</si>
  <si>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</si>
  <si>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</si>
  <si>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</si>
  <si>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</si>
  <si>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</si>
  <si>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</si>
  <si>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</si>
  <si>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</si>
  <si>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</si>
  <si>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</si>
  <si>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</si>
  <si>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</si>
  <si>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</si>
  <si>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</si>
  <si>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</si>
  <si>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</si>
  <si>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</si>
  <si>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</si>
  <si>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</si>
  <si>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</si>
  <si>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</si>
  <si>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</si>
  <si>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</si>
  <si>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</si>
  <si>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</si>
  <si>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</si>
  <si>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</si>
  <si>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</si>
  <si>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</si>
  <si>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</si>
  <si>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</si>
  <si>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</si>
  <si>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</si>
  <si>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</si>
  <si>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</si>
  <si>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</si>
  <si>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</si>
  <si>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</si>
  <si>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</si>
  <si>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</si>
  <si>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</si>
  <si>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</si>
  <si>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</si>
  <si>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</si>
  <si>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</si>
  <si>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</si>
  <si>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</si>
  <si>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</si>
  <si>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</si>
  <si>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</si>
  <si>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</si>
  <si>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</si>
  <si>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</si>
  <si>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</si>
  <si>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</si>
  <si>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</si>
  <si>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</si>
  <si>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</si>
  <si>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</si>
  <si>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</si>
  <si>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</si>
  <si>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</si>
  <si>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</si>
  <si>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</si>
  <si>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</si>
  <si>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</si>
  <si>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</si>
  <si>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</si>
  <si>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</si>
  <si>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</si>
  <si>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</si>
  <si>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</si>
  <si>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</si>
  <si>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</si>
  <si>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</si>
  <si>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</si>
  <si>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</si>
  <si>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</si>
  <si>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</si>
  <si>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</si>
  <si>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</si>
  <si>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</si>
  <si>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</si>
  <si>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</si>
  <si>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</si>
  <si>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</si>
  <si>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</si>
  <si>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</si>
  <si>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</si>
  <si>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</si>
  <si>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</si>
  <si>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</si>
  <si>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</si>
  <si>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</si>
  <si>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</si>
  <si>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</si>
  <si>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</si>
  <si>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</si>
  <si>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</si>
  <si>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</si>
  <si>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</si>
  <si>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</si>
  <si>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</si>
  <si>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</si>
  <si>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</si>
  <si>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</si>
  <si>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</si>
  <si>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</si>
  <si>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</si>
  <si>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</si>
  <si>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</si>
  <si>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</si>
  <si>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</si>
  <si>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</si>
  <si>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</si>
  <si>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</si>
  <si>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</si>
  <si>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</si>
  <si>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</si>
  <si>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</si>
  <si>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</si>
  <si>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</si>
  <si>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</si>
  <si>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</si>
  <si>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</si>
  <si>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</si>
  <si>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</si>
  <si>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</si>
  <si>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</si>
  <si>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</si>
  <si>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</si>
  <si>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</si>
  <si>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</si>
  <si>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</si>
  <si>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</si>
  <si>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</si>
  <si>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</si>
  <si>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</si>
  <si>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</si>
  <si>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</si>
  <si>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</si>
  <si>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</si>
  <si>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</si>
  <si>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</si>
  <si>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</si>
  <si>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</si>
  <si>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</si>
  <si>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</si>
  <si>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</si>
  <si>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</si>
  <si>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</si>
  <si>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</si>
  <si>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</si>
  <si>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</si>
  <si>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</si>
  <si>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</si>
  <si>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</si>
  <si>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</si>
  <si>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</si>
  <si>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</si>
  <si>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</si>
  <si>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</si>
  <si>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</si>
  <si>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</si>
  <si>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</si>
  <si>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</si>
  <si>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</si>
  <si>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</si>
  <si>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</si>
  <si>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</si>
  <si>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</si>
  <si>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</si>
  <si>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</si>
  <si>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</si>
  <si>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</si>
  <si>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</si>
  <si>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</si>
  <si>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</si>
  <si>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</si>
  <si>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</si>
  <si>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</si>
  <si>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</si>
  <si>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</si>
  <si>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</si>
  <si>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</si>
  <si>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</si>
  <si>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</si>
  <si>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</si>
  <si>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</si>
  <si>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</si>
  <si>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</si>
  <si>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</si>
  <si>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</si>
  <si>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</si>
  <si>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</si>
  <si>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</si>
  <si>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</si>
  <si>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</si>
  <si>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</si>
  <si>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</si>
  <si>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</si>
  <si>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</si>
  <si>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</si>
  <si>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</si>
  <si>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</si>
  <si>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</si>
  <si>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</si>
  <si>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</si>
  <si>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</si>
  <si>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</si>
  <si>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</si>
  <si>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</si>
  <si>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</si>
  <si>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</si>
  <si>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</si>
  <si>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</si>
  <si>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</si>
  <si>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</si>
  <si>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</si>
  <si>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</si>
  <si>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</si>
  <si>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</si>
  <si>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</si>
  <si>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</si>
  <si>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</si>
  <si>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</si>
  <si>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</si>
  <si>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</si>
  <si>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</si>
  <si>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</si>
  <si>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</si>
  <si>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</si>
  <si>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</si>
  <si>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</si>
  <si>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</si>
  <si>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</si>
  <si>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</si>
  <si>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</si>
  <si>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</si>
  <si>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</si>
  <si>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</si>
  <si>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</si>
  <si>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</si>
  <si>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</si>
  <si>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</si>
  <si>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</si>
  <si>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</si>
  <si>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</si>
  <si>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</si>
  <si>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</si>
  <si>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</si>
  <si>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</si>
  <si>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</si>
  <si>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</si>
  <si>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</si>
  <si>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</si>
  <si>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</si>
  <si>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</si>
  <si>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</si>
  <si>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</si>
  <si>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</si>
  <si>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</si>
  <si>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</si>
  <si>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</si>
  <si>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</si>
  <si>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</si>
  <si>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</si>
  <si>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</si>
  <si>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</si>
  <si>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</si>
  <si>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</si>
  <si>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</si>
  <si>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</si>
  <si>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</si>
  <si>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</si>
  <si>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</si>
  <si>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</si>
  <si>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</si>
  <si>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</si>
  <si>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</si>
  <si>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</si>
  <si>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</si>
  <si>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</si>
  <si>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</si>
  <si>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</si>
  <si>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</si>
  <si>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</si>
  <si>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</si>
  <si>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</si>
  <si>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</si>
  <si>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</si>
  <si>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</si>
  <si>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</si>
  <si>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</si>
  <si>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</si>
  <si>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</si>
  <si>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</si>
  <si>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</si>
  <si>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</si>
  <si>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</si>
  <si>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</si>
  <si>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</si>
  <si>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</si>
  <si>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</si>
  <si>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</si>
  <si>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</si>
  <si>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</si>
  <si>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</si>
  <si>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</si>
  <si>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</si>
  <si>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</si>
  <si>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</si>
  <si>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</si>
  <si>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</si>
  <si>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</si>
  <si>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</si>
  <si>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</si>
  <si>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</si>
  <si>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CL/DB1/1/GOK4</t>
  </si>
  <si>
    <t>CL/DB1/1/HOU2</t>
  </si>
  <si>
    <t>CL/DB1/1/HOU3</t>
  </si>
  <si>
    <t>CL/DB2/1/BUL1</t>
  </si>
  <si>
    <t>CL/DB2/1/BUL2</t>
  </si>
  <si>
    <t>CL/DB2/1/GOK</t>
  </si>
  <si>
    <t>CL/DB2/1/GOK2</t>
  </si>
  <si>
    <t>CL/DB2/1/KAM1</t>
  </si>
  <si>
    <t>CL/DB2/1/KRI</t>
  </si>
  <si>
    <t>CL/DBZ/1/KAMC</t>
  </si>
  <si>
    <t>CL/DBZ/3/KAMC</t>
  </si>
  <si>
    <t>CL/DBZ/TAG/1/GOK</t>
  </si>
  <si>
    <t>CL/DBZ/TAG/1/KAM</t>
  </si>
  <si>
    <t>CL/DBZ2/1/KAM4</t>
  </si>
  <si>
    <t>CL/DBZ2/1/KAM7</t>
  </si>
  <si>
    <t>CL/DBZ2/1/TRK1</t>
  </si>
  <si>
    <t>CL/DBZ3/1/RON1</t>
  </si>
  <si>
    <t>CL/DBZ3/1/VEG3</t>
  </si>
  <si>
    <t>CL/DBZ5/1/GOK/F</t>
  </si>
  <si>
    <t>CL/DBZ5/1/GOK2C</t>
  </si>
  <si>
    <t>CL/DBZ5/1/GOK3C</t>
  </si>
  <si>
    <t>CL/DBZ5/1/GOKC</t>
  </si>
  <si>
    <t>CL/DC/TAG/1/BAT</t>
  </si>
  <si>
    <t>CL/DC/TAG/1/HAR</t>
  </si>
  <si>
    <t>CL/DC/TAG/1/JOK</t>
  </si>
  <si>
    <t>CL/DC2/1/BAT4</t>
  </si>
  <si>
    <t>CL/DC2/1/BATP1</t>
  </si>
  <si>
    <t>CL/DC2/1/MEM2</t>
  </si>
  <si>
    <t>CL/DC2/1/VIN1</t>
  </si>
  <si>
    <t>CL/DC3/1/CAS/JKR2</t>
  </si>
  <si>
    <t>CL/DC3/1/CAS/JOK2</t>
  </si>
  <si>
    <t>CL/DC4/1/BAT1</t>
  </si>
  <si>
    <t>CL/DIS/1/DON2</t>
  </si>
  <si>
    <t>CL/DIS/1/DUC2</t>
  </si>
  <si>
    <t>CL/DIS/1/DUC3</t>
  </si>
  <si>
    <t>CL/DIS/1/FLO</t>
  </si>
  <si>
    <t>CL/DIS/1/GOO2</t>
  </si>
  <si>
    <t>CL/DIS/1/MIC1</t>
  </si>
  <si>
    <t>CL/DIS/1/MIC2</t>
  </si>
  <si>
    <t>CL/DIS/1/MIC3</t>
  </si>
  <si>
    <t>CL/DIS/1/MIC4</t>
  </si>
  <si>
    <t>CL/DIS/1/MIC5</t>
  </si>
  <si>
    <t>CL/DIS/1/SCR1</t>
  </si>
  <si>
    <t>CL/DIS/1/VIN2</t>
  </si>
  <si>
    <t>CL/DIS/3/MIC4</t>
  </si>
  <si>
    <t>CL/DIS/TAG/1/MIC</t>
  </si>
  <si>
    <t>CL/DIS/TAG/1/MIC3</t>
  </si>
  <si>
    <t>CL/DIS/TAG/1/MIC4</t>
  </si>
  <si>
    <t>CL/DIS/TAG/1/SCR1</t>
  </si>
  <si>
    <t>CL/DIS/TAG/1/SCR2</t>
  </si>
  <si>
    <t>CL/DIS/TAG/1/SCR3</t>
  </si>
  <si>
    <t>CL/DIS/TAG/1/WHI</t>
  </si>
  <si>
    <t>CL/LOO/1/BUN5</t>
  </si>
  <si>
    <t>CL/LOO/1/COY2</t>
  </si>
  <si>
    <t>CL/LOO/1/DAF4</t>
  </si>
  <si>
    <t>CL/LOO/1/SAM1</t>
  </si>
  <si>
    <t>CL/LOO/1/TAZ2</t>
  </si>
  <si>
    <t>CL/LOO/1/TAZ3</t>
  </si>
  <si>
    <t>CL/LOO/TAG/1/BUG</t>
  </si>
  <si>
    <t>CL/LOO/TAG/1/DAF</t>
  </si>
  <si>
    <t>CL/LOO2/1/TVG1</t>
  </si>
  <si>
    <t>CL/LOO3/1/BUG1</t>
  </si>
  <si>
    <t>CL/LOO3/1/CHA</t>
  </si>
  <si>
    <t>CL/LOO3/1/DAF1</t>
  </si>
  <si>
    <t>CL/LOO3/1/DUC1</t>
  </si>
  <si>
    <t>CL/LOO3/1/RIN1</t>
  </si>
  <si>
    <t>CL/LOO4/1/BON/COY2</t>
  </si>
  <si>
    <t>CL/LOO5/1/BUN1</t>
  </si>
  <si>
    <t>CL/LOO5/1/BUN2</t>
  </si>
  <si>
    <t>CL/LOO5/1/COY1</t>
  </si>
  <si>
    <t>CL/LOO5/1/COY2</t>
  </si>
  <si>
    <t>CL/LOO5/1/DAF1</t>
  </si>
  <si>
    <t>CL/LOO5/1/DAF2</t>
  </si>
  <si>
    <t>CL/LOO5/1/TAZ1</t>
  </si>
  <si>
    <t>CL/MAR/TAG/1/DEA</t>
  </si>
  <si>
    <t>CL/MAR3/1/HUL1</t>
  </si>
  <si>
    <t>CL/MAR3/1/HUL2</t>
  </si>
  <si>
    <t>CL/MAR3/1/PAN1</t>
  </si>
  <si>
    <t>CL/MAR3/1/VEN1</t>
  </si>
  <si>
    <t>CL/MAR3/1/VEN2</t>
  </si>
  <si>
    <t>CL/MAR4/1/DEA1</t>
  </si>
  <si>
    <t>CL/MAR4/1/DEA2</t>
  </si>
  <si>
    <t>CL/MAR4/1/DEA3</t>
  </si>
  <si>
    <t>CL/MAR4/1/WOL1</t>
  </si>
  <si>
    <t>CL/MAR4/1/WOL2</t>
  </si>
  <si>
    <t>CL/NS/1/BAN</t>
  </si>
  <si>
    <t>CL/NS/1/KAK2</t>
  </si>
  <si>
    <t>CL/NS/1/NAR2</t>
  </si>
  <si>
    <t>CL/OP/TAG/1/LOG1</t>
  </si>
  <si>
    <t>CL/OP/TAG/1/LOG2</t>
  </si>
  <si>
    <t>CL/OP1/1/LUF1</t>
  </si>
  <si>
    <t>CL/OP1/1/LUF2</t>
  </si>
  <si>
    <t>CL/OP1/1/SKU1</t>
  </si>
  <si>
    <t>CL/OP1/1/SKU2</t>
  </si>
  <si>
    <t>CL/OP1/1/ZOR1</t>
  </si>
  <si>
    <t>CL/OP1/1/ZOR2</t>
  </si>
  <si>
    <t>CL/PEA/1/SAM</t>
  </si>
  <si>
    <t>CL/PEA2/1/PEA1</t>
  </si>
  <si>
    <t>CL/PKM/TAG/1/ELE1</t>
  </si>
  <si>
    <t>CL/PKM2/3/PIK6</t>
  </si>
  <si>
    <t>CL/PKM3/1/ELE1</t>
  </si>
  <si>
    <t>CL/PKM3/1/ELE2</t>
  </si>
  <si>
    <t>CL/REM/1/CKL2</t>
  </si>
  <si>
    <t>CL/REM/1/LOO1</t>
  </si>
  <si>
    <t>CL/REM/1/MOR1</t>
  </si>
  <si>
    <t>CL/REM/1/PSY1</t>
  </si>
  <si>
    <t>CL/REM/1/SAN2</t>
  </si>
  <si>
    <t>CL/REM/TAG/1/RIC</t>
  </si>
  <si>
    <t>CL/TAJ1/1/JER1</t>
  </si>
  <si>
    <t>CL/TAJ1/1/JER2</t>
  </si>
  <si>
    <t>CL/TAJ1/1/TAJ1</t>
  </si>
  <si>
    <t>CL/TAJ1/1/TOM1</t>
  </si>
  <si>
    <t>CL/TAJ1/1/TOM2</t>
  </si>
  <si>
    <t>white</t>
  </si>
  <si>
    <t>88-001-09-00</t>
  </si>
  <si>
    <t>Шапка CAPSLAB арт. CL/DIS3/1/BON/MIC2 Disney Mickey Mouse (черный) {black}</t>
  </si>
  <si>
    <t>ONE</t>
  </si>
  <si>
    <t>CL/DIS3/1/BON/MIC2 Disney Mickey Mouse</t>
  </si>
  <si>
    <t>100% акрил</t>
  </si>
  <si>
    <t>CAPSLAB-Disney</t>
  </si>
  <si>
    <t>COMICS</t>
  </si>
  <si>
    <t>Disney</t>
  </si>
  <si>
    <t>black</t>
  </si>
  <si>
    <t>88-002-01-00</t>
  </si>
  <si>
    <t>Бейсболка CAPSLAB арт. CL/DIS/1/BEA2 Disney Beagle Boys (светло-серый) {grey}</t>
  </si>
  <si>
    <t>CL/DIS/1/BEA2 Disney Beagle Boys</t>
  </si>
  <si>
    <t>50% хлопок - 50% полиэстер</t>
  </si>
  <si>
    <t>grey</t>
  </si>
  <si>
    <t>88-003-03-00</t>
  </si>
  <si>
    <t>Бейсболка CAPSLAB арт. CL/DIS/1/DON1 Disney Donald Duck (оливковый) {khaki}</t>
  </si>
  <si>
    <t>CL/DIS/1/DON1 Disney Donald Duck</t>
  </si>
  <si>
    <t>khaki</t>
  </si>
  <si>
    <t>88-004-48-00</t>
  </si>
  <si>
    <t>Бейсболка CAPSLAB арт. CL/DIS/1/FLO Disney Mickey Mouse (белый / черный) {white}</t>
  </si>
  <si>
    <t>CL/DIS/1/FLO Disney Mickey Mouse</t>
  </si>
  <si>
    <t>88-005-09-00</t>
  </si>
  <si>
    <t>Бейсболка CAPSLAB арт. CL/DIS/1/GOO2 Disney Goofy (черный) {black}</t>
  </si>
  <si>
    <t>CL/DIS/1/GOO2 Disney Goofy</t>
  </si>
  <si>
    <t>88-006-06-00</t>
  </si>
  <si>
    <t>Бейсболка CAPSLAB арт. CL/DIS/1/MIC1 Disney Mickey Mouse (синий / коричневый) {blue}</t>
  </si>
  <si>
    <t>CL/DIS/1/MIC1 Disney Mickey Mouse</t>
  </si>
  <si>
    <t>blue</t>
  </si>
  <si>
    <t>88-007-09-00</t>
  </si>
  <si>
    <t>Бейсболка CAPSLAB арт. CL/DIS/1/MIC2 Disney Mickey Mouse (черный) {black}</t>
  </si>
  <si>
    <t>CL/DIS/1/MIC2 Disney Mickey Mouse</t>
  </si>
  <si>
    <t>88-008-09-00</t>
  </si>
  <si>
    <t>Бейсболка CAPSLAB арт. CL/DIS/1/MIC3 Disney Mickey Mouse (черный) {black}</t>
  </si>
  <si>
    <t>CL/DIS/1/MIC3 Disney Mickey Mouse</t>
  </si>
  <si>
    <t>100% хлопок</t>
  </si>
  <si>
    <t>88-009-17-00</t>
  </si>
  <si>
    <t>Бейсболка CAPSLAB арт. CL/DIS/1/MIC4 Disney Mickey Mouse (белый / красный) {white}</t>
  </si>
  <si>
    <t>CL/DIS/1/MIC4 Disney Mickey Mouse</t>
  </si>
  <si>
    <t>88-010-09-00</t>
  </si>
  <si>
    <t>Бейсболка CAPSLAB арт. CL/DIS/1/MIC5 Disney Mickey Mouse (черный) {black}</t>
  </si>
  <si>
    <t>CL/DIS/1/MIC5 Disney Mickey Mouse</t>
  </si>
  <si>
    <t>88-011-46-00</t>
  </si>
  <si>
    <t>Бейсболка CAPSLAB арт. CL/DIS/1/PET1 Disney Pete (белый / голубой) {white}</t>
  </si>
  <si>
    <t>CL/DIS/1/PET1 Disney Pete</t>
  </si>
  <si>
    <t>88-012-48-00</t>
  </si>
  <si>
    <t>Бейсболка CAPSLAB арт. CL/DIS/1/PET2 Disney Pete (белый / черный) {white}</t>
  </si>
  <si>
    <t>CL/DIS/1/PET2 Disney Pete</t>
  </si>
  <si>
    <t>88-013-13-00</t>
  </si>
  <si>
    <t>Бейсболка CAPSLAB арт. CL/DIS/1/SCR1 Disney Scrooge McDuck (оранжевый / синий) {orange}</t>
  </si>
  <si>
    <t>CL/DIS/1/SCR1 Disney Scrooge McDuck</t>
  </si>
  <si>
    <t>orange</t>
  </si>
  <si>
    <t>88-014-09-00</t>
  </si>
  <si>
    <t>Бейсболка CAPSLAB арт. CL/DIS/1/SCR3 Disney Scrooge McDuck (черный) {black}</t>
  </si>
  <si>
    <t>CL/DIS/1/SCR3 Disney Scrooge McDuck</t>
  </si>
  <si>
    <t>88-015-09-00</t>
  </si>
  <si>
    <t>Бейсболка CAPSLAB арт. CL/DIS/1/VIN2 Disney Mickey Mouse (черный) {black}</t>
  </si>
  <si>
    <t>CL/DIS/1/VIN2 Disney Mickey Mouse</t>
  </si>
  <si>
    <t>88-016-72-00</t>
  </si>
  <si>
    <t>Бейсболка CAPSLAB арт. CL/DIS/2/SNO2 Disney Snow White (коричневый / красный) {black}</t>
  </si>
  <si>
    <t>CL/DIS/2/SNO2 Disney Snow White</t>
  </si>
  <si>
    <t>88-017-09-00</t>
  </si>
  <si>
    <t>Бейсболка CAPSLAB арт. CL/DIS/3/DON2 Junior Disney Donald Duck (черный) {black}</t>
  </si>
  <si>
    <t>CL/DIS/3/DON2 Junior Disney Donald Duck</t>
  </si>
  <si>
    <t>88-018-17-00</t>
  </si>
  <si>
    <t>Бейсболка CAPSLAB арт. CL/DIS/3/MIC4 Junior Disney Mickey Mouse (белый / красный) {white}</t>
  </si>
  <si>
    <t>CL/DIS/3/MIC4 Junior Disney Mickey Mouse</t>
  </si>
  <si>
    <t>88-019-78-00</t>
  </si>
  <si>
    <t>Бейсболка CAPSLAB арт. CL/DIS/TAG/1/MIC Disney Mickey Mouse (черный / синий) {black}</t>
  </si>
  <si>
    <t>CL/DIS/TAG/1/MIC Disney Mickey Mouse</t>
  </si>
  <si>
    <t>100% полиэстер</t>
  </si>
  <si>
    <t>88-020-40-00</t>
  </si>
  <si>
    <t>Бейсболка CAPSLAB арт. CL/DIS/TAG/1/MIC2 Disney Mickey Mouse (черный / розовый) {black}</t>
  </si>
  <si>
    <t>CL/DIS/TAG/1/MIC2 Disney Mickey Mouse</t>
  </si>
  <si>
    <t>88-021-08-00</t>
  </si>
  <si>
    <t>Бейсболка CAPSLAB арт. CL/DRS/1/POO3 Dr Slump Poop (серый) {grey}</t>
  </si>
  <si>
    <t>CL/DRS/1/POO3 Dr Slump Poop</t>
  </si>
  <si>
    <t>CAPSLAB-Dr Slump</t>
  </si>
  <si>
    <t>Dr Slump</t>
  </si>
  <si>
    <t>88-022-03-00</t>
  </si>
  <si>
    <t>Бейсболка CAPSLAB арт. CL/DRS/1/ROB1 Dr Slump Arale (оливковый / коричневый) {khaki}</t>
  </si>
  <si>
    <t>CL/DRS/1/ROB1 Dr Slump Arale</t>
  </si>
  <si>
    <t>88-023-09-00</t>
  </si>
  <si>
    <t>Бейсболка CAPSLAB арт. CL/DRS/1/ROB2 Dr Slump Arale (черный) {black}</t>
  </si>
  <si>
    <t>CL/DRS/1/ROB2 Dr Slump Arale</t>
  </si>
  <si>
    <t>88-024-21-00</t>
  </si>
  <si>
    <t>Бейсболка CAPSLAB арт. CL/DRS/1/SLU2 Dr Slump Arale (синий / красный) {navy}</t>
  </si>
  <si>
    <t>CL/DRS/1/SLU2 Dr Slump Arale</t>
  </si>
  <si>
    <t>navy</t>
  </si>
  <si>
    <t>88-025-09-00</t>
  </si>
  <si>
    <t>Бейсболка CAPSLAB арт. CL/DRS/1/POO2 Dr Slump Poop (черный) {black}</t>
  </si>
  <si>
    <t>CL/DRS/1/POO2 Dr Slump Poop</t>
  </si>
  <si>
    <t>88-026-09-00</t>
  </si>
  <si>
    <t>Бейсболка CAPSLAB арт. CL/DRS/1/SEN1 Dr Slump Senbei (черный) {black}</t>
  </si>
  <si>
    <t>CL/DRS/1/SEN1 Dr Slump Senbei</t>
  </si>
  <si>
    <t>88-027-78-00</t>
  </si>
  <si>
    <t>Бейсболка CAPSLAB арт. CL/DB1/1/GOK2 Dragon Ball Goku (черный / синий) {black}</t>
  </si>
  <si>
    <t>CL/DB1/1/GOK2 Dragon Ball Goku</t>
  </si>
  <si>
    <t>CAPSLAB-Dragon Ball</t>
  </si>
  <si>
    <t>Dragon Ball</t>
  </si>
  <si>
    <t>88-028-46-00</t>
  </si>
  <si>
    <t>Бейсболка CAPSLAB арт. CL/DB1/1/HOU2 Dragon Ball Kame House (белый / голубой) {white}</t>
  </si>
  <si>
    <t>CL/DB1/1/HOU2 Dragon Ball Kame House</t>
  </si>
  <si>
    <t>88-029-19-00</t>
  </si>
  <si>
    <t>Бейсболка CAPSLAB арт. CL/DB1/1/HOU3 Dragon Ball Kame House (голубой) {blue}</t>
  </si>
  <si>
    <t>CL/DB1/1/HOU3 Dragon Ball Kame House</t>
  </si>
  <si>
    <t>88-030-08-00</t>
  </si>
  <si>
    <t>Бейсболка CAPSLAB арт. CL/DB1/1/NIN1 Dragon Ball Kame (серый) {grey}</t>
  </si>
  <si>
    <t>CL/DB1/1/NIN1 Dragon Ball Kame</t>
  </si>
  <si>
    <t>88-031-07-00</t>
  </si>
  <si>
    <t>Бейсболка CAPSLAB арт. CL/DBSB1/1/BRO2 Dragon Ball Broly (черный / зеленый) {grey}</t>
  </si>
  <si>
    <t>CL/DBSB1/1/BRO2 Dragon Ball Broly</t>
  </si>
  <si>
    <t>60% полиэстер - 40% хлопок</t>
  </si>
  <si>
    <t>88-032-09-00</t>
  </si>
  <si>
    <t>Бейсболка CAPSLAB арт. CL/DBSB1/1/FRI3 Dragon Ball Frieza (черный / желтый) {black}</t>
  </si>
  <si>
    <t>CL/DBSB1/1/FRI3 Dragon Ball Frieza</t>
  </si>
  <si>
    <t>88-033-48-00</t>
  </si>
  <si>
    <t>Бейсболка CAPSLAB арт. CL/DBZ/1/BUL3 Dragon Ball Bulma (белый / черный) {white}</t>
  </si>
  <si>
    <t>CL/DBZ/1/BUL3 Dragon Ball Bulma</t>
  </si>
  <si>
    <t>88-034-40-00</t>
  </si>
  <si>
    <t>Бейсболка CAPSLAB арт. CL/DBZ/1/BUU Dragon Ball Majin Buu (черный / розовый) {black}</t>
  </si>
  <si>
    <t>CL/DBZ/1/BUU Dragon Ball Majin Buu</t>
  </si>
  <si>
    <t>88-035-09-00</t>
  </si>
  <si>
    <t>Бейсболка CAPSLAB арт. CL/DBZ/1/BUUB Dragon Ball Majin Buu (черный) {black}</t>
  </si>
  <si>
    <t>CL/DBZ/1/BUUB Dragon Ball Majin Buu</t>
  </si>
  <si>
    <t>88-036-09-00</t>
  </si>
  <si>
    <t>Бейсболка CAPSLAB арт. CL/DBZ/1/CELB Dragon Ball Cell (черный) {black}</t>
  </si>
  <si>
    <t>CL/DBZ/1/CELB Dragon Ball Cell</t>
  </si>
  <si>
    <t>88-037-01-00</t>
  </si>
  <si>
    <t>Бейсболка CAPSLAB арт. CL/DBZ/1/FRE Dragon Ball Frieza (светло-серый) {grey}</t>
  </si>
  <si>
    <t>CL/DBZ/1/FRE Dragon Ball Frieza</t>
  </si>
  <si>
    <t>88-038-78-00</t>
  </si>
  <si>
    <t>Бейсболка CAPSLAB арт. CL/DBZ/1/FREB Dragon Ball Frieza (черный / синий) {black}</t>
  </si>
  <si>
    <t>CL/DBZ/1/FREB Dragon Ball Frieza</t>
  </si>
  <si>
    <t>88-039-09-00</t>
  </si>
  <si>
    <t>Бейсболка CAPSLAB арт. CL/DBZ/1/GO2 Dragon Ball Goku Saiyan (черный) {black}</t>
  </si>
  <si>
    <t>CL/DBZ/1/GO2 Dragon Ball Goku Saiyan</t>
  </si>
  <si>
    <t>88-040-09-00</t>
  </si>
  <si>
    <t>Бейсболка CAPSLAB арт. CL/DBZ/1/GO3 Dragon Ball Goku Saiyan (черный) {black}</t>
  </si>
  <si>
    <t>CL/DBZ/1/GO3 Dragon Ball Goku Saiyan</t>
  </si>
  <si>
    <t>88-041-09-00</t>
  </si>
  <si>
    <t>Бейсболка CAPSLAB арт. CL/DBZ/1/GOKB Dragon Ball Goku (черный / рыжий) {black}</t>
  </si>
  <si>
    <t>CL/DBZ/1/GOKB Dragon Ball Goku</t>
  </si>
  <si>
    <t>88-042-09-00</t>
  </si>
  <si>
    <t>Бейсболка CAPSLAB арт. CL/DBZ/1/GOKD Dragon Ball Goku (черный / рыжий) {black}</t>
  </si>
  <si>
    <t>CL/DBZ/1/GOKD Dragon Ball Goku</t>
  </si>
  <si>
    <t>88-043-09-00</t>
  </si>
  <si>
    <t>Бейсболка CAPSLAB арт. CL/DBZ/1/GOT2 Dragon Ball Gotenks Saiyan (черный / желтый) {black}</t>
  </si>
  <si>
    <t>CL/DBZ/1/GOT2 Dragon Ball Gotenks Saiyan</t>
  </si>
  <si>
    <t>88-044-09-00</t>
  </si>
  <si>
    <t>Бейсболка CAPSLAB арт. CL/DBZ/1/GOT3 Dragon Ball Gotenks Saiyan (черный / желтый) {black}</t>
  </si>
  <si>
    <t>CL/DBZ/1/GOT3 Dragon Ball Gotenks Saiyan</t>
  </si>
  <si>
    <t>88-045-09-00</t>
  </si>
  <si>
    <t>Бейсболка CAPSLAB арт. CL/DBZ/1/KAMB Dragon Ball Kame (черный) {black}</t>
  </si>
  <si>
    <t>CL/DBZ/1/KAMB Dragon Ball Kame</t>
  </si>
  <si>
    <t>88-046-09-00</t>
  </si>
  <si>
    <t>Бейсболка CAPSLAB арт. CL/DBZ/1/SAN3 Dragon Ball San Goku Saiyan (черный) {black}</t>
  </si>
  <si>
    <t>CL/DBZ/1/SAN3 Dragon Ball San Goku Saiyan</t>
  </si>
  <si>
    <t>88-047-48-00</t>
  </si>
  <si>
    <t>Бейсболка CAPSLAB арт. CL/DBZ/1/SAT1 Dragon Ball Mr Satan (белый / черный) {white}</t>
  </si>
  <si>
    <t>CL/DBZ/1/SAT1 Dragon Ball Mr Satan</t>
  </si>
  <si>
    <t>88-048-09-00</t>
  </si>
  <si>
    <t>Бейсболка CAPSLAB арт. CL/DBZ/1/SUP Dragon Ball Gohan Saiyan (черный / рыжий) {black}</t>
  </si>
  <si>
    <t>CL/DBZ/1/SUP Dragon Ball Gohan Saiyan</t>
  </si>
  <si>
    <t>88-049-09-00</t>
  </si>
  <si>
    <t>Бейсболка CAPSLAB арт. CL/DBZ/1/VE2 Dragon Ball Vegeta Saiyan (черный) {black}</t>
  </si>
  <si>
    <t>CL/DBZ/1/VE2 Dragon Ball Vegeta Saiyan</t>
  </si>
  <si>
    <t>88-050-78-00</t>
  </si>
  <si>
    <t>Бейсболка CAPSLAB арт. CL/DBZ/1/VE3 Dragon Ball Vegeta Saiyan (черный / синий) {black}</t>
  </si>
  <si>
    <t>CL/DBZ/1/VE3 Dragon Ball Vegeta Saiyan</t>
  </si>
  <si>
    <t>88-051-06-00</t>
  </si>
  <si>
    <t>Бейсболка CAPSLAB арт. CL/DBZ/1/VEG Dragon Ball Vegeta (синий / желтый) {blue}</t>
  </si>
  <si>
    <t>CL/DBZ/1/VEG Dragon Ball Vegeta</t>
  </si>
  <si>
    <t>88-052-16-00</t>
  </si>
  <si>
    <t>Бейсболка CAPSLAB арт. CL/DBZ/1/VEGB Dragon Ball Vegeta (темно-синий) {blue}</t>
  </si>
  <si>
    <t>CL/DBZ/1/VEGB Dragon Ball Vegeta</t>
  </si>
  <si>
    <t>88-053-46-00</t>
  </si>
  <si>
    <t>Бейсболка CAPSLAB арт. CL/DBZ/2/BUL1 Dragon Ball Bulma (белый / голубой) {white}</t>
  </si>
  <si>
    <t>CL/DBZ/2/BUL1 Dragon Ball Bulma</t>
  </si>
  <si>
    <t>88-054-40-00</t>
  </si>
  <si>
    <t>Бейсболка CAPSLAB арт. CL/DBZ/3/BUU Junior Dragon Ball Majin Buu (черный / розовый) {black}</t>
  </si>
  <si>
    <t>CL/DBZ/3/BUU Junior Dragon Ball Majin Buu</t>
  </si>
  <si>
    <t>88-055-09-00</t>
  </si>
  <si>
    <t>Бейсболка CAPSLAB арт. CL/DBZ/3/GO3 Junior Dragon Ball Goku Saiyan (черный / оранжевый) {black}</t>
  </si>
  <si>
    <t>CL/DBZ/3/GO3 Junior Dragon Ball Goku Saiyan</t>
  </si>
  <si>
    <t>88-056-09-00</t>
  </si>
  <si>
    <t>Бейсболка CAPSLAB арт. CL/DBZ/3/GOKB Junior Dragon Ball Goku (черный / желтый) {black}</t>
  </si>
  <si>
    <t>CL/DBZ/3/GOKB Junior Dragon Ball Goku</t>
  </si>
  <si>
    <t>88-057-09-00</t>
  </si>
  <si>
    <t>Бейсболка CAPSLAB арт. CL/DBZ/3/KAMC Junior Dragon Ball Kame (черный) {black}</t>
  </si>
  <si>
    <t>CL/DBZ/3/KAMC Junior Dragon Ball Kame</t>
  </si>
  <si>
    <t>88-058-78-00</t>
  </si>
  <si>
    <t>Бейсболка CAPSLAB арт. CL/DBZ/3/VE3 Junior Dragon Ball Vegeta Saiyan (черный / синий) {black}</t>
  </si>
  <si>
    <t>CL/DBZ/3/VE3 Junior Dragon Ball Vegeta Saiyan</t>
  </si>
  <si>
    <t>88-059-16-00</t>
  </si>
  <si>
    <t>Бейсболка CAPSLAB арт. CL/DBZ/3/VEGB Junior Dragon Ball Vegeta (темно-синий / голубой) {navy}</t>
  </si>
  <si>
    <t>CL/DBZ/3/VEGB Junior Dragon Ball Vegeta</t>
  </si>
  <si>
    <t>88-060-40-00</t>
  </si>
  <si>
    <t>Бейсболка CAPSLAB арт. CL/DBZ/TAG/1/BUU Dragon Ball Majin Buu (черный / розовый) {black}</t>
  </si>
  <si>
    <t>CL/DBZ/TAG/1/BUU Dragon Ball Majin Buu</t>
  </si>
  <si>
    <t>88-061-09-00</t>
  </si>
  <si>
    <t>Бейсболка CAPSLAB арт. CL/DBZ/TAG/1/GOK Dragon Ball Goku (черный) {black}</t>
  </si>
  <si>
    <t>CL/DBZ/TAG/1/GOK Dragon Ball Goku</t>
  </si>
  <si>
    <t>88-062-09-00</t>
  </si>
  <si>
    <t>Бейсболка CAPSLAB арт. CL/DBZ/TAG/1/KAM Dragon Ball Kame (черный) {black}</t>
  </si>
  <si>
    <t>CL/DBZ/TAG/1/KAM Dragon Ball Kame</t>
  </si>
  <si>
    <t>88-063-72-00</t>
  </si>
  <si>
    <t>Бейсболка CAPSLAB арт. CL/DBZ/TAG/1/SHE Dragon Ball Shenron (черный / красный) {black}</t>
  </si>
  <si>
    <t>CL/DBZ/TAG/1/SHE Dragon Ball Shenron</t>
  </si>
  <si>
    <t>88-064-72-00</t>
  </si>
  <si>
    <t>Бейсболка CAPSLAB арт. CL/DBZ/TAG/1/VEG Dragon Ball Vegeta (черный / красный) {black}</t>
  </si>
  <si>
    <t>CL/DBZ/TAG/1/VEG Dragon Ball Vegeta</t>
  </si>
  <si>
    <t>88-065-09-00</t>
  </si>
  <si>
    <t>Бейсболка CAPSLAB арт. CL/DBZ2/1/C18B Dragon Ball C-18 (черный) {black}</t>
  </si>
  <si>
    <t>CL/DBZ2/1/C18B Dragon Ball C-18</t>
  </si>
  <si>
    <t>88-066-10-00</t>
  </si>
  <si>
    <t>Бейсболка CAPSLAB арт. CL/DBZ2/1/DES1 Dragon Ball Minute Of Desperation (серый / черный) {black}</t>
  </si>
  <si>
    <t>CL/DBZ2/1/DES1 Dragon Ball Minute Of Desperation</t>
  </si>
  <si>
    <t>88-067-48-00</t>
  </si>
  <si>
    <t>Бейсболка CAPSLAB арт. CL/DBZ2/1/GTN3 Dragon Ball Goten (белый / черный) {white}</t>
  </si>
  <si>
    <t>CL/DBZ2/1/GTN3 Dragon Ball Goten</t>
  </si>
  <si>
    <t>88-068-09-00</t>
  </si>
  <si>
    <t>Бейсболка CAPSLAB арт. CL/DBZ2/1/KAM10 Dragon Ball Kame (черный) {black}</t>
  </si>
  <si>
    <t>CL/DBZ2/1/KAM10 Dragon Ball Kame</t>
  </si>
  <si>
    <t>88-069-72-00</t>
  </si>
  <si>
    <t>Бейсболка CAPSLAB арт. CL/DBZ2/1/KAM5 Dragon Ball Kame (красный / черный) {red}</t>
  </si>
  <si>
    <t>CL/DBZ2/1/KAM5 Dragon Ball Kame</t>
  </si>
  <si>
    <t>red</t>
  </si>
  <si>
    <t>88-070-48-00</t>
  </si>
  <si>
    <t>Бейсболка CAPSLAB арт. CL/DBZ2/1/KAM6M Dragon Ball Kame (белый / черный) {white}</t>
  </si>
  <si>
    <t>CL/DBZ2/1/KAM6M Dragon Ball Kame</t>
  </si>
  <si>
    <t>88-071-17-00</t>
  </si>
  <si>
    <t>Бейсболка CAPSLAB арт. CL/DBZ2/1/KAM7 Dragon Ball Kame (белый / бордовый) {white}</t>
  </si>
  <si>
    <t>CL/DBZ2/1/KAM7 Dragon Ball Kame</t>
  </si>
  <si>
    <t>88-072-16-00</t>
  </si>
  <si>
    <t>Бейсболка CAPSLAB арт. CL/DBZ2/1/MV1 Dragon Ball Majin Vegeta (темно-синий / рыжий) {navy}</t>
  </si>
  <si>
    <t>CL/DBZ2/1/MV1 Dragon Ball Majin Vegeta</t>
  </si>
  <si>
    <t>88-073-09-00</t>
  </si>
  <si>
    <t>Бейсболка CAPSLAB арт. CL/DBZ2/1/MV2 Dragon Ball Majin Vegeta (черный) {black}</t>
  </si>
  <si>
    <t>CL/DBZ2/1/MV2 Dragon Ball Majin Vegeta</t>
  </si>
  <si>
    <t>88-074-09-00</t>
  </si>
  <si>
    <t>Бейсболка CAPSLAB арт. CL/DBZ2/1/MV3 Dragon Ball Majin Vegeta (черный / желтый) {black}</t>
  </si>
  <si>
    <t>CL/DBZ2/1/MV3 Dragon Ball Majin Vegeta</t>
  </si>
  <si>
    <t>88-075-48-00</t>
  </si>
  <si>
    <t>Бейсболка CAPSLAB арт. CL/DBZ2/1/MV4 Dragon Ball Majin Vegeta (белый / черный) {white}</t>
  </si>
  <si>
    <t>CL/DBZ2/1/MV4 Dragon Ball Majin Vegeta</t>
  </si>
  <si>
    <t>88-076-11-00</t>
  </si>
  <si>
    <t>Бейсболка CAPSLAB арт. CL/DBZ2/1/PIC1 Dragon Ball Piccolo (зеленый) {green}</t>
  </si>
  <si>
    <t>CL/DBZ2/1/PIC1 Dragon Ball Piccolo</t>
  </si>
  <si>
    <t>green</t>
  </si>
  <si>
    <t>88-077-26-00</t>
  </si>
  <si>
    <t>Бейсболка CAPSLAB арт. CL/DBZ2/1/TRK1 Dragon Ball Trunks (серо-синий) {blue}</t>
  </si>
  <si>
    <t>CL/DBZ2/1/TRK1 Dragon Ball Trunks</t>
  </si>
  <si>
    <t>88-078-48-00</t>
  </si>
  <si>
    <t>Бейсболка CAPSLAB арт. CL/DBZ2/1/TRK2 Dragon Ball Trunks (белый / черный) {white}</t>
  </si>
  <si>
    <t>CL/DBZ2/1/TRK2 Dragon Ball Trunks</t>
  </si>
  <si>
    <t>88-079-08-00</t>
  </si>
  <si>
    <t>Бейсболка CAPSLAB арт. CL/DBZ2/1/WHO2 Dragon Ball Gohan vs Majin Buu (серый) {grey}</t>
  </si>
  <si>
    <t>CL/DBZ2/1/WHO2 Dragon Ball Gohan vs Majin Buu</t>
  </si>
  <si>
    <t>88-080-16-00</t>
  </si>
  <si>
    <t>Бейсболка CAPSLAB арт. CL/DBZ2/3/MV1 Junior Dragon Ball Majin Vegeta (темно-синий / рыжий) {navy}</t>
  </si>
  <si>
    <t>CL/DBZ2/3/MV1 Junior Dragon Ball Majin Vegeta</t>
  </si>
  <si>
    <t>88-081-09-00</t>
  </si>
  <si>
    <t>Бейсболка CAPSLAB арт. CL/DBZ2/1/KAM9 Dragon Ball Kame (черный) {black}</t>
  </si>
  <si>
    <t>CL/DBZ2/1/KAM9 Dragon Ball Kame</t>
  </si>
  <si>
    <t>88-082-40-00</t>
  </si>
  <si>
    <t>Бейсболка CAPSLAB арт. CL/DBZ3/1/BIG3 Dragon Ball Majin Buu (черный / розовый) {black}</t>
  </si>
  <si>
    <t>CL/DBZ3/1/BIG3 Dragon Ball Majin Buu</t>
  </si>
  <si>
    <t>88-083-09-00</t>
  </si>
  <si>
    <t>Бейсболка CAPSLAB арт. CL/DBZ3/1/CRI1 Dragon Ball Four Star Ball (черный) {black}</t>
  </si>
  <si>
    <t>CL/DBZ3/1/CRI1 Dragon Ball Four Star Ball</t>
  </si>
  <si>
    <t>88-084-78-00</t>
  </si>
  <si>
    <t>Бейсболка CAPSLAB арт. CL/DBZ3/1/FRI1 Dragon Ball Frieza (черный / синий) {black}</t>
  </si>
  <si>
    <t>CL/DBZ3/1/FRI1 Dragon Ball Frieza</t>
  </si>
  <si>
    <t>88-085-48-00</t>
  </si>
  <si>
    <t>Бейсболка CAPSLAB арт. CL/DBZ3/1/KRI Dragon Ball Krillin (белый / черный) {white}</t>
  </si>
  <si>
    <t>CL/DBZ3/1/KRI Dragon Ball Krillin</t>
  </si>
  <si>
    <t>88-086-09-00</t>
  </si>
  <si>
    <t>Бейсболка CAPSLAB арт. CL/DBZ3/1/KRI3 Dragon Ball Krillin (черный) {black}</t>
  </si>
  <si>
    <t>CL/DBZ3/1/KRI3 Dragon Ball Krillin</t>
  </si>
  <si>
    <t>88-087-09-00</t>
  </si>
  <si>
    <t>Бейсболка CAPSLAB арт. CL/DBZ3/1/KRI4 Dragon Ball Krillin (черный / рыжий) {black}</t>
  </si>
  <si>
    <t>CL/DBZ3/1/KRI4 Dragon Ball Krillin</t>
  </si>
  <si>
    <t>88-088-14-00</t>
  </si>
  <si>
    <t>Бейсболка CAPSLAB арт. CL/DBZ3/1/NAM2 Dragon Ball Goku and Frieza Clash (коричневый) {khaki}</t>
  </si>
  <si>
    <t>CL/DBZ3/1/NAM2 Dragon Ball Goku and Frieza Clash</t>
  </si>
  <si>
    <t>88-089-09-00</t>
  </si>
  <si>
    <t>Бейсболка CAPSLAB арт. CL/DBZ3/1/NAM3 Dragon Ball Goku and Frieza Clash (черный) {black}</t>
  </si>
  <si>
    <t>CL/DBZ3/1/NAM3 Dragon Ball Goku and Frieza Clash</t>
  </si>
  <si>
    <t>88-090-07-00</t>
  </si>
  <si>
    <t>Бейсболка CAPSLAB арт. CL/DBZ3/1/SHEN Dragon Ball Shenron (темно-зеленый) {green}</t>
  </si>
  <si>
    <t>CL/DBZ3/1/SHEN Dragon Ball Shenron</t>
  </si>
  <si>
    <t>88-091-48-00</t>
  </si>
  <si>
    <t>Бейсболка CAPSLAB арт. CL/DBZ3/1/SHEN2 Dragon Ball Shenron (белый / черный) {white}</t>
  </si>
  <si>
    <t>CL/DBZ3/1/SHEN2 Dragon Ball Shenron</t>
  </si>
  <si>
    <t>88-092-09-00</t>
  </si>
  <si>
    <t>Бейсболка CAPSLAB арт. CL/DBZ3/1/SHEN3 Dragon Ball Shenron (черный) {black}</t>
  </si>
  <si>
    <t>CL/DBZ3/1/SHEN3 Dragon Ball Shenron</t>
  </si>
  <si>
    <t>88-093-38-00</t>
  </si>
  <si>
    <t>Бейсболка CAPSLAB арт. CL/DBZ3/1/VEG2 Dragon Ball Vegeta (белый / синий) {white}</t>
  </si>
  <si>
    <t>CL/DBZ3/1/VEG2 Dragon Ball Vegeta</t>
  </si>
  <si>
    <t>88-094-07-00</t>
  </si>
  <si>
    <t>Бейсболка CAPSLAB арт. CL/DBZ3/3/SHEN Junior Dragon Ball Shenron (темно-зеленый) {green}</t>
  </si>
  <si>
    <t>CL/DBZ3/3/SHEN Junior Dragon Ball Shenron</t>
  </si>
  <si>
    <t>88-095-48-00</t>
  </si>
  <si>
    <t>Бейсболка CAPSLAB арт. CL/DBZ3/1/CRI2 Dragon Ball Four Star Ball (белый / черный) {white}</t>
  </si>
  <si>
    <t>CL/DBZ3/1/CRI2 Dragon Ball Four Star Ball</t>
  </si>
  <si>
    <t>88-096-10-00</t>
  </si>
  <si>
    <t>Бейсболка CAPSLAB арт. CL/DBZ4/1/ARM Dragon Ball Emperor (серый / черный) {grey}</t>
  </si>
  <si>
    <t>CL/DBZ4/1/ARM Dragon Ball Emperor</t>
  </si>
  <si>
    <t>88-097-38-00</t>
  </si>
  <si>
    <t>Бейсболка CAPSLAB арт. CL/DBZ4/1/BUU Dragon Ball Majin Buu (белый / синий) {white}</t>
  </si>
  <si>
    <t>CL/DBZ4/1/BUU Dragon Ball Majin Buu</t>
  </si>
  <si>
    <t>88-098-64-00</t>
  </si>
  <si>
    <t>Бейсболка CAPSLAB арт. CL/DBZ4/1/BUU2 Dragon Ball Majin Buu (черный / розовый) {grey}</t>
  </si>
  <si>
    <t>CL/DBZ4/1/BUU2 Dragon Ball Majin Buu</t>
  </si>
  <si>
    <t>88-099-08-00</t>
  </si>
  <si>
    <t>Бейсболка CAPSLAB арт. CL/DBZ4/1/GOK Dragon Ball Goku (черный / оранжевый) {grey}</t>
  </si>
  <si>
    <t>CL/DBZ4/1/GOK Dragon Ball Goku</t>
  </si>
  <si>
    <t>88-100-08-00</t>
  </si>
  <si>
    <t>Бейсболка CAPSLAB арт. CL/DBZ4/1/LEG Dragon Ball Legacy (серый) {grey}</t>
  </si>
  <si>
    <t>CL/DBZ4/1/LEG Dragon Ball Legacy</t>
  </si>
  <si>
    <t>88-101-08-00</t>
  </si>
  <si>
    <t>Бейсболка CAPSLAB арт. CL/DBZ4/1/VEG Dragon Ball Vegeta (черный / оливковый) {grey}</t>
  </si>
  <si>
    <t>CL/DBZ4/1/VEG Dragon Ball Vegeta</t>
  </si>
  <si>
    <t>88-102-24-00</t>
  </si>
  <si>
    <t>Бейсболка CAPSLAB арт. CL/DBZ4/1/ZIG Dragon Ball Goku and Frieza Clash (серый / оливковый) {grey}</t>
  </si>
  <si>
    <t>CL/DBZ4/1/ZIG Dragon Ball Goku and Frieza Clash</t>
  </si>
  <si>
    <t>88-103-09-00</t>
  </si>
  <si>
    <t>Шапка CAPSLAB арт. CL/DBZ5/1/BON/BUU2 Dragon Ball Majin Buu (черный) {black}</t>
  </si>
  <si>
    <t>CL/DBZ5/1/BON/BUU2 Dragon Ball Majin Buu</t>
  </si>
  <si>
    <t>88-104-09-00</t>
  </si>
  <si>
    <t>Шапка CAPSLAB арт. CL/DBZ5/1/BON/GOK2 Dragon Ball Goku (черный) {black}</t>
  </si>
  <si>
    <t>CL/DBZ5/1/BON/GOK2 Dragon Ball Goku</t>
  </si>
  <si>
    <t>88-105-09-00</t>
  </si>
  <si>
    <t>Шапка CAPSLAB арт. CL/DBZ5/1/BON/VEG Dragon Ball Vegeta (черный) {black}</t>
  </si>
  <si>
    <t>CL/DBZ5/1/BON/VEG Dragon Ball Vegeta</t>
  </si>
  <si>
    <t>88-106-16-00</t>
  </si>
  <si>
    <t>Бейсболка CAPSLAB арт. CL/DBZ5/1/GOK Dragon Ball Goku (темно-синий) {navy}</t>
  </si>
  <si>
    <t>CL/DBZ5/1/GOK Dragon Ball Goku</t>
  </si>
  <si>
    <t>88-107-09-00</t>
  </si>
  <si>
    <t>Бейсболка CAPSLAB арт. CL/DBZ5/1/GOK/F Dragon Ball Goku (черный) {black}</t>
  </si>
  <si>
    <t>CL/DBZ5/1/GOK/F Dragon Ball Goku</t>
  </si>
  <si>
    <t>88-108-16-00</t>
  </si>
  <si>
    <t>Бейсболка CAPSLAB арт. CL/DBZ5/1/GOK2 Dragon Ball Goku (темно-синий) {navy}</t>
  </si>
  <si>
    <t>CL/DBZ5/1/GOK2 Dragon Ball Goku</t>
  </si>
  <si>
    <t>88-109-16-00</t>
  </si>
  <si>
    <t>Бейсболка CAPSLAB арт. CL/DBZ5/1/BUU/F Dragon Ball Majin Buu (темно-синий) {navy}</t>
  </si>
  <si>
    <t>CL/DBZ5/1/BUU/F Dragon Ball Majin Buu</t>
  </si>
  <si>
    <t>88-110-03-00</t>
  </si>
  <si>
    <t>Бейсболка CAPSLAB арт. CL/DBZ3/1/RON1 Dragon Ball Shenron (оливковый) {khaki}</t>
  </si>
  <si>
    <t>CL/DBZ3/1/RON1 Dragon Ball Shenron</t>
  </si>
  <si>
    <t>88-111-09-00</t>
  </si>
  <si>
    <t>Бейсболка CAPSLAB арт. CL/DBZ3/1/RON3 Dragon Ball Shenron (черный) {black}</t>
  </si>
  <si>
    <t>CL/DBZ3/1/RON3 Dragon Ball Shenron</t>
  </si>
  <si>
    <t>88-112-26-00</t>
  </si>
  <si>
    <t>Бейсболка CAPSLAB арт. CL/MAR/3/HLK1 Junior Marvel Hulk (зеленый / фиолетовый) {khaki}</t>
  </si>
  <si>
    <t>CL/MAR/3/HLK1 Junior Marvel Hulk</t>
  </si>
  <si>
    <t>CAPSLAB-Marvel</t>
  </si>
  <si>
    <t>Marvel</t>
  </si>
  <si>
    <t>88-113-21-00</t>
  </si>
  <si>
    <t>Бейсболка CAPSLAB арт. CL/MAR/3/SPI1 Junior Marvel Spider-Man (синий / красный) {blue}</t>
  </si>
  <si>
    <t>CL/MAR/3/SPI1 Junior Marvel Spider-Man</t>
  </si>
  <si>
    <t>88-114-16-00</t>
  </si>
  <si>
    <t>Бейсболка CAPSLAB арт. CL/MAR/1/CPT1 Marvel Captain America (темно-синий) {blue}</t>
  </si>
  <si>
    <t>CL/MAR/1/CPT1 Marvel Captain America</t>
  </si>
  <si>
    <t>88-115-12-00</t>
  </si>
  <si>
    <t>Бейсболка CAPSLAB арт. CL/MAR/1/CPT3 Marvel Captain America (бордовый) {burgundy}</t>
  </si>
  <si>
    <t>CL/MAR/1/CPT3 Marvel Captain America</t>
  </si>
  <si>
    <t>burgundy</t>
  </si>
  <si>
    <t>88-116-96-00</t>
  </si>
  <si>
    <t>Бейсболка CAPSLAB арт. CL/MAR/1/GRO4 Marvel Groot (черный / коричневый) {black}</t>
  </si>
  <si>
    <t>CL/MAR/1/GRO4 Marvel Groot</t>
  </si>
  <si>
    <t>40% хлопок - 30% полиэстер - 30% пробка</t>
  </si>
  <si>
    <t>88-117-33-00</t>
  </si>
  <si>
    <t>Бейсболка CAPSLAB арт. CL/MAR/1/HLK2 Marvel Hulk (черный / зеленый) {black}</t>
  </si>
  <si>
    <t>CL/MAR/1/HLK2 Marvel Hulk</t>
  </si>
  <si>
    <t>88-118-09-00</t>
  </si>
  <si>
    <t>Бейсболка CAPSLAB арт. CL/MAR/1/HLK5 Marvel Hulk (черный) {black}</t>
  </si>
  <si>
    <t>CL/MAR/1/HLK5 Marvel Hulk</t>
  </si>
  <si>
    <t>88-119-18-00</t>
  </si>
  <si>
    <t>Бейсболка CAPSLAB арт. CL/MAR/1/IRO1 Marvel Iron Man (красный) {red}</t>
  </si>
  <si>
    <t>CL/MAR/1/IRO1 Marvel Iron Man</t>
  </si>
  <si>
    <t>88-120-72-00</t>
  </si>
  <si>
    <t>Бейсболка CAPSLAB арт. CL/MAR/1/IRO2 Marvel Iron Man (черный / красный) {black}</t>
  </si>
  <si>
    <t>CL/MAR/1/IRO2 Marvel Iron Man</t>
  </si>
  <si>
    <t>88-121-08-00</t>
  </si>
  <si>
    <t>Бейсболка CAPSLAB арт. CL/MAR/1/IRO3 Marvel Iron Man (серый) {grey}</t>
  </si>
  <si>
    <t>CL/MAR/1/IRO3 Marvel Iron Man</t>
  </si>
  <si>
    <t>88-122-14-00</t>
  </si>
  <si>
    <t>Бейсболка CAPSLAB арт. CL/MAR/1/ROC1 Marvel Rocket (коричневый) {brown}</t>
  </si>
  <si>
    <t>CL/MAR/1/ROC1 Marvel Rocket</t>
  </si>
  <si>
    <t>brown</t>
  </si>
  <si>
    <t>88-123-72-00</t>
  </si>
  <si>
    <t>Бейсболка CAPSLAB арт. CL/MAR/1/SPI4M Marvel Spider-Man (красный / синий) {red}</t>
  </si>
  <si>
    <t>CL/MAR/1/SPI4M Marvel Spider-Man</t>
  </si>
  <si>
    <t>88-124-16-00</t>
  </si>
  <si>
    <t>Бейсболка CAPSLAB арт. CL/MAR/1/THO1 Marvel Thor (темно-синий / рыжий) {navy}</t>
  </si>
  <si>
    <t>CL/MAR/1/THO1 Marvel Thor</t>
  </si>
  <si>
    <t>88-125-09-00</t>
  </si>
  <si>
    <t>Бейсболка CAPSLAB арт. CL/MAR/1/VEN1 Marvel Venom (черный) {black}</t>
  </si>
  <si>
    <t>CL/MAR/1/VEN1 Marvel Venom</t>
  </si>
  <si>
    <t>88-126-09-00</t>
  </si>
  <si>
    <t>Бейсболка CAPSLAB арт. CL/MAR/1/VEN2 Marvel Venom (черный) {black}</t>
  </si>
  <si>
    <t>CL/MAR/1/VEN2 Marvel Venom</t>
  </si>
  <si>
    <t>88-127-72-00</t>
  </si>
  <si>
    <t>Бейсболка CAPSLAB арт. CL/MAR/1/VEN4M Marvel Venom (красный / черный) {red}</t>
  </si>
  <si>
    <t>CL/MAR/1/VEN4M Marvel Venom</t>
  </si>
  <si>
    <t>88-128-16-00</t>
  </si>
  <si>
    <t>Бейсболка CAPSLAB арт. CL/MAR/3/CPT1 Junior Marvel Captain America (темно-синий) {navy}</t>
  </si>
  <si>
    <t>CL/MAR/3/CPT1 Junior Marvel Captain America</t>
  </si>
  <si>
    <t>88-129-09-00</t>
  </si>
  <si>
    <t>Бейсболка CAPSLAB арт. CL/MAR/3/IRO2 Junior Marvel Iron Man (черный) {black}</t>
  </si>
  <si>
    <t>CL/MAR/3/IRO2 Junior Marvel Iron Man</t>
  </si>
  <si>
    <t>88-130-21-00</t>
  </si>
  <si>
    <t>Бейсболка CAPSLAB арт. CL/MAR/1/SPI1 Marvel Spider-Man (синий / красный) {blue}</t>
  </si>
  <si>
    <t>CL/MAR/1/SPI1 Marvel Spider-Man</t>
  </si>
  <si>
    <t>88-131-40-00</t>
  </si>
  <si>
    <t>Бейсболка CAPSLAB арт. CL/SAI/1/AND1 Saint Seiya Andromeda (черный / розовый) {black}</t>
  </si>
  <si>
    <t>CL/SAI/1/AND1 Saint Seiya Andromeda</t>
  </si>
  <si>
    <t>CAPSLAB-Saint Seiya</t>
  </si>
  <si>
    <t>Saint Seiya</t>
  </si>
  <si>
    <t>88-132-48-00</t>
  </si>
  <si>
    <t>Бейсболка CAPSLAB арт. CL/SAI/1/AND2 Saint Seiya Andromeda (белый / черный) {white}</t>
  </si>
  <si>
    <t>CL/SAI/1/AND2 Saint Seiya Andromeda</t>
  </si>
  <si>
    <t>88-133-09-00</t>
  </si>
  <si>
    <t>Бейсболка CAPSLAB арт. CL/SAI/1/AND3 Saint Seiya Andromeda (черный) {black}</t>
  </si>
  <si>
    <t>CL/SAI/1/AND3 Saint Seiya Andromeda</t>
  </si>
  <si>
    <t>88-134-70-00</t>
  </si>
  <si>
    <t>Бейсболка CAPSLAB арт. CL/SAI/1/AQU Saint Seiya Aquarius (черный / голубой) {black}</t>
  </si>
  <si>
    <t>CL/SAI/1/AQU Saint Seiya Aquarius</t>
  </si>
  <si>
    <t>88-135-09-00</t>
  </si>
  <si>
    <t>Бейсболка CAPSLAB арт. CL/SAI/1/ARI Saint Seiya Aries (черный) {black}</t>
  </si>
  <si>
    <t>CL/SAI/1/ARI Saint Seiya Aries</t>
  </si>
  <si>
    <t>88-136-09-00</t>
  </si>
  <si>
    <t>Бейсболка CAPSLAB арт. CL/SAI/1/CAN Saint Seiya Cancer (черный) {black}</t>
  </si>
  <si>
    <t>CL/SAI/1/CAN Saint Seiya Cancer</t>
  </si>
  <si>
    <t>88-137-09-00</t>
  </si>
  <si>
    <t>Бейсболка CAPSLAB арт. CL/SAI/1/CAP Saint Seiya Capricorn (черный / фиолетовый) {black}</t>
  </si>
  <si>
    <t>CL/SAI/1/CAP Saint Seiya Capricorn</t>
  </si>
  <si>
    <t>88-138-48-00</t>
  </si>
  <si>
    <t>Бейсболка CAPSLAB арт. CL/SAI/1/CYG1 Saint Seiya Cygnus (белый / черный) {white}</t>
  </si>
  <si>
    <t>CL/SAI/1/CYG1 Saint Seiya Cygnus</t>
  </si>
  <si>
    <t>88-139-41-00</t>
  </si>
  <si>
    <t>Бейсболка CAPSLAB арт. CL/SAI/1/CYG2 Saint Seiya Cygnus (фиолетовый) {purple}</t>
  </si>
  <si>
    <t>CL/SAI/1/CYG2 Saint Seiya Cygnus</t>
  </si>
  <si>
    <t>purple</t>
  </si>
  <si>
    <t>88-140-78-00</t>
  </si>
  <si>
    <t>Бейсболка CAPSLAB арт. CL/SAI/1/CYG3 Saint Seiya Cygnus (черный / синий) {black}</t>
  </si>
  <si>
    <t>CL/SAI/1/CYG3 Saint Seiya Cygnus</t>
  </si>
  <si>
    <t>88-141-08-00</t>
  </si>
  <si>
    <t>Бейсболка CAPSLAB арт. CL/SAI/1/DRA1 Saint Seiya Dragon (серый) {grey}</t>
  </si>
  <si>
    <t>CL/SAI/1/DRA1 Saint Seiya Dragon</t>
  </si>
  <si>
    <t>88-142-33-00</t>
  </si>
  <si>
    <t>Бейсболка CAPSLAB арт. CL/SAI/1/DRA3 Saint Seiya Dragon (черный / зеленый) {black}</t>
  </si>
  <si>
    <t>CL/SAI/1/DRA3 Saint Seiya Dragon</t>
  </si>
  <si>
    <t>88-143-72-00</t>
  </si>
  <si>
    <t>Бейсболка CAPSLAB арт. CL/SAI/1/PEG3 Saint Seiya Pegasus (черный / красный) {black}</t>
  </si>
  <si>
    <t>CL/SAI/1/PEG3 Saint Seiya Pegasus</t>
  </si>
  <si>
    <t>88-144-78-00</t>
  </si>
  <si>
    <t>Бейсболка CAPSLAB арт. CL/SAI/1/PHO1 Saint Seiya Phoenix (черный / синий) {black}</t>
  </si>
  <si>
    <t>CL/SAI/1/PHO1 Saint Seiya Phoenix</t>
  </si>
  <si>
    <t>88-145-48-00</t>
  </si>
  <si>
    <t>Бейсболка CAPSLAB арт. CL/SAI/1/PHO2 Saint Seiya Phoenix (белый / черный) {white}</t>
  </si>
  <si>
    <t>CL/SAI/1/PHO2 Saint Seiya Phoenix</t>
  </si>
  <si>
    <t>88-146-09-00</t>
  </si>
  <si>
    <t>Бейсболка CAPSLAB арт. CL/SAI/1/PHO3 Saint Seiya Phoenix (черный / желтый) {black}</t>
  </si>
  <si>
    <t>CL/SAI/1/PHO3 Saint Seiya Phoenix</t>
  </si>
  <si>
    <t>88-147-72-00</t>
  </si>
  <si>
    <t>Бейсболка CAPSLAB арт. CL/SAI/1/PIS Saint Seiya Pisces (черный / красный) {black}</t>
  </si>
  <si>
    <t>CL/SAI/1/PIS Saint Seiya Pisces</t>
  </si>
  <si>
    <t>88-148-72-00</t>
  </si>
  <si>
    <t>Бейсболка CAPSLAB арт. CL/SAI/1/SAG Saint Seiya Sagittarius (черный / красный) {black}</t>
  </si>
  <si>
    <t>CL/SAI/1/SAG Saint Seiya Sagittarius</t>
  </si>
  <si>
    <t>88-149-72-00</t>
  </si>
  <si>
    <t>Бейсболка CAPSLAB арт. CL/SAI/1/SCO Saint Seiya Scorpio (черный / красный) {black}</t>
  </si>
  <si>
    <t>CL/SAI/1/SCO Saint Seiya Scorpio</t>
  </si>
  <si>
    <t>88-150-09-00</t>
  </si>
  <si>
    <t>Бейсболка CAPSLAB арт. CL/SAI/1/TAU Saint Seiya Taurus (черный) {black}</t>
  </si>
  <si>
    <t>CL/SAI/1/TAU Saint Seiya Taurus</t>
  </si>
  <si>
    <t>88-151-72-00</t>
  </si>
  <si>
    <t>Бейсболка CAPSLAB арт. CL/SAI/1/VIR Saint Seiya Virgo (черный / красный) {black}</t>
  </si>
  <si>
    <t>CL/SAI/1/VIR Saint Seiya Virgo</t>
  </si>
  <si>
    <t>88-152-72-00</t>
  </si>
  <si>
    <t>Бейсболка CAPSLAB арт. CL/SW2/1/VAD Star Wars Darth Vader (красный / черный) {red}</t>
  </si>
  <si>
    <t>CL/SW2/1/VAD Star Wars Darth Vader</t>
  </si>
  <si>
    <t>CAPSLAB-Star Wars</t>
  </si>
  <si>
    <t>Star Wars</t>
  </si>
  <si>
    <t>88-153-09-00</t>
  </si>
  <si>
    <t>Коробка CAPSLAB арт. Present Box Star Wars (черный) {black}</t>
  </si>
  <si>
    <t>Present Box Star Wars</t>
  </si>
  <si>
    <t>70% бумага - 30% полистерол</t>
  </si>
  <si>
    <t>Шляпная коробка</t>
  </si>
  <si>
    <t>88-154-09-00</t>
  </si>
  <si>
    <t>Коробка CAPSLAB арт. Present Box Marvel (черный) {black}</t>
  </si>
  <si>
    <t>Present Box Marvel</t>
  </si>
  <si>
    <t>88-155-09-00</t>
  </si>
  <si>
    <t>Коробка CAPSLAB арт. Present Box Dragon Ball (черный) {black}</t>
  </si>
  <si>
    <t>Present Box Dragon Ball</t>
  </si>
  <si>
    <t>88-156-09-00</t>
  </si>
  <si>
    <t>Коробка CAPSLAB арт. Present Box Turtles (черный) {black}</t>
  </si>
  <si>
    <t>Present Box Turtles</t>
  </si>
  <si>
    <t>CAPSLAB-Ninja Turtles</t>
  </si>
  <si>
    <t>Ninja Turtles</t>
  </si>
  <si>
    <t>88-157-09-00</t>
  </si>
  <si>
    <t>Коробка CAPSLAB арт. Present Box Pink Panther (черный) {black}</t>
  </si>
  <si>
    <t>Present Box Pink Panther</t>
  </si>
  <si>
    <t>CAPSLAB-Pink Panther</t>
  </si>
  <si>
    <t>Pink Panther</t>
  </si>
  <si>
    <t>88-158-09-00</t>
  </si>
  <si>
    <t>Коробка CAPSLAB арт. Present Box Sponge Bob (черный) {black}</t>
  </si>
  <si>
    <t>Present Box Sponge Bob</t>
  </si>
  <si>
    <t>CAPSLAB-Sponge Bob</t>
  </si>
  <si>
    <t>Sponge Bob</t>
  </si>
  <si>
    <t>88-159-09-00</t>
  </si>
  <si>
    <t>Коробка CAPSLAB арт. Present Box Rick and Morty (черный) {black}</t>
  </si>
  <si>
    <t>Present Box Rick and Morty</t>
  </si>
  <si>
    <t>CAPSLAB-Rick and Morty</t>
  </si>
  <si>
    <t>Rick and Morty</t>
  </si>
  <si>
    <t>88-160-09-00</t>
  </si>
  <si>
    <t>Коробка CAPSLAB арт. Present Box Pokemon (черный) {black}</t>
  </si>
  <si>
    <t>Present Box Pokemon</t>
  </si>
  <si>
    <t>CAPSLAB-Pokemon</t>
  </si>
  <si>
    <t>Pokemon</t>
  </si>
  <si>
    <t>88-161-09-00</t>
  </si>
  <si>
    <t>Коробка CAPSLAB арт. Present Box Sonic (черный) {black}</t>
  </si>
  <si>
    <t>Present Box Sonic</t>
  </si>
  <si>
    <t>CAPSLAB-Sonic</t>
  </si>
  <si>
    <t>Sonic</t>
  </si>
  <si>
    <t>88-162-09-00</t>
  </si>
  <si>
    <t>Коробка CAPSLAB арт. Present Box Looney Tunes (черный) {black}</t>
  </si>
  <si>
    <t>Present Box Looney Tunes</t>
  </si>
  <si>
    <t>CAPSLAB-Looney Tunes</t>
  </si>
  <si>
    <t>Looney Tunes</t>
  </si>
  <si>
    <t>88-163-20-00</t>
  </si>
  <si>
    <t>Коробка CAPSLAB арт. Present Box Saint Seiya (золотой) {gold}</t>
  </si>
  <si>
    <t>Present Box Saint Seiya</t>
  </si>
  <si>
    <t>gold</t>
  </si>
  <si>
    <t>88-164-08-00</t>
  </si>
  <si>
    <t>Бейсболка CAPSLAB арт. CL/TSU/1/HYU Captain Tsubasa Kojiro Hyuga (серый) {grey}</t>
  </si>
  <si>
    <t>CL/TSU/1/HYU Captain Tsubasa Kojiro Hyuga</t>
  </si>
  <si>
    <t>CAPSLAB-Captain Tsubasa</t>
  </si>
  <si>
    <t>Captain Tsubasa</t>
  </si>
  <si>
    <t>88-165-09-00</t>
  </si>
  <si>
    <t>Бейсболка CAPSLAB арт. CL/TSU/1/HYU2 Captain Tsubasa Kojiro Hyuga (черный) {black}</t>
  </si>
  <si>
    <t>CL/TSU/1/HYU2 Captain Tsubasa Kojiro Hyuga</t>
  </si>
  <si>
    <t>88-166-16-00</t>
  </si>
  <si>
    <t>Бейсболка CAPSLAB арт. CL/TSU/1/TSU2 Captain Tsubasa Ozora (темно-синий) {navy}</t>
  </si>
  <si>
    <t>CL/TSU/1/TSU2 Captain Tsubasa Ozora</t>
  </si>
  <si>
    <t>88-167-09-00</t>
  </si>
  <si>
    <t>Бейсболка CAPSLAB арт. CL/TSU/1/TSU4 Captain Tsubasa Ozora (черный) {black}</t>
  </si>
  <si>
    <t>CL/TSU/1/TSU4 Captain Tsubasa Ozora</t>
  </si>
  <si>
    <t>88-168-21-00</t>
  </si>
  <si>
    <t>Бейсболка CAPSLAB арт. CL/TSU/1/WAK3 Captain Tsubasa Genzo Wakabayashi (синий / красный) {navy}</t>
  </si>
  <si>
    <t>CL/TSU/1/WAK3 Captain Tsubasa Genzo Wakabayashi</t>
  </si>
  <si>
    <t>88-169-09-00</t>
  </si>
  <si>
    <t>Бейсболка CAPSLAB арт. CL/TSU/1/WAK4 Captain Tsubasa Genzo Wakabayashi (черный) {black}</t>
  </si>
  <si>
    <t>CL/TSU/1/WAK4 Captain Tsubasa Genzo Wakabayashi</t>
  </si>
  <si>
    <t>88-170-09-00</t>
  </si>
  <si>
    <t>Бейсболка CAPSLAB арт. CL/TSU/3/HYU2 Junior Captain Tsubasa Kojiro Hyuga (черный) {black}</t>
  </si>
  <si>
    <t>CL/TSU/3/HYU2 Junior Captain Tsubasa Kojiro Hyuga</t>
  </si>
  <si>
    <t>88-171-06-00</t>
  </si>
  <si>
    <t>Бейсболка CAPSLAB арт. CL/TSU/3/TSU2 Junior Captain Tsubasa Ozora (синий) {navy}</t>
  </si>
  <si>
    <t>CL/TSU/3/TSU2 Junior Captain Tsubasa Ozora</t>
  </si>
  <si>
    <t>88-172-09-00</t>
  </si>
  <si>
    <t>Бейсболка CAPSLAB арт. CL/TSU/TAG/1/MAR Captain Tsubasa Kojiro Hyuga (черный) {black}</t>
  </si>
  <si>
    <t>CL/TSU/TAG/1/MAR Captain Tsubasa Kojiro Hyuga</t>
  </si>
  <si>
    <t>88-173-09-00</t>
  </si>
  <si>
    <t>Бейсболка CAPSLAB арт. CL/TSU/TAG/1/N10 Captain Tsubasa Number 10  (черный) {black}</t>
  </si>
  <si>
    <t>CL/TSU/TAG/1/N10 Captain Tsubasa Number 10</t>
  </si>
  <si>
    <t>88-174-16-00</t>
  </si>
  <si>
    <t>Бейсболка CAPSLAB арт. CL/DC2/1/BAT4 DC Comics Batman (темно-синий) {navy}</t>
  </si>
  <si>
    <t>CL/DC2/1/BAT4 DC Comics Batman</t>
  </si>
  <si>
    <t>CAPSLAB-DC Comics</t>
  </si>
  <si>
    <t>DC Comics</t>
  </si>
  <si>
    <t>88-175-09-00</t>
  </si>
  <si>
    <t>Бейсболка CAPSLAB арт. CL/DC2/1/BATP1 DC Comics Gotham (черный) {black}</t>
  </si>
  <si>
    <t>CL/DC2/1/BATP1 DC Comics Gotham</t>
  </si>
  <si>
    <t>88-176-46-00</t>
  </si>
  <si>
    <t>Бейсболка CAPSLAB арт. CL/DC2/1/MEM4 DC Comics Batman and Robin (белый / голубой) {white}</t>
  </si>
  <si>
    <t>CL/DC2/1/MEM4 DC Comics Batman and Robin</t>
  </si>
  <si>
    <t>88-177-17-00</t>
  </si>
  <si>
    <t>Бейсболка CAPSLAB арт. CL/DC2/2/WON1 DC Comics Wonder Woman (белый) {white}</t>
  </si>
  <si>
    <t>CL/DC2/2/WON1 DC Comics Wonder Woman</t>
  </si>
  <si>
    <t>88-178-34-00</t>
  </si>
  <si>
    <t>Бейсболка CAPSLAB арт. CL/DC2/2/WON3 DC Comics Wonder Woman (розовый) {pink}</t>
  </si>
  <si>
    <t>CL/DC2/2/WON3 DC Comics Wonder Woman</t>
  </si>
  <si>
    <t>pink</t>
  </si>
  <si>
    <t>88-179-16-00</t>
  </si>
  <si>
    <t>Бейсболка CAPSLAB арт. CL/DC3/1/CAS/JOK2 DC Comics Joker (черный) {navy}</t>
  </si>
  <si>
    <t>CL/DC3/1/CAS/JOK2 DC Comics Joker</t>
  </si>
  <si>
    <t>88-180-09-00</t>
  </si>
  <si>
    <t>Бейсболка CAPSLAB арт. CL/DC4/1/BAT1 DC Comics Batman (черный) {black}</t>
  </si>
  <si>
    <t>CL/DC4/1/BAT1 DC Comics Batman</t>
  </si>
  <si>
    <t>88-181-09-00</t>
  </si>
  <si>
    <t>Бейсболка CAPSLAB арт. FG/DC2/1/CAS/FLA2 DC Comics Flash (черный) {black}</t>
  </si>
  <si>
    <t>FG/DC2/1/CAS/FLA2 DC Comics Flash</t>
  </si>
  <si>
    <t>88-182-09-00</t>
  </si>
  <si>
    <t>Бейсболка CAPSLAB арт. FG/DC2/1/CAS/SUP1 DC Comics Metropolis (черный) {black}</t>
  </si>
  <si>
    <t>FG/DC2/1/CAS/SUP1 DC Comics Metropolis</t>
  </si>
  <si>
    <t>88-183-14-00</t>
  </si>
  <si>
    <t>Бейсболка CAPSLAB арт. CL/LOO/1/BUN2 Looney Tunes Bugs Bunny (оливковый) {brown}</t>
  </si>
  <si>
    <t>CL/LOO/1/BUN2 Looney Tunes Bugs Bunny</t>
  </si>
  <si>
    <t>88-184-14-00</t>
  </si>
  <si>
    <t>Бейсболка CAPSLAB арт. CL/LOO/1/COY2 Looney Tunes Wile E. Coyote (коричневый) {brown}</t>
  </si>
  <si>
    <t>CL/LOO/1/COY2 Looney Tunes Wile E. Coyote</t>
  </si>
  <si>
    <t>88-185-09-00</t>
  </si>
  <si>
    <t>Бейсболка CAPSLAB арт. CL/LOO/1/MAR1 Looney Tunes Marvin the Martian (черный) {black}</t>
  </si>
  <si>
    <t>CL/LOO/1/MAR1 Looney Tunes Marvin the Martian</t>
  </si>
  <si>
    <t>88-186-91-00</t>
  </si>
  <si>
    <t>Бейсболка CAPSLAB арт. CL/LOO/1/MAR2 Looney Tunes Marvin the Martian (оливковый / черный) {khaki}</t>
  </si>
  <si>
    <t>CL/LOO/1/MAR2 Looney Tunes Marvin the Martian</t>
  </si>
  <si>
    <t>88-187-08-00</t>
  </si>
  <si>
    <t>Бейсболка CAPSLAB арт. CL/LOO/1/SAM2 Looney Tunes Yosemite Sam (серый) {grey}</t>
  </si>
  <si>
    <t>CL/LOO/1/SAM2 Looney Tunes Yosemite Sam</t>
  </si>
  <si>
    <t>88-188-16-00</t>
  </si>
  <si>
    <t>Бейсболка CAPSLAB арт. CL/LOO/1/TAZ3 Looney Tunes Taz (черный) {navy}</t>
  </si>
  <si>
    <t>CL/LOO/1/TAZ3 Looney Tunes Taz</t>
  </si>
  <si>
    <t>88-189-14-00</t>
  </si>
  <si>
    <t>Бейсболка CAPSLAB арт. CL/LOO/3/TAZ2 Junior Looney Tunes Taz (коричневый) {brown}</t>
  </si>
  <si>
    <t>CL/LOO/3/TAZ2 Junior Looney Tunes Taz</t>
  </si>
  <si>
    <t>88-190-09-00</t>
  </si>
  <si>
    <t>Бейсболка CAPSLAB арт. CL/LOO/TAG/1/BUG Looney Tunes Bugs Bunny (черный) {black}</t>
  </si>
  <si>
    <t>CL/LOO/TAG/1/BUG Looney Tunes Bugs Bunny</t>
  </si>
  <si>
    <t>88-191-09-00</t>
  </si>
  <si>
    <t>Бейсболка CAPSLAB арт. CL/LOO/TAG/1/DAF Looney Tunes Daffy Duck (черный) {black}</t>
  </si>
  <si>
    <t>CL/LOO/TAG/1/DAF Looney Tunes Daffy Duck</t>
  </si>
  <si>
    <t>88-192-09-00</t>
  </si>
  <si>
    <t>Бейсболка CAPSLAB арт. CL/LOO/TAG/1/TAZ Looney Tunes Taz (черный) {black}</t>
  </si>
  <si>
    <t>CL/LOO/TAG/1/TAZ Looney Tunes Taz</t>
  </si>
  <si>
    <t>88-193-76-00</t>
  </si>
  <si>
    <t>Бейсболка CAPSLAB арт. CL/LOO2/1/MIN2 Looney Tunes Sylvester (красный / желтый) {red}</t>
  </si>
  <si>
    <t>CL/LOO2/1/MIN2 Looney Tunes Sylvester</t>
  </si>
  <si>
    <t>88-194-09-00</t>
  </si>
  <si>
    <t>Бейсболка CAPSLAB арт. CL/LOO2/1/SPE2 Looney Tunes Speedy Gonzales (черный) {black}</t>
  </si>
  <si>
    <t>CL/LOO2/1/SPE2 Looney Tunes Speedy Gonzales</t>
  </si>
  <si>
    <t>88-195-14-00</t>
  </si>
  <si>
    <t>Бейсболка CAPSLAB арт. CL/LOO2/1/TIT1 Looney Tunes Tweety Pie (коричневый) {brown}</t>
  </si>
  <si>
    <t>CL/LOO2/1/TIT1 Looney Tunes Tweety Pie</t>
  </si>
  <si>
    <t>88-196-14-00</t>
  </si>
  <si>
    <t>Бейсболка CAPSLAB арт. CL/LOO2/1/TIT2 Looney Tunes Tweety Pie (оливковый) {brown}</t>
  </si>
  <si>
    <t>CL/LOO2/1/TIT2 Looney Tunes Tweety Pie</t>
  </si>
  <si>
    <t>88-197-05-00</t>
  </si>
  <si>
    <t>Бейсболка CAPSLAB арт. CL/LOO2/1/TVG2  Looney Tunes Tweety Pie vs Sylvester (коричневый) {brown}</t>
  </si>
  <si>
    <t>CL/LOO2/1/TVG2  Looney Tunes Tweety Pie vs Sylvester</t>
  </si>
  <si>
    <t>88-198-34-00</t>
  </si>
  <si>
    <t>Бейсболка CAPSLAB арт. CL/LOO2/2/TWE1 Looney Tunes Tweety Pie (розовый) {pink}</t>
  </si>
  <si>
    <t>CL/LOO2/2/TWE1 Looney Tunes Tweety Pie</t>
  </si>
  <si>
    <t>88-199-14-00</t>
  </si>
  <si>
    <t>Бейсболка CAPSLAB арт. CL/LOO3/1/AFF1 Looney Tunes Daffy Duck (темно-зеленый) {brown}</t>
  </si>
  <si>
    <t>CL/LOO3/1/AFF1 Looney Tunes Daffy Duck</t>
  </si>
  <si>
    <t>88-200-09-00</t>
  </si>
  <si>
    <t>Бейсболка CAPSLAB арт. CL/LOO3/1/BAW1 Looney Tunes Merrie Melodies (черный) {black}</t>
  </si>
  <si>
    <t>CL/LOO3/1/BAW1 Looney Tunes Merrie Melodies</t>
  </si>
  <si>
    <t>88-201-72-00</t>
  </si>
  <si>
    <t>Бейсболка CAPSLAB арт. CL/LOO3/1/BUG1 Looney Tunes Bugs Bunny (красный / черный) {red}</t>
  </si>
  <si>
    <t>CL/LOO3/1/BUG1 Looney Tunes Bugs Bunny</t>
  </si>
  <si>
    <t>88-202-09-00</t>
  </si>
  <si>
    <t>Бейсболка CAPSLAB арт. CL/LOO3/1/BUG2 Looney Tunes Bugs Bunny (черный) {black}</t>
  </si>
  <si>
    <t>CL/LOO3/1/BUG2 Looney Tunes Bugs Bunny</t>
  </si>
  <si>
    <t>88-203-48-00</t>
  </si>
  <si>
    <t>Бейсболка CAPSLAB арт. CL/LOO3/1/CHA Looney Tunes Foghorn Leghorn (черный / белый) {black}</t>
  </si>
  <si>
    <t>CL/LOO3/1/CHA Looney Tunes Foghorn Leghorn</t>
  </si>
  <si>
    <t>88-204-09-00</t>
  </si>
  <si>
    <t>Бейсболка CAPSLAB арт. CL/LOO3/1/DAF2 Looney Tunes Daffy Duck (черный) {black}</t>
  </si>
  <si>
    <t>CL/LOO3/1/DAF2 Looney Tunes Daffy Duck</t>
  </si>
  <si>
    <t>88-205-08-00</t>
  </si>
  <si>
    <t>Бейсболка CAPSLAB арт. CL/LOO3/1/DUC1 Looney Tunes Daffy Duck (кремовый / черный) {white}</t>
  </si>
  <si>
    <t>CL/LOO3/1/DUC1 Looney Tunes Daffy Duck</t>
  </si>
  <si>
    <t>88-206-09-00</t>
  </si>
  <si>
    <t>Бейсболка CAPSLAB арт. CL/LOO3/1/DUK Looney Tunes Daffy Duck (черный / желтый) {black}</t>
  </si>
  <si>
    <t>CL/LOO3/1/DUK Looney Tunes Daffy Duck</t>
  </si>
  <si>
    <t>88-207-09-00</t>
  </si>
  <si>
    <t>Бейсболка CAPSLAB арт. CL/LOO3/1/DUK2 Looney Tunes Daffy Duck (черный) {black}</t>
  </si>
  <si>
    <t>CL/LOO3/1/DUK2 Looney Tunes Daffy Duck</t>
  </si>
  <si>
    <t>88-208-70-00</t>
  </si>
  <si>
    <t>Бейсболка CAPSLAB арт. CL/LOO3/1/MAR1 Looney Tunes Marvin the Martian (синий / оливковый) {black}</t>
  </si>
  <si>
    <t>CL/LOO3/1/MAR1 Looney Tunes Marvin the Martian</t>
  </si>
  <si>
    <t>88-209-09-00</t>
  </si>
  <si>
    <t>Бейсболка CAPSLAB арт. CL/LOO3/1/MAR2 Looney Tunes Marvin the Martian (синий / черный) {black}</t>
  </si>
  <si>
    <t>CL/LOO3/1/MAR2 Looney Tunes Marvin the Martian</t>
  </si>
  <si>
    <t>88-210-08-00</t>
  </si>
  <si>
    <t>Бейсболка CAPSLAB арт. CL/LOO3/1/PEO1 Looney Tunes Bugs Bunny (серый) {grey}</t>
  </si>
  <si>
    <t>CL/LOO3/1/PEO1 Looney Tunes Bugs Bunny</t>
  </si>
  <si>
    <t>88-211-09-00</t>
  </si>
  <si>
    <t>Бейсболка CAPSLAB арт. CL/LOO3/1/POR2 Looney Tunes Porky Pig (черный) {black}</t>
  </si>
  <si>
    <t>CL/LOO3/1/POR2 Looney Tunes Porky Pig</t>
  </si>
  <si>
    <t>88-212-72-00</t>
  </si>
  <si>
    <t>Бейсболка CAPSLAB арт. CL/LOO3/1/TAZ1 Looney Tunes Taz (красный / черный) {red}</t>
  </si>
  <si>
    <t>CL/LOO3/1/TAZ1 Looney Tunes Taz</t>
  </si>
  <si>
    <t>88-213-09-00</t>
  </si>
  <si>
    <t>Бейсболка CAPSLAB арт. CL/LOO3/1/TAZ2 Looney Tunes Taz (черный) {black}</t>
  </si>
  <si>
    <t>CL/LOO3/1/TAZ2 Looney Tunes Taz</t>
  </si>
  <si>
    <t>88-214-72-00</t>
  </si>
  <si>
    <t>Бейсболка CAPSLAB арт. CL/LOO3/1/WIL1 Looney Tunes Wile E. Coyote (красный / черный) {red}</t>
  </si>
  <si>
    <t>CL/LOO3/1/WIL1 Looney Tunes Wile E. Coyote</t>
  </si>
  <si>
    <t>88-215-09-00</t>
  </si>
  <si>
    <t>Бейсболка CAPSLAB арт. CL/LOO3/1/WIL2 Looney Tunes Wile E. Coyote (черный) {black}</t>
  </si>
  <si>
    <t>CL/LOO3/1/WIL2 Looney Tunes Wile E. Coyote</t>
  </si>
  <si>
    <t>88-216-02-00</t>
  </si>
  <si>
    <t>Бейсболка CAPSLAB арт. CL/LOO4/1/COY1 Looney Tunes Wile E. Coyote (бежевый) {beige}</t>
  </si>
  <si>
    <t>CL/LOO4/1/COY1 Looney Tunes Wile E. Coyote</t>
  </si>
  <si>
    <t>beige</t>
  </si>
  <si>
    <t>88-217-20-00</t>
  </si>
  <si>
    <t>Бейсболка CAPSLAB арт. CL/LOO4/1/DUF1 Looney Tunes Daffy Duck (желтый) {yellow}</t>
  </si>
  <si>
    <t>CL/LOO4/1/DUF1 Looney Tunes Daffy Duck</t>
  </si>
  <si>
    <t>yellow</t>
  </si>
  <si>
    <t>88-218-16-00</t>
  </si>
  <si>
    <t>Бейсболка CAPSLAB арт. CL/TMNT/1/DON Ninja Turtles Donnie (темно-синий) {navy}</t>
  </si>
  <si>
    <t>CL/TMNT/1/DON Ninja Turtles Donnie</t>
  </si>
  <si>
    <t>88-219-09-00</t>
  </si>
  <si>
    <t>Бейсболка CAPSLAB арт. CL/PKM/1/POK1 Pokemon Pokeball (черный) {black}</t>
  </si>
  <si>
    <t>CL/PKM/1/POK1 Pokemon Pokeball</t>
  </si>
  <si>
    <t>88-220-48-00</t>
  </si>
  <si>
    <t>Бейсболка CAPSLAB арт. CL/PKM2/1/EVO3 Pokemon Eevee (белый / черный) {white}</t>
  </si>
  <si>
    <t>CL/PKM2/1/EVO3 Pokemon Eevee</t>
  </si>
  <si>
    <t>88-221-92-00</t>
  </si>
  <si>
    <t>Бейсболка CAPSLAB арт. CL/PKM2/1/GEN1 Pokemon Gengar (белый / фиолетовый) {white}</t>
  </si>
  <si>
    <t>CL/PKM2/1/GEN1 Pokemon Gengar</t>
  </si>
  <si>
    <t>88-222-08-00</t>
  </si>
  <si>
    <t>Бейсболка CAPSLAB арт. CL/PKM2/1/MEW1 Pokemon Mew (серый) {grey}</t>
  </si>
  <si>
    <t>CL/PKM2/1/MEW1 Pokemon Mew</t>
  </si>
  <si>
    <t>88-223-48-00</t>
  </si>
  <si>
    <t>Бейсболка CAPSLAB арт. CL/PKM2/1/PIK5 Pokemon Pikachu (белый / черный) {black}</t>
  </si>
  <si>
    <t>CL/PKM2/1/PIK5 Pokemon Pikachu</t>
  </si>
  <si>
    <t>88-224-09-00</t>
  </si>
  <si>
    <t>Бейсболка CAPSLAB арт. CL/PKM2/1/PIK7 Pokemon Pikachu (черный) {black}</t>
  </si>
  <si>
    <t>CL/PKM2/1/PIK7 Pokemon Pikachu</t>
  </si>
  <si>
    <t>88-225-38-00</t>
  </si>
  <si>
    <t>Бейсболка CAPSLAB арт. CL/PKM2/1/PIK8 Pokemon Pikachu (белый / синий) {white}</t>
  </si>
  <si>
    <t>CL/PKM2/1/PIK8 Pokemon Pikachu</t>
  </si>
  <si>
    <t>88-226-48-00</t>
  </si>
  <si>
    <t>Бейсболка CAPSLAB арт. CL/PKM2/3/PIK5 Junior Pokemon Pikachu (белый / черный) {white}</t>
  </si>
  <si>
    <t>CL/PKM2/3/PIK5 Junior Pokemon Pikachu</t>
  </si>
  <si>
    <t>88-227-09-00</t>
  </si>
  <si>
    <t>Бейсболка CAPSLAB арт. CL/PKM2/3/PIK6 Junior Pokemon Pikachu (черный / желтый) {black}</t>
  </si>
  <si>
    <t>CL/PKM2/3/PIK6 Junior Pokemon Pikachu</t>
  </si>
  <si>
    <t>88-228-09-00</t>
  </si>
  <si>
    <t>Бейсболка CAPSLAB арт. CL/REM/1/CKL2 Rick and Morty Pickle Rick (черный) {black}</t>
  </si>
  <si>
    <t>CL/REM/1/CKL2 Rick and Morty Pickle Rick</t>
  </si>
  <si>
    <t>88-229-09-00</t>
  </si>
  <si>
    <t>Бейсболка CAPSLAB арт. CL/REM/1/LOO1 Rick and Morty Together (черный) {black}</t>
  </si>
  <si>
    <t>CL/REM/1/LOO1 Rick and Morty Together</t>
  </si>
  <si>
    <t>88-230-09-00</t>
  </si>
  <si>
    <t>Бейсболка CAPSLAB арт. CL/REM/1/MOR1 Rick and Morty Run Morty (черный) {black}</t>
  </si>
  <si>
    <t>CL/REM/1/MOR1 Rick and Morty Run Morty</t>
  </si>
  <si>
    <t>88-231-03-00</t>
  </si>
  <si>
    <t>Бейсболка CAPSLAB арт. CL/REM/1/PIC2 Rick and Morty Pickle Rick (оливковый) {khaki}</t>
  </si>
  <si>
    <t>CL/REM/1/PIC2 Rick and Morty Pickle Rick</t>
  </si>
  <si>
    <t>88-232-09-00</t>
  </si>
  <si>
    <t>Бейсболка CAPSLAB арт. CL/DIS/1/VIN Disney Mickey Mouse (черный) {black}</t>
  </si>
  <si>
    <t>CL/DIS/1/VIN Disney Mickey Mouse</t>
  </si>
  <si>
    <t>88-233-09-00</t>
  </si>
  <si>
    <t>Бейсболка CAPSLAB арт. CL/NS/1/AKA2 Naruto Itachi (черный) {black}</t>
  </si>
  <si>
    <t>CL/NS/1/AKA2 Naruto Itachi</t>
  </si>
  <si>
    <t>CAPSLAB-Naruto</t>
  </si>
  <si>
    <t>Naruto</t>
  </si>
  <si>
    <t>88-234-08-00</t>
  </si>
  <si>
    <t>Бейсболка CAPSLAB арт. CL/1/CAS/REFLECT2 Capslab Reflect (молочный) {grey}</t>
  </si>
  <si>
    <t>CL/1/CAS/REFLECT2 Capslab Reflect</t>
  </si>
  <si>
    <t>CAPSLAB-Reflect</t>
  </si>
  <si>
    <t>Reflect</t>
  </si>
  <si>
    <t>88-235-08-00</t>
  </si>
  <si>
    <t>Бейсболка CAPSLAB арт. CL/1/CAS/REFLECT3 Capslab Reflect (молочный) {grey}</t>
  </si>
  <si>
    <t>CL/1/CAS/REFLECT3 Capslab Reflect</t>
  </si>
  <si>
    <t>88-236-09-00</t>
  </si>
  <si>
    <t>Бейсболка CAPSLAB арт. CL/DC3/1/CAS/HAR1 DC Comics Harley Queen (черный) {black}</t>
  </si>
  <si>
    <t>CL/DC3/1/CAS/HAR1 DC Comics Harley Queen</t>
  </si>
  <si>
    <t>88-237-18-00</t>
  </si>
  <si>
    <t>Бейсболка CAPSLAB арт. CL/LOO/1/BUG1 Looney Tunes Bugs Bunny (красный) {red}</t>
  </si>
  <si>
    <t>CL/LOO/1/BUG1 Looney Tunes Bugs Bunny</t>
  </si>
  <si>
    <t>88-238-09-00</t>
  </si>
  <si>
    <t>Бейсболка CAPSLAB арт. CL/LOO/1/BUN1 Looney Tunes Bugs Bunny (черный) {black}</t>
  </si>
  <si>
    <t>CL/LOO/1/BUN1 Looney Tunes Bugs Bunny</t>
  </si>
  <si>
    <t>88-239-16-00</t>
  </si>
  <si>
    <t>Бейсболка CAPSLAB арт. CL/LOO/1/BUN5 Looney Tunes Bugs Bunny (темно-синий) {navy}</t>
  </si>
  <si>
    <t>CL/LOO/1/BUN5 Looney Tunes Bugs Bunny</t>
  </si>
  <si>
    <t>88-240-09-00</t>
  </si>
  <si>
    <t>Бейсболка CAPSLAB арт. CL/LOO/1/COY1 Looney Tunes Wile E. Coyote (черный) {black}</t>
  </si>
  <si>
    <t>CL/LOO/1/COY1 Looney Tunes Wile E. Coyote</t>
  </si>
  <si>
    <t>88-241-09-00</t>
  </si>
  <si>
    <t>Бейсболка CAPSLAB арт. CL/LOO/1/DAF1 Looney Tunes Daffy Duck (черный) {black}</t>
  </si>
  <si>
    <t>CL/LOO/1/DAF1 Looney Tunes Daffy Duck</t>
  </si>
  <si>
    <t>88-242-08-00</t>
  </si>
  <si>
    <t>Бейсболка CAPSLAB арт. CL/LOO/1/DAF2 Looney Tunes Daffy Duck (оливковый) {grey}</t>
  </si>
  <si>
    <t>CL/LOO/1/DAF2 Looney Tunes Daffy Duck</t>
  </si>
  <si>
    <t>88-243-03-00</t>
  </si>
  <si>
    <t>Бейсболка CAPSLAB арт. CL/LOO/1/DAF4 Looney Tunes Daffy Duck (оливковый) {camou}</t>
  </si>
  <si>
    <t>CL/LOO/1/DAF4 Looney Tunes Daffy Duck</t>
  </si>
  <si>
    <t>camou</t>
  </si>
  <si>
    <t>88-244-06-00</t>
  </si>
  <si>
    <t>Бейсболка CAPSLAB арт. CL/LOO/1/ROA1 Looney Tunes Road Runner (черный / синий) {navy}</t>
  </si>
  <si>
    <t>CL/LOO/1/ROA1 Looney Tunes Road Runner</t>
  </si>
  <si>
    <t>88-245-14-00</t>
  </si>
  <si>
    <t>Бейсболка CAPSLAB арт. CL/LOO/1/ROA2 Looney Tunes Road Runner (коричневый) {brown}</t>
  </si>
  <si>
    <t>CL/LOO/1/ROA2 Looney Tunes Road Runner</t>
  </si>
  <si>
    <t>88-246-09-00</t>
  </si>
  <si>
    <t>Бейсболка CAPSLAB арт. CL/LOO/1/TAZ1 Looney Tunes Taz (черный) {black}</t>
  </si>
  <si>
    <t>CL/LOO/1/TAZ1 Looney Tunes Taz</t>
  </si>
  <si>
    <t>88-247-14-00</t>
  </si>
  <si>
    <t>Бейсболка CAPSLAB арт. CL/LOO/1/TAZ2  Looney Tunes Taz (коричневый) {brown}</t>
  </si>
  <si>
    <t>CL/LOO/1/TAZ2  Looney Tunes Taz</t>
  </si>
  <si>
    <t>88-248-09-00</t>
  </si>
  <si>
    <t>Бейсболка CAPSLAB арт. CL/LOO2/1/MIN1 Looney Tunes Sylvester (черный) {black}</t>
  </si>
  <si>
    <t>CL/LOO2/1/MIN1 Looney Tunes Sylvester</t>
  </si>
  <si>
    <t>50% полиэстер - 50% акрил</t>
  </si>
  <si>
    <t>88-249-14-00</t>
  </si>
  <si>
    <t>Бейсболка CAPSLAB арт. CL/LOO2/1/SPE1 Looney Tunes Speedy Gonzales (коричневый) {brown}</t>
  </si>
  <si>
    <t>CL/LOO2/1/SPE1 Looney Tunes Speedy Gonzales</t>
  </si>
  <si>
    <t>88-250-08-00</t>
  </si>
  <si>
    <t>Бейсболка CAPSLAB арт. CL/LOO3/1/ALL2 Looney Tunes Merrie Melodies (серый) {grey}</t>
  </si>
  <si>
    <t>CL/LOO3/1/ALL2 Looney Tunes Merrie Melodies</t>
  </si>
  <si>
    <t>88-251-08-00</t>
  </si>
  <si>
    <t>Бейсболка CAPSLAB арт. CL/LOO3/1/RIN1 Looney Tunes Bugs Bunny (серый) {grey}</t>
  </si>
  <si>
    <t>CL/LOO3/1/RIN1 Looney Tunes Bugs Bunny</t>
  </si>
  <si>
    <t>88-252-08-00</t>
  </si>
  <si>
    <t>Бейсболка CAPSLAB арт. CL/LOO4/1/BUG1 Looney Tunes Bugs Bunny (серый) {white}</t>
  </si>
  <si>
    <t>CL/LOO4/1/BUG1 Looney Tunes Bugs Bunny</t>
  </si>
  <si>
    <t>88-253-03-00</t>
  </si>
  <si>
    <t>Бейсболка CAPSLAB арт. CL/NS/1/FIR1 Naruto Sasuke (оливковый) {olive}</t>
  </si>
  <si>
    <t>CL/NS/1/FIR1 Naruto Sasuke</t>
  </si>
  <si>
    <t>olive</t>
  </si>
  <si>
    <t>88-254-09-00</t>
  </si>
  <si>
    <t>Бейсболка CAPSLAB арт. CL/NS/1/FIR2 Naruto Sasuke (черный) {black}</t>
  </si>
  <si>
    <t>CL/NS/1/FIR2 Naruto Sasuke</t>
  </si>
  <si>
    <t>88-255-03-00</t>
  </si>
  <si>
    <t>Бейсболка CAPSLAB арт. CL/NS/1/KAK1 Naruto Kakashi (оливковый) {olive}</t>
  </si>
  <si>
    <t>CL/NS/1/KAK1 Naruto Kakashi</t>
  </si>
  <si>
    <t>88-256-06-00</t>
  </si>
  <si>
    <t>Бейсболка CAPSLAB арт. CL/NS/1/NAR1 Naruto Naruto (синий) {navy}</t>
  </si>
  <si>
    <t>CL/NS/1/NAR1 Naruto Naruto</t>
  </si>
  <si>
    <t>88-257-06-00</t>
  </si>
  <si>
    <t>Бейсболка CAPSLAB арт. CL/NS/1/RAS2 Naruto Naruto (синий) {navy}</t>
  </si>
  <si>
    <t>CL/NS/1/RAS2 Naruto Naruto</t>
  </si>
  <si>
    <t>88-258-03-00</t>
  </si>
  <si>
    <t>Бейсболка CAPSLAB арт. CL/REM/1/MRM1 Rick and Morty Mr.Meeseeks (оливковый) {olive}</t>
  </si>
  <si>
    <t>CL/REM/1/MRM1 Rick and Morty Mr.Meeseeks</t>
  </si>
  <si>
    <t>88-260-06-00</t>
  </si>
  <si>
    <t>Бейсболка CAPSLAB арт. CL/REM/1/PSY1 Rick and Morty Portal (синий) {black}</t>
  </si>
  <si>
    <t>CL/REM/1/PSY1 Rick and Morty Portal</t>
  </si>
  <si>
    <t>88-261-09-00</t>
  </si>
  <si>
    <t>Бейсболка CAPSLAB арт. CL/REM/1/PSY2 Rick and Morty Portal (черный) {black}</t>
  </si>
  <si>
    <t>CL/REM/1/PSY2 Rick and Morty Portal</t>
  </si>
  <si>
    <t>88-262-06-00</t>
  </si>
  <si>
    <t>Бейсболка CAPSLAB арт. CL/REM/1/SAN2 Rick and Morty Rick (синий) {blue}</t>
  </si>
  <si>
    <t>CL/REM/1/SAN2 Rick and Morty Rick</t>
  </si>
  <si>
    <t>88-263-14-00</t>
  </si>
  <si>
    <t>Бейсболка CAPSLAB арт. CL/SD1/1/HEE Scooby-Doo Heehee (черный / оранжевый) {brown}</t>
  </si>
  <si>
    <t>CL/SD1/1/HEE Scooby-Doo Heehee</t>
  </si>
  <si>
    <t>CAPSLAB-Scooby-Doo</t>
  </si>
  <si>
    <t>Scooby Doo</t>
  </si>
  <si>
    <t>88-264-17-00</t>
  </si>
  <si>
    <t>Бейсболка CAPSLAB арт. CL/SD1/1/MAC Scooby-Doo Mystery Machine (белый) {grey}</t>
  </si>
  <si>
    <t>CL/SD1/1/MAC Scooby-Doo Mystery Machine</t>
  </si>
  <si>
    <t>88-265-09-00</t>
  </si>
  <si>
    <t>Бейсболка CAPSLAB арт. CL/SD1/1/MAC2 Scooby-Doo Mystery Machine (черный) {black}</t>
  </si>
  <si>
    <t>CL/SD1/1/MAC2 Scooby-Doo Mystery Machine</t>
  </si>
  <si>
    <t>88-266-17-00</t>
  </si>
  <si>
    <t>Бейсболка CAPSLAB арт. CL/SD1/1/REL Scooby-Doo Help (белый) {black}</t>
  </si>
  <si>
    <t>CL/SD1/1/REL Scooby-Doo Help</t>
  </si>
  <si>
    <t>88-267-08-00</t>
  </si>
  <si>
    <t>Бейсболка CAPSLAB арт. CL/SD1/1/STU Scooby-Doo Run (серый) {brown}</t>
  </si>
  <si>
    <t>CL/SD1/1/STU Scooby-Doo Run</t>
  </si>
  <si>
    <t>88-268-08-00</t>
  </si>
  <si>
    <t>Шапка CAPSLAB арт. CL/LOO4/1/BON/BUG1 Looney Tunes Bugs Bunny (серый) {white}</t>
  </si>
  <si>
    <t>CL/LOO4/1/BON/BUG1 Looney Tunes Bugs Bunny</t>
  </si>
  <si>
    <t>88-269-02-00</t>
  </si>
  <si>
    <t>Шапка CAPSLAB арт. CL/LOO4/1/BON/COY1 Looney Tunes Wile E. Coyote (бежевый) {beige}</t>
  </si>
  <si>
    <t>CL/LOO4/1/BON/COY1 Looney Tunes Wile E. Coyote</t>
  </si>
  <si>
    <t>88-270-09-00</t>
  </si>
  <si>
    <t>Шапка CAPSLAB арт. CL/LOO4/1/BON/COY2 Looney Tunes Wile E. Coyote (черный) {black}</t>
  </si>
  <si>
    <t>CL/LOO4/1/BON/COY2 Looney Tunes Wile E. Coyote</t>
  </si>
  <si>
    <t>88-271-20-00</t>
  </si>
  <si>
    <t>Шапка CAPSLAB арт. CL/LOO4/1/BON/DUF1 Looney Tunes Daffy Duck (желтый) {yellow}</t>
  </si>
  <si>
    <t>CL/LOO4/1/BON/DUF1 Looney Tunes Daffy Duck</t>
  </si>
  <si>
    <t>88-272-09-00</t>
  </si>
  <si>
    <t>Шапка CAPSLAB арт. CL/LOO4/1/BON/TAZ Looney Tunes Taz (черный) {black}</t>
  </si>
  <si>
    <t>CL/LOO4/1/BON/TAZ Looney Tunes Taz</t>
  </si>
  <si>
    <t>88-273-09-00</t>
  </si>
  <si>
    <t>Шапка CAPSLAB арт. CL/TSU/1/BON/TSU Captain Tsubasa Number 10 (черный) {black}</t>
  </si>
  <si>
    <t>CL/TSU/1/BON/TSU Captain Tsubasa Number 10</t>
  </si>
  <si>
    <t>gray</t>
  </si>
  <si>
    <t>camo</t>
  </si>
  <si>
    <t>50 % cotton 50% polyester</t>
  </si>
  <si>
    <t>унисекс</t>
  </si>
  <si>
    <t>SAN2</t>
  </si>
  <si>
    <t>PSY1</t>
  </si>
  <si>
    <t>50 % cotton  50% polyester</t>
  </si>
  <si>
    <t>MOR1</t>
  </si>
  <si>
    <t>LOO1</t>
  </si>
  <si>
    <t>CKL2</t>
  </si>
  <si>
    <t>детские</t>
  </si>
  <si>
    <t>PIK6</t>
  </si>
  <si>
    <t>100% acrylic</t>
  </si>
  <si>
    <t>COY2</t>
  </si>
  <si>
    <t>40 % cotton 60% polyester</t>
  </si>
  <si>
    <t>RIN1</t>
  </si>
  <si>
    <t>DUC1</t>
  </si>
  <si>
    <t>CHA</t>
  </si>
  <si>
    <t>BUG1</t>
  </si>
  <si>
    <t>100% polyester</t>
  </si>
  <si>
    <t>DAF</t>
  </si>
  <si>
    <t>BUG</t>
  </si>
  <si>
    <t>50% cotton  50% polyester</t>
  </si>
  <si>
    <t>TAZ3</t>
  </si>
  <si>
    <t>TAZ2</t>
  </si>
  <si>
    <t>DAF4</t>
  </si>
  <si>
    <t>BUN5</t>
  </si>
  <si>
    <t>MIC</t>
  </si>
  <si>
    <t>MIC4</t>
  </si>
  <si>
    <t>VIN2</t>
  </si>
  <si>
    <t>SCR1</t>
  </si>
  <si>
    <t>MIC5</t>
  </si>
  <si>
    <t>100 % cotton</t>
  </si>
  <si>
    <t>MIC3</t>
  </si>
  <si>
    <t>MIC2</t>
  </si>
  <si>
    <t>MIC1</t>
  </si>
  <si>
    <t>GOO2</t>
  </si>
  <si>
    <t>FLO</t>
  </si>
  <si>
    <t>BAT1</t>
  </si>
  <si>
    <t>JOK2</t>
  </si>
  <si>
    <t>BATP1</t>
  </si>
  <si>
    <t>BAT4</t>
  </si>
  <si>
    <t>GOK</t>
  </si>
  <si>
    <t>50% cotton 50% polyester</t>
  </si>
  <si>
    <t>RON1</t>
  </si>
  <si>
    <t>TRK1</t>
  </si>
  <si>
    <t>KAM7</t>
  </si>
  <si>
    <t>KAM</t>
  </si>
  <si>
    <t>KAMC</t>
  </si>
  <si>
    <t>HOU3</t>
  </si>
  <si>
    <t>HOU2</t>
  </si>
  <si>
    <t>20% cotton 80% polyester</t>
  </si>
  <si>
    <t>Tom and Jerry Tom</t>
  </si>
  <si>
    <t>Tom</t>
  </si>
  <si>
    <t>Tom and Jerry</t>
  </si>
  <si>
    <t>TOM2</t>
  </si>
  <si>
    <t>TOM1</t>
  </si>
  <si>
    <t>Tom and Jerry Tom and Jerry</t>
  </si>
  <si>
    <t>TAJ1</t>
  </si>
  <si>
    <t>Tom and Jerry Jerry</t>
  </si>
  <si>
    <t>Jerry</t>
  </si>
  <si>
    <t>JER2</t>
  </si>
  <si>
    <t>JER1</t>
  </si>
  <si>
    <t>Rick and Morty Street</t>
  </si>
  <si>
    <t>Street</t>
  </si>
  <si>
    <t>RIC</t>
  </si>
  <si>
    <t>Pokemon Pikachu</t>
  </si>
  <si>
    <t>Pikachu</t>
  </si>
  <si>
    <t>ELE2</t>
  </si>
  <si>
    <t>ELE1</t>
  </si>
  <si>
    <t>Peanuts Snoopy</t>
  </si>
  <si>
    <t>Snoopy</t>
  </si>
  <si>
    <t>Peanuts</t>
  </si>
  <si>
    <t>PEA1</t>
  </si>
  <si>
    <t>Looney Tunes Yosemite Sam</t>
  </si>
  <si>
    <t>Yosemite Sam</t>
  </si>
  <si>
    <t>SAM</t>
  </si>
  <si>
    <t>One Piece Roronoa Zoro</t>
  </si>
  <si>
    <t>Roronoa Zoro</t>
  </si>
  <si>
    <t>One Piece</t>
  </si>
  <si>
    <t>ZOR2</t>
  </si>
  <si>
    <t>ZOR1</t>
  </si>
  <si>
    <t>One Piece Skull</t>
  </si>
  <si>
    <t>Skull</t>
  </si>
  <si>
    <t>SKU2</t>
  </si>
  <si>
    <t>SKU1</t>
  </si>
  <si>
    <t>One Piece Luffy</t>
  </si>
  <si>
    <t>Luffy</t>
  </si>
  <si>
    <t>LUF2</t>
  </si>
  <si>
    <t>LUF1</t>
  </si>
  <si>
    <t>LOG2</t>
  </si>
  <si>
    <t>LOG1</t>
  </si>
  <si>
    <t>Naruto Naruto</t>
  </si>
  <si>
    <t>NAR2</t>
  </si>
  <si>
    <t>Naruto Kakashi</t>
  </si>
  <si>
    <t>Kakashi</t>
  </si>
  <si>
    <t>KAK2</t>
  </si>
  <si>
    <t>Naruto Symbol Ninja Village</t>
  </si>
  <si>
    <t>Symbol Ninja Village</t>
  </si>
  <si>
    <t>BAN</t>
  </si>
  <si>
    <t>Marvel Wolverine</t>
  </si>
  <si>
    <t>Wolverine</t>
  </si>
  <si>
    <t>WOL2</t>
  </si>
  <si>
    <t>WOL1</t>
  </si>
  <si>
    <t>Marvel Deadpool</t>
  </si>
  <si>
    <t>Deadpool</t>
  </si>
  <si>
    <t>DEA3</t>
  </si>
  <si>
    <t>DEA2</t>
  </si>
  <si>
    <t>DEA1</t>
  </si>
  <si>
    <t>Marvel Venom</t>
  </si>
  <si>
    <t>Venom</t>
  </si>
  <si>
    <t>VEN2</t>
  </si>
  <si>
    <t>VEN1</t>
  </si>
  <si>
    <t>Marvel Black Panther</t>
  </si>
  <si>
    <t>Black Panther</t>
  </si>
  <si>
    <t>PAN1</t>
  </si>
  <si>
    <t>Marvel Hulk</t>
  </si>
  <si>
    <t>Hulk</t>
  </si>
  <si>
    <t>HUL2</t>
  </si>
  <si>
    <t>HUL1</t>
  </si>
  <si>
    <t>DEA</t>
  </si>
  <si>
    <t>Looney Tunes Taz</t>
  </si>
  <si>
    <t>Taz</t>
  </si>
  <si>
    <t>TAZ1</t>
  </si>
  <si>
    <t>Looney Tunes Daffy Duck</t>
  </si>
  <si>
    <t>Daffy Duck</t>
  </si>
  <si>
    <t>DAF2</t>
  </si>
  <si>
    <t>DAF1</t>
  </si>
  <si>
    <t>Looney Tunes Wile E. Coyote</t>
  </si>
  <si>
    <t>Wile E. Coyote</t>
  </si>
  <si>
    <t>COY1</t>
  </si>
  <si>
    <t>Looney Tunes Bugs Bunny</t>
  </si>
  <si>
    <t>Bugs Bunny</t>
  </si>
  <si>
    <t>BUN2</t>
  </si>
  <si>
    <t>BUN1</t>
  </si>
  <si>
    <t>Looney Tunes Tweety Pie</t>
  </si>
  <si>
    <t>Tweety Pie</t>
  </si>
  <si>
    <t>TVG1</t>
  </si>
  <si>
    <t>SAM1</t>
  </si>
  <si>
    <t>Disney Snow White</t>
  </si>
  <si>
    <t>Snow White</t>
  </si>
  <si>
    <t>WHI</t>
  </si>
  <si>
    <t>Disney Scrooge McDuck</t>
  </si>
  <si>
    <t>Scrooge McDuck</t>
  </si>
  <si>
    <t>SCR3</t>
  </si>
  <si>
    <t>SCR2</t>
  </si>
  <si>
    <t>Disney Mickey Mouse</t>
  </si>
  <si>
    <t>Mickey Mouse</t>
  </si>
  <si>
    <t>DUC3</t>
  </si>
  <si>
    <t>DUC2</t>
  </si>
  <si>
    <t>Disney Donald Duck</t>
  </si>
  <si>
    <t>Donald Duck</t>
  </si>
  <si>
    <t>DON2</t>
  </si>
  <si>
    <t>DC Comics Joker</t>
  </si>
  <si>
    <t>Joker</t>
  </si>
  <si>
    <t>JKR2</t>
  </si>
  <si>
    <t>VIN1</t>
  </si>
  <si>
    <t>DC Comics Batman and Robin</t>
  </si>
  <si>
    <t>Batman and Robin</t>
  </si>
  <si>
    <t>MEM2</t>
  </si>
  <si>
    <t>JOK</t>
  </si>
  <si>
    <t>DC Comics Harley Queen</t>
  </si>
  <si>
    <t>Harley Queen</t>
  </si>
  <si>
    <t>HAR</t>
  </si>
  <si>
    <t>DC Comics Batman</t>
  </si>
  <si>
    <t>Batman</t>
  </si>
  <si>
    <t>BAT</t>
  </si>
  <si>
    <t>Dragon Ball Goku</t>
  </si>
  <si>
    <t>Goku</t>
  </si>
  <si>
    <t>GOKC</t>
  </si>
  <si>
    <t>GOK3C</t>
  </si>
  <si>
    <t>GOK2C</t>
  </si>
  <si>
    <t>Dragon Ball Vegeta</t>
  </si>
  <si>
    <t>Vegeta</t>
  </si>
  <si>
    <t>VEG3</t>
  </si>
  <si>
    <t>Dragon Ball Kame</t>
  </si>
  <si>
    <t>Kame</t>
  </si>
  <si>
    <t>KAM4</t>
  </si>
  <si>
    <t>Junior Dragon Ball Kame</t>
  </si>
  <si>
    <t>Junior Dragon Ball</t>
  </si>
  <si>
    <t>Dragon Ball Krillin</t>
  </si>
  <si>
    <t>Krillin</t>
  </si>
  <si>
    <t>KRI</t>
  </si>
  <si>
    <t>KAM1</t>
  </si>
  <si>
    <t>GOK2</t>
  </si>
  <si>
    <t>Dragon Ball Bulma</t>
  </si>
  <si>
    <t>Bulma</t>
  </si>
  <si>
    <t>BUL2</t>
  </si>
  <si>
    <t>BUL1</t>
  </si>
  <si>
    <t>GOK4</t>
  </si>
  <si>
    <t>Material</t>
  </si>
  <si>
    <t>Персонаж</t>
  </si>
  <si>
    <t>Мультфильм</t>
  </si>
  <si>
    <t>New model</t>
  </si>
  <si>
    <t>Subtotal</t>
  </si>
  <si>
    <t>Cost</t>
  </si>
  <si>
    <t>Order (units)</t>
  </si>
  <si>
    <t>Item</t>
  </si>
  <si>
    <t>Ref1</t>
  </si>
  <si>
    <t>Reference</t>
  </si>
  <si>
    <t>Picture</t>
  </si>
  <si>
    <t>100% cotton</t>
  </si>
  <si>
    <t>40% cotton 60% polyester</t>
  </si>
  <si>
    <t>материал - верха</t>
  </si>
  <si>
    <t xml:space="preserve"> -  </t>
  </si>
  <si>
    <t>50% хлопок -  50% полиэстер</t>
  </si>
  <si>
    <t>80% полиэстер - 20% хлопок</t>
  </si>
  <si>
    <t>88-274-</t>
  </si>
  <si>
    <t>88-275-</t>
  </si>
  <si>
    <t>88-276-</t>
  </si>
  <si>
    <t>88-277-</t>
  </si>
  <si>
    <t>88-278-</t>
  </si>
  <si>
    <t>88-279-</t>
  </si>
  <si>
    <t>88-280-</t>
  </si>
  <si>
    <t>88-281-</t>
  </si>
  <si>
    <t>88-282-</t>
  </si>
  <si>
    <t>88-283-</t>
  </si>
  <si>
    <t>88-284-</t>
  </si>
  <si>
    <t>88-285-</t>
  </si>
  <si>
    <t>88-286-</t>
  </si>
  <si>
    <t>88-287-</t>
  </si>
  <si>
    <t>88-288-</t>
  </si>
  <si>
    <t>88-289-</t>
  </si>
  <si>
    <t>88-290-</t>
  </si>
  <si>
    <t>88-291-</t>
  </si>
  <si>
    <t>88-292-</t>
  </si>
  <si>
    <t>88-293-</t>
  </si>
  <si>
    <t>88-294-</t>
  </si>
  <si>
    <t>88-295-</t>
  </si>
  <si>
    <t>88-296-</t>
  </si>
  <si>
    <t>88-297-</t>
  </si>
  <si>
    <t>88-298-</t>
  </si>
  <si>
    <t>88-299-</t>
  </si>
  <si>
    <t>88-300-</t>
  </si>
  <si>
    <t>88-301-</t>
  </si>
  <si>
    <t>88-302-</t>
  </si>
  <si>
    <t>88-303-</t>
  </si>
  <si>
    <t>88-304-</t>
  </si>
  <si>
    <t>88-305-</t>
  </si>
  <si>
    <t>88-306-</t>
  </si>
  <si>
    <t>88-307-</t>
  </si>
  <si>
    <t>88-308-</t>
  </si>
  <si>
    <t>88-309-</t>
  </si>
  <si>
    <t>88-310-</t>
  </si>
  <si>
    <t>88-311-</t>
  </si>
  <si>
    <t>88-312-</t>
  </si>
  <si>
    <t>88-313-</t>
  </si>
  <si>
    <t>88-314-</t>
  </si>
  <si>
    <t>88-315-</t>
  </si>
  <si>
    <t>88-316-</t>
  </si>
  <si>
    <t>88-317-</t>
  </si>
  <si>
    <t>88-318-</t>
  </si>
  <si>
    <t>88-319-</t>
  </si>
  <si>
    <t>88-320-</t>
  </si>
  <si>
    <t>88-321-</t>
  </si>
  <si>
    <t>88-322-</t>
  </si>
  <si>
    <t>88-323-</t>
  </si>
  <si>
    <t>88-324-</t>
  </si>
  <si>
    <t>88-325-</t>
  </si>
  <si>
    <t>88-326-</t>
  </si>
  <si>
    <t>88-327-</t>
  </si>
  <si>
    <t>88-328-</t>
  </si>
  <si>
    <t>88-329-</t>
  </si>
  <si>
    <t>88-330-</t>
  </si>
  <si>
    <t>88-331-</t>
  </si>
  <si>
    <t>88-332-</t>
  </si>
  <si>
    <t>88-333-</t>
  </si>
  <si>
    <t>88-334-</t>
  </si>
  <si>
    <t>88-335-</t>
  </si>
  <si>
    <t>88-336-</t>
  </si>
  <si>
    <t>88-337-</t>
  </si>
  <si>
    <t>88-338-</t>
  </si>
  <si>
    <t>88-339-</t>
  </si>
  <si>
    <t>88-340-</t>
  </si>
  <si>
    <t>88-341-</t>
  </si>
  <si>
    <t>88-342-</t>
  </si>
  <si>
    <t>88-343-</t>
  </si>
  <si>
    <t>88-344-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</si>
</sst>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2" formatCode="#,##0_ ;\-#,##0\ "/>
    <numFmt numFmtId="173" formatCode="_-* #,##0\ &quot;₽&quot;_-;\-* #,##0\ &quot;₽&quot;_-;_-* &quot;-&quot;??\ &quot;₽&quot;_-;_-@_-"/>
    <numFmt numFmtId="174" formatCode="_-* #,##0\ _₽_-;\-* #,##0\ _₽_-;_-* &quot;-&quot;\ _₽_-;_-@_-"/>
  </numFmts>
  <fonts count="3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9"/>
      <color indexed="8"/>
      <name val="Arial"/>
      <family val="2"/>
      <charset val="204"/>
    </font>
    <font>
      <sz val="8"/>
      <color indexed="8"/>
      <name val="Calibri"/>
      <family val="2"/>
      <charset val="204"/>
    </font>
    <font>
      <b/>
      <sz val="8"/>
      <color indexed="8"/>
      <name val="Arial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41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5" fillId="0" borderId="0" applyFill="0" applyProtection="0"/>
    <xf numFmtId="44" fontId="35" fillId="0" borderId="0" applyFont="0" applyFill="0" applyBorder="0" applyAlignment="0" applyProtection="0"/>
  </cellStyleXfs>
  <cellXfs count="18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35" fillId="0" borderId="0" xfId="39" applyFill="1" applyProtection="1"/>
    <xf numFmtId="172" fontId="0" fillId="0" borderId="0" xfId="40" applyNumberFormat="1" applyFont="1" applyFill="1" applyAlignment="1" applyProtection="1"/>
    <xf numFmtId="173" fontId="0" fillId="0" borderId="0" xfId="40" applyNumberFormat="1" applyFont="1" applyFill="1" applyAlignment="1" applyProtection="1"/>
    <xf numFmtId="172" fontId="36" fillId="0" borderId="26" xfId="40" applyNumberFormat="1" applyFont="1" applyFill="1" applyBorder="1" applyAlignment="1" applyProtection="1">
      <alignment horizontal="center" vertical="center"/>
    </xf>
    <xf numFmtId="173" fontId="36" fillId="0" borderId="26" xfId="40" applyNumberFormat="1" applyFont="1" applyFill="1" applyBorder="1" applyAlignment="1" applyProtection="1">
      <alignment horizontal="center" vertical="center"/>
    </xf>
    <xf numFmtId="174" fontId="36" fillId="0" borderId="26" xfId="39" applyNumberFormat="1" applyFont="1" applyFill="1" applyBorder="1" applyAlignment="1" applyProtection="1">
      <alignment horizontal="center" vertical="center"/>
    </xf>
    <xf numFmtId="0" fontId="36" fillId="0" borderId="26" xfId="39" applyFont="1" applyFill="1" applyBorder="1" applyAlignment="1" applyProtection="1">
      <alignment vertical="center"/>
    </xf>
    <xf numFmtId="0" fontId="37" fillId="0" borderId="0" xfId="39" applyFont="1" applyFill="1" applyProtection="1"/>
    <xf numFmtId="172" fontId="38" fillId="0" borderId="27" xfId="40" applyNumberFormat="1" applyFont="1" applyFill="1" applyBorder="1" applyAlignment="1" applyProtection="1">
      <alignment horizontal="center" vertical="center"/>
    </xf>
    <xf numFmtId="173" fontId="38" fillId="0" borderId="27" xfId="40" applyNumberFormat="1" applyFont="1" applyFill="1" applyBorder="1" applyAlignment="1" applyProtection="1">
      <alignment horizontal="center" vertical="center"/>
    </xf>
    <xf numFmtId="0" fontId="38" fillId="0" borderId="27" xfId="39" applyFont="1" applyFill="1" applyBorder="1" applyAlignment="1" applyProtection="1">
      <alignment horizontal="center" vertical="center"/>
    </xf>
  </cellXfs>
  <cellStyles count="41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Денежный 5" xfId="40" xr:uid="{3EBA848D-CD17-4639-8338-15B3194E5153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12" xfId="39" xr:uid="{57500DC2-0743-4DB2-BAF8-CEF60543D96F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89" Type="http://schemas.openxmlformats.org/officeDocument/2006/relationships/image" Target="../media/image89.jpeg"/><Relationship Id="rId112" Type="http://schemas.openxmlformats.org/officeDocument/2006/relationships/image" Target="../media/image112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102" Type="http://schemas.openxmlformats.org/officeDocument/2006/relationships/image" Target="../media/image102.jpe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08" Type="http://schemas.openxmlformats.org/officeDocument/2006/relationships/image" Target="../media/image108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png"/><Relationship Id="rId35" Type="http://schemas.openxmlformats.org/officeDocument/2006/relationships/image" Target="../media/image35.jpe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jpe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8.jpeg"/><Relationship Id="rId21" Type="http://schemas.openxmlformats.org/officeDocument/2006/relationships/image" Target="../media/image133.jpeg"/><Relationship Id="rId42" Type="http://schemas.openxmlformats.org/officeDocument/2006/relationships/image" Target="../media/image154.jpeg"/><Relationship Id="rId47" Type="http://schemas.openxmlformats.org/officeDocument/2006/relationships/image" Target="../media/image159.jpeg"/><Relationship Id="rId63" Type="http://schemas.openxmlformats.org/officeDocument/2006/relationships/image" Target="../media/image175.jpeg"/><Relationship Id="rId68" Type="http://schemas.openxmlformats.org/officeDocument/2006/relationships/image" Target="../media/image180.jpeg"/><Relationship Id="rId84" Type="http://schemas.openxmlformats.org/officeDocument/2006/relationships/image" Target="../media/image196.jpeg"/><Relationship Id="rId89" Type="http://schemas.openxmlformats.org/officeDocument/2006/relationships/image" Target="../media/image201.jpeg"/><Relationship Id="rId112" Type="http://schemas.openxmlformats.org/officeDocument/2006/relationships/image" Target="../media/image224.png"/><Relationship Id="rId16" Type="http://schemas.openxmlformats.org/officeDocument/2006/relationships/image" Target="../media/image128.jpeg"/><Relationship Id="rId107" Type="http://schemas.openxmlformats.org/officeDocument/2006/relationships/image" Target="../media/image219.jpeg"/><Relationship Id="rId11" Type="http://schemas.openxmlformats.org/officeDocument/2006/relationships/image" Target="../media/image123.jpeg"/><Relationship Id="rId32" Type="http://schemas.openxmlformats.org/officeDocument/2006/relationships/image" Target="../media/image144.jpeg"/><Relationship Id="rId37" Type="http://schemas.openxmlformats.org/officeDocument/2006/relationships/image" Target="../media/image149.jpeg"/><Relationship Id="rId53" Type="http://schemas.openxmlformats.org/officeDocument/2006/relationships/image" Target="../media/image165.jpeg"/><Relationship Id="rId58" Type="http://schemas.openxmlformats.org/officeDocument/2006/relationships/image" Target="../media/image170.jpeg"/><Relationship Id="rId74" Type="http://schemas.openxmlformats.org/officeDocument/2006/relationships/image" Target="../media/image186.jpeg"/><Relationship Id="rId79" Type="http://schemas.openxmlformats.org/officeDocument/2006/relationships/image" Target="../media/image191.jpeg"/><Relationship Id="rId102" Type="http://schemas.openxmlformats.org/officeDocument/2006/relationships/image" Target="../media/image214.jpeg"/><Relationship Id="rId5" Type="http://schemas.openxmlformats.org/officeDocument/2006/relationships/image" Target="../media/image117.jpeg"/><Relationship Id="rId90" Type="http://schemas.openxmlformats.org/officeDocument/2006/relationships/image" Target="../media/image202.jpeg"/><Relationship Id="rId95" Type="http://schemas.openxmlformats.org/officeDocument/2006/relationships/image" Target="../media/image207.jpeg"/><Relationship Id="rId22" Type="http://schemas.openxmlformats.org/officeDocument/2006/relationships/image" Target="../media/image134.jpeg"/><Relationship Id="rId27" Type="http://schemas.openxmlformats.org/officeDocument/2006/relationships/image" Target="../media/image139.jpeg"/><Relationship Id="rId43" Type="http://schemas.openxmlformats.org/officeDocument/2006/relationships/image" Target="../media/image155.jpeg"/><Relationship Id="rId48" Type="http://schemas.openxmlformats.org/officeDocument/2006/relationships/image" Target="../media/image160.jpeg"/><Relationship Id="rId64" Type="http://schemas.openxmlformats.org/officeDocument/2006/relationships/image" Target="../media/image176.jpeg"/><Relationship Id="rId69" Type="http://schemas.openxmlformats.org/officeDocument/2006/relationships/image" Target="../media/image181.jpeg"/><Relationship Id="rId80" Type="http://schemas.openxmlformats.org/officeDocument/2006/relationships/image" Target="../media/image192.jpeg"/><Relationship Id="rId85" Type="http://schemas.openxmlformats.org/officeDocument/2006/relationships/image" Target="../media/image197.jpeg"/><Relationship Id="rId12" Type="http://schemas.openxmlformats.org/officeDocument/2006/relationships/image" Target="../media/image124.jpeg"/><Relationship Id="rId17" Type="http://schemas.openxmlformats.org/officeDocument/2006/relationships/image" Target="../media/image129.jpeg"/><Relationship Id="rId33" Type="http://schemas.openxmlformats.org/officeDocument/2006/relationships/image" Target="../media/image145.jpeg"/><Relationship Id="rId38" Type="http://schemas.openxmlformats.org/officeDocument/2006/relationships/image" Target="../media/image150.jpeg"/><Relationship Id="rId59" Type="http://schemas.openxmlformats.org/officeDocument/2006/relationships/image" Target="../media/image171.jpeg"/><Relationship Id="rId103" Type="http://schemas.openxmlformats.org/officeDocument/2006/relationships/image" Target="../media/image215.jpeg"/><Relationship Id="rId108" Type="http://schemas.openxmlformats.org/officeDocument/2006/relationships/image" Target="../media/image220.jpeg"/><Relationship Id="rId54" Type="http://schemas.openxmlformats.org/officeDocument/2006/relationships/image" Target="../media/image166.jpeg"/><Relationship Id="rId70" Type="http://schemas.openxmlformats.org/officeDocument/2006/relationships/image" Target="../media/image182.jpeg"/><Relationship Id="rId75" Type="http://schemas.openxmlformats.org/officeDocument/2006/relationships/image" Target="../media/image187.jpeg"/><Relationship Id="rId91" Type="http://schemas.openxmlformats.org/officeDocument/2006/relationships/image" Target="../media/image203.jpeg"/><Relationship Id="rId96" Type="http://schemas.openxmlformats.org/officeDocument/2006/relationships/image" Target="../media/image208.jpeg"/><Relationship Id="rId1" Type="http://schemas.openxmlformats.org/officeDocument/2006/relationships/image" Target="../media/image113.jpeg"/><Relationship Id="rId6" Type="http://schemas.openxmlformats.org/officeDocument/2006/relationships/image" Target="../media/image118.jpeg"/><Relationship Id="rId15" Type="http://schemas.openxmlformats.org/officeDocument/2006/relationships/image" Target="../media/image127.jpeg"/><Relationship Id="rId23" Type="http://schemas.openxmlformats.org/officeDocument/2006/relationships/image" Target="../media/image135.jpeg"/><Relationship Id="rId28" Type="http://schemas.openxmlformats.org/officeDocument/2006/relationships/image" Target="../media/image140.jpeg"/><Relationship Id="rId36" Type="http://schemas.openxmlformats.org/officeDocument/2006/relationships/image" Target="../media/image148.jpeg"/><Relationship Id="rId49" Type="http://schemas.openxmlformats.org/officeDocument/2006/relationships/image" Target="../media/image161.jpeg"/><Relationship Id="rId57" Type="http://schemas.openxmlformats.org/officeDocument/2006/relationships/image" Target="../media/image169.jpeg"/><Relationship Id="rId106" Type="http://schemas.openxmlformats.org/officeDocument/2006/relationships/image" Target="../media/image218.png"/><Relationship Id="rId10" Type="http://schemas.openxmlformats.org/officeDocument/2006/relationships/image" Target="../media/image122.jpeg"/><Relationship Id="rId31" Type="http://schemas.openxmlformats.org/officeDocument/2006/relationships/image" Target="../media/image143.jpeg"/><Relationship Id="rId44" Type="http://schemas.openxmlformats.org/officeDocument/2006/relationships/image" Target="../media/image156.jpeg"/><Relationship Id="rId52" Type="http://schemas.openxmlformats.org/officeDocument/2006/relationships/image" Target="../media/image164.jpeg"/><Relationship Id="rId60" Type="http://schemas.openxmlformats.org/officeDocument/2006/relationships/image" Target="../media/image172.jpeg"/><Relationship Id="rId65" Type="http://schemas.openxmlformats.org/officeDocument/2006/relationships/image" Target="../media/image177.jpeg"/><Relationship Id="rId73" Type="http://schemas.openxmlformats.org/officeDocument/2006/relationships/image" Target="../media/image185.jpeg"/><Relationship Id="rId78" Type="http://schemas.openxmlformats.org/officeDocument/2006/relationships/image" Target="../media/image190.jpeg"/><Relationship Id="rId81" Type="http://schemas.openxmlformats.org/officeDocument/2006/relationships/image" Target="../media/image193.jpeg"/><Relationship Id="rId86" Type="http://schemas.openxmlformats.org/officeDocument/2006/relationships/image" Target="../media/image198.jpeg"/><Relationship Id="rId94" Type="http://schemas.openxmlformats.org/officeDocument/2006/relationships/image" Target="../media/image206.jpeg"/><Relationship Id="rId99" Type="http://schemas.openxmlformats.org/officeDocument/2006/relationships/image" Target="../media/image211.jpeg"/><Relationship Id="rId101" Type="http://schemas.openxmlformats.org/officeDocument/2006/relationships/image" Target="../media/image213.jpeg"/><Relationship Id="rId4" Type="http://schemas.openxmlformats.org/officeDocument/2006/relationships/image" Target="../media/image116.jpeg"/><Relationship Id="rId9" Type="http://schemas.openxmlformats.org/officeDocument/2006/relationships/image" Target="../media/image121.jpeg"/><Relationship Id="rId13" Type="http://schemas.openxmlformats.org/officeDocument/2006/relationships/image" Target="../media/image125.jpeg"/><Relationship Id="rId18" Type="http://schemas.openxmlformats.org/officeDocument/2006/relationships/image" Target="../media/image130.jpeg"/><Relationship Id="rId39" Type="http://schemas.openxmlformats.org/officeDocument/2006/relationships/image" Target="../media/image151.jpeg"/><Relationship Id="rId109" Type="http://schemas.openxmlformats.org/officeDocument/2006/relationships/image" Target="../media/image221.jpeg"/><Relationship Id="rId34" Type="http://schemas.openxmlformats.org/officeDocument/2006/relationships/image" Target="../media/image146.jpeg"/><Relationship Id="rId50" Type="http://schemas.openxmlformats.org/officeDocument/2006/relationships/image" Target="../media/image162.jpeg"/><Relationship Id="rId55" Type="http://schemas.openxmlformats.org/officeDocument/2006/relationships/image" Target="../media/image167.jpeg"/><Relationship Id="rId76" Type="http://schemas.openxmlformats.org/officeDocument/2006/relationships/image" Target="../media/image188.jpeg"/><Relationship Id="rId97" Type="http://schemas.openxmlformats.org/officeDocument/2006/relationships/image" Target="../media/image209.jpeg"/><Relationship Id="rId104" Type="http://schemas.openxmlformats.org/officeDocument/2006/relationships/image" Target="../media/image216.png"/><Relationship Id="rId7" Type="http://schemas.openxmlformats.org/officeDocument/2006/relationships/image" Target="../media/image119.jpeg"/><Relationship Id="rId71" Type="http://schemas.openxmlformats.org/officeDocument/2006/relationships/image" Target="../media/image183.jpeg"/><Relationship Id="rId92" Type="http://schemas.openxmlformats.org/officeDocument/2006/relationships/image" Target="../media/image204.jpeg"/><Relationship Id="rId2" Type="http://schemas.openxmlformats.org/officeDocument/2006/relationships/image" Target="../media/image114.jpeg"/><Relationship Id="rId29" Type="http://schemas.openxmlformats.org/officeDocument/2006/relationships/image" Target="../media/image141.jpeg"/><Relationship Id="rId24" Type="http://schemas.openxmlformats.org/officeDocument/2006/relationships/image" Target="../media/image136.jpeg"/><Relationship Id="rId40" Type="http://schemas.openxmlformats.org/officeDocument/2006/relationships/image" Target="../media/image152.jpeg"/><Relationship Id="rId45" Type="http://schemas.openxmlformats.org/officeDocument/2006/relationships/image" Target="../media/image157.jpeg"/><Relationship Id="rId66" Type="http://schemas.openxmlformats.org/officeDocument/2006/relationships/image" Target="../media/image178.jpeg"/><Relationship Id="rId87" Type="http://schemas.openxmlformats.org/officeDocument/2006/relationships/image" Target="../media/image199.jpeg"/><Relationship Id="rId110" Type="http://schemas.openxmlformats.org/officeDocument/2006/relationships/image" Target="../media/image222.png"/><Relationship Id="rId61" Type="http://schemas.openxmlformats.org/officeDocument/2006/relationships/image" Target="../media/image173.jpeg"/><Relationship Id="rId82" Type="http://schemas.openxmlformats.org/officeDocument/2006/relationships/image" Target="../media/image194.jpeg"/><Relationship Id="rId19" Type="http://schemas.openxmlformats.org/officeDocument/2006/relationships/image" Target="../media/image131.jpeg"/><Relationship Id="rId14" Type="http://schemas.openxmlformats.org/officeDocument/2006/relationships/image" Target="../media/image126.jpeg"/><Relationship Id="rId30" Type="http://schemas.openxmlformats.org/officeDocument/2006/relationships/image" Target="../media/image142.jpeg"/><Relationship Id="rId35" Type="http://schemas.openxmlformats.org/officeDocument/2006/relationships/image" Target="../media/image147.jpeg"/><Relationship Id="rId56" Type="http://schemas.openxmlformats.org/officeDocument/2006/relationships/image" Target="../media/image168.jpeg"/><Relationship Id="rId77" Type="http://schemas.openxmlformats.org/officeDocument/2006/relationships/image" Target="../media/image189.jpeg"/><Relationship Id="rId100" Type="http://schemas.openxmlformats.org/officeDocument/2006/relationships/image" Target="../media/image212.jpeg"/><Relationship Id="rId105" Type="http://schemas.openxmlformats.org/officeDocument/2006/relationships/image" Target="../media/image217.png"/><Relationship Id="rId8" Type="http://schemas.openxmlformats.org/officeDocument/2006/relationships/image" Target="../media/image120.jpeg"/><Relationship Id="rId51" Type="http://schemas.openxmlformats.org/officeDocument/2006/relationships/image" Target="../media/image163.jpeg"/><Relationship Id="rId72" Type="http://schemas.openxmlformats.org/officeDocument/2006/relationships/image" Target="../media/image184.jpeg"/><Relationship Id="rId93" Type="http://schemas.openxmlformats.org/officeDocument/2006/relationships/image" Target="../media/image205.jpeg"/><Relationship Id="rId98" Type="http://schemas.openxmlformats.org/officeDocument/2006/relationships/image" Target="../media/image210.jpeg"/><Relationship Id="rId3" Type="http://schemas.openxmlformats.org/officeDocument/2006/relationships/image" Target="../media/image115.jpeg"/><Relationship Id="rId25" Type="http://schemas.openxmlformats.org/officeDocument/2006/relationships/image" Target="../media/image137.jpeg"/><Relationship Id="rId46" Type="http://schemas.openxmlformats.org/officeDocument/2006/relationships/image" Target="../media/image158.jpeg"/><Relationship Id="rId67" Type="http://schemas.openxmlformats.org/officeDocument/2006/relationships/image" Target="../media/image179.jpeg"/><Relationship Id="rId20" Type="http://schemas.openxmlformats.org/officeDocument/2006/relationships/image" Target="../media/image132.jpeg"/><Relationship Id="rId41" Type="http://schemas.openxmlformats.org/officeDocument/2006/relationships/image" Target="../media/image153.jpeg"/><Relationship Id="rId62" Type="http://schemas.openxmlformats.org/officeDocument/2006/relationships/image" Target="../media/image174.jpeg"/><Relationship Id="rId83" Type="http://schemas.openxmlformats.org/officeDocument/2006/relationships/image" Target="../media/image195.jpeg"/><Relationship Id="rId88" Type="http://schemas.openxmlformats.org/officeDocument/2006/relationships/image" Target="../media/image200.jpeg"/><Relationship Id="rId111" Type="http://schemas.openxmlformats.org/officeDocument/2006/relationships/image" Target="../media/image22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5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25400</xdr:rowOff>
    </xdr:from>
    <xdr:to>
      <xdr:col>8</xdr:col>
      <xdr:colOff>1889125</xdr:colOff>
      <xdr:row>3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68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25400</xdr:rowOff>
    </xdr:from>
    <xdr:to>
      <xdr:col>8</xdr:col>
      <xdr:colOff>1889125</xdr:colOff>
      <xdr:row>4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5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25400</xdr:rowOff>
    </xdr:from>
    <xdr:to>
      <xdr:col>8</xdr:col>
      <xdr:colOff>1889125</xdr:colOff>
      <xdr:row>5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34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16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25400</xdr:rowOff>
    </xdr:from>
    <xdr:to>
      <xdr:col>8</xdr:col>
      <xdr:colOff>1889125</xdr:colOff>
      <xdr:row>8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82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25400</xdr:rowOff>
    </xdr:from>
    <xdr:to>
      <xdr:col>8</xdr:col>
      <xdr:colOff>1889125</xdr:colOff>
      <xdr:row>10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25400</xdr:rowOff>
    </xdr:from>
    <xdr:to>
      <xdr:col>8</xdr:col>
      <xdr:colOff>1889125</xdr:colOff>
      <xdr:row>11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25400</xdr:rowOff>
    </xdr:from>
    <xdr:to>
      <xdr:col>8</xdr:col>
      <xdr:colOff>1889125</xdr:colOff>
      <xdr:row>12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9177977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25400</xdr:rowOff>
    </xdr:from>
    <xdr:to>
      <xdr:col>8</xdr:col>
      <xdr:colOff>1889125</xdr:colOff>
      <xdr:row>13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10097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25400</xdr:rowOff>
    </xdr:from>
    <xdr:to>
      <xdr:col>8</xdr:col>
      <xdr:colOff>1889125</xdr:colOff>
      <xdr:row>15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467316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6504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25400</xdr:rowOff>
    </xdr:from>
    <xdr:to>
      <xdr:col>8</xdr:col>
      <xdr:colOff>1889125</xdr:colOff>
      <xdr:row>17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828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011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194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377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25400</xdr:rowOff>
    </xdr:from>
    <xdr:to>
      <xdr:col>8</xdr:col>
      <xdr:colOff>1889125</xdr:colOff>
      <xdr:row>21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560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25400</xdr:rowOff>
    </xdr:from>
    <xdr:to>
      <xdr:col>8</xdr:col>
      <xdr:colOff>1889125</xdr:colOff>
      <xdr:row>22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743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3932701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108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25400</xdr:rowOff>
    </xdr:from>
    <xdr:to>
      <xdr:col>8</xdr:col>
      <xdr:colOff>1889125</xdr:colOff>
      <xdr:row>25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291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25400</xdr:rowOff>
    </xdr:from>
    <xdr:to>
      <xdr:col>8</xdr:col>
      <xdr:colOff>1889125</xdr:colOff>
      <xdr:row>26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448222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25400</xdr:rowOff>
    </xdr:from>
    <xdr:to>
      <xdr:col>8</xdr:col>
      <xdr:colOff>1889125</xdr:colOff>
      <xdr:row>27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657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25400</xdr:rowOff>
    </xdr:from>
    <xdr:to>
      <xdr:col>8</xdr:col>
      <xdr:colOff>1889125</xdr:colOff>
      <xdr:row>28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4848566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25400</xdr:rowOff>
    </xdr:from>
    <xdr:to>
      <xdr:col>8</xdr:col>
      <xdr:colOff>1889125</xdr:colOff>
      <xdr:row>29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023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206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25164</xdr:rowOff>
    </xdr:from>
    <xdr:to>
      <xdr:col>8</xdr:col>
      <xdr:colOff>1889125</xdr:colOff>
      <xdr:row>31</xdr:row>
      <xdr:rowOff>1346430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3889039"/>
          <a:ext cx="1778000" cy="13212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526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25400</xdr:rowOff>
    </xdr:from>
    <xdr:to>
      <xdr:col>8</xdr:col>
      <xdr:colOff>1889125</xdr:colOff>
      <xdr:row>33</xdr:row>
      <xdr:rowOff>1803400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708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25400</xdr:rowOff>
    </xdr:from>
    <xdr:to>
      <xdr:col>8</xdr:col>
      <xdr:colOff>1889125</xdr:colOff>
      <xdr:row>34</xdr:row>
      <xdr:rowOff>1803400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891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25400</xdr:rowOff>
    </xdr:from>
    <xdr:to>
      <xdr:col>8</xdr:col>
      <xdr:colOff>1889125</xdr:colOff>
      <xdr:row>35</xdr:row>
      <xdr:rowOff>1803400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074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25400</xdr:rowOff>
    </xdr:from>
    <xdr:to>
      <xdr:col>8</xdr:col>
      <xdr:colOff>1889125</xdr:colOff>
      <xdr:row>36</xdr:row>
      <xdr:rowOff>1803400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257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440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623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806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989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25400</xdr:rowOff>
    </xdr:from>
    <xdr:to>
      <xdr:col>8</xdr:col>
      <xdr:colOff>1889125</xdr:colOff>
      <xdr:row>41</xdr:row>
      <xdr:rowOff>1803400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172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73675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537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720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25400</xdr:rowOff>
    </xdr:from>
    <xdr:to>
      <xdr:col>8</xdr:col>
      <xdr:colOff>1889125</xdr:colOff>
      <xdr:row>45</xdr:row>
      <xdr:rowOff>1803400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903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086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25400</xdr:rowOff>
    </xdr:from>
    <xdr:to>
      <xdr:col>8</xdr:col>
      <xdr:colOff>1889125</xdr:colOff>
      <xdr:row>47</xdr:row>
      <xdr:rowOff>1803400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269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1803400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452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25400</xdr:rowOff>
    </xdr:from>
    <xdr:to>
      <xdr:col>8</xdr:col>
      <xdr:colOff>1889125</xdr:colOff>
      <xdr:row>49</xdr:row>
      <xdr:rowOff>1803400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635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817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901612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183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366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25400</xdr:rowOff>
    </xdr:from>
    <xdr:to>
      <xdr:col>8</xdr:col>
      <xdr:colOff>1889125</xdr:colOff>
      <xdr:row>54</xdr:row>
      <xdr:rowOff>1803400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549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25400</xdr:rowOff>
    </xdr:from>
    <xdr:to>
      <xdr:col>8</xdr:col>
      <xdr:colOff>1889125</xdr:colOff>
      <xdr:row>55</xdr:row>
      <xdr:rowOff>1803400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974881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15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25400</xdr:rowOff>
    </xdr:from>
    <xdr:to>
      <xdr:col>8</xdr:col>
      <xdr:colOff>1889125</xdr:colOff>
      <xdr:row>57</xdr:row>
      <xdr:rowOff>1803400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098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280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1803400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463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646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25400</xdr:rowOff>
    </xdr:from>
    <xdr:to>
      <xdr:col>8</xdr:col>
      <xdr:colOff>1889125</xdr:colOff>
      <xdr:row>61</xdr:row>
      <xdr:rowOff>1803400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829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25400</xdr:rowOff>
    </xdr:from>
    <xdr:to>
      <xdr:col>8</xdr:col>
      <xdr:colOff>1889125</xdr:colOff>
      <xdr:row>62</xdr:row>
      <xdr:rowOff>1803400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0310246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25400</xdr:rowOff>
    </xdr:from>
    <xdr:to>
      <xdr:col>8</xdr:col>
      <xdr:colOff>1889125</xdr:colOff>
      <xdr:row>63</xdr:row>
      <xdr:rowOff>1803400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195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25400</xdr:rowOff>
    </xdr:from>
    <xdr:to>
      <xdr:col>8</xdr:col>
      <xdr:colOff>1889125</xdr:colOff>
      <xdr:row>64</xdr:row>
      <xdr:rowOff>1803400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39737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58054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744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25400</xdr:rowOff>
    </xdr:from>
    <xdr:to>
      <xdr:col>8</xdr:col>
      <xdr:colOff>1889125</xdr:colOff>
      <xdr:row>67</xdr:row>
      <xdr:rowOff>1803400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9468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25400</xdr:rowOff>
    </xdr:from>
    <xdr:to>
      <xdr:col>8</xdr:col>
      <xdr:colOff>1889125</xdr:colOff>
      <xdr:row>68</xdr:row>
      <xdr:rowOff>1803400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21300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25400</xdr:rowOff>
    </xdr:from>
    <xdr:to>
      <xdr:col>8</xdr:col>
      <xdr:colOff>1889125</xdr:colOff>
      <xdr:row>69</xdr:row>
      <xdr:rowOff>1803400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292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25400</xdr:rowOff>
    </xdr:from>
    <xdr:to>
      <xdr:col>8</xdr:col>
      <xdr:colOff>1889125</xdr:colOff>
      <xdr:row>70</xdr:row>
      <xdr:rowOff>1803400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475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25400</xdr:rowOff>
    </xdr:from>
    <xdr:to>
      <xdr:col>8</xdr:col>
      <xdr:colOff>1889125</xdr:colOff>
      <xdr:row>71</xdr:row>
      <xdr:rowOff>1803400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658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25400</xdr:rowOff>
    </xdr:from>
    <xdr:to>
      <xdr:col>8</xdr:col>
      <xdr:colOff>1889125</xdr:colOff>
      <xdr:row>72</xdr:row>
      <xdr:rowOff>1803400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841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25400</xdr:rowOff>
    </xdr:from>
    <xdr:to>
      <xdr:col>8</xdr:col>
      <xdr:colOff>1889125</xdr:colOff>
      <xdr:row>73</xdr:row>
      <xdr:rowOff>1803400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024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25400</xdr:rowOff>
    </xdr:from>
    <xdr:to>
      <xdr:col>8</xdr:col>
      <xdr:colOff>1889125</xdr:colOff>
      <xdr:row>74</xdr:row>
      <xdr:rowOff>1803400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207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25400</xdr:rowOff>
    </xdr:from>
    <xdr:to>
      <xdr:col>8</xdr:col>
      <xdr:colOff>1889125</xdr:colOff>
      <xdr:row>75</xdr:row>
      <xdr:rowOff>1803400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389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1803400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572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25400</xdr:rowOff>
    </xdr:from>
    <xdr:to>
      <xdr:col>8</xdr:col>
      <xdr:colOff>1889125</xdr:colOff>
      <xdr:row>77</xdr:row>
      <xdr:rowOff>1803400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755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25400</xdr:rowOff>
    </xdr:from>
    <xdr:to>
      <xdr:col>8</xdr:col>
      <xdr:colOff>1889125</xdr:colOff>
      <xdr:row>78</xdr:row>
      <xdr:rowOff>1803400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938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25400</xdr:rowOff>
    </xdr:from>
    <xdr:to>
      <xdr:col>8</xdr:col>
      <xdr:colOff>1889125</xdr:colOff>
      <xdr:row>79</xdr:row>
      <xdr:rowOff>1803400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121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1803400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304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25400</xdr:rowOff>
    </xdr:from>
    <xdr:to>
      <xdr:col>8</xdr:col>
      <xdr:colOff>1889125</xdr:colOff>
      <xdr:row>81</xdr:row>
      <xdr:rowOff>1803400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487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25400</xdr:rowOff>
    </xdr:from>
    <xdr:to>
      <xdr:col>8</xdr:col>
      <xdr:colOff>1889125</xdr:colOff>
      <xdr:row>82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670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852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25400</xdr:rowOff>
    </xdr:from>
    <xdr:to>
      <xdr:col>8</xdr:col>
      <xdr:colOff>1889125</xdr:colOff>
      <xdr:row>84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035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25400</xdr:rowOff>
    </xdr:from>
    <xdr:to>
      <xdr:col>8</xdr:col>
      <xdr:colOff>1889125</xdr:colOff>
      <xdr:row>85</xdr:row>
      <xdr:rowOff>1803400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218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01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584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25400</xdr:rowOff>
    </xdr:from>
    <xdr:to>
      <xdr:col>8</xdr:col>
      <xdr:colOff>1889125</xdr:colOff>
      <xdr:row>88</xdr:row>
      <xdr:rowOff>1803400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767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25400</xdr:rowOff>
    </xdr:from>
    <xdr:to>
      <xdr:col>8</xdr:col>
      <xdr:colOff>1889125</xdr:colOff>
      <xdr:row>89</xdr:row>
      <xdr:rowOff>1803400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950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25400</xdr:rowOff>
    </xdr:from>
    <xdr:to>
      <xdr:col>8</xdr:col>
      <xdr:colOff>1889125</xdr:colOff>
      <xdr:row>90</xdr:row>
      <xdr:rowOff>1803400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133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25400</xdr:rowOff>
    </xdr:from>
    <xdr:to>
      <xdr:col>8</xdr:col>
      <xdr:colOff>1889125</xdr:colOff>
      <xdr:row>91</xdr:row>
      <xdr:rowOff>1803400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316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25400</xdr:rowOff>
    </xdr:from>
    <xdr:to>
      <xdr:col>8</xdr:col>
      <xdr:colOff>1889125</xdr:colOff>
      <xdr:row>92</xdr:row>
      <xdr:rowOff>1803400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498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25400</xdr:rowOff>
    </xdr:from>
    <xdr:to>
      <xdr:col>8</xdr:col>
      <xdr:colOff>1889125</xdr:colOff>
      <xdr:row>93</xdr:row>
      <xdr:rowOff>1803400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681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25400</xdr:rowOff>
    </xdr:from>
    <xdr:to>
      <xdr:col>8</xdr:col>
      <xdr:colOff>1889125</xdr:colOff>
      <xdr:row>94</xdr:row>
      <xdr:rowOff>1803400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86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25400</xdr:rowOff>
    </xdr:from>
    <xdr:to>
      <xdr:col>8</xdr:col>
      <xdr:colOff>1889125</xdr:colOff>
      <xdr:row>95</xdr:row>
      <xdr:rowOff>1803400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047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25400</xdr:rowOff>
    </xdr:from>
    <xdr:to>
      <xdr:col>8</xdr:col>
      <xdr:colOff>1889125</xdr:colOff>
      <xdr:row>96</xdr:row>
      <xdr:rowOff>1803400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230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25400</xdr:rowOff>
    </xdr:from>
    <xdr:to>
      <xdr:col>8</xdr:col>
      <xdr:colOff>1889125</xdr:colOff>
      <xdr:row>97</xdr:row>
      <xdr:rowOff>1803400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413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25400</xdr:rowOff>
    </xdr:from>
    <xdr:to>
      <xdr:col>8</xdr:col>
      <xdr:colOff>1889125</xdr:colOff>
      <xdr:row>98</xdr:row>
      <xdr:rowOff>1803400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596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23515</xdr:rowOff>
    </xdr:from>
    <xdr:to>
      <xdr:col>8</xdr:col>
      <xdr:colOff>1889125</xdr:colOff>
      <xdr:row>99</xdr:row>
      <xdr:rowOff>1281420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7788590"/>
          <a:ext cx="1778000" cy="12579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25400</xdr:rowOff>
    </xdr:from>
    <xdr:to>
      <xdr:col>8</xdr:col>
      <xdr:colOff>1889125</xdr:colOff>
      <xdr:row>100</xdr:row>
      <xdr:rowOff>1803400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9095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25400</xdr:rowOff>
    </xdr:from>
    <xdr:to>
      <xdr:col>8</xdr:col>
      <xdr:colOff>1889125</xdr:colOff>
      <xdr:row>101</xdr:row>
      <xdr:rowOff>1803400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0924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25400</xdr:rowOff>
    </xdr:from>
    <xdr:to>
      <xdr:col>8</xdr:col>
      <xdr:colOff>1889125</xdr:colOff>
      <xdr:row>102</xdr:row>
      <xdr:rowOff>1803400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2753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25400</xdr:rowOff>
    </xdr:from>
    <xdr:to>
      <xdr:col>8</xdr:col>
      <xdr:colOff>1889125</xdr:colOff>
      <xdr:row>103</xdr:row>
      <xdr:rowOff>1803400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4581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25400</xdr:rowOff>
    </xdr:from>
    <xdr:to>
      <xdr:col>8</xdr:col>
      <xdr:colOff>1889125</xdr:colOff>
      <xdr:row>104</xdr:row>
      <xdr:rowOff>1803400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6410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25400</xdr:rowOff>
    </xdr:from>
    <xdr:to>
      <xdr:col>8</xdr:col>
      <xdr:colOff>1889125</xdr:colOff>
      <xdr:row>105</xdr:row>
      <xdr:rowOff>1803400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8239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25400</xdr:rowOff>
    </xdr:from>
    <xdr:to>
      <xdr:col>8</xdr:col>
      <xdr:colOff>1889125</xdr:colOff>
      <xdr:row>106</xdr:row>
      <xdr:rowOff>1803400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0068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25400</xdr:rowOff>
    </xdr:from>
    <xdr:to>
      <xdr:col>8</xdr:col>
      <xdr:colOff>1889125</xdr:colOff>
      <xdr:row>107</xdr:row>
      <xdr:rowOff>1803400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1897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25140</xdr:rowOff>
    </xdr:from>
    <xdr:to>
      <xdr:col>8</xdr:col>
      <xdr:colOff>1889125</xdr:colOff>
      <xdr:row>108</xdr:row>
      <xdr:rowOff>2041798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3725540"/>
          <a:ext cx="1778000" cy="201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25400</xdr:rowOff>
    </xdr:from>
    <xdr:to>
      <xdr:col>8</xdr:col>
      <xdr:colOff>1889125</xdr:colOff>
      <xdr:row>109</xdr:row>
      <xdr:rowOff>1803400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5792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23738</xdr:rowOff>
    </xdr:from>
    <xdr:to>
      <xdr:col>8</xdr:col>
      <xdr:colOff>1889125</xdr:colOff>
      <xdr:row>110</xdr:row>
      <xdr:rowOff>1786003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76198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23738</xdr:rowOff>
    </xdr:from>
    <xdr:to>
      <xdr:col>8</xdr:col>
      <xdr:colOff>1889125</xdr:colOff>
      <xdr:row>111</xdr:row>
      <xdr:rowOff>1786003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942961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23738</xdr:rowOff>
    </xdr:from>
    <xdr:to>
      <xdr:col>8</xdr:col>
      <xdr:colOff>1889125</xdr:colOff>
      <xdr:row>112</xdr:row>
      <xdr:rowOff>1786003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12393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25400</xdr:rowOff>
    </xdr:from>
    <xdr:to>
      <xdr:col>8</xdr:col>
      <xdr:colOff>1889125</xdr:colOff>
      <xdr:row>113</xdr:row>
      <xdr:rowOff>1803400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3050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25400</xdr:rowOff>
    </xdr:from>
    <xdr:to>
      <xdr:col>8</xdr:col>
      <xdr:colOff>1889125</xdr:colOff>
      <xdr:row>114</xdr:row>
      <xdr:rowOff>1803400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4879575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1</xdr:row>
      <xdr:rowOff>19050</xdr:rowOff>
    </xdr:from>
    <xdr:ext cx="685800" cy="685800"/>
    <xdr:pic>
      <xdr:nvPicPr>
        <xdr:cNvPr id="2" name="Picture 3">
          <a:extLst>
            <a:ext uri="{FF2B5EF4-FFF2-40B4-BE49-F238E27FC236}">
              <a16:creationId xmlns:a16="http://schemas.microsoft.com/office/drawing/2014/main" id="{C553C0C5-F3BB-40B9-BDBE-A5E0E1D41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72</xdr:row>
      <xdr:rowOff>19050</xdr:rowOff>
    </xdr:from>
    <xdr:ext cx="685800" cy="685800"/>
    <xdr:pic>
      <xdr:nvPicPr>
        <xdr:cNvPr id="3" name="Picture 4">
          <a:extLst>
            <a:ext uri="{FF2B5EF4-FFF2-40B4-BE49-F238E27FC236}">
              <a16:creationId xmlns:a16="http://schemas.microsoft.com/office/drawing/2014/main" id="{80BB6B0A-60A2-42AD-9270-12FF5413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73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73</xdr:row>
      <xdr:rowOff>19050</xdr:rowOff>
    </xdr:from>
    <xdr:ext cx="685800" cy="685800"/>
    <xdr:pic>
      <xdr:nvPicPr>
        <xdr:cNvPr id="4" name="Picture 5">
          <a:extLst>
            <a:ext uri="{FF2B5EF4-FFF2-40B4-BE49-F238E27FC236}">
              <a16:creationId xmlns:a16="http://schemas.microsoft.com/office/drawing/2014/main" id="{268CE6F6-9D4F-4531-89C8-50BAF95DE6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92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</xdr:row>
      <xdr:rowOff>19050</xdr:rowOff>
    </xdr:from>
    <xdr:ext cx="685800" cy="685800"/>
    <xdr:pic>
      <xdr:nvPicPr>
        <xdr:cNvPr id="5" name="Picture 8">
          <a:extLst>
            <a:ext uri="{FF2B5EF4-FFF2-40B4-BE49-F238E27FC236}">
              <a16:creationId xmlns:a16="http://schemas.microsoft.com/office/drawing/2014/main" id="{CCF38436-158A-4D01-BBB9-53D61DC103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</xdr:row>
      <xdr:rowOff>19050</xdr:rowOff>
    </xdr:from>
    <xdr:ext cx="685800" cy="685800"/>
    <xdr:pic>
      <xdr:nvPicPr>
        <xdr:cNvPr id="6" name="Picture 9">
          <a:extLst>
            <a:ext uri="{FF2B5EF4-FFF2-40B4-BE49-F238E27FC236}">
              <a16:creationId xmlns:a16="http://schemas.microsoft.com/office/drawing/2014/main" id="{FA236380-3C89-4A80-8087-D8EAE6E14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</xdr:row>
      <xdr:rowOff>19050</xdr:rowOff>
    </xdr:from>
    <xdr:ext cx="685800" cy="685800"/>
    <xdr:pic>
      <xdr:nvPicPr>
        <xdr:cNvPr id="7" name="Picture 10">
          <a:extLst>
            <a:ext uri="{FF2B5EF4-FFF2-40B4-BE49-F238E27FC236}">
              <a16:creationId xmlns:a16="http://schemas.microsoft.com/office/drawing/2014/main" id="{31878CEF-8E8B-4BA0-9BD6-6B0EF7A57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</xdr:row>
      <xdr:rowOff>19050</xdr:rowOff>
    </xdr:from>
    <xdr:ext cx="685800" cy="685800"/>
    <xdr:pic>
      <xdr:nvPicPr>
        <xdr:cNvPr id="8" name="Picture 11">
          <a:extLst>
            <a:ext uri="{FF2B5EF4-FFF2-40B4-BE49-F238E27FC236}">
              <a16:creationId xmlns:a16="http://schemas.microsoft.com/office/drawing/2014/main" id="{FE360264-459B-4C6B-BAF4-703F5DEEB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7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</xdr:row>
      <xdr:rowOff>19050</xdr:rowOff>
    </xdr:from>
    <xdr:ext cx="685800" cy="685800"/>
    <xdr:pic>
      <xdr:nvPicPr>
        <xdr:cNvPr id="9" name="Picture 12">
          <a:extLst>
            <a:ext uri="{FF2B5EF4-FFF2-40B4-BE49-F238E27FC236}">
              <a16:creationId xmlns:a16="http://schemas.microsoft.com/office/drawing/2014/main" id="{A716294F-F3CE-445D-89D6-5DDF374CE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6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</xdr:row>
      <xdr:rowOff>19050</xdr:rowOff>
    </xdr:from>
    <xdr:ext cx="685800" cy="685800"/>
    <xdr:pic>
      <xdr:nvPicPr>
        <xdr:cNvPr id="10" name="Picture 14">
          <a:extLst>
            <a:ext uri="{FF2B5EF4-FFF2-40B4-BE49-F238E27FC236}">
              <a16:creationId xmlns:a16="http://schemas.microsoft.com/office/drawing/2014/main" id="{E61C64C3-5B40-4E2F-80E3-37D1A25DE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5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</xdr:row>
      <xdr:rowOff>19050</xdr:rowOff>
    </xdr:from>
    <xdr:ext cx="685800" cy="685800"/>
    <xdr:pic>
      <xdr:nvPicPr>
        <xdr:cNvPr id="11" name="Picture 33">
          <a:extLst>
            <a:ext uri="{FF2B5EF4-FFF2-40B4-BE49-F238E27FC236}">
              <a16:creationId xmlns:a16="http://schemas.microsoft.com/office/drawing/2014/main" id="{F0FD80D5-180F-4696-89F1-FA7DB5C2A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4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74</xdr:row>
      <xdr:rowOff>19050</xdr:rowOff>
    </xdr:from>
    <xdr:ext cx="685800" cy="685800"/>
    <xdr:pic>
      <xdr:nvPicPr>
        <xdr:cNvPr id="12" name="Picture 44">
          <a:extLst>
            <a:ext uri="{FF2B5EF4-FFF2-40B4-BE49-F238E27FC236}">
              <a16:creationId xmlns:a16="http://schemas.microsoft.com/office/drawing/2014/main" id="{5244E3C1-13C1-4B46-AE69-640D36B8D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11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75</xdr:row>
      <xdr:rowOff>19050</xdr:rowOff>
    </xdr:from>
    <xdr:ext cx="685800" cy="685800"/>
    <xdr:pic>
      <xdr:nvPicPr>
        <xdr:cNvPr id="13" name="Picture 48">
          <a:extLst>
            <a:ext uri="{FF2B5EF4-FFF2-40B4-BE49-F238E27FC236}">
              <a16:creationId xmlns:a16="http://schemas.microsoft.com/office/drawing/2014/main" id="{B3F67258-7AD4-4ED5-BF79-BCD5CCEF7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30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76</xdr:row>
      <xdr:rowOff>19050</xdr:rowOff>
    </xdr:from>
    <xdr:ext cx="685800" cy="685800"/>
    <xdr:pic>
      <xdr:nvPicPr>
        <xdr:cNvPr id="14" name="Picture 49">
          <a:extLst>
            <a:ext uri="{FF2B5EF4-FFF2-40B4-BE49-F238E27FC236}">
              <a16:creationId xmlns:a16="http://schemas.microsoft.com/office/drawing/2014/main" id="{44037635-0940-420E-A461-A27962127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49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</xdr:row>
      <xdr:rowOff>19050</xdr:rowOff>
    </xdr:from>
    <xdr:ext cx="685800" cy="685800"/>
    <xdr:pic>
      <xdr:nvPicPr>
        <xdr:cNvPr id="15" name="Picture 55">
          <a:extLst>
            <a:ext uri="{FF2B5EF4-FFF2-40B4-BE49-F238E27FC236}">
              <a16:creationId xmlns:a16="http://schemas.microsoft.com/office/drawing/2014/main" id="{7514F372-4696-491B-9858-DE02CE058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3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77</xdr:row>
      <xdr:rowOff>19050</xdr:rowOff>
    </xdr:from>
    <xdr:ext cx="685800" cy="685800"/>
    <xdr:pic>
      <xdr:nvPicPr>
        <xdr:cNvPr id="16" name="Picture 56">
          <a:extLst>
            <a:ext uri="{FF2B5EF4-FFF2-40B4-BE49-F238E27FC236}">
              <a16:creationId xmlns:a16="http://schemas.microsoft.com/office/drawing/2014/main" id="{0E7AB9E5-DDC3-4F02-BF0D-D37104178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68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78</xdr:row>
      <xdr:rowOff>19050</xdr:rowOff>
    </xdr:from>
    <xdr:ext cx="685800" cy="685800"/>
    <xdr:pic>
      <xdr:nvPicPr>
        <xdr:cNvPr id="17" name="Picture 61">
          <a:extLst>
            <a:ext uri="{FF2B5EF4-FFF2-40B4-BE49-F238E27FC236}">
              <a16:creationId xmlns:a16="http://schemas.microsoft.com/office/drawing/2014/main" id="{E8702370-AC98-477F-8EE3-67C7143E3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87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79</xdr:row>
      <xdr:rowOff>19050</xdr:rowOff>
    </xdr:from>
    <xdr:ext cx="685800" cy="685800"/>
    <xdr:pic>
      <xdr:nvPicPr>
        <xdr:cNvPr id="18" name="Picture 65">
          <a:extLst>
            <a:ext uri="{FF2B5EF4-FFF2-40B4-BE49-F238E27FC236}">
              <a16:creationId xmlns:a16="http://schemas.microsoft.com/office/drawing/2014/main" id="{6F2C6D5A-428D-4B30-B4F5-F5EC2A2CC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06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</xdr:row>
      <xdr:rowOff>19050</xdr:rowOff>
    </xdr:from>
    <xdr:ext cx="685800" cy="685800"/>
    <xdr:pic>
      <xdr:nvPicPr>
        <xdr:cNvPr id="19" name="Picture 70">
          <a:extLst>
            <a:ext uri="{FF2B5EF4-FFF2-40B4-BE49-F238E27FC236}">
              <a16:creationId xmlns:a16="http://schemas.microsoft.com/office/drawing/2014/main" id="{FF49ABC4-D783-413E-A8F7-74A330E36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2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80</xdr:row>
      <xdr:rowOff>19050</xdr:rowOff>
    </xdr:from>
    <xdr:ext cx="685800" cy="685800"/>
    <xdr:pic>
      <xdr:nvPicPr>
        <xdr:cNvPr id="20" name="Picture 85">
          <a:extLst>
            <a:ext uri="{FF2B5EF4-FFF2-40B4-BE49-F238E27FC236}">
              <a16:creationId xmlns:a16="http://schemas.microsoft.com/office/drawing/2014/main" id="{9E97BE1E-1B96-4DF7-BAF5-E543D7695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25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</xdr:row>
      <xdr:rowOff>19050</xdr:rowOff>
    </xdr:from>
    <xdr:ext cx="685800" cy="685800"/>
    <xdr:pic>
      <xdr:nvPicPr>
        <xdr:cNvPr id="21" name="Picture 87">
          <a:extLst>
            <a:ext uri="{FF2B5EF4-FFF2-40B4-BE49-F238E27FC236}">
              <a16:creationId xmlns:a16="http://schemas.microsoft.com/office/drawing/2014/main" id="{29F6C2FC-0A2C-4252-ADC5-3AF8F32B6B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1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12</xdr:row>
      <xdr:rowOff>19050</xdr:rowOff>
    </xdr:from>
    <xdr:ext cx="685800" cy="685800"/>
    <xdr:pic>
      <xdr:nvPicPr>
        <xdr:cNvPr id="22" name="Picture 88">
          <a:extLst>
            <a:ext uri="{FF2B5EF4-FFF2-40B4-BE49-F238E27FC236}">
              <a16:creationId xmlns:a16="http://schemas.microsoft.com/office/drawing/2014/main" id="{48F8DE05-381D-4E6D-827C-6D22F4D1F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30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13</xdr:row>
      <xdr:rowOff>19050</xdr:rowOff>
    </xdr:from>
    <xdr:ext cx="685800" cy="685800"/>
    <xdr:pic>
      <xdr:nvPicPr>
        <xdr:cNvPr id="23" name="Picture 89">
          <a:extLst>
            <a:ext uri="{FF2B5EF4-FFF2-40B4-BE49-F238E27FC236}">
              <a16:creationId xmlns:a16="http://schemas.microsoft.com/office/drawing/2014/main" id="{BAFF076D-79B2-4AC5-BB2D-88A045EF9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49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14</xdr:row>
      <xdr:rowOff>19050</xdr:rowOff>
    </xdr:from>
    <xdr:ext cx="685800" cy="685800"/>
    <xdr:pic>
      <xdr:nvPicPr>
        <xdr:cNvPr id="24" name="Picture 90">
          <a:extLst>
            <a:ext uri="{FF2B5EF4-FFF2-40B4-BE49-F238E27FC236}">
              <a16:creationId xmlns:a16="http://schemas.microsoft.com/office/drawing/2014/main" id="{32BFB05C-F2CD-488C-957C-7A41F4AC1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68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15</xdr:row>
      <xdr:rowOff>19050</xdr:rowOff>
    </xdr:from>
    <xdr:ext cx="685800" cy="685800"/>
    <xdr:pic>
      <xdr:nvPicPr>
        <xdr:cNvPr id="25" name="Picture 91">
          <a:extLst>
            <a:ext uri="{FF2B5EF4-FFF2-40B4-BE49-F238E27FC236}">
              <a16:creationId xmlns:a16="http://schemas.microsoft.com/office/drawing/2014/main" id="{16FAE8EC-9179-4CEA-B644-47505A0F4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7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16</xdr:row>
      <xdr:rowOff>47625</xdr:rowOff>
    </xdr:from>
    <xdr:ext cx="685800" cy="685800"/>
    <xdr:pic>
      <xdr:nvPicPr>
        <xdr:cNvPr id="26" name="Picture 92">
          <a:extLst>
            <a:ext uri="{FF2B5EF4-FFF2-40B4-BE49-F238E27FC236}">
              <a16:creationId xmlns:a16="http://schemas.microsoft.com/office/drawing/2014/main" id="{625C5AF2-2BE7-4334-AD09-105BAFB07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0956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81</xdr:row>
      <xdr:rowOff>19050</xdr:rowOff>
    </xdr:from>
    <xdr:ext cx="685800" cy="685800"/>
    <xdr:pic>
      <xdr:nvPicPr>
        <xdr:cNvPr id="27" name="Picture 93">
          <a:extLst>
            <a:ext uri="{FF2B5EF4-FFF2-40B4-BE49-F238E27FC236}">
              <a16:creationId xmlns:a16="http://schemas.microsoft.com/office/drawing/2014/main" id="{6D7B7D75-5CEC-48AF-8CCE-E90D087CD4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44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82</xdr:row>
      <xdr:rowOff>19050</xdr:rowOff>
    </xdr:from>
    <xdr:ext cx="685800" cy="685800"/>
    <xdr:pic>
      <xdr:nvPicPr>
        <xdr:cNvPr id="28" name="Picture 94">
          <a:extLst>
            <a:ext uri="{FF2B5EF4-FFF2-40B4-BE49-F238E27FC236}">
              <a16:creationId xmlns:a16="http://schemas.microsoft.com/office/drawing/2014/main" id="{F66FF72D-E683-4313-ABC4-E8C779388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64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17</xdr:row>
      <xdr:rowOff>19050</xdr:rowOff>
    </xdr:from>
    <xdr:ext cx="685800" cy="685800"/>
    <xdr:pic>
      <xdr:nvPicPr>
        <xdr:cNvPr id="29" name="Picture 95">
          <a:extLst>
            <a:ext uri="{FF2B5EF4-FFF2-40B4-BE49-F238E27FC236}">
              <a16:creationId xmlns:a16="http://schemas.microsoft.com/office/drawing/2014/main" id="{321FA20D-C8C7-42C1-AD42-2F799D75B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25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18</xdr:row>
      <xdr:rowOff>19050</xdr:rowOff>
    </xdr:from>
    <xdr:ext cx="685800" cy="685800"/>
    <xdr:pic>
      <xdr:nvPicPr>
        <xdr:cNvPr id="30" name="Picture 96">
          <a:extLst>
            <a:ext uri="{FF2B5EF4-FFF2-40B4-BE49-F238E27FC236}">
              <a16:creationId xmlns:a16="http://schemas.microsoft.com/office/drawing/2014/main" id="{30E0264C-2BBD-4676-A5F4-DA4984105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44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19</xdr:row>
      <xdr:rowOff>19050</xdr:rowOff>
    </xdr:from>
    <xdr:ext cx="685800" cy="685800"/>
    <xdr:pic>
      <xdr:nvPicPr>
        <xdr:cNvPr id="31" name="Picture 97">
          <a:extLst>
            <a:ext uri="{FF2B5EF4-FFF2-40B4-BE49-F238E27FC236}">
              <a16:creationId xmlns:a16="http://schemas.microsoft.com/office/drawing/2014/main" id="{BFCD15D5-22BE-43A7-8ABD-C4479E9E8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63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83</xdr:row>
      <xdr:rowOff>19050</xdr:rowOff>
    </xdr:from>
    <xdr:ext cx="685800" cy="685800"/>
    <xdr:pic>
      <xdr:nvPicPr>
        <xdr:cNvPr id="32" name="Picture 98">
          <a:extLst>
            <a:ext uri="{FF2B5EF4-FFF2-40B4-BE49-F238E27FC236}">
              <a16:creationId xmlns:a16="http://schemas.microsoft.com/office/drawing/2014/main" id="{1A0F0B54-B9D8-457A-9D26-3D25AD722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83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84</xdr:row>
      <xdr:rowOff>19050</xdr:rowOff>
    </xdr:from>
    <xdr:ext cx="685800" cy="685800"/>
    <xdr:pic>
      <xdr:nvPicPr>
        <xdr:cNvPr id="33" name="Picture 99">
          <a:extLst>
            <a:ext uri="{FF2B5EF4-FFF2-40B4-BE49-F238E27FC236}">
              <a16:creationId xmlns:a16="http://schemas.microsoft.com/office/drawing/2014/main" id="{D092A228-A1BA-49C7-A285-7BDE808DE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02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20</xdr:row>
      <xdr:rowOff>19050</xdr:rowOff>
    </xdr:from>
    <xdr:ext cx="685800" cy="685800"/>
    <xdr:pic>
      <xdr:nvPicPr>
        <xdr:cNvPr id="34" name="Picture 100">
          <a:extLst>
            <a:ext uri="{FF2B5EF4-FFF2-40B4-BE49-F238E27FC236}">
              <a16:creationId xmlns:a16="http://schemas.microsoft.com/office/drawing/2014/main" id="{2F5C8F5E-8993-4E11-AA12-D62239AA2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2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21</xdr:row>
      <xdr:rowOff>19050</xdr:rowOff>
    </xdr:from>
    <xdr:ext cx="685800" cy="685800"/>
    <xdr:pic>
      <xdr:nvPicPr>
        <xdr:cNvPr id="35" name="Picture 101">
          <a:extLst>
            <a:ext uri="{FF2B5EF4-FFF2-40B4-BE49-F238E27FC236}">
              <a16:creationId xmlns:a16="http://schemas.microsoft.com/office/drawing/2014/main" id="{6D2E6CDD-E0B3-4FE0-AE08-477A34150C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1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22</xdr:row>
      <xdr:rowOff>19050</xdr:rowOff>
    </xdr:from>
    <xdr:ext cx="685800" cy="685800"/>
    <xdr:pic>
      <xdr:nvPicPr>
        <xdr:cNvPr id="36" name="Picture 102">
          <a:extLst>
            <a:ext uri="{FF2B5EF4-FFF2-40B4-BE49-F238E27FC236}">
              <a16:creationId xmlns:a16="http://schemas.microsoft.com/office/drawing/2014/main" id="{F31EA21D-C727-4AD5-AD55-51B37BCD3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21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85</xdr:row>
      <xdr:rowOff>19050</xdr:rowOff>
    </xdr:from>
    <xdr:ext cx="685800" cy="685800"/>
    <xdr:pic>
      <xdr:nvPicPr>
        <xdr:cNvPr id="37" name="Picture 103">
          <a:extLst>
            <a:ext uri="{FF2B5EF4-FFF2-40B4-BE49-F238E27FC236}">
              <a16:creationId xmlns:a16="http://schemas.microsoft.com/office/drawing/2014/main" id="{0564FAA5-CABA-4511-B9C4-B6FB63850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21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86</xdr:row>
      <xdr:rowOff>19050</xdr:rowOff>
    </xdr:from>
    <xdr:ext cx="685800" cy="685800"/>
    <xdr:pic>
      <xdr:nvPicPr>
        <xdr:cNvPr id="38" name="Picture 104">
          <a:extLst>
            <a:ext uri="{FF2B5EF4-FFF2-40B4-BE49-F238E27FC236}">
              <a16:creationId xmlns:a16="http://schemas.microsoft.com/office/drawing/2014/main" id="{80EBBEF3-87F7-4968-8F6F-8E1AE6E51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40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87</xdr:row>
      <xdr:rowOff>19050</xdr:rowOff>
    </xdr:from>
    <xdr:ext cx="685800" cy="685800"/>
    <xdr:pic>
      <xdr:nvPicPr>
        <xdr:cNvPr id="39" name="Picture 105">
          <a:extLst>
            <a:ext uri="{FF2B5EF4-FFF2-40B4-BE49-F238E27FC236}">
              <a16:creationId xmlns:a16="http://schemas.microsoft.com/office/drawing/2014/main" id="{21395F82-1059-4604-B5F2-9631BFB3E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59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89</xdr:row>
      <xdr:rowOff>19050</xdr:rowOff>
    </xdr:from>
    <xdr:ext cx="685800" cy="685800"/>
    <xdr:pic>
      <xdr:nvPicPr>
        <xdr:cNvPr id="40" name="Picture 106">
          <a:extLst>
            <a:ext uri="{FF2B5EF4-FFF2-40B4-BE49-F238E27FC236}">
              <a16:creationId xmlns:a16="http://schemas.microsoft.com/office/drawing/2014/main" id="{05B31914-335F-4A5B-B6EB-1C118288B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97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92</xdr:row>
      <xdr:rowOff>19050</xdr:rowOff>
    </xdr:from>
    <xdr:ext cx="685800" cy="685800"/>
    <xdr:pic>
      <xdr:nvPicPr>
        <xdr:cNvPr id="41" name="Picture 107">
          <a:extLst>
            <a:ext uri="{FF2B5EF4-FFF2-40B4-BE49-F238E27FC236}">
              <a16:creationId xmlns:a16="http://schemas.microsoft.com/office/drawing/2014/main" id="{9B78D940-7FC3-44DB-8427-398ECC5C8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54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93</xdr:row>
      <xdr:rowOff>19050</xdr:rowOff>
    </xdr:from>
    <xdr:ext cx="685800" cy="685800"/>
    <xdr:pic>
      <xdr:nvPicPr>
        <xdr:cNvPr id="42" name="Picture 108">
          <a:extLst>
            <a:ext uri="{FF2B5EF4-FFF2-40B4-BE49-F238E27FC236}">
              <a16:creationId xmlns:a16="http://schemas.microsoft.com/office/drawing/2014/main" id="{312B4E4D-9C78-4B6D-A39D-01B98AB9F0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73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94</xdr:row>
      <xdr:rowOff>19050</xdr:rowOff>
    </xdr:from>
    <xdr:ext cx="685800" cy="685800"/>
    <xdr:pic>
      <xdr:nvPicPr>
        <xdr:cNvPr id="43" name="Picture 109">
          <a:extLst>
            <a:ext uri="{FF2B5EF4-FFF2-40B4-BE49-F238E27FC236}">
              <a16:creationId xmlns:a16="http://schemas.microsoft.com/office/drawing/2014/main" id="{201E2C2C-63E4-413C-839F-E6D69A67F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92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95</xdr:row>
      <xdr:rowOff>19050</xdr:rowOff>
    </xdr:from>
    <xdr:ext cx="685800" cy="685800"/>
    <xdr:pic>
      <xdr:nvPicPr>
        <xdr:cNvPr id="44" name="Picture 110">
          <a:extLst>
            <a:ext uri="{FF2B5EF4-FFF2-40B4-BE49-F238E27FC236}">
              <a16:creationId xmlns:a16="http://schemas.microsoft.com/office/drawing/2014/main" id="{1CE3E941-EF0D-4764-A4D8-5E535FF4A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11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23</xdr:row>
      <xdr:rowOff>19050</xdr:rowOff>
    </xdr:from>
    <xdr:ext cx="685800" cy="685800"/>
    <xdr:pic>
      <xdr:nvPicPr>
        <xdr:cNvPr id="45" name="Picture 111">
          <a:extLst>
            <a:ext uri="{FF2B5EF4-FFF2-40B4-BE49-F238E27FC236}">
              <a16:creationId xmlns:a16="http://schemas.microsoft.com/office/drawing/2014/main" id="{75A28161-7432-4307-B3D6-10193FA1C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40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24</xdr:row>
      <xdr:rowOff>19050</xdr:rowOff>
    </xdr:from>
    <xdr:ext cx="685800" cy="685800"/>
    <xdr:pic>
      <xdr:nvPicPr>
        <xdr:cNvPr id="46" name="Picture 112">
          <a:extLst>
            <a:ext uri="{FF2B5EF4-FFF2-40B4-BE49-F238E27FC236}">
              <a16:creationId xmlns:a16="http://schemas.microsoft.com/office/drawing/2014/main" id="{97BE4413-E7EF-4F60-8297-D9FDD676E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59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25</xdr:row>
      <xdr:rowOff>19050</xdr:rowOff>
    </xdr:from>
    <xdr:ext cx="685800" cy="685800"/>
    <xdr:pic>
      <xdr:nvPicPr>
        <xdr:cNvPr id="47" name="Picture 113">
          <a:extLst>
            <a:ext uri="{FF2B5EF4-FFF2-40B4-BE49-F238E27FC236}">
              <a16:creationId xmlns:a16="http://schemas.microsoft.com/office/drawing/2014/main" id="{F2BEA5EC-2B28-40CC-96D8-799BD060C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78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26</xdr:row>
      <xdr:rowOff>19050</xdr:rowOff>
    </xdr:from>
    <xdr:ext cx="685800" cy="685800"/>
    <xdr:pic>
      <xdr:nvPicPr>
        <xdr:cNvPr id="48" name="Picture 114">
          <a:extLst>
            <a:ext uri="{FF2B5EF4-FFF2-40B4-BE49-F238E27FC236}">
              <a16:creationId xmlns:a16="http://schemas.microsoft.com/office/drawing/2014/main" id="{A00C2578-23EF-4610-9594-353CCA4FD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97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27</xdr:row>
      <xdr:rowOff>19050</xdr:rowOff>
    </xdr:from>
    <xdr:ext cx="685800" cy="685800"/>
    <xdr:pic>
      <xdr:nvPicPr>
        <xdr:cNvPr id="49" name="Picture 115">
          <a:extLst>
            <a:ext uri="{FF2B5EF4-FFF2-40B4-BE49-F238E27FC236}">
              <a16:creationId xmlns:a16="http://schemas.microsoft.com/office/drawing/2014/main" id="{59F1D728-ED9A-494B-8263-57175967D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16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28</xdr:row>
      <xdr:rowOff>19050</xdr:rowOff>
    </xdr:from>
    <xdr:ext cx="685800" cy="685800"/>
    <xdr:pic>
      <xdr:nvPicPr>
        <xdr:cNvPr id="50" name="Picture 116">
          <a:extLst>
            <a:ext uri="{FF2B5EF4-FFF2-40B4-BE49-F238E27FC236}">
              <a16:creationId xmlns:a16="http://schemas.microsoft.com/office/drawing/2014/main" id="{BA89885A-ACD9-4826-B9CE-6B5D276CC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5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96</xdr:row>
      <xdr:rowOff>19050</xdr:rowOff>
    </xdr:from>
    <xdr:ext cx="685800" cy="685800"/>
    <xdr:pic>
      <xdr:nvPicPr>
        <xdr:cNvPr id="51" name="Picture 139">
          <a:extLst>
            <a:ext uri="{FF2B5EF4-FFF2-40B4-BE49-F238E27FC236}">
              <a16:creationId xmlns:a16="http://schemas.microsoft.com/office/drawing/2014/main" id="{6036A305-04CC-4397-9447-2DCB772F0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30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97</xdr:row>
      <xdr:rowOff>19050</xdr:rowOff>
    </xdr:from>
    <xdr:ext cx="685800" cy="685800"/>
    <xdr:pic>
      <xdr:nvPicPr>
        <xdr:cNvPr id="52" name="Picture 141">
          <a:extLst>
            <a:ext uri="{FF2B5EF4-FFF2-40B4-BE49-F238E27FC236}">
              <a16:creationId xmlns:a16="http://schemas.microsoft.com/office/drawing/2014/main" id="{A184C90F-93DF-478A-A6C1-65658F17A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49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29</xdr:row>
      <xdr:rowOff>19050</xdr:rowOff>
    </xdr:from>
    <xdr:ext cx="685800" cy="685800"/>
    <xdr:pic>
      <xdr:nvPicPr>
        <xdr:cNvPr id="53" name="Picture 147">
          <a:extLst>
            <a:ext uri="{FF2B5EF4-FFF2-40B4-BE49-F238E27FC236}">
              <a16:creationId xmlns:a16="http://schemas.microsoft.com/office/drawing/2014/main" id="{66B52A7E-1932-4F31-83BC-B97F29689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54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99</xdr:row>
      <xdr:rowOff>19050</xdr:rowOff>
    </xdr:from>
    <xdr:ext cx="685800" cy="685800"/>
    <xdr:pic>
      <xdr:nvPicPr>
        <xdr:cNvPr id="54" name="Picture 150">
          <a:extLst>
            <a:ext uri="{FF2B5EF4-FFF2-40B4-BE49-F238E27FC236}">
              <a16:creationId xmlns:a16="http://schemas.microsoft.com/office/drawing/2014/main" id="{8446E7AD-9944-49C7-9FB6-60F6BFCA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87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100</xdr:row>
      <xdr:rowOff>19050</xdr:rowOff>
    </xdr:from>
    <xdr:ext cx="685800" cy="685800"/>
    <xdr:pic>
      <xdr:nvPicPr>
        <xdr:cNvPr id="55" name="Picture 151">
          <a:extLst>
            <a:ext uri="{FF2B5EF4-FFF2-40B4-BE49-F238E27FC236}">
              <a16:creationId xmlns:a16="http://schemas.microsoft.com/office/drawing/2014/main" id="{BFC078CD-CC3F-4F4A-980B-D1EEB7B8E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6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101</xdr:row>
      <xdr:rowOff>19050</xdr:rowOff>
    </xdr:from>
    <xdr:ext cx="685800" cy="685800"/>
    <xdr:pic>
      <xdr:nvPicPr>
        <xdr:cNvPr id="56" name="Picture 152">
          <a:extLst>
            <a:ext uri="{FF2B5EF4-FFF2-40B4-BE49-F238E27FC236}">
              <a16:creationId xmlns:a16="http://schemas.microsoft.com/office/drawing/2014/main" id="{8396C6BE-08EC-439B-A357-53293A36EA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25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102</xdr:row>
      <xdr:rowOff>19050</xdr:rowOff>
    </xdr:from>
    <xdr:ext cx="685800" cy="685800"/>
    <xdr:pic>
      <xdr:nvPicPr>
        <xdr:cNvPr id="57" name="Picture 153">
          <a:extLst>
            <a:ext uri="{FF2B5EF4-FFF2-40B4-BE49-F238E27FC236}">
              <a16:creationId xmlns:a16="http://schemas.microsoft.com/office/drawing/2014/main" id="{07953E26-99E5-4CE8-9C1D-A8B547CDC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45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103</xdr:row>
      <xdr:rowOff>19050</xdr:rowOff>
    </xdr:from>
    <xdr:ext cx="685800" cy="685800"/>
    <xdr:pic>
      <xdr:nvPicPr>
        <xdr:cNvPr id="58" name="Picture 156">
          <a:extLst>
            <a:ext uri="{FF2B5EF4-FFF2-40B4-BE49-F238E27FC236}">
              <a16:creationId xmlns:a16="http://schemas.microsoft.com/office/drawing/2014/main" id="{AC6B2890-F8A1-4216-BE5F-7E9FB460A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64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104</xdr:row>
      <xdr:rowOff>19050</xdr:rowOff>
    </xdr:from>
    <xdr:ext cx="685800" cy="685800"/>
    <xdr:pic>
      <xdr:nvPicPr>
        <xdr:cNvPr id="59" name="Picture 158">
          <a:extLst>
            <a:ext uri="{FF2B5EF4-FFF2-40B4-BE49-F238E27FC236}">
              <a16:creationId xmlns:a16="http://schemas.microsoft.com/office/drawing/2014/main" id="{DDBFD7F7-97F1-42BA-9A5C-60E758B55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83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31</xdr:row>
      <xdr:rowOff>19050</xdr:rowOff>
    </xdr:from>
    <xdr:ext cx="685800" cy="685800"/>
    <xdr:pic>
      <xdr:nvPicPr>
        <xdr:cNvPr id="60" name="Picture 159">
          <a:extLst>
            <a:ext uri="{FF2B5EF4-FFF2-40B4-BE49-F238E27FC236}">
              <a16:creationId xmlns:a16="http://schemas.microsoft.com/office/drawing/2014/main" id="{BA6C1A32-633F-4B1A-893D-3C97D3F23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2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105</xdr:row>
      <xdr:rowOff>19050</xdr:rowOff>
    </xdr:from>
    <xdr:ext cx="685800" cy="685800"/>
    <xdr:pic>
      <xdr:nvPicPr>
        <xdr:cNvPr id="61" name="Picture 160">
          <a:extLst>
            <a:ext uri="{FF2B5EF4-FFF2-40B4-BE49-F238E27FC236}">
              <a16:creationId xmlns:a16="http://schemas.microsoft.com/office/drawing/2014/main" id="{1A75E61A-3A03-4303-A58B-333F8F69B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02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106</xdr:row>
      <xdr:rowOff>19050</xdr:rowOff>
    </xdr:from>
    <xdr:ext cx="685800" cy="685800"/>
    <xdr:pic>
      <xdr:nvPicPr>
        <xdr:cNvPr id="62" name="Picture 162">
          <a:extLst>
            <a:ext uri="{FF2B5EF4-FFF2-40B4-BE49-F238E27FC236}">
              <a16:creationId xmlns:a16="http://schemas.microsoft.com/office/drawing/2014/main" id="{5A9CA39D-1A1D-4AE3-BF1E-CFEE9CE5F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21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32</xdr:row>
      <xdr:rowOff>19050</xdr:rowOff>
    </xdr:from>
    <xdr:ext cx="685800" cy="685800"/>
    <xdr:pic>
      <xdr:nvPicPr>
        <xdr:cNvPr id="63" name="Picture 167">
          <a:extLst>
            <a:ext uri="{FF2B5EF4-FFF2-40B4-BE49-F238E27FC236}">
              <a16:creationId xmlns:a16="http://schemas.microsoft.com/office/drawing/2014/main" id="{B08E006C-10B8-471F-BBCB-848D16B9C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11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33</xdr:row>
      <xdr:rowOff>19050</xdr:rowOff>
    </xdr:from>
    <xdr:ext cx="685800" cy="685800"/>
    <xdr:pic>
      <xdr:nvPicPr>
        <xdr:cNvPr id="64" name="Picture 168">
          <a:extLst>
            <a:ext uri="{FF2B5EF4-FFF2-40B4-BE49-F238E27FC236}">
              <a16:creationId xmlns:a16="http://schemas.microsoft.com/office/drawing/2014/main" id="{6E930CC2-A735-450D-8065-733F608B1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30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34</xdr:row>
      <xdr:rowOff>19050</xdr:rowOff>
    </xdr:from>
    <xdr:ext cx="685800" cy="685800"/>
    <xdr:pic>
      <xdr:nvPicPr>
        <xdr:cNvPr id="65" name="Picture 169">
          <a:extLst>
            <a:ext uri="{FF2B5EF4-FFF2-40B4-BE49-F238E27FC236}">
              <a16:creationId xmlns:a16="http://schemas.microsoft.com/office/drawing/2014/main" id="{3B2B4F93-3FC7-4CF3-9A2F-2E94C49A5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49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35</xdr:row>
      <xdr:rowOff>19050</xdr:rowOff>
    </xdr:from>
    <xdr:ext cx="685800" cy="685800"/>
    <xdr:pic>
      <xdr:nvPicPr>
        <xdr:cNvPr id="66" name="Picture 170">
          <a:extLst>
            <a:ext uri="{FF2B5EF4-FFF2-40B4-BE49-F238E27FC236}">
              <a16:creationId xmlns:a16="http://schemas.microsoft.com/office/drawing/2014/main" id="{8028A711-F687-46B2-9820-ABE23D9CC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68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36</xdr:row>
      <xdr:rowOff>19050</xdr:rowOff>
    </xdr:from>
    <xdr:ext cx="685800" cy="685800"/>
    <xdr:pic>
      <xdr:nvPicPr>
        <xdr:cNvPr id="67" name="Picture 171">
          <a:extLst>
            <a:ext uri="{FF2B5EF4-FFF2-40B4-BE49-F238E27FC236}">
              <a16:creationId xmlns:a16="http://schemas.microsoft.com/office/drawing/2014/main" id="{F52A7E40-0FA0-4ADB-9997-0656FF340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87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37</xdr:row>
      <xdr:rowOff>19050</xdr:rowOff>
    </xdr:from>
    <xdr:ext cx="685800" cy="685800"/>
    <xdr:pic>
      <xdr:nvPicPr>
        <xdr:cNvPr id="68" name="Picture 172">
          <a:extLst>
            <a:ext uri="{FF2B5EF4-FFF2-40B4-BE49-F238E27FC236}">
              <a16:creationId xmlns:a16="http://schemas.microsoft.com/office/drawing/2014/main" id="{B69ADEE8-DFC2-4FA6-9E80-76A020D52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06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38</xdr:row>
      <xdr:rowOff>28575</xdr:rowOff>
    </xdr:from>
    <xdr:ext cx="685800" cy="685800"/>
    <xdr:pic>
      <xdr:nvPicPr>
        <xdr:cNvPr id="69" name="Picture 173">
          <a:extLst>
            <a:ext uri="{FF2B5EF4-FFF2-40B4-BE49-F238E27FC236}">
              <a16:creationId xmlns:a16="http://schemas.microsoft.com/office/drawing/2014/main" id="{CE798CF8-BA4E-48DE-83B0-17291C5A1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2675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39</xdr:row>
      <xdr:rowOff>19050</xdr:rowOff>
    </xdr:from>
    <xdr:ext cx="685800" cy="685800"/>
    <xdr:pic>
      <xdr:nvPicPr>
        <xdr:cNvPr id="70" name="Picture 175">
          <a:extLst>
            <a:ext uri="{FF2B5EF4-FFF2-40B4-BE49-F238E27FC236}">
              <a16:creationId xmlns:a16="http://schemas.microsoft.com/office/drawing/2014/main" id="{869AC7AB-A2C1-4CC7-AA4C-C74DAFB68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44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40</xdr:row>
      <xdr:rowOff>19050</xdr:rowOff>
    </xdr:from>
    <xdr:ext cx="685800" cy="685800"/>
    <xdr:pic>
      <xdr:nvPicPr>
        <xdr:cNvPr id="71" name="Picture 176">
          <a:extLst>
            <a:ext uri="{FF2B5EF4-FFF2-40B4-BE49-F238E27FC236}">
              <a16:creationId xmlns:a16="http://schemas.microsoft.com/office/drawing/2014/main" id="{4562E38D-BBED-461D-A123-9A031DB62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63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41</xdr:row>
      <xdr:rowOff>19050</xdr:rowOff>
    </xdr:from>
    <xdr:ext cx="685800" cy="685800"/>
    <xdr:pic>
      <xdr:nvPicPr>
        <xdr:cNvPr id="72" name="Picture 177">
          <a:extLst>
            <a:ext uri="{FF2B5EF4-FFF2-40B4-BE49-F238E27FC236}">
              <a16:creationId xmlns:a16="http://schemas.microsoft.com/office/drawing/2014/main" id="{71B19D0B-E059-445F-977A-645541C2CD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2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42</xdr:row>
      <xdr:rowOff>19050</xdr:rowOff>
    </xdr:from>
    <xdr:ext cx="685800" cy="685800"/>
    <xdr:pic>
      <xdr:nvPicPr>
        <xdr:cNvPr id="73" name="Picture 178">
          <a:extLst>
            <a:ext uri="{FF2B5EF4-FFF2-40B4-BE49-F238E27FC236}">
              <a16:creationId xmlns:a16="http://schemas.microsoft.com/office/drawing/2014/main" id="{36CFFC82-CDDF-4569-97C8-86B25E236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02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43</xdr:row>
      <xdr:rowOff>19050</xdr:rowOff>
    </xdr:from>
    <xdr:ext cx="685800" cy="685800"/>
    <xdr:pic>
      <xdr:nvPicPr>
        <xdr:cNvPr id="74" name="Picture 179">
          <a:extLst>
            <a:ext uri="{FF2B5EF4-FFF2-40B4-BE49-F238E27FC236}">
              <a16:creationId xmlns:a16="http://schemas.microsoft.com/office/drawing/2014/main" id="{3AA88CD9-F8BE-48B8-A346-A314D1C7F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21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44</xdr:row>
      <xdr:rowOff>19050</xdr:rowOff>
    </xdr:from>
    <xdr:ext cx="685800" cy="685800"/>
    <xdr:pic>
      <xdr:nvPicPr>
        <xdr:cNvPr id="75" name="Picture 180">
          <a:extLst>
            <a:ext uri="{FF2B5EF4-FFF2-40B4-BE49-F238E27FC236}">
              <a16:creationId xmlns:a16="http://schemas.microsoft.com/office/drawing/2014/main" id="{D97C6613-0B68-4996-8AFB-55596A490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40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45</xdr:row>
      <xdr:rowOff>19050</xdr:rowOff>
    </xdr:from>
    <xdr:ext cx="685800" cy="685800"/>
    <xdr:pic>
      <xdr:nvPicPr>
        <xdr:cNvPr id="76" name="Picture 181">
          <a:extLst>
            <a:ext uri="{FF2B5EF4-FFF2-40B4-BE49-F238E27FC236}">
              <a16:creationId xmlns:a16="http://schemas.microsoft.com/office/drawing/2014/main" id="{45D52745-D14C-4ACE-A194-0D620A014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59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46</xdr:row>
      <xdr:rowOff>19050</xdr:rowOff>
    </xdr:from>
    <xdr:ext cx="685800" cy="685800"/>
    <xdr:pic>
      <xdr:nvPicPr>
        <xdr:cNvPr id="77" name="Picture 182">
          <a:extLst>
            <a:ext uri="{FF2B5EF4-FFF2-40B4-BE49-F238E27FC236}">
              <a16:creationId xmlns:a16="http://schemas.microsoft.com/office/drawing/2014/main" id="{CABD9539-03A5-47A3-9A4C-B85FFE89C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78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47</xdr:row>
      <xdr:rowOff>19050</xdr:rowOff>
    </xdr:from>
    <xdr:ext cx="685800" cy="685800"/>
    <xdr:pic>
      <xdr:nvPicPr>
        <xdr:cNvPr id="78" name="Picture 183">
          <a:extLst>
            <a:ext uri="{FF2B5EF4-FFF2-40B4-BE49-F238E27FC236}">
              <a16:creationId xmlns:a16="http://schemas.microsoft.com/office/drawing/2014/main" id="{B1C78486-78A4-4924-A926-0D05D6871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97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48</xdr:row>
      <xdr:rowOff>19050</xdr:rowOff>
    </xdr:from>
    <xdr:ext cx="685800" cy="685800"/>
    <xdr:pic>
      <xdr:nvPicPr>
        <xdr:cNvPr id="79" name="Picture 184">
          <a:extLst>
            <a:ext uri="{FF2B5EF4-FFF2-40B4-BE49-F238E27FC236}">
              <a16:creationId xmlns:a16="http://schemas.microsoft.com/office/drawing/2014/main" id="{4CD4C0CD-4484-4895-8F0E-2898A9157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16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49</xdr:row>
      <xdr:rowOff>19050</xdr:rowOff>
    </xdr:from>
    <xdr:ext cx="685800" cy="685800"/>
    <xdr:pic>
      <xdr:nvPicPr>
        <xdr:cNvPr id="80" name="Picture 185">
          <a:extLst>
            <a:ext uri="{FF2B5EF4-FFF2-40B4-BE49-F238E27FC236}">
              <a16:creationId xmlns:a16="http://schemas.microsoft.com/office/drawing/2014/main" id="{35B62409-2E54-4AB8-B1FE-2ACF867A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35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50</xdr:row>
      <xdr:rowOff>19050</xdr:rowOff>
    </xdr:from>
    <xdr:ext cx="685800" cy="685800"/>
    <xdr:pic>
      <xdr:nvPicPr>
        <xdr:cNvPr id="81" name="Picture 186">
          <a:extLst>
            <a:ext uri="{FF2B5EF4-FFF2-40B4-BE49-F238E27FC236}">
              <a16:creationId xmlns:a16="http://schemas.microsoft.com/office/drawing/2014/main" id="{8ECDA38C-0FF3-47EB-92E0-9233D6A4C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4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51</xdr:row>
      <xdr:rowOff>19050</xdr:rowOff>
    </xdr:from>
    <xdr:ext cx="685800" cy="685800"/>
    <xdr:pic>
      <xdr:nvPicPr>
        <xdr:cNvPr id="82" name="Picture 189">
          <a:extLst>
            <a:ext uri="{FF2B5EF4-FFF2-40B4-BE49-F238E27FC236}">
              <a16:creationId xmlns:a16="http://schemas.microsoft.com/office/drawing/2014/main" id="{1CA18B28-C17D-4644-8884-AAEA2B398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73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52</xdr:row>
      <xdr:rowOff>19050</xdr:rowOff>
    </xdr:from>
    <xdr:ext cx="685800" cy="685800"/>
    <xdr:pic>
      <xdr:nvPicPr>
        <xdr:cNvPr id="83" name="Picture 191">
          <a:extLst>
            <a:ext uri="{FF2B5EF4-FFF2-40B4-BE49-F238E27FC236}">
              <a16:creationId xmlns:a16="http://schemas.microsoft.com/office/drawing/2014/main" id="{B5FD0F11-A75C-4A44-B35E-C42E22BE7D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92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53</xdr:row>
      <xdr:rowOff>19050</xdr:rowOff>
    </xdr:from>
    <xdr:ext cx="685800" cy="685800"/>
    <xdr:pic>
      <xdr:nvPicPr>
        <xdr:cNvPr id="84" name="Picture 193">
          <a:extLst>
            <a:ext uri="{FF2B5EF4-FFF2-40B4-BE49-F238E27FC236}">
              <a16:creationId xmlns:a16="http://schemas.microsoft.com/office/drawing/2014/main" id="{1420C633-5709-4234-AE82-3E44605DA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1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54</xdr:row>
      <xdr:rowOff>19050</xdr:rowOff>
    </xdr:from>
    <xdr:ext cx="685800" cy="685800"/>
    <xdr:pic>
      <xdr:nvPicPr>
        <xdr:cNvPr id="85" name="Picture 194">
          <a:extLst>
            <a:ext uri="{FF2B5EF4-FFF2-40B4-BE49-F238E27FC236}">
              <a16:creationId xmlns:a16="http://schemas.microsoft.com/office/drawing/2014/main" id="{0D2334C0-5F4D-4092-BFAD-C32082AF2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30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55</xdr:row>
      <xdr:rowOff>19050</xdr:rowOff>
    </xdr:from>
    <xdr:ext cx="685800" cy="685800"/>
    <xdr:pic>
      <xdr:nvPicPr>
        <xdr:cNvPr id="86" name="Picture 195">
          <a:extLst>
            <a:ext uri="{FF2B5EF4-FFF2-40B4-BE49-F238E27FC236}">
              <a16:creationId xmlns:a16="http://schemas.microsoft.com/office/drawing/2014/main" id="{B60D8F92-FEFA-4B9C-A18D-6084D1F16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49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56</xdr:row>
      <xdr:rowOff>19050</xdr:rowOff>
    </xdr:from>
    <xdr:ext cx="685800" cy="685800"/>
    <xdr:pic>
      <xdr:nvPicPr>
        <xdr:cNvPr id="87" name="Picture 196">
          <a:extLst>
            <a:ext uri="{FF2B5EF4-FFF2-40B4-BE49-F238E27FC236}">
              <a16:creationId xmlns:a16="http://schemas.microsoft.com/office/drawing/2014/main" id="{F4B9DDD7-3BA6-4DD0-97F0-00FE6EF6C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68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57</xdr:row>
      <xdr:rowOff>19050</xdr:rowOff>
    </xdr:from>
    <xdr:ext cx="685800" cy="685800"/>
    <xdr:pic>
      <xdr:nvPicPr>
        <xdr:cNvPr id="88" name="Picture 197">
          <a:extLst>
            <a:ext uri="{FF2B5EF4-FFF2-40B4-BE49-F238E27FC236}">
              <a16:creationId xmlns:a16="http://schemas.microsoft.com/office/drawing/2014/main" id="{AA5B1609-109D-47E9-859D-C0DF9F959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87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58</xdr:row>
      <xdr:rowOff>19050</xdr:rowOff>
    </xdr:from>
    <xdr:ext cx="685800" cy="685800"/>
    <xdr:pic>
      <xdr:nvPicPr>
        <xdr:cNvPr id="89" name="Picture 198">
          <a:extLst>
            <a:ext uri="{FF2B5EF4-FFF2-40B4-BE49-F238E27FC236}">
              <a16:creationId xmlns:a16="http://schemas.microsoft.com/office/drawing/2014/main" id="{7E11CEB0-57CB-42DA-9C2E-D27DE7D25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06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59</xdr:row>
      <xdr:rowOff>19050</xdr:rowOff>
    </xdr:from>
    <xdr:ext cx="685800" cy="685800"/>
    <xdr:pic>
      <xdr:nvPicPr>
        <xdr:cNvPr id="90" name="Picture 199">
          <a:extLst>
            <a:ext uri="{FF2B5EF4-FFF2-40B4-BE49-F238E27FC236}">
              <a16:creationId xmlns:a16="http://schemas.microsoft.com/office/drawing/2014/main" id="{D44BAE16-AE24-4B94-BBC5-CAEB65D7D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25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60</xdr:row>
      <xdr:rowOff>19050</xdr:rowOff>
    </xdr:from>
    <xdr:ext cx="685800" cy="685800"/>
    <xdr:pic>
      <xdr:nvPicPr>
        <xdr:cNvPr id="91" name="Picture 200">
          <a:extLst>
            <a:ext uri="{FF2B5EF4-FFF2-40B4-BE49-F238E27FC236}">
              <a16:creationId xmlns:a16="http://schemas.microsoft.com/office/drawing/2014/main" id="{BF787C48-4613-43AE-AA30-65ACB6AF6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4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61</xdr:row>
      <xdr:rowOff>19050</xdr:rowOff>
    </xdr:from>
    <xdr:ext cx="685800" cy="685800"/>
    <xdr:pic>
      <xdr:nvPicPr>
        <xdr:cNvPr id="92" name="Picture 201">
          <a:extLst>
            <a:ext uri="{FF2B5EF4-FFF2-40B4-BE49-F238E27FC236}">
              <a16:creationId xmlns:a16="http://schemas.microsoft.com/office/drawing/2014/main" id="{856C0F9D-4EDB-48C8-8712-1E2FFEB5A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63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62</xdr:row>
      <xdr:rowOff>19050</xdr:rowOff>
    </xdr:from>
    <xdr:ext cx="685800" cy="685800"/>
    <xdr:pic>
      <xdr:nvPicPr>
        <xdr:cNvPr id="93" name="Picture 202">
          <a:extLst>
            <a:ext uri="{FF2B5EF4-FFF2-40B4-BE49-F238E27FC236}">
              <a16:creationId xmlns:a16="http://schemas.microsoft.com/office/drawing/2014/main" id="{8FF238F5-9CBA-4741-B112-489BCE8714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83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63</xdr:row>
      <xdr:rowOff>19050</xdr:rowOff>
    </xdr:from>
    <xdr:ext cx="685800" cy="685800"/>
    <xdr:pic>
      <xdr:nvPicPr>
        <xdr:cNvPr id="94" name="Picture 204">
          <a:extLst>
            <a:ext uri="{FF2B5EF4-FFF2-40B4-BE49-F238E27FC236}">
              <a16:creationId xmlns:a16="http://schemas.microsoft.com/office/drawing/2014/main" id="{53E03564-9A91-46FD-8E2A-9A9688F30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02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108</xdr:row>
      <xdr:rowOff>19050</xdr:rowOff>
    </xdr:from>
    <xdr:ext cx="685800" cy="685800"/>
    <xdr:pic>
      <xdr:nvPicPr>
        <xdr:cNvPr id="95" name="Picture 210">
          <a:extLst>
            <a:ext uri="{FF2B5EF4-FFF2-40B4-BE49-F238E27FC236}">
              <a16:creationId xmlns:a16="http://schemas.microsoft.com/office/drawing/2014/main" id="{D37F00CA-5D57-48E1-B84F-C3559480A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59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64</xdr:row>
      <xdr:rowOff>19050</xdr:rowOff>
    </xdr:from>
    <xdr:ext cx="685800" cy="685800"/>
    <xdr:pic>
      <xdr:nvPicPr>
        <xdr:cNvPr id="96" name="Picture 211">
          <a:extLst>
            <a:ext uri="{FF2B5EF4-FFF2-40B4-BE49-F238E27FC236}">
              <a16:creationId xmlns:a16="http://schemas.microsoft.com/office/drawing/2014/main" id="{F936E208-D488-4B4D-95F6-C8F22C62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21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65</xdr:row>
      <xdr:rowOff>19050</xdr:rowOff>
    </xdr:from>
    <xdr:ext cx="685800" cy="685800"/>
    <xdr:pic>
      <xdr:nvPicPr>
        <xdr:cNvPr id="97" name="Picture 212">
          <a:extLst>
            <a:ext uri="{FF2B5EF4-FFF2-40B4-BE49-F238E27FC236}">
              <a16:creationId xmlns:a16="http://schemas.microsoft.com/office/drawing/2014/main" id="{61561FCF-F43D-440B-BADC-768F60A25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40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112</xdr:row>
      <xdr:rowOff>19050</xdr:rowOff>
    </xdr:from>
    <xdr:ext cx="685800" cy="685800"/>
    <xdr:pic>
      <xdr:nvPicPr>
        <xdr:cNvPr id="98" name="Picture 213">
          <a:extLst>
            <a:ext uri="{FF2B5EF4-FFF2-40B4-BE49-F238E27FC236}">
              <a16:creationId xmlns:a16="http://schemas.microsoft.com/office/drawing/2014/main" id="{2AA7600A-E26F-4C75-876D-0FE0BA5A7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35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113</xdr:row>
      <xdr:rowOff>19050</xdr:rowOff>
    </xdr:from>
    <xdr:ext cx="685800" cy="685800"/>
    <xdr:pic>
      <xdr:nvPicPr>
        <xdr:cNvPr id="99" name="Picture 215">
          <a:extLst>
            <a:ext uri="{FF2B5EF4-FFF2-40B4-BE49-F238E27FC236}">
              <a16:creationId xmlns:a16="http://schemas.microsoft.com/office/drawing/2014/main" id="{E231F2A4-6017-4F76-8505-F86283594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54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66</xdr:row>
      <xdr:rowOff>19050</xdr:rowOff>
    </xdr:from>
    <xdr:ext cx="685800" cy="685800"/>
    <xdr:pic>
      <xdr:nvPicPr>
        <xdr:cNvPr id="100" name="Picture 216">
          <a:extLst>
            <a:ext uri="{FF2B5EF4-FFF2-40B4-BE49-F238E27FC236}">
              <a16:creationId xmlns:a16="http://schemas.microsoft.com/office/drawing/2014/main" id="{9D2FD62B-4ED8-41C3-9D31-63E07A04E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59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67</xdr:row>
      <xdr:rowOff>19050</xdr:rowOff>
    </xdr:from>
    <xdr:ext cx="685800" cy="685800"/>
    <xdr:pic>
      <xdr:nvPicPr>
        <xdr:cNvPr id="101" name="Picture 239">
          <a:extLst>
            <a:ext uri="{FF2B5EF4-FFF2-40B4-BE49-F238E27FC236}">
              <a16:creationId xmlns:a16="http://schemas.microsoft.com/office/drawing/2014/main" id="{D77C95EA-1E32-4DFF-94D5-859E6BF2BC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78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68</xdr:row>
      <xdr:rowOff>19050</xdr:rowOff>
    </xdr:from>
    <xdr:ext cx="685800" cy="685800"/>
    <xdr:pic>
      <xdr:nvPicPr>
        <xdr:cNvPr id="102" name="Picture 240">
          <a:extLst>
            <a:ext uri="{FF2B5EF4-FFF2-40B4-BE49-F238E27FC236}">
              <a16:creationId xmlns:a16="http://schemas.microsoft.com/office/drawing/2014/main" id="{6780189F-3E86-4E82-B8C2-6383330DA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97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69</xdr:row>
      <xdr:rowOff>19050</xdr:rowOff>
    </xdr:from>
    <xdr:ext cx="685800" cy="685800"/>
    <xdr:pic>
      <xdr:nvPicPr>
        <xdr:cNvPr id="103" name="Picture 241">
          <a:extLst>
            <a:ext uri="{FF2B5EF4-FFF2-40B4-BE49-F238E27FC236}">
              <a16:creationId xmlns:a16="http://schemas.microsoft.com/office/drawing/2014/main" id="{983FA8A9-94C9-4712-95AE-A380C57AF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16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70</xdr:row>
      <xdr:rowOff>19050</xdr:rowOff>
    </xdr:from>
    <xdr:ext cx="685800" cy="685800"/>
    <xdr:pic>
      <xdr:nvPicPr>
        <xdr:cNvPr id="104" name="Picture 242">
          <a:extLst>
            <a:ext uri="{FF2B5EF4-FFF2-40B4-BE49-F238E27FC236}">
              <a16:creationId xmlns:a16="http://schemas.microsoft.com/office/drawing/2014/main" id="{08D8F31D-5C9F-421F-99BF-5DCB2B8E1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35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71</xdr:row>
      <xdr:rowOff>19050</xdr:rowOff>
    </xdr:from>
    <xdr:ext cx="685800" cy="685800"/>
    <xdr:pic>
      <xdr:nvPicPr>
        <xdr:cNvPr id="105" name="Picture 243">
          <a:extLst>
            <a:ext uri="{FF2B5EF4-FFF2-40B4-BE49-F238E27FC236}">
              <a16:creationId xmlns:a16="http://schemas.microsoft.com/office/drawing/2014/main" id="{66655606-3E28-4FFC-9CAA-71EEBAB8B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54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110</xdr:row>
      <xdr:rowOff>47625</xdr:rowOff>
    </xdr:from>
    <xdr:ext cx="628650" cy="647700"/>
    <xdr:pic>
      <xdr:nvPicPr>
        <xdr:cNvPr id="106" name="Рисунок 224">
          <a:extLst>
            <a:ext uri="{FF2B5EF4-FFF2-40B4-BE49-F238E27FC236}">
              <a16:creationId xmlns:a16="http://schemas.microsoft.com/office/drawing/2014/main" id="{27294D64-D5C5-4504-87E8-976F8CCC3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002625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47625</xdr:colOff>
      <xdr:row>111</xdr:row>
      <xdr:rowOff>57150</xdr:rowOff>
    </xdr:from>
    <xdr:ext cx="628650" cy="638175"/>
    <xdr:pic>
      <xdr:nvPicPr>
        <xdr:cNvPr id="107" name="Рисунок 225">
          <a:extLst>
            <a:ext uri="{FF2B5EF4-FFF2-40B4-BE49-F238E27FC236}">
              <a16:creationId xmlns:a16="http://schemas.microsoft.com/office/drawing/2014/main" id="{5B6C98F5-93BF-437E-9A00-487730C92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1202650"/>
          <a:ext cx="62865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98</xdr:row>
      <xdr:rowOff>104775</xdr:rowOff>
    </xdr:from>
    <xdr:ext cx="695325" cy="504825"/>
    <xdr:pic>
      <xdr:nvPicPr>
        <xdr:cNvPr id="108" name="Рисунок 239">
          <a:extLst>
            <a:ext uri="{FF2B5EF4-FFF2-40B4-BE49-F238E27FC236}">
              <a16:creationId xmlns:a16="http://schemas.microsoft.com/office/drawing/2014/main" id="{108C3820-A6F0-4060-BABF-ABB4E589B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773775"/>
          <a:ext cx="6953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90</xdr:row>
      <xdr:rowOff>28575</xdr:rowOff>
    </xdr:from>
    <xdr:ext cx="685800" cy="685800"/>
    <xdr:pic>
      <xdr:nvPicPr>
        <xdr:cNvPr id="109" name="Picture 121">
          <a:extLst>
            <a:ext uri="{FF2B5EF4-FFF2-40B4-BE49-F238E27FC236}">
              <a16:creationId xmlns:a16="http://schemas.microsoft.com/office/drawing/2014/main" id="{58C3D7E4-F819-4E1A-AA6E-03433ED67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1735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88</xdr:row>
      <xdr:rowOff>19050</xdr:rowOff>
    </xdr:from>
    <xdr:ext cx="685800" cy="685800"/>
    <xdr:pic>
      <xdr:nvPicPr>
        <xdr:cNvPr id="110" name="Picture 119">
          <a:extLst>
            <a:ext uri="{FF2B5EF4-FFF2-40B4-BE49-F238E27FC236}">
              <a16:creationId xmlns:a16="http://schemas.microsoft.com/office/drawing/2014/main" id="{7F512B30-4A22-4E5E-90F7-D6D750C27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78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91</xdr:row>
      <xdr:rowOff>19050</xdr:rowOff>
    </xdr:from>
    <xdr:ext cx="685800" cy="685800"/>
    <xdr:pic>
      <xdr:nvPicPr>
        <xdr:cNvPr id="111" name="Picture 122">
          <a:extLst>
            <a:ext uri="{FF2B5EF4-FFF2-40B4-BE49-F238E27FC236}">
              <a16:creationId xmlns:a16="http://schemas.microsoft.com/office/drawing/2014/main" id="{362231BE-3ED3-4113-A972-5E78EB8CB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35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109</xdr:row>
      <xdr:rowOff>28575</xdr:rowOff>
    </xdr:from>
    <xdr:ext cx="676275" cy="685800"/>
    <xdr:pic>
      <xdr:nvPicPr>
        <xdr:cNvPr id="112" name="Рисунок 256">
          <a:extLst>
            <a:ext uri="{FF2B5EF4-FFF2-40B4-BE49-F238E27FC236}">
              <a16:creationId xmlns:a16="http://schemas.microsoft.com/office/drawing/2014/main" id="{8FC1F749-2091-4737-9F40-07704361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793075"/>
          <a:ext cx="6762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47625</xdr:colOff>
      <xdr:row>107</xdr:row>
      <xdr:rowOff>28575</xdr:rowOff>
    </xdr:from>
    <xdr:ext cx="619125" cy="704850"/>
    <xdr:pic>
      <xdr:nvPicPr>
        <xdr:cNvPr id="113" name="Рисунок 10">
          <a:extLst>
            <a:ext uri="{FF2B5EF4-FFF2-40B4-BE49-F238E27FC236}">
              <a16:creationId xmlns:a16="http://schemas.microsoft.com/office/drawing/2014/main" id="{5D3BCCC6-D022-4D11-861A-9EDE812F6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0412075"/>
          <a:ext cx="61912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30</xdr:row>
      <xdr:rowOff>114300</xdr:rowOff>
    </xdr:from>
    <xdr:ext cx="676275" cy="514350"/>
    <xdr:pic>
      <xdr:nvPicPr>
        <xdr:cNvPr id="114" name="Рисунок 1">
          <a:extLst>
            <a:ext uri="{FF2B5EF4-FFF2-40B4-BE49-F238E27FC236}">
              <a16:creationId xmlns:a16="http://schemas.microsoft.com/office/drawing/2014/main" id="{7D8D88C5-F50D-4F9C-8F3A-A0579705A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829300"/>
          <a:ext cx="67627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98" activePane="bottomLeft" state="frozen"/>
      <selection pane="bottomLeft" activeCell="T5" sqref="T5"/>
    </sheetView>
  </sheetViews>
  <sheetFormatPr defaultColWidth="9" defaultRowHeight="98.1" customHeight="1"/>
  <cols>
    <col min="1" max="1" width="9" style="44" customWidth="1"/>
    <col min="2" max="2" width="10.7109375" style="45" customWidth="1"/>
    <col min="3" max="3" width="9" style="44"/>
    <col min="4" max="4" width="29.5703125" style="44" bestFit="1" customWidth="1"/>
    <col min="5" max="5" width="9" style="43"/>
    <col min="6" max="6" width="10.28515625" style="44" customWidth="1"/>
    <col min="7" max="7" width="13.140625" style="43" customWidth="1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3.7109375" style="130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8" bestFit="1" customWidth="1"/>
    <col min="55" max="55" width="16.5703125" style="138" customWidth="1"/>
    <col min="56" max="56" width="9" style="45"/>
    <col min="57" max="57" width="9" style="107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39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29" t="s">
        <v>2082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2" t="s">
        <v>820</v>
      </c>
      <c r="AK1" s="132" t="s">
        <v>821</v>
      </c>
      <c r="AL1" s="132" t="s">
        <v>822</v>
      </c>
      <c r="AM1" s="132" t="s">
        <v>823</v>
      </c>
      <c r="AN1" s="132" t="s">
        <v>824</v>
      </c>
      <c r="AO1" s="132" t="s">
        <v>825</v>
      </c>
      <c r="AP1" s="132" t="s">
        <v>826</v>
      </c>
      <c r="AQ1" s="132" t="s">
        <v>827</v>
      </c>
      <c r="AR1" s="132" t="s">
        <v>550</v>
      </c>
      <c r="AS1" s="132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4" t="s">
        <v>499</v>
      </c>
      <c r="BC1" s="135" t="s">
        <v>473</v>
      </c>
      <c r="BD1" s="61" t="s">
        <v>500</v>
      </c>
      <c r="BE1" s="41" t="s">
        <v>584</v>
      </c>
      <c r="BF1" s="68" t="s">
        <v>501</v>
      </c>
      <c r="BG1" s="106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Capslab</v>
      </c>
      <c r="K2" s="97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1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1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0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6"/>
      <c r="BC2" s="137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144" customHeight="1">
      <c r="A3" s="43" t="str">
        <f t="shared" ref="A3:A34" si="10">IF(C3&amp;K3&lt;&gt;"",C3&amp;K3,"")</f>
        <v>CL/DB1/1/GOK4gray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88-274-80</v>
      </c>
      <c r="C3" s="144" t="s">
        <v>885</v>
      </c>
      <c r="D3" s="44" t="str">
        <f>_xlfn.XLOOKUP($C3,'invoice (2)'!$B:$B,'invoice (2)'!K:K,"ERR",0)</f>
        <v>Dragon Ball Goku</v>
      </c>
      <c r="E3" s="43" t="str">
        <f>IF(F3&lt;&gt;"",IFERROR(VLOOKUP(F3,Категории!A:B,2,0),""),"Требуется категория")</f>
        <v>Бейсболки</v>
      </c>
      <c r="F3" s="44" t="s">
        <v>356</v>
      </c>
      <c r="G3" s="62" t="str">
        <f>"CAPSLAB-"&amp;_xlfn.XLOOKUP($C3,'invoice (2)'!$B:$B,'invoice (2)'!I:I,"ERR",0)</f>
        <v>CAPSLAB-Dragon Ball</v>
      </c>
      <c r="H3" s="44" t="s">
        <v>388</v>
      </c>
      <c r="I3" s="133"/>
      <c r="J3" s="57" t="str">
        <f>'1C'!$AJ$1</f>
        <v>Capslab</v>
      </c>
      <c r="K3" s="98" t="s">
        <v>1879</v>
      </c>
      <c r="L3" s="149" t="s">
        <v>83</v>
      </c>
      <c r="M3" s="62"/>
      <c r="N3" s="62"/>
      <c r="O3" s="62" t="s">
        <v>1005</v>
      </c>
      <c r="P3" s="62" t="str">
        <f>_xlfn.XLOOKUP($C3,'invoice (2)'!$B:$B,'invoice (2)'!I:I,"ERR",0)</f>
        <v>Dragon Ball</v>
      </c>
      <c r="Q3" s="62" t="s">
        <v>1011</v>
      </c>
      <c r="R3" s="64"/>
      <c r="S3" s="62" t="s">
        <v>43</v>
      </c>
      <c r="T3" s="58" t="s">
        <v>15</v>
      </c>
      <c r="U3" s="58" t="s">
        <v>382</v>
      </c>
      <c r="V3" s="58">
        <v>12</v>
      </c>
      <c r="Y3" s="58"/>
      <c r="AA3" s="58"/>
      <c r="AC3" s="58"/>
      <c r="AE3" s="58"/>
      <c r="AG3" s="58"/>
      <c r="AT3" s="57">
        <f t="shared" si="1"/>
        <v>12</v>
      </c>
      <c r="AU3" s="154" t="s">
        <v>423</v>
      </c>
      <c r="AV3" s="56" t="str">
        <f t="shared" ref="AV3:AV34" ca="1" si="11">IF(AU3&lt;&gt;"",VLOOKUP(AU3,INDIRECT(SUBSTITUTE($J3," ","")&amp;"Manufactures"),3,0),"Требуется код страны")</f>
        <v>TEXTISS S.A.S; Zone d.Activite de l.Etang, 26780 Chateauneuf Du Rhone, France</v>
      </c>
      <c r="AW3" s="43" t="str">
        <f t="shared" ref="AW3:AW34" ca="1" si="12">IF(AU3&lt;&gt;"",VLOOKUP(AU3,INDIRECT(SUBSTITUTE($J3," ","")&amp;"Manufactures"),2,0),"Требуется код страны")</f>
        <v>Китай</v>
      </c>
      <c r="AX3" s="74">
        <f t="shared" ref="AX3:AX34" si="13">0.05+0.05</f>
        <v>0.1</v>
      </c>
      <c r="AY3" s="43">
        <f t="shared" ref="AY3:AY34" si="14">IF(AX3&lt;&gt;"",AX3*1.5,"Требуется нетто")</f>
        <v>0.15000000000000002</v>
      </c>
      <c r="AZ3" s="43">
        <f t="shared" ref="AZ3:AZ34" si="15">+IF(AX3&lt;&gt;"",IFERROR(AT3*AX3,"Требуются кол-во и нетто"),"Требуются кол-во и нетто")</f>
        <v>1.2000000000000002</v>
      </c>
      <c r="BA3" s="43">
        <f t="shared" ref="BA3:BA34" si="16">IF(AY3&lt;&gt;"",IFERROR(AT3*AY3,"Требуются кол-во и брутто"),"Требуются кол-во и брутто")</f>
        <v>1.8000000000000003</v>
      </c>
      <c r="BC3" s="152" t="str">
        <f t="shared" ref="BC3:BC34" si="17">+IF(BB3&lt;&gt;0,IFERROR(AT3*BB3,"Требуются кол-во и цена"),"Требуются кол-во и цена")</f>
        <v>Требуются кол-во и цена</v>
      </c>
      <c r="BD3" s="45">
        <f>IF(A3&lt;&gt;"",IF(_xlfn.XLOOKUP(A3,'1C'!A:A,'1C'!A:A,0,0)&gt;0,1,0),"")</f>
        <v>0</v>
      </c>
      <c r="BE3" s="153">
        <f>IF(C3&lt;&gt;"",IF(_xlfn.XLOOKUP(TEXT(C3,"###"),'1C'!W:W,'1C'!D:D,0,0)&gt;0,0,1),"")</f>
        <v>1</v>
      </c>
      <c r="BF3" s="72" t="str">
        <f t="shared" ref="BF3:BF34" si="18">IFERROR(IF(BE3,"-",IFERROR(IF(BD3&gt;0,0,1),"")),"")</f>
        <v>-</v>
      </c>
    </row>
    <row r="4" spans="1:59" ht="144" customHeight="1">
      <c r="A4" s="43" t="str">
        <f t="shared" si="10"/>
        <v>CL/DB2/1/BUL1red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88-275-12</v>
      </c>
      <c r="C4" s="145" t="s">
        <v>888</v>
      </c>
      <c r="D4" s="44" t="str">
        <f>_xlfn.XLOOKUP($C4,'invoice (2)'!$B:$B,'invoice (2)'!K:K,"ERR",0)</f>
        <v>Dragon Ball Bulma</v>
      </c>
      <c r="E4" s="43" t="str">
        <f>IF(F4&lt;&gt;"",IFERROR(VLOOKUP(F4,Категории!A:B,2,0),""),"Требуется категория")</f>
        <v>Бейсболки</v>
      </c>
      <c r="F4" s="44" t="s">
        <v>356</v>
      </c>
      <c r="G4" s="62" t="str">
        <f>"CAPSLAB-"&amp;_xlfn.XLOOKUP($C4,'invoice (2)'!$B:$B,'invoice (2)'!I:I,"ERR",0)</f>
        <v>CAPSLAB-Dragon Ball</v>
      </c>
      <c r="H4" s="44" t="s">
        <v>388</v>
      </c>
      <c r="J4" s="57" t="str">
        <f>'1C'!$AJ$1</f>
        <v>Capslab</v>
      </c>
      <c r="K4" s="98" t="s">
        <v>1225</v>
      </c>
      <c r="L4" s="150" t="s">
        <v>121</v>
      </c>
      <c r="M4" s="62"/>
      <c r="N4" s="62"/>
      <c r="O4" s="62" t="s">
        <v>1005</v>
      </c>
      <c r="P4" s="62" t="str">
        <f>_xlfn.XLOOKUP($C4,'invoice (2)'!$B:$B,'invoice (2)'!I:I,"ERR",0)</f>
        <v>Dragon Ball</v>
      </c>
      <c r="Q4" s="62" t="s">
        <v>1011</v>
      </c>
      <c r="R4" s="64"/>
      <c r="S4" s="62" t="s">
        <v>43</v>
      </c>
      <c r="T4" s="58" t="s">
        <v>15</v>
      </c>
      <c r="U4" s="58" t="s">
        <v>382</v>
      </c>
      <c r="V4" s="58">
        <v>12</v>
      </c>
      <c r="Y4" s="58"/>
      <c r="AA4" s="58"/>
      <c r="AC4" s="58"/>
      <c r="AE4" s="58"/>
      <c r="AG4" s="58"/>
      <c r="AT4" s="57">
        <f t="shared" si="1"/>
        <v>12</v>
      </c>
      <c r="AU4" s="154" t="s">
        <v>423</v>
      </c>
      <c r="AV4" s="56" t="str">
        <f t="shared" ca="1" si="11"/>
        <v>TEXTISS S.A.S; Zone d.Activite de l.Etang, 26780 Chateauneuf Du Rhone, France</v>
      </c>
      <c r="AW4" s="43" t="str">
        <f t="shared" ca="1" si="12"/>
        <v>Китай</v>
      </c>
      <c r="AX4" s="74">
        <f t="shared" si="13"/>
        <v>0.1</v>
      </c>
      <c r="AY4" s="43">
        <f t="shared" si="14"/>
        <v>0.15000000000000002</v>
      </c>
      <c r="AZ4" s="43">
        <f t="shared" si="15"/>
        <v>1.2000000000000002</v>
      </c>
      <c r="BA4" s="43">
        <f t="shared" si="16"/>
        <v>1.8000000000000003</v>
      </c>
      <c r="BC4" s="152" t="str">
        <f t="shared" si="17"/>
        <v>Требуются кол-во и цена</v>
      </c>
      <c r="BD4" s="45">
        <f>IF(A4&lt;&gt;"",IF(_xlfn.XLOOKUP(A4,'1C'!A:A,'1C'!A:A,0,0)&gt;0,1,0),"")</f>
        <v>0</v>
      </c>
      <c r="BE4" s="153">
        <f>IF(C4&lt;&gt;"",IF(_xlfn.XLOOKUP(TEXT(C4,"###"),'1C'!W:W,'1C'!D:D,0,0)&gt;0,0,1),"")</f>
        <v>1</v>
      </c>
      <c r="BF4" s="72" t="str">
        <f t="shared" si="18"/>
        <v>-</v>
      </c>
    </row>
    <row r="5" spans="1:59" ht="144" customHeight="1">
      <c r="A5" s="43" t="str">
        <f t="shared" si="10"/>
        <v>CL/DB2/1/BUL2red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88-276-12</v>
      </c>
      <c r="C5" s="145" t="s">
        <v>889</v>
      </c>
      <c r="D5" s="44" t="str">
        <f>_xlfn.XLOOKUP($C5,'invoice (2)'!$B:$B,'invoice (2)'!K:K,"ERR",0)</f>
        <v>Dragon Ball Bulma</v>
      </c>
      <c r="E5" s="43" t="str">
        <f>IF(F5&lt;&gt;"",IFERROR(VLOOKUP(F5,Категории!A:B,2,0),""),"Требуется категория")</f>
        <v>Бейсболки</v>
      </c>
      <c r="F5" s="44" t="s">
        <v>356</v>
      </c>
      <c r="G5" s="62" t="str">
        <f>"CAPSLAB-"&amp;_xlfn.XLOOKUP($C5,'invoice (2)'!$B:$B,'invoice (2)'!I:I,"ERR",0)</f>
        <v>CAPSLAB-Dragon Ball</v>
      </c>
      <c r="H5" s="44" t="s">
        <v>388</v>
      </c>
      <c r="J5" s="57" t="str">
        <f>'1C'!$AJ$1</f>
        <v>Capslab</v>
      </c>
      <c r="K5" s="98" t="s">
        <v>1225</v>
      </c>
      <c r="L5" s="150" t="s">
        <v>121</v>
      </c>
      <c r="M5" s="62"/>
      <c r="N5" s="62"/>
      <c r="O5" s="62" t="s">
        <v>1005</v>
      </c>
      <c r="P5" s="62" t="str">
        <f>_xlfn.XLOOKUP($C5,'invoice (2)'!$B:$B,'invoice (2)'!I:I,"ERR",0)</f>
        <v>Dragon Ball</v>
      </c>
      <c r="Q5" s="62" t="s">
        <v>2085</v>
      </c>
      <c r="R5" s="64"/>
      <c r="S5" s="62"/>
      <c r="T5" s="58" t="s">
        <v>15</v>
      </c>
      <c r="U5" s="58" t="s">
        <v>382</v>
      </c>
      <c r="V5" s="58">
        <v>12</v>
      </c>
      <c r="Y5" s="58"/>
      <c r="AA5" s="58"/>
      <c r="AC5" s="58"/>
      <c r="AE5" s="58"/>
      <c r="AG5" s="58"/>
      <c r="AT5" s="57">
        <f t="shared" si="1"/>
        <v>12</v>
      </c>
      <c r="AU5" s="154" t="s">
        <v>423</v>
      </c>
      <c r="AV5" s="56" t="str">
        <f t="shared" ca="1" si="11"/>
        <v>TEXTISS S.A.S; Zone d.Activite de l.Etang, 26780 Chateauneuf Du Rhone, France</v>
      </c>
      <c r="AW5" s="43" t="str">
        <f t="shared" ca="1" si="12"/>
        <v>Китай</v>
      </c>
      <c r="AX5" s="74">
        <f t="shared" si="13"/>
        <v>0.1</v>
      </c>
      <c r="AY5" s="43">
        <f t="shared" si="14"/>
        <v>0.15000000000000002</v>
      </c>
      <c r="AZ5" s="43">
        <f t="shared" si="15"/>
        <v>1.2000000000000002</v>
      </c>
      <c r="BA5" s="43">
        <f t="shared" si="16"/>
        <v>1.8000000000000003</v>
      </c>
      <c r="BC5" s="152" t="str">
        <f t="shared" si="17"/>
        <v>Требуются кол-во и цена</v>
      </c>
      <c r="BD5" s="45">
        <f>IF(A5&lt;&gt;"",IF(_xlfn.XLOOKUP(A5,'1C'!A:A,'1C'!A:A,0,0)&gt;0,1,0),"")</f>
        <v>0</v>
      </c>
      <c r="BE5" s="153">
        <f>IF(C5&lt;&gt;"",IF(_xlfn.XLOOKUP(TEXT(C5,"###"),'1C'!W:W,'1C'!D:D,0,0)&gt;0,0,1),"")</f>
        <v>1</v>
      </c>
      <c r="BF5" s="72" t="str">
        <f t="shared" si="18"/>
        <v>-</v>
      </c>
    </row>
    <row r="6" spans="1:59" ht="144" customHeight="1">
      <c r="A6" s="43" t="str">
        <f t="shared" si="10"/>
        <v>CL/DB2/1/GOKnavy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88-277-16</v>
      </c>
      <c r="C6" s="145" t="s">
        <v>890</v>
      </c>
      <c r="D6" s="44" t="str">
        <f>_xlfn.XLOOKUP($C6,'invoice (2)'!$B:$B,'invoice (2)'!K:K,"ERR",0)</f>
        <v>Dragon Ball Goku</v>
      </c>
      <c r="E6" s="43" t="str">
        <f>IF(F6&lt;&gt;"",IFERROR(VLOOKUP(F6,Категории!A:B,2,0),""),"Требуется категория")</f>
        <v>Бейсболки</v>
      </c>
      <c r="F6" s="44" t="s">
        <v>356</v>
      </c>
      <c r="G6" s="62" t="str">
        <f>"CAPSLAB-"&amp;_xlfn.XLOOKUP($C6,'invoice (2)'!$B:$B,'invoice (2)'!I:I,"ERR",0)</f>
        <v>CAPSLAB-Dragon Ball</v>
      </c>
      <c r="H6" s="44" t="s">
        <v>388</v>
      </c>
      <c r="J6" s="57" t="str">
        <f>'1C'!$AJ$1</f>
        <v>Capslab</v>
      </c>
      <c r="K6" s="98" t="s">
        <v>1086</v>
      </c>
      <c r="L6" s="150" t="s">
        <v>55</v>
      </c>
      <c r="M6" s="62"/>
      <c r="N6" s="62"/>
      <c r="O6" s="62" t="s">
        <v>1005</v>
      </c>
      <c r="P6" s="62" t="str">
        <f>_xlfn.XLOOKUP($C6,'invoice (2)'!$B:$B,'invoice (2)'!I:I,"ERR",0)</f>
        <v>Dragon Ball</v>
      </c>
      <c r="Q6" s="62" t="s">
        <v>1011</v>
      </c>
      <c r="R6" s="64"/>
      <c r="S6" s="62" t="s">
        <v>43</v>
      </c>
      <c r="T6" s="58" t="s">
        <v>15</v>
      </c>
      <c r="U6" s="58" t="s">
        <v>382</v>
      </c>
      <c r="V6" s="58">
        <v>18</v>
      </c>
      <c r="Y6" s="58"/>
      <c r="AA6" s="58"/>
      <c r="AC6" s="58"/>
      <c r="AE6" s="58"/>
      <c r="AG6" s="58"/>
      <c r="AT6" s="57">
        <f t="shared" si="1"/>
        <v>18</v>
      </c>
      <c r="AU6" s="154" t="s">
        <v>423</v>
      </c>
      <c r="AV6" s="56" t="str">
        <f t="shared" ca="1" si="11"/>
        <v>TEXTISS S.A.S; Zone d.Activite de l.Etang, 26780 Chateauneuf Du Rhone, France</v>
      </c>
      <c r="AW6" s="43" t="str">
        <f t="shared" ca="1" si="12"/>
        <v>Китай</v>
      </c>
      <c r="AX6" s="74">
        <f t="shared" si="13"/>
        <v>0.1</v>
      </c>
      <c r="AY6" s="43">
        <f t="shared" si="14"/>
        <v>0.15000000000000002</v>
      </c>
      <c r="AZ6" s="43">
        <f t="shared" si="15"/>
        <v>1.8</v>
      </c>
      <c r="BA6" s="43">
        <f t="shared" si="16"/>
        <v>2.7</v>
      </c>
      <c r="BC6" s="152" t="str">
        <f t="shared" si="17"/>
        <v>Требуются кол-во и цена</v>
      </c>
      <c r="BD6" s="45">
        <f>IF(A6&lt;&gt;"",IF(_xlfn.XLOOKUP(A6,'1C'!A:A,'1C'!A:A,0,0)&gt;0,1,0),"")</f>
        <v>0</v>
      </c>
      <c r="BE6" s="153">
        <f>IF(C6&lt;&gt;"",IF(_xlfn.XLOOKUP(TEXT(C6,"###"),'1C'!W:W,'1C'!D:D,0,0)&gt;0,0,1),"")</f>
        <v>1</v>
      </c>
      <c r="BF6" s="72" t="str">
        <f t="shared" si="18"/>
        <v>-</v>
      </c>
    </row>
    <row r="7" spans="1:59" ht="144" customHeight="1">
      <c r="A7" s="43" t="str">
        <f t="shared" si="10"/>
        <v>CL/DB2/1/GOK2blue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88-278-19</v>
      </c>
      <c r="C7" s="145" t="s">
        <v>891</v>
      </c>
      <c r="D7" s="44" t="str">
        <f>_xlfn.XLOOKUP($C7,'invoice (2)'!$B:$B,'invoice (2)'!K:K,"ERR",0)</f>
        <v>Dragon Ball Goku</v>
      </c>
      <c r="E7" s="43" t="str">
        <f>IF(F7&lt;&gt;"",IFERROR(VLOOKUP(F7,Категории!A:B,2,0),""),"Требуется категория")</f>
        <v>Бейсболки</v>
      </c>
      <c r="F7" s="44" t="s">
        <v>356</v>
      </c>
      <c r="G7" s="62" t="str">
        <f>"CAPSLAB-"&amp;_xlfn.XLOOKUP($C7,'invoice (2)'!$B:$B,'invoice (2)'!I:I,"ERR",0)</f>
        <v>CAPSLAB-Dragon Ball</v>
      </c>
      <c r="H7" s="44" t="s">
        <v>388</v>
      </c>
      <c r="J7" s="57" t="str">
        <f>'1C'!$AJ$1</f>
        <v>Capslab</v>
      </c>
      <c r="K7" s="98" t="s">
        <v>1026</v>
      </c>
      <c r="L7" s="150" t="s">
        <v>91</v>
      </c>
      <c r="M7" s="62"/>
      <c r="N7" s="62"/>
      <c r="O7" s="62" t="s">
        <v>1005</v>
      </c>
      <c r="P7" s="62" t="str">
        <f>_xlfn.XLOOKUP($C7,'invoice (2)'!$B:$B,'invoice (2)'!I:I,"ERR",0)</f>
        <v>Dragon Ball</v>
      </c>
      <c r="Q7" s="62" t="s">
        <v>1011</v>
      </c>
      <c r="R7" s="64"/>
      <c r="S7" s="62" t="s">
        <v>43</v>
      </c>
      <c r="T7" s="58" t="s">
        <v>15</v>
      </c>
      <c r="U7" s="58" t="s">
        <v>382</v>
      </c>
      <c r="V7" s="58">
        <v>18</v>
      </c>
      <c r="Y7" s="58"/>
      <c r="AA7" s="58"/>
      <c r="AC7" s="58"/>
      <c r="AE7" s="58"/>
      <c r="AG7" s="58"/>
      <c r="AT7" s="57">
        <f t="shared" si="1"/>
        <v>18</v>
      </c>
      <c r="AU7" s="154" t="s">
        <v>423</v>
      </c>
      <c r="AV7" s="56" t="str">
        <f t="shared" ca="1" si="11"/>
        <v>TEXTISS S.A.S; Zone d.Activite de l.Etang, 26780 Chateauneuf Du Rhone, France</v>
      </c>
      <c r="AW7" s="43" t="str">
        <f t="shared" ca="1" si="12"/>
        <v>Китай</v>
      </c>
      <c r="AX7" s="74">
        <f t="shared" si="13"/>
        <v>0.1</v>
      </c>
      <c r="AY7" s="43">
        <f t="shared" si="14"/>
        <v>0.15000000000000002</v>
      </c>
      <c r="AZ7" s="43">
        <f t="shared" si="15"/>
        <v>1.8</v>
      </c>
      <c r="BA7" s="43">
        <f t="shared" si="16"/>
        <v>2.7</v>
      </c>
      <c r="BC7" s="152" t="str">
        <f t="shared" si="17"/>
        <v>Требуются кол-во и цена</v>
      </c>
      <c r="BD7" s="45">
        <f>IF(A7&lt;&gt;"",IF(_xlfn.XLOOKUP(A7,'1C'!A:A,'1C'!A:A,0,0)&gt;0,1,0),"")</f>
        <v>0</v>
      </c>
      <c r="BE7" s="153">
        <f>IF(C7&lt;&gt;"",IF(_xlfn.XLOOKUP(TEXT(C7,"###"),'1C'!W:W,'1C'!D:D,0,0)&gt;0,0,1),"")</f>
        <v>1</v>
      </c>
      <c r="BF7" s="72" t="str">
        <f t="shared" si="18"/>
        <v>-</v>
      </c>
    </row>
    <row r="8" spans="1:59" ht="144" customHeight="1">
      <c r="A8" s="43" t="str">
        <f t="shared" si="10"/>
        <v>CL/DB2/1/KAM1brown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88-279-14</v>
      </c>
      <c r="C8" s="145" t="s">
        <v>892</v>
      </c>
      <c r="D8" s="44" t="str">
        <f>_xlfn.XLOOKUP($C8,'invoice (2)'!$B:$B,'invoice (2)'!K:K,"ERR",0)</f>
        <v>Dragon Ball Kame</v>
      </c>
      <c r="E8" s="43" t="str">
        <f>IF(F8&lt;&gt;"",IFERROR(VLOOKUP(F8,Категории!A:B,2,0),""),"Требуется категория")</f>
        <v>Бейсболки</v>
      </c>
      <c r="F8" s="44" t="s">
        <v>356</v>
      </c>
      <c r="G8" s="62" t="str">
        <f>"CAPSLAB-"&amp;_xlfn.XLOOKUP($C8,'invoice (2)'!$B:$B,'invoice (2)'!I:I,"ERR",0)</f>
        <v>CAPSLAB-Dragon Ball</v>
      </c>
      <c r="H8" s="44" t="s">
        <v>388</v>
      </c>
      <c r="J8" s="57" t="str">
        <f>'1C'!$AJ$1</f>
        <v>Capslab</v>
      </c>
      <c r="K8" s="98" t="s">
        <v>1390</v>
      </c>
      <c r="L8" s="150" t="s">
        <v>86</v>
      </c>
      <c r="M8" s="62"/>
      <c r="N8" s="62"/>
      <c r="O8" s="62" t="s">
        <v>1005</v>
      </c>
      <c r="P8" s="62" t="str">
        <f>_xlfn.XLOOKUP($C8,'invoice (2)'!$B:$B,'invoice (2)'!I:I,"ERR",0)</f>
        <v>Dragon Ball</v>
      </c>
      <c r="Q8" s="62" t="s">
        <v>1011</v>
      </c>
      <c r="R8" s="64"/>
      <c r="S8" s="62" t="s">
        <v>43</v>
      </c>
      <c r="T8" s="58" t="s">
        <v>15</v>
      </c>
      <c r="U8" s="58" t="s">
        <v>382</v>
      </c>
      <c r="V8" s="58">
        <v>36</v>
      </c>
      <c r="Y8" s="58"/>
      <c r="AA8" s="58"/>
      <c r="AC8" s="58"/>
      <c r="AE8" s="58"/>
      <c r="AG8" s="58"/>
      <c r="AT8" s="57">
        <f t="shared" si="1"/>
        <v>36</v>
      </c>
      <c r="AU8" s="154" t="s">
        <v>423</v>
      </c>
      <c r="AV8" s="56" t="str">
        <f t="shared" ca="1" si="11"/>
        <v>TEXTISS S.A.S; Zone d.Activite de l.Etang, 26780 Chateauneuf Du Rhone, France</v>
      </c>
      <c r="AW8" s="43" t="str">
        <f t="shared" ca="1" si="12"/>
        <v>Китай</v>
      </c>
      <c r="AX8" s="74">
        <f t="shared" si="13"/>
        <v>0.1</v>
      </c>
      <c r="AY8" s="43">
        <f t="shared" si="14"/>
        <v>0.15000000000000002</v>
      </c>
      <c r="AZ8" s="43">
        <f t="shared" si="15"/>
        <v>3.6</v>
      </c>
      <c r="BA8" s="43">
        <f t="shared" si="16"/>
        <v>5.4</v>
      </c>
      <c r="BC8" s="152" t="str">
        <f t="shared" si="17"/>
        <v>Требуются кол-во и цена</v>
      </c>
      <c r="BD8" s="45">
        <f>IF(A8&lt;&gt;"",IF(_xlfn.XLOOKUP(A8,'1C'!A:A,'1C'!A:A,0,0)&gt;0,1,0),"")</f>
        <v>0</v>
      </c>
      <c r="BE8" s="153">
        <f>IF(C8&lt;&gt;"",IF(_xlfn.XLOOKUP(TEXT(C8,"###"),'1C'!W:W,'1C'!D:D,0,0)&gt;0,0,1),"")</f>
        <v>1</v>
      </c>
      <c r="BF8" s="72" t="str">
        <f t="shared" si="18"/>
        <v>-</v>
      </c>
    </row>
    <row r="9" spans="1:59" ht="144" customHeight="1">
      <c r="A9" s="43" t="str">
        <f t="shared" si="10"/>
        <v>CL/DB2/1/KRIwhite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88-280-59</v>
      </c>
      <c r="C9" s="145" t="s">
        <v>893</v>
      </c>
      <c r="D9" s="44" t="str">
        <f>_xlfn.XLOOKUP($C9,'invoice (2)'!$B:$B,'invoice (2)'!K:K,"ERR",0)</f>
        <v>Dragon Ball Krillin</v>
      </c>
      <c r="E9" s="43" t="str">
        <f>IF(F9&lt;&gt;"",IFERROR(VLOOKUP(F9,Категории!A:B,2,0),""),"Требуется категория")</f>
        <v>Бейсболки</v>
      </c>
      <c r="F9" s="44" t="s">
        <v>356</v>
      </c>
      <c r="G9" s="62" t="str">
        <f>"CAPSLAB-"&amp;_xlfn.XLOOKUP($C9,'invoice (2)'!$B:$B,'invoice (2)'!I:I,"ERR",0)</f>
        <v>CAPSLAB-Dragon Ball</v>
      </c>
      <c r="H9" s="44" t="s">
        <v>388</v>
      </c>
      <c r="J9" s="57" t="str">
        <f>'1C'!$AJ$1</f>
        <v>Capslab</v>
      </c>
      <c r="K9" s="98" t="s">
        <v>998</v>
      </c>
      <c r="L9" s="150" t="s">
        <v>113</v>
      </c>
      <c r="M9" s="62"/>
      <c r="N9" s="62"/>
      <c r="O9" s="62" t="s">
        <v>1005</v>
      </c>
      <c r="P9" s="62" t="str">
        <f>_xlfn.XLOOKUP($C9,'invoice (2)'!$B:$B,'invoice (2)'!I:I,"ERR",0)</f>
        <v>Dragon Ball</v>
      </c>
      <c r="Q9" s="62" t="s">
        <v>1011</v>
      </c>
      <c r="R9" s="64"/>
      <c r="S9" s="62" t="s">
        <v>43</v>
      </c>
      <c r="T9" s="58" t="s">
        <v>15</v>
      </c>
      <c r="U9" s="58" t="s">
        <v>382</v>
      </c>
      <c r="V9" s="58">
        <v>6</v>
      </c>
      <c r="Y9" s="58"/>
      <c r="AA9" s="58"/>
      <c r="AC9" s="58"/>
      <c r="AE9" s="58"/>
      <c r="AG9" s="58"/>
      <c r="AT9" s="57">
        <f t="shared" si="1"/>
        <v>6</v>
      </c>
      <c r="AU9" s="154" t="s">
        <v>423</v>
      </c>
      <c r="AV9" s="56" t="str">
        <f t="shared" ca="1" si="11"/>
        <v>TEXTISS S.A.S; Zone d.Activite de l.Etang, 26780 Chateauneuf Du Rhone, France</v>
      </c>
      <c r="AW9" s="43" t="str">
        <f t="shared" ca="1" si="12"/>
        <v>Китай</v>
      </c>
      <c r="AX9" s="74">
        <f t="shared" si="13"/>
        <v>0.1</v>
      </c>
      <c r="AY9" s="43">
        <f t="shared" si="14"/>
        <v>0.15000000000000002</v>
      </c>
      <c r="AZ9" s="43">
        <f t="shared" si="15"/>
        <v>0.60000000000000009</v>
      </c>
      <c r="BA9" s="43">
        <f t="shared" si="16"/>
        <v>0.90000000000000013</v>
      </c>
      <c r="BC9" s="152" t="str">
        <f t="shared" si="17"/>
        <v>Требуются кол-во и цена</v>
      </c>
      <c r="BD9" s="45">
        <f>IF(A9&lt;&gt;"",IF(_xlfn.XLOOKUP(A9,'1C'!A:A,'1C'!A:A,0,0)&gt;0,1,0),"")</f>
        <v>0</v>
      </c>
      <c r="BE9" s="153">
        <f>IF(C9&lt;&gt;"",IF(_xlfn.XLOOKUP(TEXT(C9,"###"),'1C'!W:W,'1C'!D:D,0,0)&gt;0,0,1),"")</f>
        <v>1</v>
      </c>
      <c r="BF9" s="72" t="str">
        <f t="shared" si="18"/>
        <v>-</v>
      </c>
    </row>
    <row r="10" spans="1:59" ht="144" customHeight="1">
      <c r="A10" s="43" t="str">
        <f t="shared" si="10"/>
        <v>CL/DBZ/1/KAMCblack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88-281-09</v>
      </c>
      <c r="C10" s="145" t="s">
        <v>894</v>
      </c>
      <c r="D10" s="44" t="str">
        <f>_xlfn.XLOOKUP($C10,'invoice (2)'!$B:$B,'invoice (2)'!K:K,"ERR",0)</f>
        <v>Junior Dragon Ball Kame</v>
      </c>
      <c r="E10" s="43" t="str">
        <f>IF(F10&lt;&gt;"",IFERROR(VLOOKUP(F10,Категории!A:B,2,0),""),"Требуется категория")</f>
        <v>Бейсболки</v>
      </c>
      <c r="F10" s="44" t="s">
        <v>356</v>
      </c>
      <c r="G10" s="62" t="str">
        <f>"CAPSLAB-"&amp;_xlfn.XLOOKUP($C10,'invoice (2)'!$B:$B,'invoice (2)'!I:I,"ERR",0)</f>
        <v>CAPSLAB-Junior Dragon Ball</v>
      </c>
      <c r="H10" s="44" t="s">
        <v>388</v>
      </c>
      <c r="J10" s="57" t="str">
        <f>'1C'!$AJ$1</f>
        <v>Capslab</v>
      </c>
      <c r="K10" s="98" t="s">
        <v>1007</v>
      </c>
      <c r="L10" s="150" t="s">
        <v>53</v>
      </c>
      <c r="M10" s="62"/>
      <c r="N10" s="62"/>
      <c r="O10" s="62" t="s">
        <v>1005</v>
      </c>
      <c r="P10" s="62" t="str">
        <f>_xlfn.XLOOKUP($C10,'invoice (2)'!$B:$B,'invoice (2)'!I:I,"ERR",0)</f>
        <v>Junior Dragon Ball</v>
      </c>
      <c r="Q10" s="62" t="s">
        <v>1011</v>
      </c>
      <c r="R10" s="64"/>
      <c r="S10" s="62" t="s">
        <v>43</v>
      </c>
      <c r="T10" s="58" t="s">
        <v>15</v>
      </c>
      <c r="U10" s="58" t="s">
        <v>382</v>
      </c>
      <c r="V10" s="58">
        <v>36</v>
      </c>
      <c r="Y10" s="58"/>
      <c r="AA10" s="58"/>
      <c r="AC10" s="58"/>
      <c r="AE10" s="58"/>
      <c r="AG10" s="58"/>
      <c r="AT10" s="57">
        <f t="shared" si="1"/>
        <v>36</v>
      </c>
      <c r="AU10" s="154" t="s">
        <v>423</v>
      </c>
      <c r="AV10" s="56" t="str">
        <f t="shared" ca="1" si="11"/>
        <v>TEXTISS S.A.S; Zone d.Activite de l.Etang, 26780 Chateauneuf Du Rhone, France</v>
      </c>
      <c r="AW10" s="43" t="str">
        <f t="shared" ca="1" si="12"/>
        <v>Китай</v>
      </c>
      <c r="AX10" s="74">
        <f t="shared" si="13"/>
        <v>0.1</v>
      </c>
      <c r="AY10" s="43">
        <f t="shared" si="14"/>
        <v>0.15000000000000002</v>
      </c>
      <c r="AZ10" s="43">
        <f t="shared" si="15"/>
        <v>3.6</v>
      </c>
      <c r="BA10" s="43">
        <f t="shared" si="16"/>
        <v>5.4</v>
      </c>
      <c r="BC10" s="152" t="str">
        <f t="shared" si="17"/>
        <v>Требуются кол-во и цена</v>
      </c>
      <c r="BD10" s="45">
        <f>IF(A10&lt;&gt;"",IF(_xlfn.XLOOKUP(A10,'1C'!A:A,'1C'!A:A,0,0)&gt;0,1,0),"")</f>
        <v>0</v>
      </c>
      <c r="BE10" s="153">
        <f>IF(C10&lt;&gt;"",IF(_xlfn.XLOOKUP(TEXT(C10,"###"),'1C'!W:W,'1C'!D:D,0,0)&gt;0,0,1),"")</f>
        <v>1</v>
      </c>
      <c r="BF10" s="72" t="str">
        <f t="shared" si="18"/>
        <v>-</v>
      </c>
    </row>
    <row r="11" spans="1:59" ht="144" customHeight="1">
      <c r="A11" s="43" t="str">
        <f t="shared" si="10"/>
        <v>CL/DBZ2/1/KAM4white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88-282-48</v>
      </c>
      <c r="C11" s="145" t="s">
        <v>898</v>
      </c>
      <c r="D11" s="44" t="str">
        <f>_xlfn.XLOOKUP($C11,'invoice (2)'!$B:$B,'invoice (2)'!K:K,"ERR",0)</f>
        <v>Dragon Ball Kame</v>
      </c>
      <c r="E11" s="43" t="str">
        <f>IF(F11&lt;&gt;"",IFERROR(VLOOKUP(F11,Категории!A:B,2,0),""),"Требуется категория")</f>
        <v>Бейсболки</v>
      </c>
      <c r="F11" s="44" t="s">
        <v>356</v>
      </c>
      <c r="G11" s="62" t="str">
        <f>"CAPSLAB-"&amp;_xlfn.XLOOKUP($C11,'invoice (2)'!$B:$B,'invoice (2)'!I:I,"ERR",0)</f>
        <v>CAPSLAB-Dragon Ball</v>
      </c>
      <c r="H11" s="44" t="s">
        <v>388</v>
      </c>
      <c r="J11" s="57" t="str">
        <f>'1C'!$AJ$1</f>
        <v>Capslab</v>
      </c>
      <c r="K11" s="98" t="s">
        <v>998</v>
      </c>
      <c r="L11" s="150" t="s">
        <v>119</v>
      </c>
      <c r="M11" s="62"/>
      <c r="N11" s="62"/>
      <c r="O11" s="62" t="s">
        <v>1005</v>
      </c>
      <c r="P11" s="62" t="str">
        <f>_xlfn.XLOOKUP($C11,'invoice (2)'!$B:$B,'invoice (2)'!I:I,"ERR",0)</f>
        <v>Dragon Ball</v>
      </c>
      <c r="Q11" s="62" t="s">
        <v>1011</v>
      </c>
      <c r="R11" s="64"/>
      <c r="S11" s="62" t="s">
        <v>43</v>
      </c>
      <c r="T11" s="58" t="s">
        <v>15</v>
      </c>
      <c r="U11" s="58" t="s">
        <v>382</v>
      </c>
      <c r="V11" s="58">
        <v>18</v>
      </c>
      <c r="Y11" s="58"/>
      <c r="AA11" s="58"/>
      <c r="AC11" s="58"/>
      <c r="AE11" s="58"/>
      <c r="AG11" s="58"/>
      <c r="AT11" s="57">
        <f t="shared" si="1"/>
        <v>18</v>
      </c>
      <c r="AU11" s="154" t="s">
        <v>423</v>
      </c>
      <c r="AV11" s="56" t="str">
        <f t="shared" ca="1" si="11"/>
        <v>TEXTISS S.A.S; Zone d.Activite de l.Etang, 26780 Chateauneuf Du Rhone, France</v>
      </c>
      <c r="AW11" s="43" t="str">
        <f t="shared" ca="1" si="12"/>
        <v>Китай</v>
      </c>
      <c r="AX11" s="74">
        <f t="shared" si="13"/>
        <v>0.1</v>
      </c>
      <c r="AY11" s="43">
        <f t="shared" si="14"/>
        <v>0.15000000000000002</v>
      </c>
      <c r="AZ11" s="43">
        <f t="shared" si="15"/>
        <v>1.8</v>
      </c>
      <c r="BA11" s="43">
        <f t="shared" si="16"/>
        <v>2.7</v>
      </c>
      <c r="BC11" s="152" t="str">
        <f t="shared" si="17"/>
        <v>Требуются кол-во и цена</v>
      </c>
      <c r="BD11" s="45">
        <f>IF(A11&lt;&gt;"",IF(_xlfn.XLOOKUP(A11,'1C'!A:A,'1C'!A:A,0,0)&gt;0,1,0),"")</f>
        <v>0</v>
      </c>
      <c r="BE11" s="153">
        <f>IF(C11&lt;&gt;"",IF(_xlfn.XLOOKUP(TEXT(C11,"###"),'1C'!W:W,'1C'!D:D,0,0)&gt;0,0,1),"")</f>
        <v>1</v>
      </c>
      <c r="BF11" s="72" t="str">
        <f t="shared" si="18"/>
        <v>-</v>
      </c>
    </row>
    <row r="12" spans="1:59" ht="144" customHeight="1">
      <c r="A12" s="43" t="str">
        <f t="shared" si="10"/>
        <v>CL/DBZ3/1/VEG3gray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88-283-80</v>
      </c>
      <c r="C12" s="145" t="s">
        <v>902</v>
      </c>
      <c r="D12" s="44" t="str">
        <f>_xlfn.XLOOKUP($C12,'invoice (2)'!$B:$B,'invoice (2)'!K:K,"ERR",0)</f>
        <v>Dragon Ball Vegeta</v>
      </c>
      <c r="E12" s="43" t="str">
        <f>IF(F12&lt;&gt;"",IFERROR(VLOOKUP(F12,Категории!A:B,2,0),""),"Требуется категория")</f>
        <v>Бейсболки</v>
      </c>
      <c r="F12" s="44" t="s">
        <v>356</v>
      </c>
      <c r="G12" s="62" t="str">
        <f>"CAPSLAB-"&amp;_xlfn.XLOOKUP($C12,'invoice (2)'!$B:$B,'invoice (2)'!I:I,"ERR",0)</f>
        <v>CAPSLAB-Dragon Ball</v>
      </c>
      <c r="H12" s="44" t="s">
        <v>388</v>
      </c>
      <c r="J12" s="57" t="str">
        <f>'1C'!$AJ$1</f>
        <v>Capslab</v>
      </c>
      <c r="K12" s="98" t="s">
        <v>1879</v>
      </c>
      <c r="L12" s="150" t="s">
        <v>83</v>
      </c>
      <c r="M12" s="62"/>
      <c r="N12" s="62"/>
      <c r="O12" s="62" t="s">
        <v>1005</v>
      </c>
      <c r="P12" s="62" t="str">
        <f>_xlfn.XLOOKUP($C12,'invoice (2)'!$B:$B,'invoice (2)'!I:I,"ERR",0)</f>
        <v>Dragon Ball</v>
      </c>
      <c r="Q12" s="62" t="s">
        <v>1011</v>
      </c>
      <c r="R12" s="64"/>
      <c r="S12" s="62" t="s">
        <v>43</v>
      </c>
      <c r="T12" s="58" t="s">
        <v>15</v>
      </c>
      <c r="U12" s="58" t="s">
        <v>382</v>
      </c>
      <c r="V12" s="58">
        <v>12</v>
      </c>
      <c r="Y12" s="58"/>
      <c r="AA12" s="58"/>
      <c r="AC12" s="58"/>
      <c r="AE12" s="58"/>
      <c r="AG12" s="58"/>
      <c r="AT12" s="57">
        <f t="shared" si="1"/>
        <v>12</v>
      </c>
      <c r="AU12" s="154" t="s">
        <v>423</v>
      </c>
      <c r="AV12" s="56" t="str">
        <f t="shared" ca="1" si="11"/>
        <v>TEXTISS S.A.S; Zone d.Activite de l.Etang, 26780 Chateauneuf Du Rhone, France</v>
      </c>
      <c r="AW12" s="43" t="str">
        <f t="shared" ca="1" si="12"/>
        <v>Китай</v>
      </c>
      <c r="AX12" s="74">
        <f t="shared" si="13"/>
        <v>0.1</v>
      </c>
      <c r="AY12" s="43">
        <f t="shared" si="14"/>
        <v>0.15000000000000002</v>
      </c>
      <c r="AZ12" s="43">
        <f t="shared" si="15"/>
        <v>1.2000000000000002</v>
      </c>
      <c r="BA12" s="43">
        <f t="shared" si="16"/>
        <v>1.8000000000000003</v>
      </c>
      <c r="BC12" s="152" t="str">
        <f t="shared" si="17"/>
        <v>Требуются кол-во и цена</v>
      </c>
      <c r="BD12" s="45">
        <f>IF(A12&lt;&gt;"",IF(_xlfn.XLOOKUP(A12,'1C'!A:A,'1C'!A:A,0,0)&gt;0,1,0),"")</f>
        <v>0</v>
      </c>
      <c r="BE12" s="153">
        <f>IF(C12&lt;&gt;"",IF(_xlfn.XLOOKUP(TEXT(C12,"###"),'1C'!W:W,'1C'!D:D,0,0)&gt;0,0,1),"")</f>
        <v>1</v>
      </c>
      <c r="BF12" s="72" t="str">
        <f t="shared" si="18"/>
        <v>-</v>
      </c>
    </row>
    <row r="13" spans="1:59" ht="144" customHeight="1">
      <c r="A13" s="43" t="str">
        <f t="shared" si="10"/>
        <v>CL/DBZ5/1/GOK2Cblack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88-284-09</v>
      </c>
      <c r="C13" s="145" t="s">
        <v>904</v>
      </c>
      <c r="D13" s="44" t="str">
        <f>_xlfn.XLOOKUP($C13,'invoice (2)'!$B:$B,'invoice (2)'!K:K,"ERR",0)</f>
        <v>Dragon Ball Goku</v>
      </c>
      <c r="E13" s="43" t="str">
        <f>IF(F13&lt;&gt;"",IFERROR(VLOOKUP(F13,Категории!A:B,2,0),""),"Требуется категория")</f>
        <v>Бейсболки</v>
      </c>
      <c r="F13" s="44" t="s">
        <v>356</v>
      </c>
      <c r="G13" s="62" t="str">
        <f>"CAPSLAB-"&amp;_xlfn.XLOOKUP($C13,'invoice (2)'!$B:$B,'invoice (2)'!I:I,"ERR",0)</f>
        <v>CAPSLAB-Dragon Ball</v>
      </c>
      <c r="H13" s="44" t="s">
        <v>388</v>
      </c>
      <c r="J13" s="57" t="str">
        <f>'1C'!$AJ$1</f>
        <v>Capslab</v>
      </c>
      <c r="K13" s="98" t="s">
        <v>1007</v>
      </c>
      <c r="L13" s="150" t="s">
        <v>53</v>
      </c>
      <c r="M13" s="62"/>
      <c r="N13" s="62"/>
      <c r="O13" s="62" t="s">
        <v>1005</v>
      </c>
      <c r="P13" s="62" t="str">
        <f>_xlfn.XLOOKUP($C13,'invoice (2)'!$B:$B,'invoice (2)'!I:I,"ERR",0)</f>
        <v>Dragon Ball</v>
      </c>
      <c r="Q13" s="62" t="s">
        <v>2085</v>
      </c>
      <c r="R13" s="64"/>
      <c r="S13" s="62"/>
      <c r="T13" s="58" t="s">
        <v>15</v>
      </c>
      <c r="U13" s="58" t="s">
        <v>382</v>
      </c>
      <c r="V13" s="58">
        <v>18</v>
      </c>
      <c r="Y13" s="58"/>
      <c r="AA13" s="58"/>
      <c r="AC13" s="58"/>
      <c r="AE13" s="58"/>
      <c r="AG13" s="58"/>
      <c r="AT13" s="57">
        <f t="shared" si="1"/>
        <v>18</v>
      </c>
      <c r="AU13" s="154" t="s">
        <v>423</v>
      </c>
      <c r="AV13" s="56" t="str">
        <f t="shared" ca="1" si="11"/>
        <v>TEXTISS S.A.S; Zone d.Activite de l.Etang, 26780 Chateauneuf Du Rhone, France</v>
      </c>
      <c r="AW13" s="43" t="str">
        <f t="shared" ca="1" si="12"/>
        <v>Китай</v>
      </c>
      <c r="AX13" s="74">
        <f t="shared" si="13"/>
        <v>0.1</v>
      </c>
      <c r="AY13" s="43">
        <f t="shared" si="14"/>
        <v>0.15000000000000002</v>
      </c>
      <c r="AZ13" s="43">
        <f t="shared" si="15"/>
        <v>1.8</v>
      </c>
      <c r="BA13" s="43">
        <f t="shared" si="16"/>
        <v>2.7</v>
      </c>
      <c r="BC13" s="152" t="str">
        <f t="shared" si="17"/>
        <v>Требуются кол-во и цена</v>
      </c>
      <c r="BD13" s="45">
        <f>IF(A13&lt;&gt;"",IF(_xlfn.XLOOKUP(A13,'1C'!A:A,'1C'!A:A,0,0)&gt;0,1,0),"")</f>
        <v>0</v>
      </c>
      <c r="BE13" s="153">
        <f>IF(C13&lt;&gt;"",IF(_xlfn.XLOOKUP(TEXT(C13,"###"),'1C'!W:W,'1C'!D:D,0,0)&gt;0,0,1),"")</f>
        <v>1</v>
      </c>
      <c r="BF13" s="72" t="str">
        <f t="shared" si="18"/>
        <v>-</v>
      </c>
    </row>
    <row r="14" spans="1:59" ht="144" customHeight="1">
      <c r="A14" s="43" t="str">
        <f t="shared" si="10"/>
        <v>CL/DBZ5/1/GOK3Ccamo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88-285-00</v>
      </c>
      <c r="C14" s="145" t="s">
        <v>905</v>
      </c>
      <c r="D14" s="44" t="str">
        <f>_xlfn.XLOOKUP($C14,'invoice (2)'!$B:$B,'invoice (2)'!K:K,"ERR",0)</f>
        <v>Dragon Ball Goku</v>
      </c>
      <c r="E14" s="43" t="str">
        <f>IF(F14&lt;&gt;"",IFERROR(VLOOKUP(F14,Категории!A:B,2,0),""),"Требуется категория")</f>
        <v>Бейсболки</v>
      </c>
      <c r="F14" s="44" t="s">
        <v>356</v>
      </c>
      <c r="G14" s="62" t="str">
        <f>"CAPSLAB-"&amp;_xlfn.XLOOKUP($C14,'invoice (2)'!$B:$B,'invoice (2)'!I:I,"ERR",0)</f>
        <v>CAPSLAB-Dragon Ball</v>
      </c>
      <c r="H14" s="44" t="s">
        <v>388</v>
      </c>
      <c r="J14" s="57" t="str">
        <f>'1C'!$AJ$1</f>
        <v>Capslab</v>
      </c>
      <c r="K14" s="98" t="s">
        <v>1880</v>
      </c>
      <c r="L14" s="150" t="s">
        <v>158</v>
      </c>
      <c r="M14" s="62"/>
      <c r="N14" s="62"/>
      <c r="O14" s="62" t="s">
        <v>1005</v>
      </c>
      <c r="P14" s="62" t="str">
        <f>_xlfn.XLOOKUP($C14,'invoice (2)'!$B:$B,'invoice (2)'!I:I,"ERR",0)</f>
        <v>Dragon Ball</v>
      </c>
      <c r="Q14" s="62" t="s">
        <v>2085</v>
      </c>
      <c r="R14" s="64"/>
      <c r="S14" s="62"/>
      <c r="T14" s="58" t="s">
        <v>15</v>
      </c>
      <c r="U14" s="58" t="s">
        <v>382</v>
      </c>
      <c r="V14" s="58">
        <v>18</v>
      </c>
      <c r="Y14" s="58"/>
      <c r="AA14" s="58"/>
      <c r="AC14" s="58"/>
      <c r="AE14" s="58"/>
      <c r="AG14" s="58"/>
      <c r="AT14" s="57">
        <f t="shared" si="1"/>
        <v>18</v>
      </c>
      <c r="AU14" s="154" t="s">
        <v>423</v>
      </c>
      <c r="AV14" s="56" t="str">
        <f t="shared" ca="1" si="11"/>
        <v>TEXTISS S.A.S; Zone d.Activite de l.Etang, 26780 Chateauneuf Du Rhone, France</v>
      </c>
      <c r="AW14" s="43" t="str">
        <f t="shared" ca="1" si="12"/>
        <v>Китай</v>
      </c>
      <c r="AX14" s="74">
        <f t="shared" si="13"/>
        <v>0.1</v>
      </c>
      <c r="AY14" s="43">
        <f t="shared" si="14"/>
        <v>0.15000000000000002</v>
      </c>
      <c r="AZ14" s="43">
        <f t="shared" si="15"/>
        <v>1.8</v>
      </c>
      <c r="BA14" s="43">
        <f t="shared" si="16"/>
        <v>2.7</v>
      </c>
      <c r="BC14" s="152" t="str">
        <f t="shared" si="17"/>
        <v>Требуются кол-во и цена</v>
      </c>
      <c r="BD14" s="45">
        <f>IF(A14&lt;&gt;"",IF(_xlfn.XLOOKUP(A14,'1C'!A:A,'1C'!A:A,0,0)&gt;0,1,0),"")</f>
        <v>0</v>
      </c>
      <c r="BE14" s="153">
        <f>IF(C14&lt;&gt;"",IF(_xlfn.XLOOKUP(TEXT(C14,"###"),'1C'!W:W,'1C'!D:D,0,0)&gt;0,0,1),"")</f>
        <v>1</v>
      </c>
      <c r="BF14" s="72" t="str">
        <f t="shared" si="18"/>
        <v>-</v>
      </c>
    </row>
    <row r="15" spans="1:59" ht="144" customHeight="1">
      <c r="A15" s="43" t="str">
        <f t="shared" si="10"/>
        <v>CL/DBZ5/1/GOKCcamo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88-286-00</v>
      </c>
      <c r="C15" s="145" t="s">
        <v>906</v>
      </c>
      <c r="D15" s="44" t="str">
        <f>_xlfn.XLOOKUP($C15,'invoice (2)'!$B:$B,'invoice (2)'!K:K,"ERR",0)</f>
        <v>Dragon Ball Goku</v>
      </c>
      <c r="E15" s="43" t="str">
        <f>IF(F15&lt;&gt;"",IFERROR(VLOOKUP(F15,Категории!A:B,2,0),""),"Требуется категория")</f>
        <v>Бейсболки</v>
      </c>
      <c r="F15" s="44" t="s">
        <v>356</v>
      </c>
      <c r="G15" s="62" t="str">
        <f>"CAPSLAB-"&amp;_xlfn.XLOOKUP($C15,'invoice (2)'!$B:$B,'invoice (2)'!I:I,"ERR",0)</f>
        <v>CAPSLAB-Dragon Ball</v>
      </c>
      <c r="H15" s="44" t="s">
        <v>388</v>
      </c>
      <c r="J15" s="57" t="str">
        <f>'1C'!$AJ$1</f>
        <v>Capslab</v>
      </c>
      <c r="K15" s="98" t="s">
        <v>1880</v>
      </c>
      <c r="L15" s="150" t="s">
        <v>158</v>
      </c>
      <c r="M15" s="62"/>
      <c r="N15" s="62"/>
      <c r="O15" s="62" t="s">
        <v>1005</v>
      </c>
      <c r="P15" s="62" t="str">
        <f>_xlfn.XLOOKUP($C15,'invoice (2)'!$B:$B,'invoice (2)'!I:I,"ERR",0)</f>
        <v>Dragon Ball</v>
      </c>
      <c r="Q15" s="62" t="s">
        <v>2085</v>
      </c>
      <c r="R15" s="64"/>
      <c r="S15" s="62"/>
      <c r="T15" s="58" t="s">
        <v>15</v>
      </c>
      <c r="U15" s="58" t="s">
        <v>382</v>
      </c>
      <c r="V15" s="58">
        <v>18</v>
      </c>
      <c r="Y15" s="58"/>
      <c r="AA15" s="58"/>
      <c r="AC15" s="58"/>
      <c r="AE15" s="58"/>
      <c r="AG15" s="58"/>
      <c r="AT15" s="57">
        <f t="shared" si="1"/>
        <v>18</v>
      </c>
      <c r="AU15" s="154" t="s">
        <v>423</v>
      </c>
      <c r="AV15" s="56" t="str">
        <f t="shared" ca="1" si="11"/>
        <v>TEXTISS S.A.S; Zone d.Activite de l.Etang, 26780 Chateauneuf Du Rhone, France</v>
      </c>
      <c r="AW15" s="43" t="str">
        <f t="shared" ca="1" si="12"/>
        <v>Китай</v>
      </c>
      <c r="AX15" s="74">
        <f t="shared" si="13"/>
        <v>0.1</v>
      </c>
      <c r="AY15" s="43">
        <f t="shared" si="14"/>
        <v>0.15000000000000002</v>
      </c>
      <c r="AZ15" s="43">
        <f t="shared" si="15"/>
        <v>1.8</v>
      </c>
      <c r="BA15" s="43">
        <f t="shared" si="16"/>
        <v>2.7</v>
      </c>
      <c r="BC15" s="152" t="str">
        <f t="shared" si="17"/>
        <v>Требуются кол-во и цена</v>
      </c>
      <c r="BD15" s="45">
        <f>IF(A15&lt;&gt;"",IF(_xlfn.XLOOKUP(A15,'1C'!A:A,'1C'!A:A,0,0)&gt;0,1,0),"")</f>
        <v>0</v>
      </c>
      <c r="BE15" s="153">
        <f>IF(C15&lt;&gt;"",IF(_xlfn.XLOOKUP(TEXT(C15,"###"),'1C'!W:W,'1C'!D:D,0,0)&gt;0,0,1),"")</f>
        <v>1</v>
      </c>
      <c r="BF15" s="72" t="str">
        <f t="shared" si="18"/>
        <v>-</v>
      </c>
    </row>
    <row r="16" spans="1:59" ht="144" customHeight="1">
      <c r="A16" s="43" t="str">
        <f t="shared" si="10"/>
        <v>CL/DC/TAG/1/BATblack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88-287-09</v>
      </c>
      <c r="C16" s="145" t="s">
        <v>907</v>
      </c>
      <c r="D16" s="44" t="str">
        <f>_xlfn.XLOOKUP($C16,'invoice (2)'!$B:$B,'invoice (2)'!K:K,"ERR",0)</f>
        <v>DC Comics Batman</v>
      </c>
      <c r="E16" s="43" t="str">
        <f>IF(F16&lt;&gt;"",IFERROR(VLOOKUP(F16,Категории!A:B,2,0),""),"Требуется категория")</f>
        <v>Бейсболки</v>
      </c>
      <c r="F16" s="44" t="s">
        <v>327</v>
      </c>
      <c r="G16" s="62" t="str">
        <f>"CAPSLAB-"&amp;_xlfn.XLOOKUP($C16,'invoice (2)'!$B:$B,'invoice (2)'!I:I,"ERR",0)</f>
        <v>CAPSLAB-DC Comics</v>
      </c>
      <c r="H16" s="44" t="s">
        <v>388</v>
      </c>
      <c r="J16" s="57" t="str">
        <f>'1C'!$AJ$1</f>
        <v>Capslab</v>
      </c>
      <c r="K16" s="98" t="s">
        <v>1007</v>
      </c>
      <c r="L16" s="150" t="s">
        <v>53</v>
      </c>
      <c r="M16" s="62"/>
      <c r="N16" s="62"/>
      <c r="O16" s="62" t="s">
        <v>1005</v>
      </c>
      <c r="P16" s="62" t="str">
        <f>_xlfn.XLOOKUP($C16,'invoice (2)'!$B:$B,'invoice (2)'!I:I,"ERR",0)</f>
        <v>DC Comics</v>
      </c>
      <c r="Q16" s="62" t="s">
        <v>1068</v>
      </c>
      <c r="R16" s="64"/>
      <c r="S16" s="62"/>
      <c r="T16" s="58" t="s">
        <v>15</v>
      </c>
      <c r="U16" s="58" t="s">
        <v>382</v>
      </c>
      <c r="V16" s="58">
        <v>54</v>
      </c>
      <c r="Y16" s="58"/>
      <c r="AA16" s="58"/>
      <c r="AC16" s="58"/>
      <c r="AE16" s="58"/>
      <c r="AG16" s="58"/>
      <c r="AT16" s="57">
        <f t="shared" si="1"/>
        <v>54</v>
      </c>
      <c r="AU16" s="154" t="s">
        <v>423</v>
      </c>
      <c r="AV16" s="56" t="str">
        <f t="shared" ca="1" si="11"/>
        <v>TEXTISS S.A.S; Zone d.Activite de l.Etang, 26780 Chateauneuf Du Rhone, France</v>
      </c>
      <c r="AW16" s="43" t="str">
        <f t="shared" ca="1" si="12"/>
        <v>Китай</v>
      </c>
      <c r="AX16" s="74">
        <f t="shared" si="13"/>
        <v>0.1</v>
      </c>
      <c r="AY16" s="43">
        <f t="shared" si="14"/>
        <v>0.15000000000000002</v>
      </c>
      <c r="AZ16" s="43">
        <f t="shared" si="15"/>
        <v>5.4</v>
      </c>
      <c r="BA16" s="43">
        <f t="shared" si="16"/>
        <v>8.1000000000000014</v>
      </c>
      <c r="BC16" s="152" t="str">
        <f t="shared" si="17"/>
        <v>Требуются кол-во и цена</v>
      </c>
      <c r="BD16" s="45">
        <f>IF(A16&lt;&gt;"",IF(_xlfn.XLOOKUP(A16,'1C'!A:A,'1C'!A:A,0,0)&gt;0,1,0),"")</f>
        <v>0</v>
      </c>
      <c r="BE16" s="153">
        <f>IF(C16&lt;&gt;"",IF(_xlfn.XLOOKUP(TEXT(C16,"###"),'1C'!W:W,'1C'!D:D,0,0)&gt;0,0,1),"")</f>
        <v>1</v>
      </c>
      <c r="BF16" s="72" t="str">
        <f t="shared" si="18"/>
        <v>-</v>
      </c>
    </row>
    <row r="17" spans="1:58" ht="144" customHeight="1">
      <c r="A17" s="43" t="str">
        <f t="shared" si="10"/>
        <v>CL/DC/TAG/1/HARblack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88-288-09</v>
      </c>
      <c r="C17" s="145" t="s">
        <v>908</v>
      </c>
      <c r="D17" s="44" t="str">
        <f>_xlfn.XLOOKUP($C17,'invoice (2)'!$B:$B,'invoice (2)'!K:K,"ERR",0)</f>
        <v>DC Comics Harley Queen</v>
      </c>
      <c r="E17" s="43" t="str">
        <f>IF(F17&lt;&gt;"",IFERROR(VLOOKUP(F17,Категории!A:B,2,0),""),"Требуется категория")</f>
        <v>Бейсболки</v>
      </c>
      <c r="F17" s="44" t="s">
        <v>327</v>
      </c>
      <c r="G17" s="62" t="str">
        <f>"CAPSLAB-"&amp;_xlfn.XLOOKUP($C17,'invoice (2)'!$B:$B,'invoice (2)'!I:I,"ERR",0)</f>
        <v>CAPSLAB-DC Comics</v>
      </c>
      <c r="H17" s="44" t="s">
        <v>388</v>
      </c>
      <c r="J17" s="57" t="str">
        <f>'1C'!$AJ$1</f>
        <v>Capslab</v>
      </c>
      <c r="K17" s="98" t="s">
        <v>1007</v>
      </c>
      <c r="L17" s="150" t="s">
        <v>53</v>
      </c>
      <c r="M17" s="62"/>
      <c r="N17" s="62"/>
      <c r="O17" s="62" t="s">
        <v>1005</v>
      </c>
      <c r="P17" s="62" t="str">
        <f>_xlfn.XLOOKUP($C17,'invoice (2)'!$B:$B,'invoice (2)'!I:I,"ERR",0)</f>
        <v>DC Comics</v>
      </c>
      <c r="Q17" s="62" t="s">
        <v>1068</v>
      </c>
      <c r="R17" s="64"/>
      <c r="S17" s="62"/>
      <c r="T17" s="58" t="s">
        <v>15</v>
      </c>
      <c r="U17" s="58" t="s">
        <v>382</v>
      </c>
      <c r="V17" s="58">
        <v>54</v>
      </c>
      <c r="Y17" s="58"/>
      <c r="AA17" s="58"/>
      <c r="AC17" s="58"/>
      <c r="AE17" s="58"/>
      <c r="AG17" s="58"/>
      <c r="AT17" s="57">
        <f t="shared" si="1"/>
        <v>54</v>
      </c>
      <c r="AU17" s="154" t="s">
        <v>423</v>
      </c>
      <c r="AV17" s="56" t="str">
        <f t="shared" ca="1" si="11"/>
        <v>TEXTISS S.A.S; Zone d.Activite de l.Etang, 26780 Chateauneuf Du Rhone, France</v>
      </c>
      <c r="AW17" s="43" t="str">
        <f t="shared" ca="1" si="12"/>
        <v>Китай</v>
      </c>
      <c r="AX17" s="74">
        <f t="shared" si="13"/>
        <v>0.1</v>
      </c>
      <c r="AY17" s="43">
        <f t="shared" si="14"/>
        <v>0.15000000000000002</v>
      </c>
      <c r="AZ17" s="43">
        <f t="shared" si="15"/>
        <v>5.4</v>
      </c>
      <c r="BA17" s="43">
        <f t="shared" si="16"/>
        <v>8.1000000000000014</v>
      </c>
      <c r="BC17" s="152" t="str">
        <f t="shared" si="17"/>
        <v>Требуются кол-во и цена</v>
      </c>
      <c r="BD17" s="45">
        <f>IF(A17&lt;&gt;"",IF(_xlfn.XLOOKUP(A17,'1C'!A:A,'1C'!A:A,0,0)&gt;0,1,0),"")</f>
        <v>0</v>
      </c>
      <c r="BE17" s="153">
        <f>IF(C17&lt;&gt;"",IF(_xlfn.XLOOKUP(TEXT(C17,"###"),'1C'!W:W,'1C'!D:D,0,0)&gt;0,0,1),"")</f>
        <v>1</v>
      </c>
      <c r="BF17" s="72" t="str">
        <f t="shared" si="18"/>
        <v>-</v>
      </c>
    </row>
    <row r="18" spans="1:58" ht="144" customHeight="1">
      <c r="A18" s="43" t="str">
        <f t="shared" si="10"/>
        <v>CL/DC/TAG/1/JOKblack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88-289-09</v>
      </c>
      <c r="C18" s="145" t="s">
        <v>909</v>
      </c>
      <c r="D18" s="44" t="str">
        <f>_xlfn.XLOOKUP($C18,'invoice (2)'!$B:$B,'invoice (2)'!K:K,"ERR",0)</f>
        <v>DC Comics Joker</v>
      </c>
      <c r="E18" s="43" t="str">
        <f>IF(F18&lt;&gt;"",IFERROR(VLOOKUP(F18,Категории!A:B,2,0),""),"Требуется категория")</f>
        <v>Бейсболки</v>
      </c>
      <c r="F18" s="44" t="s">
        <v>327</v>
      </c>
      <c r="G18" s="62" t="str">
        <f>"CAPSLAB-"&amp;_xlfn.XLOOKUP($C18,'invoice (2)'!$B:$B,'invoice (2)'!I:I,"ERR",0)</f>
        <v>CAPSLAB-DC Comics</v>
      </c>
      <c r="H18" s="44" t="s">
        <v>388</v>
      </c>
      <c r="J18" s="57" t="str">
        <f>'1C'!$AJ$1</f>
        <v>Capslab</v>
      </c>
      <c r="K18" s="98" t="s">
        <v>1007</v>
      </c>
      <c r="L18" s="150" t="s">
        <v>53</v>
      </c>
      <c r="M18" s="62"/>
      <c r="N18" s="62"/>
      <c r="O18" s="62" t="s">
        <v>1005</v>
      </c>
      <c r="P18" s="62" t="str">
        <f>_xlfn.XLOOKUP($C18,'invoice (2)'!$B:$B,'invoice (2)'!I:I,"ERR",0)</f>
        <v>DC Comics</v>
      </c>
      <c r="Q18" s="62" t="s">
        <v>1068</v>
      </c>
      <c r="R18" s="64"/>
      <c r="S18" s="62"/>
      <c r="T18" s="58" t="s">
        <v>15</v>
      </c>
      <c r="U18" s="58" t="s">
        <v>382</v>
      </c>
      <c r="V18" s="58">
        <v>54</v>
      </c>
      <c r="Y18" s="58"/>
      <c r="AA18" s="58"/>
      <c r="AC18" s="58"/>
      <c r="AE18" s="58"/>
      <c r="AG18" s="58"/>
      <c r="AT18" s="57">
        <f t="shared" si="1"/>
        <v>54</v>
      </c>
      <c r="AU18" s="154" t="s">
        <v>423</v>
      </c>
      <c r="AV18" s="56" t="str">
        <f t="shared" ca="1" si="11"/>
        <v>TEXTISS S.A.S; Zone d.Activite de l.Etang, 26780 Chateauneuf Du Rhone, France</v>
      </c>
      <c r="AW18" s="43" t="str">
        <f t="shared" ca="1" si="12"/>
        <v>Китай</v>
      </c>
      <c r="AX18" s="74">
        <f t="shared" si="13"/>
        <v>0.1</v>
      </c>
      <c r="AY18" s="43">
        <f t="shared" si="14"/>
        <v>0.15000000000000002</v>
      </c>
      <c r="AZ18" s="43">
        <f t="shared" si="15"/>
        <v>5.4</v>
      </c>
      <c r="BA18" s="43">
        <f t="shared" si="16"/>
        <v>8.1000000000000014</v>
      </c>
      <c r="BC18" s="152" t="str">
        <f t="shared" si="17"/>
        <v>Требуются кол-во и цена</v>
      </c>
      <c r="BD18" s="45">
        <f>IF(A18&lt;&gt;"",IF(_xlfn.XLOOKUP(A18,'1C'!A:A,'1C'!A:A,0,0)&gt;0,1,0),"")</f>
        <v>0</v>
      </c>
      <c r="BE18" s="153">
        <f>IF(C18&lt;&gt;"",IF(_xlfn.XLOOKUP(TEXT(C18,"###"),'1C'!W:W,'1C'!D:D,0,0)&gt;0,0,1),"")</f>
        <v>1</v>
      </c>
      <c r="BF18" s="72" t="str">
        <f t="shared" si="18"/>
        <v>-</v>
      </c>
    </row>
    <row r="19" spans="1:58" ht="144" customHeight="1">
      <c r="A19" s="43" t="str">
        <f t="shared" si="10"/>
        <v>CL/DC2/1/MEM2black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88-290-09</v>
      </c>
      <c r="C19" s="145" t="s">
        <v>912</v>
      </c>
      <c r="D19" s="44" t="str">
        <f>_xlfn.XLOOKUP($C19,'invoice (2)'!$B:$B,'invoice (2)'!K:K,"ERR",0)</f>
        <v>DC Comics Batman and Robin</v>
      </c>
      <c r="E19" s="43" t="str">
        <f>IF(F19&lt;&gt;"",IFERROR(VLOOKUP(F19,Категории!A:B,2,0),""),"Требуется категория")</f>
        <v>Бейсболки</v>
      </c>
      <c r="F19" s="44" t="s">
        <v>356</v>
      </c>
      <c r="G19" s="62" t="str">
        <f>"CAPSLAB-"&amp;_xlfn.XLOOKUP($C19,'invoice (2)'!$B:$B,'invoice (2)'!I:I,"ERR",0)</f>
        <v>CAPSLAB-DC Comics</v>
      </c>
      <c r="H19" s="44" t="s">
        <v>388</v>
      </c>
      <c r="J19" s="59" t="str">
        <f>'1C'!$AJ$1</f>
        <v>Capslab</v>
      </c>
      <c r="K19" s="98" t="s">
        <v>1007</v>
      </c>
      <c r="L19" s="150" t="s">
        <v>53</v>
      </c>
      <c r="M19" s="62"/>
      <c r="N19" s="62"/>
      <c r="O19" s="62" t="s">
        <v>1005</v>
      </c>
      <c r="P19" s="62" t="str">
        <f>_xlfn.XLOOKUP($C19,'invoice (2)'!$B:$B,'invoice (2)'!I:I,"ERR",0)</f>
        <v>DC Comics</v>
      </c>
      <c r="Q19" s="62" t="s">
        <v>2084</v>
      </c>
      <c r="R19" s="64"/>
      <c r="S19" s="62" t="s">
        <v>43</v>
      </c>
      <c r="T19" s="58" t="s">
        <v>15</v>
      </c>
      <c r="U19" s="58" t="s">
        <v>382</v>
      </c>
      <c r="V19" s="58">
        <v>48</v>
      </c>
      <c r="Y19" s="58"/>
      <c r="AA19" s="58"/>
      <c r="AC19" s="58"/>
      <c r="AE19" s="58"/>
      <c r="AG19" s="58"/>
      <c r="AT19" s="57">
        <f t="shared" si="1"/>
        <v>48</v>
      </c>
      <c r="AU19" s="154" t="s">
        <v>423</v>
      </c>
      <c r="AV19" s="56" t="str">
        <f t="shared" ca="1" si="11"/>
        <v>TEXTISS S.A.S; Zone d.Activite de l.Etang, 26780 Chateauneuf Du Rhone, France</v>
      </c>
      <c r="AW19" s="43" t="str">
        <f t="shared" ca="1" si="12"/>
        <v>Китай</v>
      </c>
      <c r="AX19" s="74">
        <f t="shared" si="13"/>
        <v>0.1</v>
      </c>
      <c r="AY19" s="43">
        <f t="shared" si="14"/>
        <v>0.15000000000000002</v>
      </c>
      <c r="AZ19" s="43">
        <f t="shared" si="15"/>
        <v>4.8000000000000007</v>
      </c>
      <c r="BA19" s="43">
        <f t="shared" si="16"/>
        <v>7.2000000000000011</v>
      </c>
      <c r="BC19" s="152" t="str">
        <f t="shared" si="17"/>
        <v>Требуются кол-во и цена</v>
      </c>
      <c r="BD19" s="45">
        <f>IF(A19&lt;&gt;"",IF(_xlfn.XLOOKUP(A19,'1C'!A:A,'1C'!A:A,0,0)&gt;0,1,0),"")</f>
        <v>0</v>
      </c>
      <c r="BE19" s="153">
        <f>IF(C19&lt;&gt;"",IF(_xlfn.XLOOKUP(TEXT(C19,"###"),'1C'!W:W,'1C'!D:D,0,0)&gt;0,0,1),"")</f>
        <v>1</v>
      </c>
      <c r="BF19" s="72" t="str">
        <f t="shared" si="18"/>
        <v>-</v>
      </c>
    </row>
    <row r="20" spans="1:58" ht="144" customHeight="1">
      <c r="A20" s="43" t="str">
        <f t="shared" si="10"/>
        <v>CL/DC2/1/VIN1blue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88-291-78</v>
      </c>
      <c r="C20" s="145" t="s">
        <v>913</v>
      </c>
      <c r="D20" s="44" t="str">
        <f>_xlfn.XLOOKUP($C20,'invoice (2)'!$B:$B,'invoice (2)'!K:K,"ERR",0)</f>
        <v>Disney Mickey Mouse</v>
      </c>
      <c r="E20" s="43" t="str">
        <f>IF(F20&lt;&gt;"",IFERROR(VLOOKUP(F20,Категории!A:B,2,0),""),"Требуется категория")</f>
        <v>Бейсболки</v>
      </c>
      <c r="F20" s="44" t="s">
        <v>356</v>
      </c>
      <c r="G20" s="62" t="str">
        <f>"CAPSLAB-"&amp;_xlfn.XLOOKUP($C20,'invoice (2)'!$B:$B,'invoice (2)'!I:I,"ERR",0)</f>
        <v>CAPSLAB-Disney</v>
      </c>
      <c r="H20" s="44" t="s">
        <v>388</v>
      </c>
      <c r="J20" s="59" t="str">
        <f>'1C'!$AJ$1</f>
        <v>Capslab</v>
      </c>
      <c r="K20" s="98" t="s">
        <v>1026</v>
      </c>
      <c r="L20" s="150" t="s">
        <v>259</v>
      </c>
      <c r="M20" s="62"/>
      <c r="N20" s="62"/>
      <c r="O20" s="62" t="s">
        <v>1005</v>
      </c>
      <c r="P20" s="62" t="str">
        <f>_xlfn.XLOOKUP($C20,'invoice (2)'!$B:$B,'invoice (2)'!I:I,"ERR",0)</f>
        <v>Disney</v>
      </c>
      <c r="Q20" s="62" t="s">
        <v>2084</v>
      </c>
      <c r="R20" s="64"/>
      <c r="S20" s="62" t="s">
        <v>43</v>
      </c>
      <c r="T20" s="58" t="s">
        <v>15</v>
      </c>
      <c r="U20" s="58" t="s">
        <v>382</v>
      </c>
      <c r="V20" s="58">
        <v>30</v>
      </c>
      <c r="Y20" s="58"/>
      <c r="AA20" s="58"/>
      <c r="AC20" s="58"/>
      <c r="AE20" s="58"/>
      <c r="AG20" s="58"/>
      <c r="AT20" s="57">
        <f t="shared" si="1"/>
        <v>30</v>
      </c>
      <c r="AU20" s="154" t="s">
        <v>423</v>
      </c>
      <c r="AV20" s="56" t="str">
        <f t="shared" ca="1" si="11"/>
        <v>TEXTISS S.A.S; Zone d.Activite de l.Etang, 26780 Chateauneuf Du Rhone, France</v>
      </c>
      <c r="AW20" s="43" t="str">
        <f t="shared" ca="1" si="12"/>
        <v>Китай</v>
      </c>
      <c r="AX20" s="74">
        <f t="shared" si="13"/>
        <v>0.1</v>
      </c>
      <c r="AY20" s="43">
        <f t="shared" si="14"/>
        <v>0.15000000000000002</v>
      </c>
      <c r="AZ20" s="43">
        <f t="shared" si="15"/>
        <v>3</v>
      </c>
      <c r="BA20" s="43">
        <f t="shared" si="16"/>
        <v>4.5000000000000009</v>
      </c>
      <c r="BC20" s="152" t="str">
        <f t="shared" si="17"/>
        <v>Требуются кол-во и цена</v>
      </c>
      <c r="BD20" s="45">
        <f>IF(A20&lt;&gt;"",IF(_xlfn.XLOOKUP(A20,'1C'!A:A,'1C'!A:A,0,0)&gt;0,1,0),"")</f>
        <v>0</v>
      </c>
      <c r="BE20" s="153">
        <f>IF(C20&lt;&gt;"",IF(_xlfn.XLOOKUP(TEXT(C20,"###"),'1C'!W:W,'1C'!D:D,0,0)&gt;0,0,1),"")</f>
        <v>1</v>
      </c>
      <c r="BF20" s="72" t="str">
        <f t="shared" si="18"/>
        <v>-</v>
      </c>
    </row>
    <row r="21" spans="1:58" ht="144" customHeight="1">
      <c r="A21" s="43" t="str">
        <f t="shared" si="10"/>
        <v>CL/DC3/1/CAS/JKR2black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88-292-09</v>
      </c>
      <c r="C21" s="145" t="s">
        <v>914</v>
      </c>
      <c r="D21" s="44" t="str">
        <f>_xlfn.XLOOKUP($C21,'invoice (2)'!$B:$B,'invoice (2)'!K:K,"ERR",0)</f>
        <v>DC Comics Joker</v>
      </c>
      <c r="E21" s="43" t="str">
        <f>IF(F21&lt;&gt;"",IFERROR(VLOOKUP(F21,Категории!A:B,2,0),""),"Требуется категория")</f>
        <v>Бейсболки</v>
      </c>
      <c r="F21" s="44" t="s">
        <v>356</v>
      </c>
      <c r="G21" s="62" t="str">
        <f>"CAPSLAB-"&amp;_xlfn.XLOOKUP($C21,'invoice (2)'!$B:$B,'invoice (2)'!I:I,"ERR",0)</f>
        <v>CAPSLAB-DC Comics</v>
      </c>
      <c r="H21" s="44" t="s">
        <v>388</v>
      </c>
      <c r="J21" s="59" t="str">
        <f>'1C'!$AJ$1</f>
        <v>Capslab</v>
      </c>
      <c r="K21" s="98" t="s">
        <v>1007</v>
      </c>
      <c r="L21" s="150" t="s">
        <v>53</v>
      </c>
      <c r="M21" s="62"/>
      <c r="N21" s="62"/>
      <c r="O21" s="62" t="s">
        <v>1005</v>
      </c>
      <c r="P21" s="62" t="str">
        <f>_xlfn.XLOOKUP($C21,'invoice (2)'!$B:$B,'invoice (2)'!I:I,"ERR",0)</f>
        <v>DC Comics</v>
      </c>
      <c r="Q21" s="62" t="s">
        <v>2084</v>
      </c>
      <c r="R21" s="64"/>
      <c r="S21" s="62" t="s">
        <v>43</v>
      </c>
      <c r="T21" s="58" t="s">
        <v>15</v>
      </c>
      <c r="U21" s="58" t="s">
        <v>382</v>
      </c>
      <c r="V21" s="58">
        <v>102</v>
      </c>
      <c r="Y21" s="58"/>
      <c r="AA21" s="58"/>
      <c r="AC21" s="58"/>
      <c r="AE21" s="58"/>
      <c r="AG21" s="58"/>
      <c r="AT21" s="57">
        <f t="shared" si="1"/>
        <v>102</v>
      </c>
      <c r="AU21" s="154" t="s">
        <v>423</v>
      </c>
      <c r="AV21" s="56" t="str">
        <f t="shared" ca="1" si="11"/>
        <v>TEXTISS S.A.S; Zone d.Activite de l.Etang, 26780 Chateauneuf Du Rhone, France</v>
      </c>
      <c r="AW21" s="43" t="str">
        <f t="shared" ca="1" si="12"/>
        <v>Китай</v>
      </c>
      <c r="AX21" s="74">
        <f t="shared" si="13"/>
        <v>0.1</v>
      </c>
      <c r="AY21" s="43">
        <f t="shared" si="14"/>
        <v>0.15000000000000002</v>
      </c>
      <c r="AZ21" s="43">
        <f t="shared" si="15"/>
        <v>10.200000000000001</v>
      </c>
      <c r="BA21" s="43">
        <f t="shared" si="16"/>
        <v>15.300000000000002</v>
      </c>
      <c r="BC21" s="152" t="str">
        <f t="shared" si="17"/>
        <v>Требуются кол-во и цена</v>
      </c>
      <c r="BD21" s="45">
        <f>IF(A21&lt;&gt;"",IF(_xlfn.XLOOKUP(A21,'1C'!A:A,'1C'!A:A,0,0)&gt;0,1,0),"")</f>
        <v>0</v>
      </c>
      <c r="BE21" s="153">
        <f>IF(C21&lt;&gt;"",IF(_xlfn.XLOOKUP(TEXT(C21,"###"),'1C'!W:W,'1C'!D:D,0,0)&gt;0,0,1),"")</f>
        <v>1</v>
      </c>
      <c r="BF21" s="72" t="str">
        <f t="shared" si="18"/>
        <v>-</v>
      </c>
    </row>
    <row r="22" spans="1:58" ht="144" customHeight="1">
      <c r="A22" s="43" t="str">
        <f t="shared" si="10"/>
        <v>CL/DIS/1/DON2black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88-293-09</v>
      </c>
      <c r="C22" s="145" t="s">
        <v>917</v>
      </c>
      <c r="D22" s="44" t="str">
        <f>_xlfn.XLOOKUP($C22,'invoice (2)'!$B:$B,'invoice (2)'!K:K,"ERR",0)</f>
        <v>Disney Donald Duck</v>
      </c>
      <c r="E22" s="43" t="str">
        <f>IF(F22&lt;&gt;"",IFERROR(VLOOKUP(F22,Категории!A:B,2,0),""),"Требуется категория")</f>
        <v>Бейсболки</v>
      </c>
      <c r="F22" s="44" t="s">
        <v>356</v>
      </c>
      <c r="G22" s="62" t="str">
        <f>"CAPSLAB-"&amp;_xlfn.XLOOKUP($C22,'invoice (2)'!$B:$B,'invoice (2)'!I:I,"ERR",0)</f>
        <v>CAPSLAB-Disney</v>
      </c>
      <c r="H22" s="44" t="s">
        <v>388</v>
      </c>
      <c r="J22" s="59" t="str">
        <f>'1C'!$AJ$1</f>
        <v>Capslab</v>
      </c>
      <c r="K22" s="98" t="s">
        <v>1007</v>
      </c>
      <c r="L22" s="150" t="s">
        <v>53</v>
      </c>
      <c r="M22" s="62"/>
      <c r="N22" s="62"/>
      <c r="O22" s="62" t="s">
        <v>1005</v>
      </c>
      <c r="P22" s="62" t="str">
        <f>_xlfn.XLOOKUP($C22,'invoice (2)'!$B:$B,'invoice (2)'!I:I,"ERR",0)</f>
        <v>Disney</v>
      </c>
      <c r="Q22" s="62" t="s">
        <v>2084</v>
      </c>
      <c r="R22" s="64"/>
      <c r="S22" s="62" t="s">
        <v>43</v>
      </c>
      <c r="T22" s="58" t="s">
        <v>15</v>
      </c>
      <c r="U22" s="58" t="s">
        <v>382</v>
      </c>
      <c r="V22" s="58">
        <v>120</v>
      </c>
      <c r="Y22" s="58"/>
      <c r="AA22" s="58"/>
      <c r="AC22" s="58"/>
      <c r="AE22" s="58"/>
      <c r="AG22" s="58"/>
      <c r="AT22" s="57">
        <f t="shared" si="1"/>
        <v>120</v>
      </c>
      <c r="AU22" s="154" t="s">
        <v>423</v>
      </c>
      <c r="AV22" s="56" t="str">
        <f t="shared" ca="1" si="11"/>
        <v>TEXTISS S.A.S; Zone d.Activite de l.Etang, 26780 Chateauneuf Du Rhone, France</v>
      </c>
      <c r="AW22" s="43" t="str">
        <f t="shared" ca="1" si="12"/>
        <v>Китай</v>
      </c>
      <c r="AX22" s="74">
        <f t="shared" si="13"/>
        <v>0.1</v>
      </c>
      <c r="AY22" s="43">
        <f t="shared" si="14"/>
        <v>0.15000000000000002</v>
      </c>
      <c r="AZ22" s="43">
        <f t="shared" si="15"/>
        <v>12</v>
      </c>
      <c r="BA22" s="43">
        <f t="shared" si="16"/>
        <v>18.000000000000004</v>
      </c>
      <c r="BC22" s="152" t="str">
        <f t="shared" si="17"/>
        <v>Требуются кол-во и цена</v>
      </c>
      <c r="BD22" s="45">
        <f>IF(A22&lt;&gt;"",IF(_xlfn.XLOOKUP(A22,'1C'!A:A,'1C'!A:A,0,0)&gt;0,1,0),"")</f>
        <v>0</v>
      </c>
      <c r="BE22" s="153">
        <f>IF(C22&lt;&gt;"",IF(_xlfn.XLOOKUP(TEXT(C22,"###"),'1C'!W:W,'1C'!D:D,0,0)&gt;0,0,1),"")</f>
        <v>1</v>
      </c>
      <c r="BF22" s="72" t="str">
        <f t="shared" si="18"/>
        <v>-</v>
      </c>
    </row>
    <row r="23" spans="1:58" ht="144" customHeight="1">
      <c r="A23" s="43" t="str">
        <f t="shared" si="10"/>
        <v>CL/DIS/1/DUC2white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88-294-38</v>
      </c>
      <c r="C23" s="145" t="s">
        <v>918</v>
      </c>
      <c r="D23" s="44" t="str">
        <f>_xlfn.XLOOKUP($C23,'invoice (2)'!$B:$B,'invoice (2)'!K:K,"ERR",0)</f>
        <v>Looney Tunes Daffy Duck</v>
      </c>
      <c r="E23" s="43" t="str">
        <f>IF(F23&lt;&gt;"",IFERROR(VLOOKUP(F23,Категории!A:B,2,0),""),"Требуется категория")</f>
        <v>Бейсболки</v>
      </c>
      <c r="F23" s="44" t="s">
        <v>356</v>
      </c>
      <c r="G23" s="62" t="str">
        <f>"CAPSLAB-"&amp;_xlfn.XLOOKUP($C23,'invoice (2)'!$B:$B,'invoice (2)'!I:I,"ERR",0)</f>
        <v>CAPSLAB-Looney Tunes</v>
      </c>
      <c r="H23" s="44" t="s">
        <v>388</v>
      </c>
      <c r="J23" s="59" t="str">
        <f>'1C'!$AJ$1</f>
        <v>Capslab</v>
      </c>
      <c r="K23" s="98" t="s">
        <v>998</v>
      </c>
      <c r="L23" s="150" t="s">
        <v>116</v>
      </c>
      <c r="M23" s="62"/>
      <c r="N23" s="62"/>
      <c r="O23" s="62" t="s">
        <v>1005</v>
      </c>
      <c r="P23" s="62" t="str">
        <f>_xlfn.XLOOKUP($C23,'invoice (2)'!$B:$B,'invoice (2)'!I:I,"ERR",0)</f>
        <v>Looney Tunes</v>
      </c>
      <c r="Q23" s="62" t="s">
        <v>2084</v>
      </c>
      <c r="R23" s="64"/>
      <c r="S23" s="62" t="s">
        <v>43</v>
      </c>
      <c r="T23" s="58" t="s">
        <v>15</v>
      </c>
      <c r="U23" s="58" t="s">
        <v>382</v>
      </c>
      <c r="V23" s="58">
        <v>144</v>
      </c>
      <c r="Y23" s="58"/>
      <c r="AA23" s="58"/>
      <c r="AC23" s="58"/>
      <c r="AE23" s="58"/>
      <c r="AG23" s="58"/>
      <c r="AT23" s="59">
        <f t="shared" si="1"/>
        <v>144</v>
      </c>
      <c r="AU23" s="154" t="s">
        <v>423</v>
      </c>
      <c r="AV23" s="56" t="str">
        <f t="shared" ca="1" si="11"/>
        <v>TEXTISS S.A.S; Zone d.Activite de l.Etang, 26780 Chateauneuf Du Rhone, France</v>
      </c>
      <c r="AW23" s="43" t="str">
        <f t="shared" ca="1" si="12"/>
        <v>Китай</v>
      </c>
      <c r="AX23" s="74">
        <f t="shared" si="13"/>
        <v>0.1</v>
      </c>
      <c r="AY23" s="43">
        <f t="shared" si="14"/>
        <v>0.15000000000000002</v>
      </c>
      <c r="AZ23" s="43">
        <f t="shared" si="15"/>
        <v>14.4</v>
      </c>
      <c r="BA23" s="43">
        <f t="shared" si="16"/>
        <v>21.6</v>
      </c>
      <c r="BC23" s="152" t="str">
        <f t="shared" si="17"/>
        <v>Требуются кол-во и цена</v>
      </c>
      <c r="BD23" s="45">
        <f>IF(A23&lt;&gt;"",IF(_xlfn.XLOOKUP(A23,'1C'!A:A,'1C'!A:A,0,0)&gt;0,1,0),"")</f>
        <v>0</v>
      </c>
      <c r="BE23" s="153">
        <f>IF(C23&lt;&gt;"",IF(_xlfn.XLOOKUP(TEXT(C23,"###"),'1C'!W:W,'1C'!D:D,0,0)&gt;0,0,1),"")</f>
        <v>1</v>
      </c>
      <c r="BF23" s="72" t="str">
        <f t="shared" si="18"/>
        <v>-</v>
      </c>
    </row>
    <row r="24" spans="1:58" ht="144" customHeight="1">
      <c r="A24" s="43" t="str">
        <f t="shared" si="10"/>
        <v>CL/DIS/1/DUC3black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88-295-09</v>
      </c>
      <c r="C24" s="145" t="s">
        <v>919</v>
      </c>
      <c r="D24" s="44" t="str">
        <f>_xlfn.XLOOKUP($C24,'invoice (2)'!$B:$B,'invoice (2)'!K:K,"ERR",0)</f>
        <v>Looney Tunes Daffy Duck</v>
      </c>
      <c r="E24" s="43" t="str">
        <f>IF(F24&lt;&gt;"",IFERROR(VLOOKUP(F24,Категории!A:B,2,0),""),"Требуется категория")</f>
        <v>Бейсболки</v>
      </c>
      <c r="F24" s="44" t="s">
        <v>327</v>
      </c>
      <c r="G24" s="62" t="str">
        <f>"CAPSLAB-"&amp;_xlfn.XLOOKUP($C24,'invoice (2)'!$B:$B,'invoice (2)'!I:I,"ERR",0)</f>
        <v>CAPSLAB-Looney Tunes</v>
      </c>
      <c r="H24" s="44" t="s">
        <v>388</v>
      </c>
      <c r="J24" s="43" t="str">
        <f>'1C'!$AJ$1</f>
        <v>Capslab</v>
      </c>
      <c r="K24" s="98" t="s">
        <v>1007</v>
      </c>
      <c r="L24" s="150" t="s">
        <v>53</v>
      </c>
      <c r="M24" s="62"/>
      <c r="N24" s="62"/>
      <c r="O24" s="62" t="s">
        <v>1005</v>
      </c>
      <c r="P24" s="62" t="str">
        <f>_xlfn.XLOOKUP($C24,'invoice (2)'!$B:$B,'invoice (2)'!I:I,"ERR",0)</f>
        <v>Looney Tunes</v>
      </c>
      <c r="Q24" s="62" t="s">
        <v>1033</v>
      </c>
      <c r="R24" s="64"/>
      <c r="S24" s="62" t="s">
        <v>43</v>
      </c>
      <c r="T24" s="58" t="s">
        <v>15</v>
      </c>
      <c r="U24" s="58" t="s">
        <v>382</v>
      </c>
      <c r="V24" s="58">
        <v>120</v>
      </c>
      <c r="Y24" s="58"/>
      <c r="AA24" s="58"/>
      <c r="AC24" s="58"/>
      <c r="AE24" s="58"/>
      <c r="AG24" s="58"/>
      <c r="AT24" s="59">
        <f t="shared" si="1"/>
        <v>120</v>
      </c>
      <c r="AU24" s="154" t="s">
        <v>423</v>
      </c>
      <c r="AV24" s="56" t="str">
        <f t="shared" ca="1" si="11"/>
        <v>TEXTISS S.A.S; Zone d.Activite de l.Etang, 26780 Chateauneuf Du Rhone, France</v>
      </c>
      <c r="AW24" s="43" t="str">
        <f t="shared" ca="1" si="12"/>
        <v>Китай</v>
      </c>
      <c r="AX24" s="74">
        <f t="shared" si="13"/>
        <v>0.1</v>
      </c>
      <c r="AY24" s="43">
        <f t="shared" si="14"/>
        <v>0.15000000000000002</v>
      </c>
      <c r="AZ24" s="43">
        <f t="shared" si="15"/>
        <v>12</v>
      </c>
      <c r="BA24" s="43">
        <f t="shared" si="16"/>
        <v>18.000000000000004</v>
      </c>
      <c r="BC24" s="152" t="str">
        <f t="shared" si="17"/>
        <v>Требуются кол-во и цена</v>
      </c>
      <c r="BD24" s="45">
        <f>IF(A24&lt;&gt;"",IF(_xlfn.XLOOKUP(A24,'1C'!A:A,'1C'!A:A,0,0)&gt;0,1,0),"")</f>
        <v>0</v>
      </c>
      <c r="BE24" s="153">
        <f>IF(C24&lt;&gt;"",IF(_xlfn.XLOOKUP(TEXT(C24,"###"),'1C'!W:W,'1C'!D:D,0,0)&gt;0,0,1),"")</f>
        <v>1</v>
      </c>
      <c r="BF24" s="72" t="str">
        <f t="shared" si="18"/>
        <v>-</v>
      </c>
    </row>
    <row r="25" spans="1:58" ht="144" customHeight="1">
      <c r="A25" s="43" t="str">
        <f t="shared" si="10"/>
        <v>CL/DIS/TAG/1/MIC3black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88-296-09</v>
      </c>
      <c r="C25" s="145" t="s">
        <v>931</v>
      </c>
      <c r="D25" s="44" t="str">
        <f>_xlfn.XLOOKUP($C25,'invoice (2)'!$B:$B,'invoice (2)'!K:K,"ERR",0)</f>
        <v>Disney Mickey Mouse</v>
      </c>
      <c r="E25" s="43" t="str">
        <f>IF(F25&lt;&gt;"",IFERROR(VLOOKUP(F25,Категории!A:B,2,0),""),"Требуется категория")</f>
        <v>Бейсболки</v>
      </c>
      <c r="F25" s="44" t="s">
        <v>327</v>
      </c>
      <c r="G25" s="62" t="str">
        <f>"CAPSLAB-"&amp;_xlfn.XLOOKUP($C25,'invoice (2)'!$B:$B,'invoice (2)'!I:I,"ERR",0)</f>
        <v>CAPSLAB-Disney</v>
      </c>
      <c r="H25" s="44" t="s">
        <v>388</v>
      </c>
      <c r="J25" s="43" t="str">
        <f>'1C'!$AJ$1</f>
        <v>Capslab</v>
      </c>
      <c r="K25" s="98" t="s">
        <v>1007</v>
      </c>
      <c r="L25" s="151" t="s">
        <v>53</v>
      </c>
      <c r="M25" s="62"/>
      <c r="N25" s="62"/>
      <c r="O25" s="62" t="s">
        <v>1005</v>
      </c>
      <c r="P25" s="62" t="str">
        <f>_xlfn.XLOOKUP($C25,'invoice (2)'!$B:$B,'invoice (2)'!I:I,"ERR",0)</f>
        <v>Disney</v>
      </c>
      <c r="Q25" s="62" t="s">
        <v>1068</v>
      </c>
      <c r="R25" s="64"/>
      <c r="S25" s="62"/>
      <c r="T25" s="58" t="s">
        <v>15</v>
      </c>
      <c r="U25" s="58" t="s">
        <v>382</v>
      </c>
      <c r="V25" s="58">
        <v>42</v>
      </c>
      <c r="Y25" s="58"/>
      <c r="AA25" s="58"/>
      <c r="AC25" s="58"/>
      <c r="AE25" s="58"/>
      <c r="AG25" s="58"/>
      <c r="AT25" s="59">
        <f t="shared" si="1"/>
        <v>42</v>
      </c>
      <c r="AU25" s="154" t="s">
        <v>423</v>
      </c>
      <c r="AV25" s="56" t="str">
        <f t="shared" ca="1" si="11"/>
        <v>TEXTISS S.A.S; Zone d.Activite de l.Etang, 26780 Chateauneuf Du Rhone, France</v>
      </c>
      <c r="AW25" s="43" t="str">
        <f t="shared" ca="1" si="12"/>
        <v>Китай</v>
      </c>
      <c r="AX25" s="74">
        <f t="shared" si="13"/>
        <v>0.1</v>
      </c>
      <c r="AY25" s="43">
        <f t="shared" si="14"/>
        <v>0.15000000000000002</v>
      </c>
      <c r="AZ25" s="43">
        <f t="shared" si="15"/>
        <v>4.2</v>
      </c>
      <c r="BA25" s="43">
        <f t="shared" si="16"/>
        <v>6.3000000000000007</v>
      </c>
      <c r="BC25" s="152" t="str">
        <f t="shared" si="17"/>
        <v>Требуются кол-во и цена</v>
      </c>
      <c r="BD25" s="45">
        <f>IF(A25&lt;&gt;"",IF(_xlfn.XLOOKUP(A25,'1C'!A:A,'1C'!A:A,0,0)&gt;0,1,0),"")</f>
        <v>0</v>
      </c>
      <c r="BE25" s="153">
        <f>IF(C25&lt;&gt;"",IF(_xlfn.XLOOKUP(TEXT(C25,"###"),'1C'!W:W,'1C'!D:D,0,0)&gt;0,0,1),"")</f>
        <v>1</v>
      </c>
      <c r="BF25" s="72" t="str">
        <f t="shared" si="18"/>
        <v>-</v>
      </c>
    </row>
    <row r="26" spans="1:58" ht="144" customHeight="1">
      <c r="A26" s="43" t="str">
        <f t="shared" si="10"/>
        <v>CL/DIS/TAG/1/MIC4black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88-297-09</v>
      </c>
      <c r="C26" s="145" t="s">
        <v>932</v>
      </c>
      <c r="D26" s="44" t="str">
        <f>_xlfn.XLOOKUP($C26,'invoice (2)'!$B:$B,'invoice (2)'!K:K,"ERR",0)</f>
        <v>Disney Mickey Mouse</v>
      </c>
      <c r="E26" s="43" t="str">
        <f>IF(F26&lt;&gt;"",IFERROR(VLOOKUP(F26,Категории!A:B,2,0),""),"Требуется категория")</f>
        <v>Бейсболки</v>
      </c>
      <c r="F26" s="44" t="s">
        <v>327</v>
      </c>
      <c r="G26" s="62" t="str">
        <f>"CAPSLAB-"&amp;_xlfn.XLOOKUP($C26,'invoice (2)'!$B:$B,'invoice (2)'!I:I,"ERR",0)</f>
        <v>CAPSLAB-Disney</v>
      </c>
      <c r="H26" s="44" t="s">
        <v>388</v>
      </c>
      <c r="J26" s="43" t="str">
        <f>'1C'!$AJ$1</f>
        <v>Capslab</v>
      </c>
      <c r="K26" s="98" t="s">
        <v>1007</v>
      </c>
      <c r="L26" s="150" t="s">
        <v>53</v>
      </c>
      <c r="M26" s="62"/>
      <c r="N26" s="62"/>
      <c r="O26" s="62" t="s">
        <v>1005</v>
      </c>
      <c r="P26" s="62" t="str">
        <f>_xlfn.XLOOKUP($C26,'invoice (2)'!$B:$B,'invoice (2)'!I:I,"ERR",0)</f>
        <v>Disney</v>
      </c>
      <c r="Q26" s="62" t="s">
        <v>1068</v>
      </c>
      <c r="R26" s="64"/>
      <c r="S26" s="62"/>
      <c r="T26" s="58" t="s">
        <v>15</v>
      </c>
      <c r="U26" s="58" t="s">
        <v>382</v>
      </c>
      <c r="V26" s="58">
        <v>42</v>
      </c>
      <c r="Y26" s="58"/>
      <c r="AA26" s="58"/>
      <c r="AC26" s="58"/>
      <c r="AE26" s="58"/>
      <c r="AG26" s="58"/>
      <c r="AT26" s="59">
        <f t="shared" si="1"/>
        <v>42</v>
      </c>
      <c r="AU26" s="154" t="s">
        <v>423</v>
      </c>
      <c r="AV26" s="56" t="str">
        <f t="shared" ca="1" si="11"/>
        <v>TEXTISS S.A.S; Zone d.Activite de l.Etang, 26780 Chateauneuf Du Rhone, France</v>
      </c>
      <c r="AW26" s="43" t="str">
        <f t="shared" ca="1" si="12"/>
        <v>Китай</v>
      </c>
      <c r="AX26" s="74">
        <f t="shared" si="13"/>
        <v>0.1</v>
      </c>
      <c r="AY26" s="43">
        <f t="shared" si="14"/>
        <v>0.15000000000000002</v>
      </c>
      <c r="AZ26" s="43">
        <f t="shared" si="15"/>
        <v>4.2</v>
      </c>
      <c r="BA26" s="43">
        <f t="shared" si="16"/>
        <v>6.3000000000000007</v>
      </c>
      <c r="BC26" s="152" t="str">
        <f t="shared" si="17"/>
        <v>Требуются кол-во и цена</v>
      </c>
      <c r="BD26" s="45">
        <f>IF(A26&lt;&gt;"",IF(_xlfn.XLOOKUP(A26,'1C'!A:A,'1C'!A:A,0,0)&gt;0,1,0),"")</f>
        <v>0</v>
      </c>
      <c r="BE26" s="153">
        <f>IF(C26&lt;&gt;"",IF(_xlfn.XLOOKUP(TEXT(C26,"###"),'1C'!W:W,'1C'!D:D,0,0)&gt;0,0,1),"")</f>
        <v>1</v>
      </c>
      <c r="BF26" s="72" t="str">
        <f t="shared" si="18"/>
        <v>-</v>
      </c>
    </row>
    <row r="27" spans="1:58" ht="144" customHeight="1">
      <c r="A27" s="43" t="str">
        <f t="shared" si="10"/>
        <v>CL/DIS/TAG/1/SCR1black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88-298-09</v>
      </c>
      <c r="C27" s="145" t="s">
        <v>933</v>
      </c>
      <c r="D27" s="44" t="str">
        <f>_xlfn.XLOOKUP($C27,'invoice (2)'!$B:$B,'invoice (2)'!K:K,"ERR",0)</f>
        <v>Disney Scrooge McDuck</v>
      </c>
      <c r="E27" s="43" t="str">
        <f>IF(F27&lt;&gt;"",IFERROR(VLOOKUP(F27,Категории!A:B,2,0),""),"Требуется категория")</f>
        <v>Бейсболки</v>
      </c>
      <c r="F27" s="44" t="s">
        <v>327</v>
      </c>
      <c r="G27" s="62" t="str">
        <f>"CAPSLAB-"&amp;_xlfn.XLOOKUP($C27,'invoice (2)'!$B:$B,'invoice (2)'!I:I,"ERR",0)</f>
        <v>CAPSLAB-Disney</v>
      </c>
      <c r="H27" s="44" t="s">
        <v>388</v>
      </c>
      <c r="J27" s="43" t="str">
        <f>'1C'!$AJ$1</f>
        <v>Capslab</v>
      </c>
      <c r="K27" s="98" t="s">
        <v>1007</v>
      </c>
      <c r="L27" s="150" t="s">
        <v>53</v>
      </c>
      <c r="M27" s="62"/>
      <c r="N27" s="62"/>
      <c r="O27" s="62" t="s">
        <v>1005</v>
      </c>
      <c r="P27" s="62" t="str">
        <f>_xlfn.XLOOKUP($C27,'invoice (2)'!$B:$B,'invoice (2)'!I:I,"ERR",0)</f>
        <v>Disney</v>
      </c>
      <c r="Q27" s="62" t="s">
        <v>1068</v>
      </c>
      <c r="R27" s="64"/>
      <c r="S27" s="62"/>
      <c r="T27" s="58" t="s">
        <v>15</v>
      </c>
      <c r="U27" s="58" t="s">
        <v>382</v>
      </c>
      <c r="V27" s="58">
        <v>60</v>
      </c>
      <c r="Y27" s="58"/>
      <c r="AA27" s="58"/>
      <c r="AC27" s="58"/>
      <c r="AE27" s="58"/>
      <c r="AG27" s="58"/>
      <c r="AT27" s="59">
        <f t="shared" si="1"/>
        <v>60</v>
      </c>
      <c r="AU27" s="154" t="s">
        <v>423</v>
      </c>
      <c r="AV27" s="56" t="str">
        <f t="shared" ca="1" si="11"/>
        <v>TEXTISS S.A.S; Zone d.Activite de l.Etang, 26780 Chateauneuf Du Rhone, France</v>
      </c>
      <c r="AW27" s="43" t="str">
        <f t="shared" ca="1" si="12"/>
        <v>Китай</v>
      </c>
      <c r="AX27" s="74">
        <f t="shared" si="13"/>
        <v>0.1</v>
      </c>
      <c r="AY27" s="43">
        <f t="shared" si="14"/>
        <v>0.15000000000000002</v>
      </c>
      <c r="AZ27" s="43">
        <f t="shared" si="15"/>
        <v>6</v>
      </c>
      <c r="BA27" s="43">
        <f t="shared" si="16"/>
        <v>9.0000000000000018</v>
      </c>
      <c r="BC27" s="152" t="str">
        <f t="shared" si="17"/>
        <v>Требуются кол-во и цена</v>
      </c>
      <c r="BD27" s="45">
        <f>IF(A27&lt;&gt;"",IF(_xlfn.XLOOKUP(A27,'1C'!A:A,'1C'!A:A,0,0)&gt;0,1,0),"")</f>
        <v>0</v>
      </c>
      <c r="BE27" s="153">
        <f>IF(C27&lt;&gt;"",IF(_xlfn.XLOOKUP(TEXT(C27,"###"),'1C'!W:W,'1C'!D:D,0,0)&gt;0,0,1),"")</f>
        <v>1</v>
      </c>
      <c r="BF27" s="72" t="str">
        <f t="shared" si="18"/>
        <v>-</v>
      </c>
    </row>
    <row r="28" spans="1:58" ht="144" customHeight="1">
      <c r="A28" s="43" t="str">
        <f t="shared" si="10"/>
        <v>CL/DIS/TAG/1/SCR2black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88-299-09</v>
      </c>
      <c r="C28" s="145" t="s">
        <v>934</v>
      </c>
      <c r="D28" s="44" t="str">
        <f>_xlfn.XLOOKUP($C28,'invoice (2)'!$B:$B,'invoice (2)'!K:K,"ERR",0)</f>
        <v>Disney Scrooge McDuck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2" t="str">
        <f>"CAPSLAB-"&amp;_xlfn.XLOOKUP($C28,'invoice (2)'!$B:$B,'invoice (2)'!I:I,"ERR",0)</f>
        <v>CAPSLAB-Disney</v>
      </c>
      <c r="H28" s="44" t="s">
        <v>388</v>
      </c>
      <c r="J28" s="43" t="str">
        <f>'1C'!$AJ$1</f>
        <v>Capslab</v>
      </c>
      <c r="K28" s="98" t="s">
        <v>1007</v>
      </c>
      <c r="L28" s="150" t="s">
        <v>53</v>
      </c>
      <c r="M28" s="62"/>
      <c r="N28" s="62"/>
      <c r="O28" s="62" t="s">
        <v>1005</v>
      </c>
      <c r="P28" s="62" t="str">
        <f>_xlfn.XLOOKUP($C28,'invoice (2)'!$B:$B,'invoice (2)'!I:I,"ERR",0)</f>
        <v>Disney</v>
      </c>
      <c r="Q28" s="62" t="s">
        <v>1110</v>
      </c>
      <c r="R28" s="64"/>
      <c r="S28" s="62"/>
      <c r="T28" s="58" t="s">
        <v>15</v>
      </c>
      <c r="U28" s="58" t="s">
        <v>382</v>
      </c>
      <c r="V28" s="58">
        <v>120</v>
      </c>
      <c r="Y28" s="58"/>
      <c r="AA28" s="58"/>
      <c r="AC28" s="58"/>
      <c r="AE28" s="58"/>
      <c r="AG28" s="58"/>
      <c r="AT28" s="59">
        <f t="shared" si="1"/>
        <v>120</v>
      </c>
      <c r="AU28" s="154" t="s">
        <v>423</v>
      </c>
      <c r="AV28" s="56" t="str">
        <f t="shared" ca="1" si="11"/>
        <v>TEXTISS S.A.S; Zone d.Activite de l.Etang, 26780 Chateauneuf Du Rhone, France</v>
      </c>
      <c r="AW28" s="43" t="str">
        <f t="shared" ca="1" si="12"/>
        <v>Китай</v>
      </c>
      <c r="AX28" s="74">
        <f t="shared" si="13"/>
        <v>0.1</v>
      </c>
      <c r="AY28" s="43">
        <f t="shared" si="14"/>
        <v>0.15000000000000002</v>
      </c>
      <c r="AZ28" s="43">
        <f t="shared" si="15"/>
        <v>12</v>
      </c>
      <c r="BA28" s="43">
        <f t="shared" si="16"/>
        <v>18.000000000000004</v>
      </c>
      <c r="BC28" s="152" t="str">
        <f t="shared" si="17"/>
        <v>Требуются кол-во и цена</v>
      </c>
      <c r="BD28" s="45">
        <f>IF(A28&lt;&gt;"",IF(_xlfn.XLOOKUP(A28,'1C'!A:A,'1C'!A:A,0,0)&gt;0,1,0),"")</f>
        <v>0</v>
      </c>
      <c r="BE28" s="153">
        <f>IF(C28&lt;&gt;"",IF(_xlfn.XLOOKUP(TEXT(C28,"###"),'1C'!W:W,'1C'!D:D,0,0)&gt;0,0,1),"")</f>
        <v>1</v>
      </c>
      <c r="BF28" s="72" t="str">
        <f t="shared" si="18"/>
        <v>-</v>
      </c>
    </row>
    <row r="29" spans="1:58" ht="144" customHeight="1">
      <c r="A29" s="43" t="str">
        <f t="shared" si="10"/>
        <v>CL/DIS/TAG/1/SCR3black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88-300-09</v>
      </c>
      <c r="C29" s="145" t="s">
        <v>935</v>
      </c>
      <c r="D29" s="44" t="str">
        <f>_xlfn.XLOOKUP($C29,'invoice (2)'!$B:$B,'invoice (2)'!K:K,"ERR",0)</f>
        <v>Disney Scrooge McDuck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2" t="str">
        <f>"CAPSLAB-"&amp;_xlfn.XLOOKUP($C29,'invoice (2)'!$B:$B,'invoice (2)'!I:I,"ERR",0)</f>
        <v>CAPSLAB-Disney</v>
      </c>
      <c r="H29" s="44" t="s">
        <v>388</v>
      </c>
      <c r="J29" s="43" t="str">
        <f>'1C'!$AJ$1</f>
        <v>Capslab</v>
      </c>
      <c r="K29" s="98" t="s">
        <v>1007</v>
      </c>
      <c r="L29" s="150" t="s">
        <v>53</v>
      </c>
      <c r="M29" s="65"/>
      <c r="N29" s="62"/>
      <c r="O29" s="62" t="s">
        <v>1005</v>
      </c>
      <c r="P29" s="62" t="str">
        <f>_xlfn.XLOOKUP($C29,'invoice (2)'!$B:$B,'invoice (2)'!I:I,"ERR",0)</f>
        <v>Disney</v>
      </c>
      <c r="Q29" s="62" t="s">
        <v>1110</v>
      </c>
      <c r="R29" s="64"/>
      <c r="S29" s="62"/>
      <c r="T29" s="58" t="s">
        <v>15</v>
      </c>
      <c r="U29" s="58" t="s">
        <v>382</v>
      </c>
      <c r="V29" s="58">
        <v>96</v>
      </c>
      <c r="Y29" s="58"/>
      <c r="AA29" s="58"/>
      <c r="AC29" s="58"/>
      <c r="AE29" s="58"/>
      <c r="AG29" s="58"/>
      <c r="AT29" s="59">
        <f t="shared" si="1"/>
        <v>96</v>
      </c>
      <c r="AU29" s="154" t="s">
        <v>423</v>
      </c>
      <c r="AV29" s="56" t="str">
        <f t="shared" ca="1" si="11"/>
        <v>TEXTISS S.A.S; Zone d.Activite de l.Etang, 26780 Chateauneuf Du Rhone, France</v>
      </c>
      <c r="AW29" s="43" t="str">
        <f t="shared" ca="1" si="12"/>
        <v>Китай</v>
      </c>
      <c r="AX29" s="74">
        <f t="shared" si="13"/>
        <v>0.1</v>
      </c>
      <c r="AY29" s="43">
        <f t="shared" si="14"/>
        <v>0.15000000000000002</v>
      </c>
      <c r="AZ29" s="43">
        <f t="shared" si="15"/>
        <v>9.6000000000000014</v>
      </c>
      <c r="BA29" s="43">
        <f t="shared" si="16"/>
        <v>14.400000000000002</v>
      </c>
      <c r="BC29" s="152" t="str">
        <f t="shared" si="17"/>
        <v>Требуются кол-во и цена</v>
      </c>
      <c r="BD29" s="45">
        <f>IF(A29&lt;&gt;"",IF(_xlfn.XLOOKUP(A29,'1C'!A:A,'1C'!A:A,0,0)&gt;0,1,0),"")</f>
        <v>0</v>
      </c>
      <c r="BE29" s="153">
        <f>IF(C29&lt;&gt;"",IF(_xlfn.XLOOKUP(TEXT(C29,"###"),'1C'!W:W,'1C'!D:D,0,0)&gt;0,0,1),"")</f>
        <v>1</v>
      </c>
      <c r="BF29" s="72" t="str">
        <f t="shared" si="18"/>
        <v>-</v>
      </c>
    </row>
    <row r="30" spans="1:58" ht="144" customHeight="1">
      <c r="A30" s="43" t="str">
        <f t="shared" si="10"/>
        <v>CL/DIS/TAG/1/WHIblack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88-301-09</v>
      </c>
      <c r="C30" s="145" t="s">
        <v>936</v>
      </c>
      <c r="D30" s="44" t="str">
        <f>_xlfn.XLOOKUP($C30,'invoice (2)'!$B:$B,'invoice (2)'!K:K,"ERR",0)</f>
        <v>Disney Snow White</v>
      </c>
      <c r="E30" s="43" t="str">
        <f>IF(F30&lt;&gt;"",IFERROR(VLOOKUP(F30,Категории!A:B,2,0),""),"Требуется категория")</f>
        <v>Бейсболки</v>
      </c>
      <c r="F30" s="44" t="s">
        <v>327</v>
      </c>
      <c r="G30" s="62" t="str">
        <f>"CAPSLAB-"&amp;_xlfn.XLOOKUP($C30,'invoice (2)'!$B:$B,'invoice (2)'!I:I,"ERR",0)</f>
        <v>CAPSLAB-Disney</v>
      </c>
      <c r="H30" s="44" t="s">
        <v>388</v>
      </c>
      <c r="J30" s="43" t="str">
        <f>'1C'!$AJ$1</f>
        <v>Capslab</v>
      </c>
      <c r="K30" s="98" t="s">
        <v>1007</v>
      </c>
      <c r="L30" s="150" t="s">
        <v>53</v>
      </c>
      <c r="M30" s="65"/>
      <c r="N30" s="62"/>
      <c r="O30" s="62" t="s">
        <v>1005</v>
      </c>
      <c r="P30" s="62" t="str">
        <f>_xlfn.XLOOKUP($C30,'invoice (2)'!$B:$B,'invoice (2)'!I:I,"ERR",0)</f>
        <v>Disney</v>
      </c>
      <c r="Q30" s="62" t="s">
        <v>1068</v>
      </c>
      <c r="R30" s="64"/>
      <c r="S30" s="62"/>
      <c r="T30" s="58" t="s">
        <v>15</v>
      </c>
      <c r="U30" s="58" t="s">
        <v>382</v>
      </c>
      <c r="V30" s="58">
        <v>60</v>
      </c>
      <c r="Y30" s="58"/>
      <c r="AA30" s="58"/>
      <c r="AC30" s="58"/>
      <c r="AE30" s="58"/>
      <c r="AG30" s="58"/>
      <c r="AT30" s="59">
        <f t="shared" si="1"/>
        <v>60</v>
      </c>
      <c r="AU30" s="154" t="s">
        <v>423</v>
      </c>
      <c r="AV30" s="56" t="str">
        <f t="shared" ca="1" si="11"/>
        <v>TEXTISS S.A.S; Zone d.Activite de l.Etang, 26780 Chateauneuf Du Rhone, France</v>
      </c>
      <c r="AW30" s="43" t="str">
        <f t="shared" ca="1" si="12"/>
        <v>Китай</v>
      </c>
      <c r="AX30" s="74">
        <f t="shared" si="13"/>
        <v>0.1</v>
      </c>
      <c r="AY30" s="43">
        <f t="shared" si="14"/>
        <v>0.15000000000000002</v>
      </c>
      <c r="AZ30" s="43">
        <f t="shared" si="15"/>
        <v>6</v>
      </c>
      <c r="BA30" s="43">
        <f t="shared" si="16"/>
        <v>9.0000000000000018</v>
      </c>
      <c r="BC30" s="152" t="str">
        <f t="shared" si="17"/>
        <v>Требуются кол-во и цена</v>
      </c>
      <c r="BD30" s="45">
        <f>IF(A30&lt;&gt;"",IF(_xlfn.XLOOKUP(A30,'1C'!A:A,'1C'!A:A,0,0)&gt;0,1,0),"")</f>
        <v>0</v>
      </c>
      <c r="BE30" s="153">
        <f>IF(C30&lt;&gt;"",IF(_xlfn.XLOOKUP(TEXT(C30,"###"),'1C'!W:W,'1C'!D:D,0,0)&gt;0,0,1),"")</f>
        <v>1</v>
      </c>
      <c r="BF30" s="72" t="str">
        <f t="shared" si="18"/>
        <v>-</v>
      </c>
    </row>
    <row r="31" spans="1:58" ht="144" customHeight="1">
      <c r="A31" s="43" t="str">
        <f t="shared" si="10"/>
        <v>CL/LOO/1/SAM1black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88-302-09</v>
      </c>
      <c r="C31" s="145" t="s">
        <v>940</v>
      </c>
      <c r="D31" s="44" t="str">
        <f>_xlfn.XLOOKUP($C31,'invoice (2)'!$B:$B,'invoice (2)'!K:K,"ERR",0)</f>
        <v>Looney Tunes Yosemite Sam</v>
      </c>
      <c r="E31" s="43" t="str">
        <f>IF(F31&lt;&gt;"",IFERROR(VLOOKUP(F31,Категории!A:B,2,0),""),"Требуется категория")</f>
        <v>Бейсболки</v>
      </c>
      <c r="F31" s="44" t="s">
        <v>356</v>
      </c>
      <c r="G31" s="62" t="str">
        <f>"CAPSLAB-"&amp;_xlfn.XLOOKUP($C31,'invoice (2)'!$B:$B,'invoice (2)'!I:I,"ERR",0)</f>
        <v>CAPSLAB-Looney Tunes</v>
      </c>
      <c r="H31" s="44" t="s">
        <v>388</v>
      </c>
      <c r="J31" s="43" t="str">
        <f>'1C'!$AJ$1</f>
        <v>Capslab</v>
      </c>
      <c r="K31" s="98" t="s">
        <v>1007</v>
      </c>
      <c r="L31" s="151" t="s">
        <v>53</v>
      </c>
      <c r="M31" s="65"/>
      <c r="N31" s="62"/>
      <c r="O31" s="62" t="s">
        <v>1005</v>
      </c>
      <c r="P31" s="62" t="str">
        <f>_xlfn.XLOOKUP($C31,'invoice (2)'!$B:$B,'invoice (2)'!I:I,"ERR",0)</f>
        <v>Looney Tunes</v>
      </c>
      <c r="Q31" s="62" t="s">
        <v>2084</v>
      </c>
      <c r="R31" s="64"/>
      <c r="S31" s="62" t="s">
        <v>43</v>
      </c>
      <c r="T31" s="58" t="s">
        <v>15</v>
      </c>
      <c r="U31" s="58" t="s">
        <v>382</v>
      </c>
      <c r="V31" s="58">
        <v>84</v>
      </c>
      <c r="Y31" s="58"/>
      <c r="AA31" s="58"/>
      <c r="AC31" s="58"/>
      <c r="AE31" s="58"/>
      <c r="AG31" s="58"/>
      <c r="AT31" s="59">
        <f t="shared" si="1"/>
        <v>84</v>
      </c>
      <c r="AU31" s="154" t="s">
        <v>423</v>
      </c>
      <c r="AV31" s="56" t="str">
        <f t="shared" ca="1" si="11"/>
        <v>TEXTISS S.A.S; Zone d.Activite de l.Etang, 26780 Chateauneuf Du Rhone, France</v>
      </c>
      <c r="AW31" s="43" t="str">
        <f t="shared" ca="1" si="12"/>
        <v>Китай</v>
      </c>
      <c r="AX31" s="74">
        <f t="shared" si="13"/>
        <v>0.1</v>
      </c>
      <c r="AY31" s="43">
        <f t="shared" si="14"/>
        <v>0.15000000000000002</v>
      </c>
      <c r="AZ31" s="43">
        <f t="shared" si="15"/>
        <v>8.4</v>
      </c>
      <c r="BA31" s="43">
        <f t="shared" si="16"/>
        <v>12.600000000000001</v>
      </c>
      <c r="BC31" s="152" t="str">
        <f t="shared" si="17"/>
        <v>Требуются кол-во и цена</v>
      </c>
      <c r="BD31" s="45">
        <f>IF(A31&lt;&gt;"",IF(_xlfn.XLOOKUP(A31,'1C'!A:A,'1C'!A:A,0,0)&gt;0,1,0),"")</f>
        <v>0</v>
      </c>
      <c r="BE31" s="153">
        <f>IF(C31&lt;&gt;"",IF(_xlfn.XLOOKUP(TEXT(C31,"###"),'1C'!W:W,'1C'!D:D,0,0)&gt;0,0,1),"")</f>
        <v>1</v>
      </c>
      <c r="BF31" s="72" t="str">
        <f t="shared" si="18"/>
        <v>-</v>
      </c>
    </row>
    <row r="32" spans="1:58" ht="108" customHeight="1">
      <c r="A32" s="43" t="str">
        <f t="shared" si="10"/>
        <v>CL/LOO2/1/TVG1brown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88-303-66</v>
      </c>
      <c r="C32" s="145" t="s">
        <v>945</v>
      </c>
      <c r="D32" s="44" t="str">
        <f>_xlfn.XLOOKUP($C32,'invoice (2)'!$B:$B,'invoice (2)'!K:K,"ERR",0)</f>
        <v>Looney Tunes Tweety Pie</v>
      </c>
      <c r="E32" s="43" t="str">
        <f>IF(F32&lt;&gt;"",IFERROR(VLOOKUP(F32,Категории!A:B,2,0),""),"Требуется категория")</f>
        <v>Бейсболки</v>
      </c>
      <c r="F32" s="44" t="s">
        <v>356</v>
      </c>
      <c r="G32" s="62" t="str">
        <f>"CAPSLAB-"&amp;_xlfn.XLOOKUP($C32,'invoice (2)'!$B:$B,'invoice (2)'!I:I,"ERR",0)</f>
        <v>CAPSLAB-Looney Tunes</v>
      </c>
      <c r="H32" s="44" t="s">
        <v>388</v>
      </c>
      <c r="J32" s="43" t="str">
        <f>'1C'!$AJ$1</f>
        <v>Capslab</v>
      </c>
      <c r="K32" s="98" t="s">
        <v>1390</v>
      </c>
      <c r="L32" s="150" t="s">
        <v>166</v>
      </c>
      <c r="M32" s="65"/>
      <c r="N32" s="62"/>
      <c r="O32" s="62" t="s">
        <v>1005</v>
      </c>
      <c r="P32" s="62" t="str">
        <f>_xlfn.XLOOKUP($C32,'invoice (2)'!$B:$B,'invoice (2)'!I:I,"ERR",0)</f>
        <v>Looney Tunes</v>
      </c>
      <c r="Q32" s="62" t="s">
        <v>2084</v>
      </c>
      <c r="R32" s="64"/>
      <c r="S32" s="62" t="s">
        <v>43</v>
      </c>
      <c r="T32" s="58" t="s">
        <v>15</v>
      </c>
      <c r="U32" s="58" t="s">
        <v>382</v>
      </c>
      <c r="V32" s="58">
        <v>30</v>
      </c>
      <c r="Y32" s="58"/>
      <c r="AA32" s="58"/>
      <c r="AC32" s="58"/>
      <c r="AE32" s="58"/>
      <c r="AG32" s="58"/>
      <c r="AT32" s="59">
        <f t="shared" si="1"/>
        <v>30</v>
      </c>
      <c r="AU32" s="154" t="s">
        <v>423</v>
      </c>
      <c r="AV32" s="56" t="str">
        <f t="shared" ca="1" si="11"/>
        <v>TEXTISS S.A.S; Zone d.Activite de l.Etang, 26780 Chateauneuf Du Rhone, France</v>
      </c>
      <c r="AW32" s="43" t="str">
        <f t="shared" ca="1" si="12"/>
        <v>Китай</v>
      </c>
      <c r="AX32" s="74">
        <f t="shared" si="13"/>
        <v>0.1</v>
      </c>
      <c r="AY32" s="43">
        <f t="shared" si="14"/>
        <v>0.15000000000000002</v>
      </c>
      <c r="AZ32" s="43">
        <f t="shared" si="15"/>
        <v>3</v>
      </c>
      <c r="BA32" s="43">
        <f t="shared" si="16"/>
        <v>4.5000000000000009</v>
      </c>
      <c r="BC32" s="152" t="str">
        <f t="shared" si="17"/>
        <v>Требуются кол-во и цена</v>
      </c>
      <c r="BD32" s="45">
        <f>IF(A32&lt;&gt;"",IF(_xlfn.XLOOKUP(A32,'1C'!A:A,'1C'!A:A,0,0)&gt;0,1,0),"")</f>
        <v>0</v>
      </c>
      <c r="BE32" s="153">
        <f>IF(C32&lt;&gt;"",IF(_xlfn.XLOOKUP(TEXT(C32,"###"),'1C'!W:W,'1C'!D:D,0,0)&gt;0,0,1),"")</f>
        <v>1</v>
      </c>
      <c r="BF32" s="72" t="str">
        <f t="shared" si="18"/>
        <v>-</v>
      </c>
    </row>
    <row r="33" spans="1:58" ht="144" customHeight="1">
      <c r="A33" s="43" t="str">
        <f t="shared" si="10"/>
        <v>CL/LOO3/1/DAF1red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88-304-72</v>
      </c>
      <c r="C33" s="145" t="s">
        <v>948</v>
      </c>
      <c r="D33" s="44" t="str">
        <f>_xlfn.XLOOKUP($C33,'invoice (2)'!$B:$B,'invoice (2)'!K:K,"ERR",0)</f>
        <v>Looney Tunes Daffy Duck</v>
      </c>
      <c r="E33" s="43" t="str">
        <f>IF(F33&lt;&gt;"",IFERROR(VLOOKUP(F33,Категории!A:B,2,0),""),"Требуется категория")</f>
        <v>Бейсболки</v>
      </c>
      <c r="F33" s="44" t="s">
        <v>356</v>
      </c>
      <c r="G33" s="62" t="str">
        <f>"CAPSLAB-"&amp;_xlfn.XLOOKUP($C33,'invoice (2)'!$B:$B,'invoice (2)'!I:I,"ERR",0)</f>
        <v>CAPSLAB-Looney Tunes</v>
      </c>
      <c r="H33" s="44" t="s">
        <v>388</v>
      </c>
      <c r="J33" s="43" t="str">
        <f>'1C'!$AJ$1</f>
        <v>Capslab</v>
      </c>
      <c r="K33" s="98" t="s">
        <v>1225</v>
      </c>
      <c r="L33" s="151" t="s">
        <v>186</v>
      </c>
      <c r="M33" s="65"/>
      <c r="N33" s="62"/>
      <c r="O33" s="62" t="s">
        <v>1005</v>
      </c>
      <c r="P33" s="62" t="str">
        <f>_xlfn.XLOOKUP($C33,'invoice (2)'!$B:$B,'invoice (2)'!I:I,"ERR",0)</f>
        <v>Looney Tunes</v>
      </c>
      <c r="Q33" s="62" t="s">
        <v>1110</v>
      </c>
      <c r="R33" s="64"/>
      <c r="S33" s="62"/>
      <c r="T33" s="58" t="s">
        <v>15</v>
      </c>
      <c r="U33" s="58" t="s">
        <v>382</v>
      </c>
      <c r="V33" s="58">
        <v>48</v>
      </c>
      <c r="Y33" s="58"/>
      <c r="AA33" s="58"/>
      <c r="AC33" s="58"/>
      <c r="AE33" s="58"/>
      <c r="AG33" s="58"/>
      <c r="AT33" s="59">
        <f t="shared" si="1"/>
        <v>48</v>
      </c>
      <c r="AU33" s="154" t="s">
        <v>423</v>
      </c>
      <c r="AV33" s="56" t="str">
        <f t="shared" ca="1" si="11"/>
        <v>TEXTISS S.A.S; Zone d.Activite de l.Etang, 26780 Chateauneuf Du Rhone, France</v>
      </c>
      <c r="AW33" s="43" t="str">
        <f t="shared" ca="1" si="12"/>
        <v>Китай</v>
      </c>
      <c r="AX33" s="74">
        <f t="shared" si="13"/>
        <v>0.1</v>
      </c>
      <c r="AY33" s="43">
        <f t="shared" si="14"/>
        <v>0.15000000000000002</v>
      </c>
      <c r="AZ33" s="43">
        <f t="shared" si="15"/>
        <v>4.8000000000000007</v>
      </c>
      <c r="BA33" s="43">
        <f t="shared" si="16"/>
        <v>7.2000000000000011</v>
      </c>
      <c r="BC33" s="152" t="str">
        <f t="shared" si="17"/>
        <v>Требуются кол-во и цена</v>
      </c>
      <c r="BD33" s="45">
        <f>IF(A33&lt;&gt;"",IF(_xlfn.XLOOKUP(A33,'1C'!A:A,'1C'!A:A,0,0)&gt;0,1,0),"")</f>
        <v>0</v>
      </c>
      <c r="BE33" s="153">
        <f>IF(C33&lt;&gt;"",IF(_xlfn.XLOOKUP(TEXT(C33,"###"),'1C'!W:W,'1C'!D:D,0,0)&gt;0,0,1),"")</f>
        <v>1</v>
      </c>
      <c r="BF33" s="72" t="str">
        <f t="shared" si="18"/>
        <v>-</v>
      </c>
    </row>
    <row r="34" spans="1:58" ht="144" customHeight="1">
      <c r="A34" s="43" t="str">
        <f t="shared" si="10"/>
        <v>CL/LOO5/1/BUN1black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88-305-09</v>
      </c>
      <c r="C34" s="145" t="s">
        <v>952</v>
      </c>
      <c r="D34" s="44" t="str">
        <f>_xlfn.XLOOKUP($C34,'invoice (2)'!$B:$B,'invoice (2)'!K:K,"ERR",0)</f>
        <v>Looney Tunes Bugs Bunny</v>
      </c>
      <c r="E34" s="43" t="str">
        <f>IF(F34&lt;&gt;"",IFERROR(VLOOKUP(F34,Категории!A:B,2,0),""),"Требуется категория")</f>
        <v>Бейсболки</v>
      </c>
      <c r="F34" s="44" t="s">
        <v>356</v>
      </c>
      <c r="G34" s="62" t="str">
        <f>"CAPSLAB-"&amp;_xlfn.XLOOKUP($C34,'invoice (2)'!$B:$B,'invoice (2)'!I:I,"ERR",0)</f>
        <v>CAPSLAB-Looney Tunes</v>
      </c>
      <c r="H34" s="44" t="s">
        <v>388</v>
      </c>
      <c r="J34" s="43" t="str">
        <f>'1C'!$AJ$1</f>
        <v>Capslab</v>
      </c>
      <c r="K34" s="98" t="s">
        <v>1007</v>
      </c>
      <c r="L34" s="151" t="s">
        <v>53</v>
      </c>
      <c r="M34" s="65"/>
      <c r="N34" s="62"/>
      <c r="O34" s="62" t="s">
        <v>1005</v>
      </c>
      <c r="P34" s="62" t="str">
        <f>_xlfn.XLOOKUP($C34,'invoice (2)'!$B:$B,'invoice (2)'!I:I,"ERR",0)</f>
        <v>Looney Tunes</v>
      </c>
      <c r="Q34" s="62" t="s">
        <v>1110</v>
      </c>
      <c r="R34" s="64"/>
      <c r="S34" s="62" t="s">
        <v>43</v>
      </c>
      <c r="T34" s="58" t="s">
        <v>15</v>
      </c>
      <c r="U34" s="58" t="s">
        <v>382</v>
      </c>
      <c r="V34" s="58">
        <v>144</v>
      </c>
      <c r="Y34" s="58"/>
      <c r="AA34" s="58"/>
      <c r="AC34" s="58"/>
      <c r="AE34" s="58"/>
      <c r="AG34" s="58"/>
      <c r="AT34" s="59">
        <f t="shared" si="1"/>
        <v>144</v>
      </c>
      <c r="AU34" s="154" t="s">
        <v>423</v>
      </c>
      <c r="AV34" s="56" t="str">
        <f t="shared" ca="1" si="11"/>
        <v>TEXTISS S.A.S; Zone d.Activite de l.Etang, 26780 Chateauneuf Du Rhone, France</v>
      </c>
      <c r="AW34" s="43" t="str">
        <f t="shared" ca="1" si="12"/>
        <v>Китай</v>
      </c>
      <c r="AX34" s="74">
        <f t="shared" si="13"/>
        <v>0.1</v>
      </c>
      <c r="AY34" s="43">
        <f t="shared" si="14"/>
        <v>0.15000000000000002</v>
      </c>
      <c r="AZ34" s="43">
        <f t="shared" si="15"/>
        <v>14.4</v>
      </c>
      <c r="BA34" s="43">
        <f t="shared" si="16"/>
        <v>21.6</v>
      </c>
      <c r="BC34" s="152" t="str">
        <f t="shared" si="17"/>
        <v>Требуются кол-во и цена</v>
      </c>
      <c r="BD34" s="45">
        <f>IF(A34&lt;&gt;"",IF(_xlfn.XLOOKUP(A34,'1C'!A:A,'1C'!A:A,0,0)&gt;0,1,0),"")</f>
        <v>0</v>
      </c>
      <c r="BE34" s="153">
        <f>IF(C34&lt;&gt;"",IF(_xlfn.XLOOKUP(TEXT(C34,"###"),'1C'!W:W,'1C'!D:D,0,0)&gt;0,0,1),"")</f>
        <v>1</v>
      </c>
      <c r="BF34" s="72" t="str">
        <f t="shared" si="18"/>
        <v>-</v>
      </c>
    </row>
    <row r="35" spans="1:58" ht="144" customHeight="1">
      <c r="A35" s="43" t="str">
        <f t="shared" ref="A35:A66" si="19">IF(C35&amp;K35&lt;&gt;"",C35&amp;K35,"")</f>
        <v>CL/LOO5/1/BUN2black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88-306-09</v>
      </c>
      <c r="C35" s="145" t="s">
        <v>953</v>
      </c>
      <c r="D35" s="44" t="str">
        <f>_xlfn.XLOOKUP($C35,'invoice (2)'!$B:$B,'invoice (2)'!K:K,"ERR",0)</f>
        <v>Looney Tunes Bugs Bunny</v>
      </c>
      <c r="E35" s="43" t="str">
        <f>IF(F35&lt;&gt;"",IFERROR(VLOOKUP(F35,Категории!A:B,2,0),""),"Требуется категория")</f>
        <v>Бейсболки</v>
      </c>
      <c r="F35" s="44" t="s">
        <v>356</v>
      </c>
      <c r="G35" s="62" t="str">
        <f>"CAPSLAB-"&amp;_xlfn.XLOOKUP($C35,'invoice (2)'!$B:$B,'invoice (2)'!I:I,"ERR",0)</f>
        <v>CAPSLAB-Looney Tunes</v>
      </c>
      <c r="H35" s="44" t="s">
        <v>388</v>
      </c>
      <c r="J35" s="43" t="str">
        <f>'1C'!$AJ$1</f>
        <v>Capslab</v>
      </c>
      <c r="K35" s="98" t="s">
        <v>1007</v>
      </c>
      <c r="L35" s="151" t="s">
        <v>53</v>
      </c>
      <c r="M35" s="65"/>
      <c r="N35" s="62"/>
      <c r="O35" s="62" t="s">
        <v>1005</v>
      </c>
      <c r="P35" s="62" t="str">
        <f>_xlfn.XLOOKUP($C35,'invoice (2)'!$B:$B,'invoice (2)'!I:I,"ERR",0)</f>
        <v>Looney Tunes</v>
      </c>
      <c r="Q35" s="62" t="s">
        <v>1011</v>
      </c>
      <c r="R35" s="64"/>
      <c r="S35" s="62" t="s">
        <v>43</v>
      </c>
      <c r="T35" s="58" t="s">
        <v>15</v>
      </c>
      <c r="U35" s="58" t="s">
        <v>382</v>
      </c>
      <c r="V35" s="58">
        <v>96</v>
      </c>
      <c r="Y35" s="58"/>
      <c r="AA35" s="58"/>
      <c r="AC35" s="58"/>
      <c r="AE35" s="58"/>
      <c r="AG35" s="58"/>
      <c r="AT35" s="59">
        <f t="shared" si="1"/>
        <v>96</v>
      </c>
      <c r="AU35" s="154" t="s">
        <v>423</v>
      </c>
      <c r="AV35" s="56" t="str">
        <f t="shared" ref="AV35:AV66" ca="1" si="20">IF(AU35&lt;&gt;"",VLOOKUP(AU35,INDIRECT(SUBSTITUTE($J35," ","")&amp;"Manufactures"),3,0),"Требуется код страны")</f>
        <v>TEXTISS S.A.S; Zone d.Activite de l.Etang, 26780 Chateauneuf Du Rhone, France</v>
      </c>
      <c r="AW35" s="43" t="str">
        <f t="shared" ref="AW35:AW66" ca="1" si="21">IF(AU35&lt;&gt;"",VLOOKUP(AU35,INDIRECT(SUBSTITUTE($J35," ","")&amp;"Manufactures"),2,0),"Требуется код страны")</f>
        <v>Китай</v>
      </c>
      <c r="AX35" s="74">
        <f t="shared" ref="AX35:AX66" si="22">0.05+0.05</f>
        <v>0.1</v>
      </c>
      <c r="AY35" s="43">
        <f t="shared" ref="AY35:AY66" si="23">IF(AX35&lt;&gt;"",AX35*1.5,"Требуется нетто")</f>
        <v>0.15000000000000002</v>
      </c>
      <c r="AZ35" s="43">
        <f t="shared" ref="AZ35:AZ66" si="24">+IF(AX35&lt;&gt;"",IFERROR(AT35*AX35,"Требуются кол-во и нетто"),"Требуются кол-во и нетто")</f>
        <v>9.6000000000000014</v>
      </c>
      <c r="BA35" s="43">
        <f t="shared" ref="BA35:BA66" si="25">IF(AY35&lt;&gt;"",IFERROR(AT35*AY35,"Требуются кол-во и брутто"),"Требуются кол-во и брутто")</f>
        <v>14.400000000000002</v>
      </c>
      <c r="BC35" s="152" t="str">
        <f t="shared" ref="BC35:BC66" si="26">+IF(BB35&lt;&gt;0,IFERROR(AT35*BB35,"Требуются кол-во и цена"),"Требуются кол-во и цена")</f>
        <v>Требуются кол-во и цена</v>
      </c>
      <c r="BD35" s="45">
        <f>IF(A35&lt;&gt;"",IF(_xlfn.XLOOKUP(A35,'1C'!A:A,'1C'!A:A,0,0)&gt;0,1,0),"")</f>
        <v>0</v>
      </c>
      <c r="BE35" s="153">
        <f>IF(C35&lt;&gt;"",IF(_xlfn.XLOOKUP(TEXT(C35,"###"),'1C'!W:W,'1C'!D:D,0,0)&gt;0,0,1),"")</f>
        <v>1</v>
      </c>
      <c r="BF35" s="72" t="str">
        <f t="shared" ref="BF35:BF66" si="27">IFERROR(IF(BE35,"-",IFERROR(IF(BD35&gt;0,0,1),"")),"")</f>
        <v>-</v>
      </c>
    </row>
    <row r="36" spans="1:58" ht="144" customHeight="1">
      <c r="A36" s="43" t="str">
        <f t="shared" si="19"/>
        <v>CL/LOO5/1/COY1black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88-307-12</v>
      </c>
      <c r="C36" s="145" t="s">
        <v>954</v>
      </c>
      <c r="D36" s="44" t="str">
        <f>_xlfn.XLOOKUP($C36,'invoice (2)'!$B:$B,'invoice (2)'!K:K,"ERR",0)</f>
        <v>Looney Tunes Wile E. Coyote</v>
      </c>
      <c r="E36" s="43" t="str">
        <f>IF(F36&lt;&gt;"",IFERROR(VLOOKUP(F36,Категории!A:B,2,0),""),"Требуется категория")</f>
        <v>Бейсболки</v>
      </c>
      <c r="F36" s="44" t="s">
        <v>356</v>
      </c>
      <c r="G36" s="62" t="str">
        <f>"CAPSLAB-"&amp;_xlfn.XLOOKUP($C36,'invoice (2)'!$B:$B,'invoice (2)'!I:I,"ERR",0)</f>
        <v>CAPSLAB-Looney Tunes</v>
      </c>
      <c r="H36" s="44" t="s">
        <v>388</v>
      </c>
      <c r="J36" s="43" t="str">
        <f>'1C'!$AJ$1</f>
        <v>Capslab</v>
      </c>
      <c r="K36" s="98" t="s">
        <v>1007</v>
      </c>
      <c r="L36" s="150" t="s">
        <v>121</v>
      </c>
      <c r="M36" s="65"/>
      <c r="N36" s="62"/>
      <c r="O36" s="62" t="s">
        <v>1005</v>
      </c>
      <c r="P36" s="62" t="str">
        <f>_xlfn.XLOOKUP($C36,'invoice (2)'!$B:$B,'invoice (2)'!I:I,"ERR",0)</f>
        <v>Looney Tunes</v>
      </c>
      <c r="Q36" s="62" t="s">
        <v>1011</v>
      </c>
      <c r="R36" s="64"/>
      <c r="S36" s="62" t="s">
        <v>43</v>
      </c>
      <c r="T36" s="58" t="s">
        <v>15</v>
      </c>
      <c r="U36" s="58" t="s">
        <v>382</v>
      </c>
      <c r="V36" s="58">
        <v>108</v>
      </c>
      <c r="Y36" s="58"/>
      <c r="AA36" s="58"/>
      <c r="AC36" s="58"/>
      <c r="AE36" s="58"/>
      <c r="AG36" s="58"/>
      <c r="AT36" s="59">
        <f t="shared" si="1"/>
        <v>108</v>
      </c>
      <c r="AU36" s="154" t="s">
        <v>423</v>
      </c>
      <c r="AV36" s="56" t="str">
        <f t="shared" ca="1" si="20"/>
        <v>TEXTISS S.A.S; Zone d.Activite de l.Etang, 26780 Chateauneuf Du Rhone, France</v>
      </c>
      <c r="AW36" s="43" t="str">
        <f t="shared" ca="1" si="21"/>
        <v>Китай</v>
      </c>
      <c r="AX36" s="74">
        <f t="shared" si="22"/>
        <v>0.1</v>
      </c>
      <c r="AY36" s="43">
        <f t="shared" si="23"/>
        <v>0.15000000000000002</v>
      </c>
      <c r="AZ36" s="43">
        <f t="shared" si="24"/>
        <v>10.8</v>
      </c>
      <c r="BA36" s="43">
        <f t="shared" si="25"/>
        <v>16.200000000000003</v>
      </c>
      <c r="BC36" s="152" t="str">
        <f t="shared" si="26"/>
        <v>Требуются кол-во и цена</v>
      </c>
      <c r="BD36" s="45">
        <f>IF(A36&lt;&gt;"",IF(_xlfn.XLOOKUP(A36,'1C'!A:A,'1C'!A:A,0,0)&gt;0,1,0),"")</f>
        <v>0</v>
      </c>
      <c r="BE36" s="153">
        <f>IF(C36&lt;&gt;"",IF(_xlfn.XLOOKUP(TEXT(C36,"###"),'1C'!W:W,'1C'!D:D,0,0)&gt;0,0,1),"")</f>
        <v>1</v>
      </c>
      <c r="BF36" s="72" t="str">
        <f t="shared" si="27"/>
        <v>-</v>
      </c>
    </row>
    <row r="37" spans="1:58" ht="144" customHeight="1">
      <c r="A37" s="43" t="str">
        <f t="shared" si="19"/>
        <v>CL/LOO5/1/COY2black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88-308-09</v>
      </c>
      <c r="C37" s="145" t="s">
        <v>955</v>
      </c>
      <c r="D37" s="44" t="str">
        <f>_xlfn.XLOOKUP($C37,'invoice (2)'!$B:$B,'invoice (2)'!K:K,"ERR",0)</f>
        <v>Looney Tunes Wile E. Coyote</v>
      </c>
      <c r="E37" s="43" t="str">
        <f>IF(F37&lt;&gt;"",IFERROR(VLOOKUP(F37,Категории!A:B,2,0),""),"Требуется категория")</f>
        <v>Бейсболки</v>
      </c>
      <c r="F37" s="44" t="s">
        <v>356</v>
      </c>
      <c r="G37" s="62" t="str">
        <f>"CAPSLAB-"&amp;_xlfn.XLOOKUP($C37,'invoice (2)'!$B:$B,'invoice (2)'!I:I,"ERR",0)</f>
        <v>CAPSLAB-Looney Tunes</v>
      </c>
      <c r="H37" s="44" t="s">
        <v>388</v>
      </c>
      <c r="J37" s="43" t="str">
        <f>'1C'!$AJ$1</f>
        <v>Capslab</v>
      </c>
      <c r="K37" s="98" t="s">
        <v>1007</v>
      </c>
      <c r="L37" s="150" t="s">
        <v>53</v>
      </c>
      <c r="M37" s="65"/>
      <c r="N37" s="62"/>
      <c r="O37" s="62" t="s">
        <v>1005</v>
      </c>
      <c r="P37" s="62" t="str">
        <f>_xlfn.XLOOKUP($C37,'invoice (2)'!$B:$B,'invoice (2)'!I:I,"ERR",0)</f>
        <v>Looney Tunes</v>
      </c>
      <c r="Q37" s="62" t="s">
        <v>2085</v>
      </c>
      <c r="R37" s="64"/>
      <c r="S37" s="62"/>
      <c r="T37" s="58" t="s">
        <v>15</v>
      </c>
      <c r="U37" s="58" t="s">
        <v>382</v>
      </c>
      <c r="V37" s="58">
        <v>96</v>
      </c>
      <c r="Y37" s="58"/>
      <c r="AA37" s="58"/>
      <c r="AC37" s="58"/>
      <c r="AE37" s="58"/>
      <c r="AG37" s="58"/>
      <c r="AT37" s="59">
        <f t="shared" si="1"/>
        <v>96</v>
      </c>
      <c r="AU37" s="154" t="s">
        <v>423</v>
      </c>
      <c r="AV37" s="56" t="str">
        <f t="shared" ca="1" si="20"/>
        <v>TEXTISS S.A.S; Zone d.Activite de l.Etang, 26780 Chateauneuf Du Rhone, France</v>
      </c>
      <c r="AW37" s="43" t="str">
        <f t="shared" ca="1" si="21"/>
        <v>Китай</v>
      </c>
      <c r="AX37" s="74">
        <f t="shared" si="22"/>
        <v>0.1</v>
      </c>
      <c r="AY37" s="43">
        <f t="shared" si="23"/>
        <v>0.15000000000000002</v>
      </c>
      <c r="AZ37" s="43">
        <f t="shared" si="24"/>
        <v>9.6000000000000014</v>
      </c>
      <c r="BA37" s="43">
        <f t="shared" si="25"/>
        <v>14.400000000000002</v>
      </c>
      <c r="BC37" s="152" t="str">
        <f t="shared" si="26"/>
        <v>Требуются кол-во и цена</v>
      </c>
      <c r="BD37" s="45">
        <f>IF(A37&lt;&gt;"",IF(_xlfn.XLOOKUP(A37,'1C'!A:A,'1C'!A:A,0,0)&gt;0,1,0),"")</f>
        <v>0</v>
      </c>
      <c r="BE37" s="153">
        <f>IF(C37&lt;&gt;"",IF(_xlfn.XLOOKUP(TEXT(C37,"###"),'1C'!W:W,'1C'!D:D,0,0)&gt;0,0,1),"")</f>
        <v>1</v>
      </c>
      <c r="BF37" s="72" t="str">
        <f t="shared" si="27"/>
        <v>-</v>
      </c>
    </row>
    <row r="38" spans="1:58" ht="144" customHeight="1">
      <c r="A38" s="43" t="str">
        <f t="shared" si="19"/>
        <v>CL/LOO5/1/DAF1white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88-309-45</v>
      </c>
      <c r="C38" s="145" t="s">
        <v>956</v>
      </c>
      <c r="D38" s="44" t="str">
        <f>_xlfn.XLOOKUP($C38,'invoice (2)'!$B:$B,'invoice (2)'!K:K,"ERR",0)</f>
        <v>Looney Tunes Daffy Duck</v>
      </c>
      <c r="E38" s="43" t="str">
        <f>IF(F38&lt;&gt;"",IFERROR(VLOOKUP(F38,Категории!A:B,2,0),""),"Требуется категория")</f>
        <v>Бейсболки</v>
      </c>
      <c r="F38" s="44" t="s">
        <v>356</v>
      </c>
      <c r="G38" s="62" t="str">
        <f>"CAPSLAB-"&amp;_xlfn.XLOOKUP($C38,'invoice (2)'!$B:$B,'invoice (2)'!I:I,"ERR",0)</f>
        <v>CAPSLAB-Looney Tunes</v>
      </c>
      <c r="H38" s="44" t="s">
        <v>388</v>
      </c>
      <c r="J38" s="43" t="str">
        <f>'1C'!$AJ$1</f>
        <v>Capslab</v>
      </c>
      <c r="K38" s="98" t="s">
        <v>998</v>
      </c>
      <c r="L38" s="150" t="s">
        <v>111</v>
      </c>
      <c r="M38" s="65"/>
      <c r="N38" s="62"/>
      <c r="O38" s="62" t="s">
        <v>1005</v>
      </c>
      <c r="P38" s="62" t="str">
        <f>_xlfn.XLOOKUP($C38,'invoice (2)'!$B:$B,'invoice (2)'!I:I,"ERR",0)</f>
        <v>Looney Tunes</v>
      </c>
      <c r="Q38" s="62" t="s">
        <v>1011</v>
      </c>
      <c r="R38" s="64"/>
      <c r="S38" s="62" t="s">
        <v>43</v>
      </c>
      <c r="T38" s="58" t="s">
        <v>15</v>
      </c>
      <c r="U38" s="58" t="s">
        <v>382</v>
      </c>
      <c r="V38" s="58">
        <v>48</v>
      </c>
      <c r="Y38" s="58"/>
      <c r="AA38" s="58"/>
      <c r="AC38" s="58"/>
      <c r="AE38" s="58"/>
      <c r="AG38" s="58"/>
      <c r="AT38" s="59">
        <f t="shared" si="1"/>
        <v>48</v>
      </c>
      <c r="AU38" s="154" t="s">
        <v>423</v>
      </c>
      <c r="AV38" s="56" t="str">
        <f t="shared" ca="1" si="20"/>
        <v>TEXTISS S.A.S; Zone d.Activite de l.Etang, 26780 Chateauneuf Du Rhone, France</v>
      </c>
      <c r="AW38" s="43" t="str">
        <f t="shared" ca="1" si="21"/>
        <v>Китай</v>
      </c>
      <c r="AX38" s="74">
        <f t="shared" si="22"/>
        <v>0.1</v>
      </c>
      <c r="AY38" s="43">
        <f t="shared" si="23"/>
        <v>0.15000000000000002</v>
      </c>
      <c r="AZ38" s="43">
        <f t="shared" si="24"/>
        <v>4.8000000000000007</v>
      </c>
      <c r="BA38" s="43">
        <f t="shared" si="25"/>
        <v>7.2000000000000011</v>
      </c>
      <c r="BC38" s="152" t="str">
        <f t="shared" si="26"/>
        <v>Требуются кол-во и цена</v>
      </c>
      <c r="BD38" s="45">
        <f>IF(A38&lt;&gt;"",IF(_xlfn.XLOOKUP(A38,'1C'!A:A,'1C'!A:A,0,0)&gt;0,1,0),"")</f>
        <v>0</v>
      </c>
      <c r="BE38" s="153">
        <f>IF(C38&lt;&gt;"",IF(_xlfn.XLOOKUP(TEXT(C38,"###"),'1C'!W:W,'1C'!D:D,0,0)&gt;0,0,1),"")</f>
        <v>1</v>
      </c>
      <c r="BF38" s="72" t="str">
        <f t="shared" si="27"/>
        <v>-</v>
      </c>
    </row>
    <row r="39" spans="1:58" ht="144" customHeight="1">
      <c r="A39" s="43" t="str">
        <f t="shared" si="19"/>
        <v>CL/LOO5/1/DAF2navy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88-310-16</v>
      </c>
      <c r="C39" s="145" t="s">
        <v>957</v>
      </c>
      <c r="D39" s="44" t="str">
        <f>_xlfn.XLOOKUP($C39,'invoice (2)'!$B:$B,'invoice (2)'!K:K,"ERR",0)</f>
        <v>Looney Tunes Daffy Duck</v>
      </c>
      <c r="E39" s="43" t="str">
        <f>IF(F39&lt;&gt;"",IFERROR(VLOOKUP(F39,Категории!A:B,2,0),""),"Требуется категория")</f>
        <v>Бейсболки</v>
      </c>
      <c r="F39" s="44" t="s">
        <v>356</v>
      </c>
      <c r="G39" s="62" t="str">
        <f>"CAPSLAB-"&amp;_xlfn.XLOOKUP($C39,'invoice (2)'!$B:$B,'invoice (2)'!I:I,"ERR",0)</f>
        <v>CAPSLAB-Looney Tunes</v>
      </c>
      <c r="H39" s="44" t="s">
        <v>388</v>
      </c>
      <c r="J39" s="43" t="str">
        <f>'1C'!$AJ$1</f>
        <v>Capslab</v>
      </c>
      <c r="K39" s="98" t="s">
        <v>1086</v>
      </c>
      <c r="L39" s="150" t="s">
        <v>55</v>
      </c>
      <c r="M39" s="65"/>
      <c r="N39" s="62"/>
      <c r="O39" s="62" t="s">
        <v>1005</v>
      </c>
      <c r="P39" s="62" t="str">
        <f>_xlfn.XLOOKUP($C39,'invoice (2)'!$B:$B,'invoice (2)'!I:I,"ERR",0)</f>
        <v>Looney Tunes</v>
      </c>
      <c r="Q39" s="62" t="s">
        <v>1110</v>
      </c>
      <c r="R39" s="64"/>
      <c r="S39" s="62"/>
      <c r="T39" s="58" t="s">
        <v>15</v>
      </c>
      <c r="U39" s="58" t="s">
        <v>382</v>
      </c>
      <c r="V39" s="58">
        <v>84</v>
      </c>
      <c r="Y39" s="58"/>
      <c r="AA39" s="58"/>
      <c r="AC39" s="58"/>
      <c r="AE39" s="58"/>
      <c r="AG39" s="58"/>
      <c r="AT39" s="59">
        <f t="shared" si="1"/>
        <v>84</v>
      </c>
      <c r="AU39" s="154" t="s">
        <v>423</v>
      </c>
      <c r="AV39" s="56" t="str">
        <f t="shared" ca="1" si="20"/>
        <v>TEXTISS S.A.S; Zone d.Activite de l.Etang, 26780 Chateauneuf Du Rhone, France</v>
      </c>
      <c r="AW39" s="43" t="str">
        <f t="shared" ca="1" si="21"/>
        <v>Китай</v>
      </c>
      <c r="AX39" s="74">
        <f t="shared" si="22"/>
        <v>0.1</v>
      </c>
      <c r="AY39" s="43">
        <f t="shared" si="23"/>
        <v>0.15000000000000002</v>
      </c>
      <c r="AZ39" s="43">
        <f t="shared" si="24"/>
        <v>8.4</v>
      </c>
      <c r="BA39" s="43">
        <f t="shared" si="25"/>
        <v>12.600000000000001</v>
      </c>
      <c r="BC39" s="152" t="str">
        <f t="shared" si="26"/>
        <v>Требуются кол-во и цена</v>
      </c>
      <c r="BD39" s="45">
        <f>IF(A39&lt;&gt;"",IF(_xlfn.XLOOKUP(A39,'1C'!A:A,'1C'!A:A,0,0)&gt;0,1,0),"")</f>
        <v>0</v>
      </c>
      <c r="BE39" s="153">
        <f>IF(C39&lt;&gt;"",IF(_xlfn.XLOOKUP(TEXT(C39,"###"),'1C'!W:W,'1C'!D:D,0,0)&gt;0,0,1),"")</f>
        <v>1</v>
      </c>
      <c r="BF39" s="72" t="str">
        <f t="shared" si="27"/>
        <v>-</v>
      </c>
    </row>
    <row r="40" spans="1:58" ht="144" customHeight="1">
      <c r="A40" s="43" t="str">
        <f t="shared" si="19"/>
        <v>CL/LOO5/1/TAZ1gray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88-311-80</v>
      </c>
      <c r="C40" s="145" t="s">
        <v>958</v>
      </c>
      <c r="D40" s="44" t="str">
        <f>_xlfn.XLOOKUP($C40,'invoice (2)'!$B:$B,'invoice (2)'!K:K,"ERR",0)</f>
        <v>Looney Tunes Taz</v>
      </c>
      <c r="E40" s="43" t="str">
        <f>IF(F40&lt;&gt;"",IFERROR(VLOOKUP(F40,Категории!A:B,2,0),""),"Требуется категория")</f>
        <v>Бейсболки</v>
      </c>
      <c r="F40" s="44" t="s">
        <v>356</v>
      </c>
      <c r="G40" s="62" t="str">
        <f>"CAPSLAB-"&amp;_xlfn.XLOOKUP($C40,'invoice (2)'!$B:$B,'invoice (2)'!I:I,"ERR",0)</f>
        <v>CAPSLAB-Looney Tunes</v>
      </c>
      <c r="H40" s="44" t="s">
        <v>388</v>
      </c>
      <c r="J40" s="43" t="str">
        <f>'1C'!$AJ$1</f>
        <v>Capslab</v>
      </c>
      <c r="K40" s="98" t="s">
        <v>1879</v>
      </c>
      <c r="L40" s="150" t="s">
        <v>83</v>
      </c>
      <c r="M40" s="65"/>
      <c r="N40" s="62"/>
      <c r="O40" s="62" t="s">
        <v>1005</v>
      </c>
      <c r="P40" s="62" t="str">
        <f>_xlfn.XLOOKUP($C40,'invoice (2)'!$B:$B,'invoice (2)'!I:I,"ERR",0)</f>
        <v>Looney Tunes</v>
      </c>
      <c r="Q40" s="62" t="s">
        <v>1011</v>
      </c>
      <c r="R40" s="64"/>
      <c r="S40" s="62" t="s">
        <v>43</v>
      </c>
      <c r="T40" s="58" t="s">
        <v>15</v>
      </c>
      <c r="U40" s="58" t="s">
        <v>382</v>
      </c>
      <c r="V40" s="58">
        <v>84</v>
      </c>
      <c r="Y40" s="58"/>
      <c r="AA40" s="58"/>
      <c r="AC40" s="58"/>
      <c r="AE40" s="58"/>
      <c r="AG40" s="58"/>
      <c r="AT40" s="59">
        <f t="shared" si="1"/>
        <v>84</v>
      </c>
      <c r="AU40" s="154" t="s">
        <v>423</v>
      </c>
      <c r="AV40" s="56" t="str">
        <f t="shared" ca="1" si="20"/>
        <v>TEXTISS S.A.S; Zone d.Activite de l.Etang, 26780 Chateauneuf Du Rhone, France</v>
      </c>
      <c r="AW40" s="43" t="str">
        <f t="shared" ca="1" si="21"/>
        <v>Китай</v>
      </c>
      <c r="AX40" s="74">
        <f t="shared" si="22"/>
        <v>0.1</v>
      </c>
      <c r="AY40" s="43">
        <f t="shared" si="23"/>
        <v>0.15000000000000002</v>
      </c>
      <c r="AZ40" s="43">
        <f t="shared" si="24"/>
        <v>8.4</v>
      </c>
      <c r="BA40" s="43">
        <f t="shared" si="25"/>
        <v>12.600000000000001</v>
      </c>
      <c r="BC40" s="152" t="str">
        <f t="shared" si="26"/>
        <v>Требуются кол-во и цена</v>
      </c>
      <c r="BD40" s="45">
        <f>IF(A40&lt;&gt;"",IF(_xlfn.XLOOKUP(A40,'1C'!A:A,'1C'!A:A,0,0)&gt;0,1,0),"")</f>
        <v>0</v>
      </c>
      <c r="BE40" s="153">
        <f>IF(C40&lt;&gt;"",IF(_xlfn.XLOOKUP(TEXT(C40,"###"),'1C'!W:W,'1C'!D:D,0,0)&gt;0,0,1),"")</f>
        <v>1</v>
      </c>
      <c r="BF40" s="72" t="str">
        <f t="shared" si="27"/>
        <v>-</v>
      </c>
    </row>
    <row r="41" spans="1:58" ht="144" customHeight="1">
      <c r="A41" s="43" t="str">
        <f t="shared" si="19"/>
        <v>CL/MAR/TAG/1/DEAblack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88-312-09</v>
      </c>
      <c r="C41" s="145" t="s">
        <v>959</v>
      </c>
      <c r="D41" s="44" t="str">
        <f>_xlfn.XLOOKUP($C41,'invoice (2)'!$B:$B,'invoice (2)'!K:K,"ERR",0)</f>
        <v>Marvel Deadpool</v>
      </c>
      <c r="E41" s="43" t="str">
        <f>IF(F41&lt;&gt;"",IFERROR(VLOOKUP(F41,Категории!A:B,2,0),""),"Требуется категория")</f>
        <v>Бейсболки</v>
      </c>
      <c r="F41" s="44" t="s">
        <v>327</v>
      </c>
      <c r="G41" s="62" t="str">
        <f>"CAPSLAB-"&amp;_xlfn.XLOOKUP($C41,'invoice (2)'!$B:$B,'invoice (2)'!I:I,"ERR",0)</f>
        <v>CAPSLAB-Marvel</v>
      </c>
      <c r="H41" s="44" t="s">
        <v>388</v>
      </c>
      <c r="J41" s="43" t="str">
        <f>'1C'!$AJ$1</f>
        <v>Capslab</v>
      </c>
      <c r="K41" s="98" t="s">
        <v>1007</v>
      </c>
      <c r="L41" s="151" t="s">
        <v>53</v>
      </c>
      <c r="M41" s="65"/>
      <c r="N41" s="62"/>
      <c r="O41" s="62" t="s">
        <v>1005</v>
      </c>
      <c r="P41" s="62" t="str">
        <f>_xlfn.XLOOKUP($C41,'invoice (2)'!$B:$B,'invoice (2)'!I:I,"ERR",0)</f>
        <v>Marvel</v>
      </c>
      <c r="Q41" s="62" t="s">
        <v>1068</v>
      </c>
      <c r="R41" s="64"/>
      <c r="S41" s="62"/>
      <c r="T41" s="58" t="s">
        <v>15</v>
      </c>
      <c r="U41" s="58" t="s">
        <v>382</v>
      </c>
      <c r="V41" s="58">
        <v>156</v>
      </c>
      <c r="Y41" s="58"/>
      <c r="AA41" s="58"/>
      <c r="AC41" s="58"/>
      <c r="AE41" s="58"/>
      <c r="AG41" s="58"/>
      <c r="AT41" s="59">
        <f t="shared" si="1"/>
        <v>156</v>
      </c>
      <c r="AU41" s="154" t="s">
        <v>423</v>
      </c>
      <c r="AV41" s="56" t="str">
        <f t="shared" ca="1" si="20"/>
        <v>TEXTISS S.A.S; Zone d.Activite de l.Etang, 26780 Chateauneuf Du Rhone, France</v>
      </c>
      <c r="AW41" s="43" t="str">
        <f t="shared" ca="1" si="21"/>
        <v>Китай</v>
      </c>
      <c r="AX41" s="74">
        <f t="shared" si="22"/>
        <v>0.1</v>
      </c>
      <c r="AY41" s="43">
        <f t="shared" si="23"/>
        <v>0.15000000000000002</v>
      </c>
      <c r="AZ41" s="43">
        <f t="shared" si="24"/>
        <v>15.600000000000001</v>
      </c>
      <c r="BA41" s="43">
        <f t="shared" si="25"/>
        <v>23.400000000000002</v>
      </c>
      <c r="BC41" s="152" t="str">
        <f t="shared" si="26"/>
        <v>Требуются кол-во и цена</v>
      </c>
      <c r="BD41" s="45">
        <f>IF(A41&lt;&gt;"",IF(_xlfn.XLOOKUP(A41,'1C'!A:A,'1C'!A:A,0,0)&gt;0,1,0),"")</f>
        <v>0</v>
      </c>
      <c r="BE41" s="153">
        <f>IF(C41&lt;&gt;"",IF(_xlfn.XLOOKUP(TEXT(C41,"###"),'1C'!W:W,'1C'!D:D,0,0)&gt;0,0,1),"")</f>
        <v>1</v>
      </c>
      <c r="BF41" s="72" t="str">
        <f t="shared" si="27"/>
        <v>-</v>
      </c>
    </row>
    <row r="42" spans="1:58" ht="144" customHeight="1">
      <c r="A42" s="43" t="str">
        <f t="shared" si="19"/>
        <v>CL/MAR3/1/HUL1white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88-313-17</v>
      </c>
      <c r="C42" s="145" t="s">
        <v>960</v>
      </c>
      <c r="D42" s="44" t="str">
        <f>_xlfn.XLOOKUP($C42,'invoice (2)'!$B:$B,'invoice (2)'!K:K,"ERR",0)</f>
        <v>Marvel Hulk</v>
      </c>
      <c r="E42" s="43" t="str">
        <f>IF(F42&lt;&gt;"",IFERROR(VLOOKUP(F42,Категории!A:B,2,0),""),"Требуется категория")</f>
        <v>Бейсболки</v>
      </c>
      <c r="F42" s="44" t="s">
        <v>356</v>
      </c>
      <c r="G42" s="62" t="str">
        <f>"CAPSLAB-"&amp;_xlfn.XLOOKUP($C42,'invoice (2)'!$B:$B,'invoice (2)'!I:I,"ERR",0)</f>
        <v>CAPSLAB-Marvel</v>
      </c>
      <c r="H42" s="44" t="s">
        <v>388</v>
      </c>
      <c r="J42" s="43" t="str">
        <f>'1C'!$AJ$1</f>
        <v>Capslab</v>
      </c>
      <c r="K42" s="98" t="s">
        <v>998</v>
      </c>
      <c r="L42" s="150" t="s">
        <v>57</v>
      </c>
      <c r="M42" s="65"/>
      <c r="N42" s="62"/>
      <c r="O42" s="62" t="s">
        <v>1005</v>
      </c>
      <c r="P42" s="62" t="str">
        <f>_xlfn.XLOOKUP($C42,'invoice (2)'!$B:$B,'invoice (2)'!I:I,"ERR",0)</f>
        <v>Marvel</v>
      </c>
      <c r="Q42" s="62" t="s">
        <v>2085</v>
      </c>
      <c r="R42" s="64"/>
      <c r="S42" s="62"/>
      <c r="T42" s="58" t="s">
        <v>15</v>
      </c>
      <c r="U42" s="58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154" t="s">
        <v>423</v>
      </c>
      <c r="AV42" s="56" t="str">
        <f t="shared" ca="1" si="20"/>
        <v>TEXTISS S.A.S; Zone d.Activite de l.Etang, 26780 Chateauneuf Du Rhone, France</v>
      </c>
      <c r="AW42" s="43" t="str">
        <f t="shared" ca="1" si="21"/>
        <v>Китай</v>
      </c>
      <c r="AX42" s="74">
        <f t="shared" si="22"/>
        <v>0.1</v>
      </c>
      <c r="AY42" s="43">
        <f t="shared" si="23"/>
        <v>0.15000000000000002</v>
      </c>
      <c r="AZ42" s="43">
        <f t="shared" si="24"/>
        <v>14.4</v>
      </c>
      <c r="BA42" s="43">
        <f t="shared" si="25"/>
        <v>21.6</v>
      </c>
      <c r="BC42" s="152" t="str">
        <f t="shared" si="26"/>
        <v>Требуются кол-во и цена</v>
      </c>
      <c r="BD42" s="45">
        <f>IF(A42&lt;&gt;"",IF(_xlfn.XLOOKUP(A42,'1C'!A:A,'1C'!A:A,0,0)&gt;0,1,0),"")</f>
        <v>0</v>
      </c>
      <c r="BE42" s="153">
        <f>IF(C42&lt;&gt;"",IF(_xlfn.XLOOKUP(TEXT(C42,"###"),'1C'!W:W,'1C'!D:D,0,0)&gt;0,0,1),"")</f>
        <v>1</v>
      </c>
      <c r="BF42" s="72" t="str">
        <f t="shared" si="27"/>
        <v>-</v>
      </c>
    </row>
    <row r="43" spans="1:58" ht="144" customHeight="1">
      <c r="A43" s="43" t="str">
        <f t="shared" si="19"/>
        <v>CL/MAR3/1/HUL2gray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88-314-80</v>
      </c>
      <c r="C43" s="145" t="s">
        <v>961</v>
      </c>
      <c r="D43" s="44" t="str">
        <f>_xlfn.XLOOKUP($C43,'invoice (2)'!$B:$B,'invoice (2)'!K:K,"ERR",0)</f>
        <v>Marvel Hulk</v>
      </c>
      <c r="E43" s="43" t="str">
        <f>IF(F43&lt;&gt;"",IFERROR(VLOOKUP(F43,Категории!A:B,2,0),""),"Требуется категория")</f>
        <v>Бейсболки</v>
      </c>
      <c r="F43" s="44" t="s">
        <v>356</v>
      </c>
      <c r="G43" s="62" t="str">
        <f>"CAPSLAB-"&amp;_xlfn.XLOOKUP($C43,'invoice (2)'!$B:$B,'invoice (2)'!I:I,"ERR",0)</f>
        <v>CAPSLAB-Marvel</v>
      </c>
      <c r="H43" s="44" t="s">
        <v>388</v>
      </c>
      <c r="J43" s="43" t="str">
        <f>'1C'!$AJ$1</f>
        <v>Capslab</v>
      </c>
      <c r="K43" s="98" t="s">
        <v>1879</v>
      </c>
      <c r="L43" s="150" t="s">
        <v>83</v>
      </c>
      <c r="M43" s="65"/>
      <c r="N43" s="62"/>
      <c r="O43" s="62" t="s">
        <v>1005</v>
      </c>
      <c r="P43" s="62" t="str">
        <f>_xlfn.XLOOKUP($C43,'invoice (2)'!$B:$B,'invoice (2)'!I:I,"ERR",0)</f>
        <v>Marvel</v>
      </c>
      <c r="Q43" s="62" t="s">
        <v>1011</v>
      </c>
      <c r="R43" s="64"/>
      <c r="S43" s="62" t="s">
        <v>43</v>
      </c>
      <c r="T43" s="58" t="s">
        <v>15</v>
      </c>
      <c r="U43" s="58" t="s">
        <v>382</v>
      </c>
      <c r="V43" s="58">
        <v>144</v>
      </c>
      <c r="Y43" s="58"/>
      <c r="AA43" s="58"/>
      <c r="AC43" s="58"/>
      <c r="AE43" s="58"/>
      <c r="AG43" s="58"/>
      <c r="AT43" s="59">
        <f t="shared" si="1"/>
        <v>144</v>
      </c>
      <c r="AU43" s="154" t="s">
        <v>423</v>
      </c>
      <c r="AV43" s="56" t="str">
        <f t="shared" ca="1" si="20"/>
        <v>TEXTISS S.A.S; Zone d.Activite de l.Etang, 26780 Chateauneuf Du Rhone, France</v>
      </c>
      <c r="AW43" s="43" t="str">
        <f t="shared" ca="1" si="21"/>
        <v>Китай</v>
      </c>
      <c r="AX43" s="74">
        <f t="shared" si="22"/>
        <v>0.1</v>
      </c>
      <c r="AY43" s="43">
        <f t="shared" si="23"/>
        <v>0.15000000000000002</v>
      </c>
      <c r="AZ43" s="43">
        <f t="shared" si="24"/>
        <v>14.4</v>
      </c>
      <c r="BA43" s="43">
        <f t="shared" si="25"/>
        <v>21.6</v>
      </c>
      <c r="BC43" s="152" t="str">
        <f t="shared" si="26"/>
        <v>Требуются кол-во и цена</v>
      </c>
      <c r="BD43" s="45">
        <f>IF(A43&lt;&gt;"",IF(_xlfn.XLOOKUP(A43,'1C'!A:A,'1C'!A:A,0,0)&gt;0,1,0),"")</f>
        <v>0</v>
      </c>
      <c r="BE43" s="153">
        <f>IF(C43&lt;&gt;"",IF(_xlfn.XLOOKUP(TEXT(C43,"###"),'1C'!W:W,'1C'!D:D,0,0)&gt;0,0,1),"")</f>
        <v>1</v>
      </c>
      <c r="BF43" s="72" t="str">
        <f t="shared" si="27"/>
        <v>-</v>
      </c>
    </row>
    <row r="44" spans="1:58" ht="144" customHeight="1">
      <c r="A44" s="43" t="str">
        <f t="shared" si="19"/>
        <v>CL/MAR3/1/PAN1black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88-315-09</v>
      </c>
      <c r="C44" s="145" t="s">
        <v>962</v>
      </c>
      <c r="D44" s="44" t="str">
        <f>_xlfn.XLOOKUP($C44,'invoice (2)'!$B:$B,'invoice (2)'!K:K,"ERR",0)</f>
        <v>Marvel Black Panther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2" t="str">
        <f>"CAPSLAB-"&amp;_xlfn.XLOOKUP($C44,'invoice (2)'!$B:$B,'invoice (2)'!I:I,"ERR",0)</f>
        <v>CAPSLAB-Marvel</v>
      </c>
      <c r="H44" s="44" t="s">
        <v>388</v>
      </c>
      <c r="J44" s="43" t="str">
        <f>'1C'!$AJ$1</f>
        <v>Capslab</v>
      </c>
      <c r="K44" s="98" t="s">
        <v>1007</v>
      </c>
      <c r="L44" s="150" t="s">
        <v>53</v>
      </c>
      <c r="M44" s="65"/>
      <c r="N44" s="62"/>
      <c r="O44" s="62" t="s">
        <v>1005</v>
      </c>
      <c r="P44" s="62" t="str">
        <f>_xlfn.XLOOKUP($C44,'invoice (2)'!$B:$B,'invoice (2)'!I:I,"ERR",0)</f>
        <v>Marvel</v>
      </c>
      <c r="Q44" s="62" t="s">
        <v>1011</v>
      </c>
      <c r="R44" s="64"/>
      <c r="S44" s="62" t="s">
        <v>43</v>
      </c>
      <c r="T44" s="58" t="s">
        <v>15</v>
      </c>
      <c r="U44" s="58" t="s">
        <v>382</v>
      </c>
      <c r="V44" s="58">
        <v>72</v>
      </c>
      <c r="Y44" s="58"/>
      <c r="AA44" s="58"/>
      <c r="AC44" s="58"/>
      <c r="AE44" s="58"/>
      <c r="AG44" s="58"/>
      <c r="AT44" s="59">
        <f t="shared" si="1"/>
        <v>72</v>
      </c>
      <c r="AU44" s="154" t="s">
        <v>423</v>
      </c>
      <c r="AV44" s="56" t="str">
        <f t="shared" ca="1" si="20"/>
        <v>TEXTISS S.A.S; Zone d.Activite de l.Etang, 26780 Chateauneuf Du Rhone, France</v>
      </c>
      <c r="AW44" s="43" t="str">
        <f t="shared" ca="1" si="21"/>
        <v>Китай</v>
      </c>
      <c r="AX44" s="74">
        <f t="shared" si="22"/>
        <v>0.1</v>
      </c>
      <c r="AY44" s="43">
        <f t="shared" si="23"/>
        <v>0.15000000000000002</v>
      </c>
      <c r="AZ44" s="43">
        <f t="shared" si="24"/>
        <v>7.2</v>
      </c>
      <c r="BA44" s="43">
        <f t="shared" si="25"/>
        <v>10.8</v>
      </c>
      <c r="BC44" s="152" t="str">
        <f t="shared" si="26"/>
        <v>Требуются кол-во и цена</v>
      </c>
      <c r="BD44" s="45">
        <f>IF(A44&lt;&gt;"",IF(_xlfn.XLOOKUP(A44,'1C'!A:A,'1C'!A:A,0,0)&gt;0,1,0),"")</f>
        <v>0</v>
      </c>
      <c r="BE44" s="153">
        <f>IF(C44&lt;&gt;"",IF(_xlfn.XLOOKUP(TEXT(C44,"###"),'1C'!W:W,'1C'!D:D,0,0)&gt;0,0,1),"")</f>
        <v>1</v>
      </c>
      <c r="BF44" s="72" t="str">
        <f t="shared" si="27"/>
        <v>-</v>
      </c>
    </row>
    <row r="45" spans="1:58" ht="144" customHeight="1">
      <c r="A45" s="43" t="str">
        <f t="shared" si="19"/>
        <v>CL/MAR3/1/VEN1black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88-316-72</v>
      </c>
      <c r="C45" s="145" t="s">
        <v>963</v>
      </c>
      <c r="D45" s="44" t="str">
        <f>_xlfn.XLOOKUP($C45,'invoice (2)'!$B:$B,'invoice (2)'!K:K,"ERR",0)</f>
        <v>Marvel Venom</v>
      </c>
      <c r="E45" s="43" t="str">
        <f>IF(F45&lt;&gt;"",IFERROR(VLOOKUP(F45,Категории!A:B,2,0),""),"Требуется категория")</f>
        <v>Бейсболки</v>
      </c>
      <c r="F45" s="44" t="s">
        <v>356</v>
      </c>
      <c r="G45" s="62" t="str">
        <f>"CAPSLAB-"&amp;_xlfn.XLOOKUP($C45,'invoice (2)'!$B:$B,'invoice (2)'!I:I,"ERR",0)</f>
        <v>CAPSLAB-Marvel</v>
      </c>
      <c r="H45" s="44" t="s">
        <v>388</v>
      </c>
      <c r="J45" s="43" t="str">
        <f>'1C'!$AJ$1</f>
        <v>Capslab</v>
      </c>
      <c r="K45" s="98" t="s">
        <v>1007</v>
      </c>
      <c r="L45" s="150" t="s">
        <v>293</v>
      </c>
      <c r="M45" s="65"/>
      <c r="N45" s="62"/>
      <c r="O45" s="62" t="s">
        <v>1005</v>
      </c>
      <c r="P45" s="62" t="str">
        <f>_xlfn.XLOOKUP($C45,'invoice (2)'!$B:$B,'invoice (2)'!I:I,"ERR",0)</f>
        <v>Marvel</v>
      </c>
      <c r="Q45" s="62" t="s">
        <v>1011</v>
      </c>
      <c r="R45" s="64"/>
      <c r="S45" s="62" t="s">
        <v>43</v>
      </c>
      <c r="T45" s="58" t="s">
        <v>15</v>
      </c>
      <c r="U45" s="58" t="s">
        <v>382</v>
      </c>
      <c r="V45" s="58">
        <v>120</v>
      </c>
      <c r="Y45" s="58"/>
      <c r="AA45" s="58"/>
      <c r="AC45" s="58"/>
      <c r="AE45" s="58"/>
      <c r="AG45" s="58"/>
      <c r="AT45" s="59">
        <f t="shared" si="1"/>
        <v>120</v>
      </c>
      <c r="AU45" s="154" t="s">
        <v>423</v>
      </c>
      <c r="AV45" s="56" t="str">
        <f t="shared" ca="1" si="20"/>
        <v>TEXTISS S.A.S; Zone d.Activite de l.Etang, 26780 Chateauneuf Du Rhone, France</v>
      </c>
      <c r="AW45" s="43" t="str">
        <f t="shared" ca="1" si="21"/>
        <v>Китай</v>
      </c>
      <c r="AX45" s="74">
        <f t="shared" si="22"/>
        <v>0.1</v>
      </c>
      <c r="AY45" s="43">
        <f t="shared" si="23"/>
        <v>0.15000000000000002</v>
      </c>
      <c r="AZ45" s="43">
        <f t="shared" si="24"/>
        <v>12</v>
      </c>
      <c r="BA45" s="43">
        <f t="shared" si="25"/>
        <v>18.000000000000004</v>
      </c>
      <c r="BC45" s="152" t="str">
        <f t="shared" si="26"/>
        <v>Требуются кол-во и цена</v>
      </c>
      <c r="BD45" s="45">
        <f>IF(A45&lt;&gt;"",IF(_xlfn.XLOOKUP(A45,'1C'!A:A,'1C'!A:A,0,0)&gt;0,1,0),"")</f>
        <v>0</v>
      </c>
      <c r="BE45" s="153">
        <f>IF(C45&lt;&gt;"",IF(_xlfn.XLOOKUP(TEXT(C45,"###"),'1C'!W:W,'1C'!D:D,0,0)&gt;0,0,1),"")</f>
        <v>1</v>
      </c>
      <c r="BF45" s="72" t="str">
        <f t="shared" si="27"/>
        <v>-</v>
      </c>
    </row>
    <row r="46" spans="1:58" ht="144" customHeight="1">
      <c r="A46" s="43" t="str">
        <f t="shared" si="19"/>
        <v>CL/MAR3/1/VEN2black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88-317-72</v>
      </c>
      <c r="C46" s="145" t="s">
        <v>964</v>
      </c>
      <c r="D46" s="44" t="str">
        <f>_xlfn.XLOOKUP($C46,'invoice (2)'!$B:$B,'invoice (2)'!K:K,"ERR",0)</f>
        <v>Marvel Venom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2" t="str">
        <f>"CAPSLAB-"&amp;_xlfn.XLOOKUP($C46,'invoice (2)'!$B:$B,'invoice (2)'!I:I,"ERR",0)</f>
        <v>CAPSLAB-Marvel</v>
      </c>
      <c r="H46" s="44" t="s">
        <v>388</v>
      </c>
      <c r="J46" s="43" t="str">
        <f>'1C'!$AJ$1</f>
        <v>Capslab</v>
      </c>
      <c r="K46" s="98" t="s">
        <v>1007</v>
      </c>
      <c r="L46" s="150" t="s">
        <v>293</v>
      </c>
      <c r="M46" s="65"/>
      <c r="N46" s="62"/>
      <c r="O46" s="62" t="s">
        <v>1005</v>
      </c>
      <c r="P46" s="62" t="str">
        <f>_xlfn.XLOOKUP($C46,'invoice (2)'!$B:$B,'invoice (2)'!I:I,"ERR",0)</f>
        <v>Marvel</v>
      </c>
      <c r="Q46" s="62" t="s">
        <v>1011</v>
      </c>
      <c r="R46" s="64"/>
      <c r="S46" s="62" t="s">
        <v>43</v>
      </c>
      <c r="T46" s="58" t="s">
        <v>15</v>
      </c>
      <c r="U46" s="58" t="s">
        <v>382</v>
      </c>
      <c r="V46" s="58">
        <v>120</v>
      </c>
      <c r="Y46" s="58"/>
      <c r="AA46" s="58"/>
      <c r="AC46" s="58"/>
      <c r="AE46" s="58"/>
      <c r="AG46" s="58"/>
      <c r="AT46" s="59">
        <f t="shared" si="1"/>
        <v>120</v>
      </c>
      <c r="AU46" s="154" t="s">
        <v>423</v>
      </c>
      <c r="AV46" s="56" t="str">
        <f t="shared" ca="1" si="20"/>
        <v>TEXTISS S.A.S; Zone d.Activite de l.Etang, 26780 Chateauneuf Du Rhone, France</v>
      </c>
      <c r="AW46" s="43" t="str">
        <f t="shared" ca="1" si="21"/>
        <v>Китай</v>
      </c>
      <c r="AX46" s="74">
        <f t="shared" si="22"/>
        <v>0.1</v>
      </c>
      <c r="AY46" s="43">
        <f t="shared" si="23"/>
        <v>0.15000000000000002</v>
      </c>
      <c r="AZ46" s="43">
        <f t="shared" si="24"/>
        <v>12</v>
      </c>
      <c r="BA46" s="43">
        <f t="shared" si="25"/>
        <v>18.000000000000004</v>
      </c>
      <c r="BC46" s="152" t="str">
        <f t="shared" si="26"/>
        <v>Требуются кол-во и цена</v>
      </c>
      <c r="BD46" s="45">
        <f>IF(A46&lt;&gt;"",IF(_xlfn.XLOOKUP(A46,'1C'!A:A,'1C'!A:A,0,0)&gt;0,1,0),"")</f>
        <v>0</v>
      </c>
      <c r="BE46" s="153">
        <f>IF(C46&lt;&gt;"",IF(_xlfn.XLOOKUP(TEXT(C46,"###"),'1C'!W:W,'1C'!D:D,0,0)&gt;0,0,1),"")</f>
        <v>1</v>
      </c>
      <c r="BF46" s="72" t="str">
        <f t="shared" si="27"/>
        <v>-</v>
      </c>
    </row>
    <row r="47" spans="1:58" ht="144" customHeight="1">
      <c r="A47" s="43" t="str">
        <f t="shared" si="19"/>
        <v>CL/MAR4/1/DEA1black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88-318-72</v>
      </c>
      <c r="C47" s="145" t="s">
        <v>965</v>
      </c>
      <c r="D47" s="44" t="str">
        <f>_xlfn.XLOOKUP($C47,'invoice (2)'!$B:$B,'invoice (2)'!K:K,"ERR",0)</f>
        <v>Marvel Deadpool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2" t="str">
        <f>"CAPSLAB-"&amp;_xlfn.XLOOKUP($C47,'invoice (2)'!$B:$B,'invoice (2)'!I:I,"ERR",0)</f>
        <v>CAPSLAB-Marvel</v>
      </c>
      <c r="H47" s="44" t="s">
        <v>388</v>
      </c>
      <c r="J47" s="43" t="str">
        <f>'1C'!$AJ$1</f>
        <v>Capslab</v>
      </c>
      <c r="K47" s="98" t="s">
        <v>1007</v>
      </c>
      <c r="L47" s="150" t="s">
        <v>302</v>
      </c>
      <c r="M47" s="65"/>
      <c r="N47" s="62"/>
      <c r="O47" s="62" t="s">
        <v>1005</v>
      </c>
      <c r="P47" s="62" t="str">
        <f>_xlfn.XLOOKUP($C47,'invoice (2)'!$B:$B,'invoice (2)'!I:I,"ERR",0)</f>
        <v>Marvel</v>
      </c>
      <c r="Q47" s="62" t="s">
        <v>1011</v>
      </c>
      <c r="R47" s="64"/>
      <c r="S47" s="62" t="s">
        <v>43</v>
      </c>
      <c r="T47" s="58" t="s">
        <v>15</v>
      </c>
      <c r="U47" s="58" t="s">
        <v>382</v>
      </c>
      <c r="V47" s="58">
        <v>240</v>
      </c>
      <c r="Y47" s="58"/>
      <c r="AA47" s="58"/>
      <c r="AC47" s="58"/>
      <c r="AE47" s="58"/>
      <c r="AG47" s="58"/>
      <c r="AT47" s="59">
        <f t="shared" si="1"/>
        <v>240</v>
      </c>
      <c r="AU47" s="154" t="s">
        <v>423</v>
      </c>
      <c r="AV47" s="56" t="str">
        <f t="shared" ca="1" si="20"/>
        <v>TEXTISS S.A.S; Zone d.Activite de l.Etang, 26780 Chateauneuf Du Rhone, France</v>
      </c>
      <c r="AW47" s="43" t="str">
        <f t="shared" ca="1" si="21"/>
        <v>Китай</v>
      </c>
      <c r="AX47" s="74">
        <f t="shared" si="22"/>
        <v>0.1</v>
      </c>
      <c r="AY47" s="43">
        <f t="shared" si="23"/>
        <v>0.15000000000000002</v>
      </c>
      <c r="AZ47" s="43">
        <f t="shared" si="24"/>
        <v>24</v>
      </c>
      <c r="BA47" s="43">
        <f t="shared" si="25"/>
        <v>36.000000000000007</v>
      </c>
      <c r="BC47" s="152" t="str">
        <f t="shared" si="26"/>
        <v>Требуются кол-во и цена</v>
      </c>
      <c r="BD47" s="45">
        <f>IF(A47&lt;&gt;"",IF(_xlfn.XLOOKUP(A47,'1C'!A:A,'1C'!A:A,0,0)&gt;0,1,0),"")</f>
        <v>0</v>
      </c>
      <c r="BE47" s="153">
        <f>IF(C47&lt;&gt;"",IF(_xlfn.XLOOKUP(TEXT(C47,"###"),'1C'!W:W,'1C'!D:D,0,0)&gt;0,0,1),"")</f>
        <v>1</v>
      </c>
      <c r="BF47" s="72" t="str">
        <f t="shared" si="27"/>
        <v>-</v>
      </c>
    </row>
    <row r="48" spans="1:58" ht="144" customHeight="1">
      <c r="A48" s="43" t="str">
        <f t="shared" si="19"/>
        <v>CL/MAR4/1/DEA2black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88-319-47</v>
      </c>
      <c r="C48" s="145" t="s">
        <v>966</v>
      </c>
      <c r="D48" s="44" t="str">
        <f>_xlfn.XLOOKUP($C48,'invoice (2)'!$B:$B,'invoice (2)'!K:K,"ERR",0)</f>
        <v>Marvel Deadpool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2" t="str">
        <f>"CAPSLAB-"&amp;_xlfn.XLOOKUP($C48,'invoice (2)'!$B:$B,'invoice (2)'!I:I,"ERR",0)</f>
        <v>CAPSLAB-Marvel</v>
      </c>
      <c r="H48" s="44" t="s">
        <v>388</v>
      </c>
      <c r="J48" s="43" t="str">
        <f>'1C'!$AJ$1</f>
        <v>Capslab</v>
      </c>
      <c r="K48" s="98" t="s">
        <v>1007</v>
      </c>
      <c r="L48" s="150" t="s">
        <v>246</v>
      </c>
      <c r="M48" s="65"/>
      <c r="N48" s="62"/>
      <c r="O48" s="62" t="s">
        <v>1005</v>
      </c>
      <c r="P48" s="62" t="str">
        <f>_xlfn.XLOOKUP($C48,'invoice (2)'!$B:$B,'invoice (2)'!I:I,"ERR",0)</f>
        <v>Marvel</v>
      </c>
      <c r="Q48" s="62" t="s">
        <v>1110</v>
      </c>
      <c r="R48" s="64"/>
      <c r="S48" s="62"/>
      <c r="T48" s="58" t="s">
        <v>15</v>
      </c>
      <c r="U48" s="44" t="s">
        <v>382</v>
      </c>
      <c r="V48" s="58">
        <v>144</v>
      </c>
      <c r="AT48" s="59">
        <f t="shared" si="1"/>
        <v>144</v>
      </c>
      <c r="AU48" s="154" t="s">
        <v>423</v>
      </c>
      <c r="AV48" s="56" t="str">
        <f t="shared" ca="1" si="20"/>
        <v>TEXTISS S.A.S; Zone d.Activite de l.Etang, 26780 Chateauneuf Du Rhone, France</v>
      </c>
      <c r="AW48" s="43" t="str">
        <f t="shared" ca="1" si="21"/>
        <v>Китай</v>
      </c>
      <c r="AX48" s="74">
        <f t="shared" si="22"/>
        <v>0.1</v>
      </c>
      <c r="AY48" s="43">
        <f t="shared" si="23"/>
        <v>0.15000000000000002</v>
      </c>
      <c r="AZ48" s="43">
        <f t="shared" si="24"/>
        <v>14.4</v>
      </c>
      <c r="BA48" s="43">
        <f t="shared" si="25"/>
        <v>21.6</v>
      </c>
      <c r="BC48" s="152" t="str">
        <f t="shared" si="26"/>
        <v>Требуются кол-во и цена</v>
      </c>
      <c r="BD48" s="45">
        <f>IF(A48&lt;&gt;"",IF(_xlfn.XLOOKUP(A48,'1C'!A:A,'1C'!A:A,0,0)&gt;0,1,0),"")</f>
        <v>0</v>
      </c>
      <c r="BE48" s="153">
        <f>IF(C48&lt;&gt;"",IF(_xlfn.XLOOKUP(TEXT(C48,"###"),'1C'!W:W,'1C'!D:D,0,0)&gt;0,0,1),"")</f>
        <v>1</v>
      </c>
      <c r="BF48" s="45" t="str">
        <f t="shared" si="27"/>
        <v>-</v>
      </c>
    </row>
    <row r="49" spans="1:58" ht="144" customHeight="1">
      <c r="A49" s="43" t="str">
        <f t="shared" si="19"/>
        <v>CL/MAR4/1/DEA3black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88-320-72</v>
      </c>
      <c r="C49" s="145" t="s">
        <v>967</v>
      </c>
      <c r="D49" s="44" t="str">
        <f>_xlfn.XLOOKUP($C49,'invoice (2)'!$B:$B,'invoice (2)'!K:K,"ERR",0)</f>
        <v>Marvel Deadpool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2" t="str">
        <f>"CAPSLAB-"&amp;_xlfn.XLOOKUP($C49,'invoice (2)'!$B:$B,'invoice (2)'!I:I,"ERR",0)</f>
        <v>CAPSLAB-Marvel</v>
      </c>
      <c r="H49" s="44" t="s">
        <v>388</v>
      </c>
      <c r="J49" s="43" t="str">
        <f>'1C'!$AJ$1</f>
        <v>Capslab</v>
      </c>
      <c r="K49" s="98" t="s">
        <v>1007</v>
      </c>
      <c r="L49" s="150" t="s">
        <v>302</v>
      </c>
      <c r="M49" s="65"/>
      <c r="N49" s="62"/>
      <c r="O49" s="62" t="s">
        <v>1005</v>
      </c>
      <c r="P49" s="62" t="str">
        <f>_xlfn.XLOOKUP($C49,'invoice (2)'!$B:$B,'invoice (2)'!I:I,"ERR",0)</f>
        <v>Marvel</v>
      </c>
      <c r="Q49" s="62" t="s">
        <v>1011</v>
      </c>
      <c r="R49" s="64"/>
      <c r="S49" s="62" t="s">
        <v>43</v>
      </c>
      <c r="T49" s="58" t="s">
        <v>15</v>
      </c>
      <c r="U49" s="44" t="s">
        <v>382</v>
      </c>
      <c r="V49" s="58">
        <v>144</v>
      </c>
      <c r="AT49" s="59">
        <f t="shared" si="1"/>
        <v>144</v>
      </c>
      <c r="AU49" s="154" t="s">
        <v>423</v>
      </c>
      <c r="AV49" s="56" t="str">
        <f t="shared" ca="1" si="20"/>
        <v>TEXTISS S.A.S; Zone d.Activite de l.Etang, 26780 Chateauneuf Du Rhone, France</v>
      </c>
      <c r="AW49" s="43" t="str">
        <f t="shared" ca="1" si="21"/>
        <v>Китай</v>
      </c>
      <c r="AX49" s="74">
        <f t="shared" si="22"/>
        <v>0.1</v>
      </c>
      <c r="AY49" s="43">
        <f t="shared" si="23"/>
        <v>0.15000000000000002</v>
      </c>
      <c r="AZ49" s="43">
        <f t="shared" si="24"/>
        <v>14.4</v>
      </c>
      <c r="BA49" s="43">
        <f t="shared" si="25"/>
        <v>21.6</v>
      </c>
      <c r="BC49" s="152" t="str">
        <f t="shared" si="26"/>
        <v>Требуются кол-во и цена</v>
      </c>
      <c r="BD49" s="45">
        <f>IF(A49&lt;&gt;"",IF(_xlfn.XLOOKUP(A49,'1C'!A:A,'1C'!A:A,0,0)&gt;0,1,0),"")</f>
        <v>0</v>
      </c>
      <c r="BE49" s="153">
        <f>IF(C49&lt;&gt;"",IF(_xlfn.XLOOKUP(TEXT(C49,"###"),'1C'!W:W,'1C'!D:D,0,0)&gt;0,0,1),"")</f>
        <v>1</v>
      </c>
      <c r="BF49" s="45" t="str">
        <f t="shared" si="27"/>
        <v>-</v>
      </c>
    </row>
    <row r="50" spans="1:58" ht="144" customHeight="1">
      <c r="A50" s="43" t="str">
        <f t="shared" si="19"/>
        <v>CL/MAR4/1/WOL1black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88-321-78</v>
      </c>
      <c r="C50" s="145" t="s">
        <v>968</v>
      </c>
      <c r="D50" s="44" t="str">
        <f>_xlfn.XLOOKUP($C50,'invoice (2)'!$B:$B,'invoice (2)'!K:K,"ERR",0)</f>
        <v>Marvel Wolverine</v>
      </c>
      <c r="E50" s="43" t="str">
        <f>IF(F50&lt;&gt;"",IFERROR(VLOOKUP(F50,Категории!A:B,2,0),""),"Требуется категория")</f>
        <v>Бейсболки</v>
      </c>
      <c r="F50" s="44" t="s">
        <v>356</v>
      </c>
      <c r="G50" s="62" t="str">
        <f>"CAPSLAB-"&amp;_xlfn.XLOOKUP($C50,'invoice (2)'!$B:$B,'invoice (2)'!I:I,"ERR",0)</f>
        <v>CAPSLAB-Marvel</v>
      </c>
      <c r="H50" s="44" t="s">
        <v>388</v>
      </c>
      <c r="J50" s="43" t="str">
        <f>'1C'!$AJ$1</f>
        <v>Capslab</v>
      </c>
      <c r="K50" s="98" t="s">
        <v>1007</v>
      </c>
      <c r="L50" s="151" t="s">
        <v>309</v>
      </c>
      <c r="M50" s="65"/>
      <c r="N50" s="62"/>
      <c r="O50" s="62" t="s">
        <v>1005</v>
      </c>
      <c r="P50" s="62" t="str">
        <f>_xlfn.XLOOKUP($C50,'invoice (2)'!$B:$B,'invoice (2)'!I:I,"ERR",0)</f>
        <v>Marvel</v>
      </c>
      <c r="Q50" s="62" t="s">
        <v>1011</v>
      </c>
      <c r="R50" s="64"/>
      <c r="S50" s="62" t="s">
        <v>43</v>
      </c>
      <c r="T50" s="58" t="s">
        <v>15</v>
      </c>
      <c r="U50" s="58" t="s">
        <v>382</v>
      </c>
      <c r="V50" s="58">
        <v>96</v>
      </c>
      <c r="AT50" s="59">
        <f t="shared" si="1"/>
        <v>96</v>
      </c>
      <c r="AU50" s="154" t="s">
        <v>423</v>
      </c>
      <c r="AV50" s="56" t="str">
        <f t="shared" ca="1" si="20"/>
        <v>TEXTISS S.A.S; Zone d.Activite de l.Etang, 26780 Chateauneuf Du Rhone, France</v>
      </c>
      <c r="AW50" s="43" t="str">
        <f t="shared" ca="1" si="21"/>
        <v>Китай</v>
      </c>
      <c r="AX50" s="74">
        <f t="shared" si="22"/>
        <v>0.1</v>
      </c>
      <c r="AY50" s="43">
        <f t="shared" si="23"/>
        <v>0.15000000000000002</v>
      </c>
      <c r="AZ50" s="43">
        <f t="shared" si="24"/>
        <v>9.6000000000000014</v>
      </c>
      <c r="BA50" s="43">
        <f t="shared" si="25"/>
        <v>14.400000000000002</v>
      </c>
      <c r="BC50" s="152" t="str">
        <f t="shared" si="26"/>
        <v>Требуются кол-во и цена</v>
      </c>
      <c r="BD50" s="45">
        <f>IF(A50&lt;&gt;"",IF(_xlfn.XLOOKUP(A50,'1C'!A:A,'1C'!A:A,0,0)&gt;0,1,0),"")</f>
        <v>0</v>
      </c>
      <c r="BE50" s="153">
        <f>IF(C50&lt;&gt;"",IF(_xlfn.XLOOKUP(TEXT(C50,"###"),'1C'!W:W,'1C'!D:D,0,0)&gt;0,0,1),"")</f>
        <v>1</v>
      </c>
      <c r="BF50" s="45" t="str">
        <f t="shared" si="27"/>
        <v>-</v>
      </c>
    </row>
    <row r="51" spans="1:58" ht="144" customHeight="1">
      <c r="A51" s="43" t="str">
        <f t="shared" si="19"/>
        <v>CL/MAR4/1/WOL2white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88-322-48</v>
      </c>
      <c r="C51" s="145" t="s">
        <v>969</v>
      </c>
      <c r="D51" s="44" t="str">
        <f>_xlfn.XLOOKUP($C51,'invoice (2)'!$B:$B,'invoice (2)'!K:K,"ERR",0)</f>
        <v>Marvel Wolverine</v>
      </c>
      <c r="E51" s="43" t="str">
        <f>IF(F51&lt;&gt;"",IFERROR(VLOOKUP(F51,Категории!A:B,2,0),""),"Требуется категория")</f>
        <v>Бейсболки</v>
      </c>
      <c r="F51" s="44" t="s">
        <v>356</v>
      </c>
      <c r="G51" s="62" t="str">
        <f>"CAPSLAB-"&amp;_xlfn.XLOOKUP($C51,'invoice (2)'!$B:$B,'invoice (2)'!I:I,"ERR",0)</f>
        <v>CAPSLAB-Marvel</v>
      </c>
      <c r="H51" s="44" t="s">
        <v>388</v>
      </c>
      <c r="J51" s="43" t="str">
        <f>'1C'!$AJ$1</f>
        <v>Capslab</v>
      </c>
      <c r="K51" s="98" t="s">
        <v>998</v>
      </c>
      <c r="L51" s="150" t="s">
        <v>119</v>
      </c>
      <c r="M51" s="65"/>
      <c r="N51" s="62"/>
      <c r="O51" s="62" t="s">
        <v>1005</v>
      </c>
      <c r="P51" s="62" t="str">
        <f>_xlfn.XLOOKUP($C51,'invoice (2)'!$B:$B,'invoice (2)'!I:I,"ERR",0)</f>
        <v>Marvel</v>
      </c>
      <c r="Q51" s="62" t="s">
        <v>1011</v>
      </c>
      <c r="R51" s="64"/>
      <c r="S51" s="62" t="s">
        <v>43</v>
      </c>
      <c r="T51" s="58" t="s">
        <v>15</v>
      </c>
      <c r="U51" s="44" t="s">
        <v>382</v>
      </c>
      <c r="V51" s="58">
        <v>72</v>
      </c>
      <c r="AT51" s="59">
        <f t="shared" si="1"/>
        <v>72</v>
      </c>
      <c r="AU51" s="154" t="s">
        <v>423</v>
      </c>
      <c r="AV51" s="56" t="str">
        <f t="shared" ca="1" si="20"/>
        <v>TEXTISS S.A.S; Zone d.Activite de l.Etang, 26780 Chateauneuf Du Rhone, France</v>
      </c>
      <c r="AW51" s="43" t="str">
        <f t="shared" ca="1" si="21"/>
        <v>Китай</v>
      </c>
      <c r="AX51" s="74">
        <f t="shared" si="22"/>
        <v>0.1</v>
      </c>
      <c r="AY51" s="43">
        <f t="shared" si="23"/>
        <v>0.15000000000000002</v>
      </c>
      <c r="AZ51" s="43">
        <f t="shared" si="24"/>
        <v>7.2</v>
      </c>
      <c r="BA51" s="43">
        <f t="shared" si="25"/>
        <v>10.8</v>
      </c>
      <c r="BC51" s="152" t="str">
        <f t="shared" si="26"/>
        <v>Требуются кол-во и цена</v>
      </c>
      <c r="BD51" s="45">
        <f>IF(A51&lt;&gt;"",IF(_xlfn.XLOOKUP(A51,'1C'!A:A,'1C'!A:A,0,0)&gt;0,1,0),"")</f>
        <v>0</v>
      </c>
      <c r="BE51" s="153">
        <f>IF(C51&lt;&gt;"",IF(_xlfn.XLOOKUP(TEXT(C51,"###"),'1C'!W:W,'1C'!D:D,0,0)&gt;0,0,1),"")</f>
        <v>1</v>
      </c>
      <c r="BF51" s="45" t="str">
        <f t="shared" si="27"/>
        <v>-</v>
      </c>
    </row>
    <row r="52" spans="1:58" ht="144" customHeight="1">
      <c r="A52" s="43" t="str">
        <f t="shared" si="19"/>
        <v>CL/NS/1/BANblack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88-323-09</v>
      </c>
      <c r="C52" s="145" t="s">
        <v>970</v>
      </c>
      <c r="D52" s="44" t="str">
        <f>_xlfn.XLOOKUP($C52,'invoice (2)'!$B:$B,'invoice (2)'!K:K,"ERR",0)</f>
        <v>Naruto Symbol Ninja Village</v>
      </c>
      <c r="E52" s="43" t="str">
        <f>IF(F52&lt;&gt;"",IFERROR(VLOOKUP(F52,Категории!A:B,2,0),""),"Требуется категория")</f>
        <v>Бейсболки</v>
      </c>
      <c r="F52" s="44" t="s">
        <v>356</v>
      </c>
      <c r="G52" s="62" t="str">
        <f>"CAPSLAB-"&amp;_xlfn.XLOOKUP($C52,'invoice (2)'!$B:$B,'invoice (2)'!I:I,"ERR",0)</f>
        <v>CAPSLAB-Naruto</v>
      </c>
      <c r="H52" s="44" t="s">
        <v>388</v>
      </c>
      <c r="J52" s="43" t="str">
        <f>'1C'!$AJ$1</f>
        <v>Capslab</v>
      </c>
      <c r="K52" s="98" t="s">
        <v>1007</v>
      </c>
      <c r="L52" s="150" t="s">
        <v>53</v>
      </c>
      <c r="M52" s="65"/>
      <c r="N52" s="62"/>
      <c r="O52" s="62" t="s">
        <v>1005</v>
      </c>
      <c r="P52" s="62" t="str">
        <f>_xlfn.XLOOKUP($C52,'invoice (2)'!$B:$B,'invoice (2)'!I:I,"ERR",0)</f>
        <v>Naruto</v>
      </c>
      <c r="Q52" s="62" t="s">
        <v>1011</v>
      </c>
      <c r="R52" s="64"/>
      <c r="S52" s="62" t="s">
        <v>43</v>
      </c>
      <c r="T52" s="58" t="s">
        <v>15</v>
      </c>
      <c r="U52" s="44" t="s">
        <v>382</v>
      </c>
      <c r="V52" s="58">
        <v>30</v>
      </c>
      <c r="AT52" s="59">
        <f t="shared" si="1"/>
        <v>30</v>
      </c>
      <c r="AU52" s="154" t="s">
        <v>423</v>
      </c>
      <c r="AV52" s="56" t="str">
        <f t="shared" ca="1" si="20"/>
        <v>TEXTISS S.A.S; Zone d.Activite de l.Etang, 26780 Chateauneuf Du Rhone, France</v>
      </c>
      <c r="AW52" s="43" t="str">
        <f t="shared" ca="1" si="21"/>
        <v>Китай</v>
      </c>
      <c r="AX52" s="74">
        <f t="shared" si="22"/>
        <v>0.1</v>
      </c>
      <c r="AY52" s="43">
        <f t="shared" si="23"/>
        <v>0.15000000000000002</v>
      </c>
      <c r="AZ52" s="43">
        <f t="shared" si="24"/>
        <v>3</v>
      </c>
      <c r="BA52" s="43">
        <f t="shared" si="25"/>
        <v>4.5000000000000009</v>
      </c>
      <c r="BC52" s="152" t="str">
        <f t="shared" si="26"/>
        <v>Требуются кол-во и цена</v>
      </c>
      <c r="BD52" s="45">
        <f>IF(A52&lt;&gt;"",IF(_xlfn.XLOOKUP(A52,'1C'!A:A,'1C'!A:A,0,0)&gt;0,1,0),"")</f>
        <v>0</v>
      </c>
      <c r="BE52" s="153">
        <f>IF(C52&lt;&gt;"",IF(_xlfn.XLOOKUP(TEXT(C52,"###"),'1C'!W:W,'1C'!D:D,0,0)&gt;0,0,1),"")</f>
        <v>1</v>
      </c>
      <c r="BF52" s="45" t="str">
        <f t="shared" si="27"/>
        <v>-</v>
      </c>
    </row>
    <row r="53" spans="1:58" ht="144" customHeight="1">
      <c r="A53" s="43" t="str">
        <f t="shared" si="19"/>
        <v>CL/NS/1/KAK2black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88-324-09</v>
      </c>
      <c r="C53" s="145" t="s">
        <v>971</v>
      </c>
      <c r="D53" s="44" t="str">
        <f>_xlfn.XLOOKUP($C53,'invoice (2)'!$B:$B,'invoice (2)'!K:K,"ERR",0)</f>
        <v>Naruto Kakashi</v>
      </c>
      <c r="E53" s="43" t="str">
        <f>IF(F53&lt;&gt;"",IFERROR(VLOOKUP(F53,Категории!A:B,2,0),""),"Требуется категория")</f>
        <v>Бейсболки</v>
      </c>
      <c r="F53" s="44" t="s">
        <v>356</v>
      </c>
      <c r="G53" s="62" t="str">
        <f>"CAPSLAB-"&amp;_xlfn.XLOOKUP($C53,'invoice (2)'!$B:$B,'invoice (2)'!I:I,"ERR",0)</f>
        <v>CAPSLAB-Naruto</v>
      </c>
      <c r="H53" s="44" t="s">
        <v>388</v>
      </c>
      <c r="J53" s="43" t="str">
        <f>'1C'!$AJ$1</f>
        <v>Capslab</v>
      </c>
      <c r="K53" s="98" t="s">
        <v>1007</v>
      </c>
      <c r="L53" s="150" t="s">
        <v>53</v>
      </c>
      <c r="M53" s="65"/>
      <c r="N53" s="62"/>
      <c r="O53" s="62" t="s">
        <v>1005</v>
      </c>
      <c r="P53" s="62" t="str">
        <f>_xlfn.XLOOKUP($C53,'invoice (2)'!$B:$B,'invoice (2)'!I:I,"ERR",0)</f>
        <v>Naruto</v>
      </c>
      <c r="Q53" s="62" t="s">
        <v>1011</v>
      </c>
      <c r="R53" s="64"/>
      <c r="S53" s="62" t="s">
        <v>43</v>
      </c>
      <c r="T53" s="58" t="s">
        <v>15</v>
      </c>
      <c r="U53" s="44" t="s">
        <v>382</v>
      </c>
      <c r="V53" s="58">
        <v>18</v>
      </c>
      <c r="AT53" s="59">
        <f t="shared" si="1"/>
        <v>18</v>
      </c>
      <c r="AU53" s="43" t="s">
        <v>423</v>
      </c>
      <c r="AV53" s="56" t="str">
        <f t="shared" ca="1" si="20"/>
        <v>TEXTISS S.A.S; Zone d.Activite de l.Etang, 26780 Chateauneuf Du Rhone, France</v>
      </c>
      <c r="AW53" s="43" t="str">
        <f t="shared" ca="1" si="21"/>
        <v>Китай</v>
      </c>
      <c r="AX53" s="74">
        <f t="shared" si="22"/>
        <v>0.1</v>
      </c>
      <c r="AY53" s="43">
        <f t="shared" si="23"/>
        <v>0.15000000000000002</v>
      </c>
      <c r="AZ53" s="43">
        <f t="shared" si="24"/>
        <v>1.8</v>
      </c>
      <c r="BA53" s="43">
        <f t="shared" si="25"/>
        <v>2.7</v>
      </c>
      <c r="BC53" s="152" t="str">
        <f t="shared" si="26"/>
        <v>Требуются кол-во и цена</v>
      </c>
      <c r="BD53" s="45">
        <f>IF(A53&lt;&gt;"",IF(_xlfn.XLOOKUP(A53,'1C'!A:A,'1C'!A:A,0,0)&gt;0,1,0),"")</f>
        <v>0</v>
      </c>
      <c r="BE53" s="153">
        <f>IF(C53&lt;&gt;"",IF(_xlfn.XLOOKUP(TEXT(C53,"###"),'1C'!W:W,'1C'!D:D,0,0)&gt;0,0,1),"")</f>
        <v>1</v>
      </c>
      <c r="BF53" s="45" t="str">
        <f t="shared" si="27"/>
        <v>-</v>
      </c>
    </row>
    <row r="54" spans="1:58" ht="144" customHeight="1">
      <c r="A54" s="43" t="str">
        <f t="shared" si="19"/>
        <v>CL/NS/1/NAR2black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88-325-09</v>
      </c>
      <c r="C54" s="145" t="s">
        <v>972</v>
      </c>
      <c r="D54" s="44" t="str">
        <f>_xlfn.XLOOKUP($C54,'invoice (2)'!$B:$B,'invoice (2)'!K:K,"ERR",0)</f>
        <v>Naruto Naruto</v>
      </c>
      <c r="E54" s="43" t="str">
        <f>IF(F54&lt;&gt;"",IFERROR(VLOOKUP(F54,Категории!A:B,2,0),""),"Требуется категория")</f>
        <v>Бейсболки</v>
      </c>
      <c r="F54" s="44" t="s">
        <v>356</v>
      </c>
      <c r="G54" s="62" t="str">
        <f>"CAPSLAB-"&amp;_xlfn.XLOOKUP($C54,'invoice (2)'!$B:$B,'invoice (2)'!I:I,"ERR",0)</f>
        <v>CAPSLAB-Naruto</v>
      </c>
      <c r="H54" s="44" t="s">
        <v>388</v>
      </c>
      <c r="J54" s="43" t="str">
        <f>'1C'!$AJ$1</f>
        <v>Capslab</v>
      </c>
      <c r="K54" s="98" t="s">
        <v>1007</v>
      </c>
      <c r="L54" s="150" t="s">
        <v>53</v>
      </c>
      <c r="M54" s="65"/>
      <c r="N54" s="62"/>
      <c r="O54" s="62" t="s">
        <v>1005</v>
      </c>
      <c r="P54" s="62" t="str">
        <f>_xlfn.XLOOKUP($C54,'invoice (2)'!$B:$B,'invoice (2)'!I:I,"ERR",0)</f>
        <v>Naruto</v>
      </c>
      <c r="Q54" s="62" t="s">
        <v>1011</v>
      </c>
      <c r="R54" s="64"/>
      <c r="S54" s="62" t="s">
        <v>43</v>
      </c>
      <c r="T54" s="58" t="s">
        <v>15</v>
      </c>
      <c r="U54" s="44" t="s">
        <v>382</v>
      </c>
      <c r="V54" s="58">
        <v>24</v>
      </c>
      <c r="AT54" s="59">
        <f t="shared" si="1"/>
        <v>24</v>
      </c>
      <c r="AU54" s="43" t="s">
        <v>423</v>
      </c>
      <c r="AV54" s="56" t="str">
        <f t="shared" ca="1" si="20"/>
        <v>TEXTISS S.A.S; Zone d.Activite de l.Etang, 26780 Chateauneuf Du Rhone, France</v>
      </c>
      <c r="AW54" s="43" t="str">
        <f t="shared" ca="1" si="21"/>
        <v>Китай</v>
      </c>
      <c r="AX54" s="74">
        <f t="shared" si="22"/>
        <v>0.1</v>
      </c>
      <c r="AY54" s="43">
        <f t="shared" si="23"/>
        <v>0.15000000000000002</v>
      </c>
      <c r="AZ54" s="43">
        <f t="shared" si="24"/>
        <v>2.4000000000000004</v>
      </c>
      <c r="BA54" s="43">
        <f t="shared" si="25"/>
        <v>3.6000000000000005</v>
      </c>
      <c r="BC54" s="152" t="str">
        <f t="shared" si="26"/>
        <v>Требуются кол-во и цена</v>
      </c>
      <c r="BD54" s="45">
        <f>IF(A54&lt;&gt;"",IF(_xlfn.XLOOKUP(A54,'1C'!A:A,'1C'!A:A,0,0)&gt;0,1,0),"")</f>
        <v>0</v>
      </c>
      <c r="BE54" s="153">
        <f>IF(C54&lt;&gt;"",IF(_xlfn.XLOOKUP(TEXT(C54,"###"),'1C'!W:W,'1C'!D:D,0,0)&gt;0,0,1),"")</f>
        <v>1</v>
      </c>
      <c r="BF54" s="45" t="str">
        <f t="shared" si="27"/>
        <v>-</v>
      </c>
    </row>
    <row r="55" spans="1:58" ht="144" customHeight="1">
      <c r="A55" s="43" t="str">
        <f t="shared" si="19"/>
        <v>CL/OP/TAG/1/LOG1black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88-326-09</v>
      </c>
      <c r="C55" s="145" t="s">
        <v>973</v>
      </c>
      <c r="D55" s="44" t="str">
        <f>_xlfn.XLOOKUP($C55,'invoice (2)'!$B:$B,'invoice (2)'!K:K,"ERR",0)</f>
        <v>One Piece Skull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2" t="str">
        <f>"CAPSLAB-"&amp;_xlfn.XLOOKUP($C55,'invoice (2)'!$B:$B,'invoice (2)'!I:I,"ERR",0)</f>
        <v>CAPSLAB-One Piece</v>
      </c>
      <c r="H55" s="44" t="s">
        <v>388</v>
      </c>
      <c r="J55" s="43" t="str">
        <f>'1C'!$AJ$1</f>
        <v>Capslab</v>
      </c>
      <c r="K55" s="98" t="s">
        <v>1007</v>
      </c>
      <c r="L55" s="150" t="s">
        <v>53</v>
      </c>
      <c r="M55" s="65"/>
      <c r="N55" s="62"/>
      <c r="O55" s="62" t="s">
        <v>1005</v>
      </c>
      <c r="P55" s="62" t="str">
        <f>_xlfn.XLOOKUP($C55,'invoice (2)'!$B:$B,'invoice (2)'!I:I,"ERR",0)</f>
        <v>One Piece</v>
      </c>
      <c r="Q55" s="62" t="s">
        <v>1068</v>
      </c>
      <c r="R55" s="64"/>
      <c r="S55" s="62"/>
      <c r="T55" s="58" t="s">
        <v>15</v>
      </c>
      <c r="U55" s="44" t="s">
        <v>382</v>
      </c>
      <c r="V55" s="58">
        <v>48</v>
      </c>
      <c r="AT55" s="59">
        <f t="shared" si="1"/>
        <v>48</v>
      </c>
      <c r="AU55" s="43" t="s">
        <v>423</v>
      </c>
      <c r="AV55" s="56" t="str">
        <f t="shared" ca="1" si="20"/>
        <v>TEXTISS S.A.S; Zone d.Activite de l.Etang, 26780 Chateauneuf Du Rhone, France</v>
      </c>
      <c r="AW55" s="43" t="str">
        <f t="shared" ca="1" si="21"/>
        <v>Китай</v>
      </c>
      <c r="AX55" s="74">
        <f t="shared" si="22"/>
        <v>0.1</v>
      </c>
      <c r="AY55" s="43">
        <f t="shared" si="23"/>
        <v>0.15000000000000002</v>
      </c>
      <c r="AZ55" s="43">
        <f t="shared" si="24"/>
        <v>4.8000000000000007</v>
      </c>
      <c r="BA55" s="43">
        <f t="shared" si="25"/>
        <v>7.2000000000000011</v>
      </c>
      <c r="BC55" s="152" t="str">
        <f t="shared" si="26"/>
        <v>Требуются кол-во и цена</v>
      </c>
      <c r="BD55" s="45">
        <f>IF(A55&lt;&gt;"",IF(_xlfn.XLOOKUP(A55,'1C'!A:A,'1C'!A:A,0,0)&gt;0,1,0),"")</f>
        <v>0</v>
      </c>
      <c r="BE55" s="153">
        <f>IF(C55&lt;&gt;"",IF(_xlfn.XLOOKUP(TEXT(C55,"###"),'1C'!W:W,'1C'!D:D,0,0)&gt;0,0,1),"")</f>
        <v>1</v>
      </c>
      <c r="BF55" s="45" t="str">
        <f t="shared" si="27"/>
        <v>-</v>
      </c>
    </row>
    <row r="56" spans="1:58" ht="144" customHeight="1">
      <c r="A56" s="43" t="str">
        <f t="shared" si="19"/>
        <v>CL/OP/TAG/1/LOG2black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88-327-09</v>
      </c>
      <c r="C56" s="145" t="s">
        <v>974</v>
      </c>
      <c r="D56" s="44" t="str">
        <f>_xlfn.XLOOKUP($C56,'invoice (2)'!$B:$B,'invoice (2)'!K:K,"ERR",0)</f>
        <v>One Piece Skull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2" t="str">
        <f>"CAPSLAB-"&amp;_xlfn.XLOOKUP($C56,'invoice (2)'!$B:$B,'invoice (2)'!I:I,"ERR",0)</f>
        <v>CAPSLAB-One Piece</v>
      </c>
      <c r="H56" s="44" t="s">
        <v>388</v>
      </c>
      <c r="J56" s="43" t="str">
        <f>'1C'!$AJ$1</f>
        <v>Capslab</v>
      </c>
      <c r="K56" s="98" t="s">
        <v>1007</v>
      </c>
      <c r="L56" s="150" t="s">
        <v>53</v>
      </c>
      <c r="M56" s="65"/>
      <c r="N56" s="62"/>
      <c r="O56" s="62" t="s">
        <v>1005</v>
      </c>
      <c r="P56" s="62" t="str">
        <f>_xlfn.XLOOKUP($C56,'invoice (2)'!$B:$B,'invoice (2)'!I:I,"ERR",0)</f>
        <v>One Piece</v>
      </c>
      <c r="Q56" s="62" t="s">
        <v>1068</v>
      </c>
      <c r="R56" s="64"/>
      <c r="S56" s="62"/>
      <c r="T56" s="58" t="s">
        <v>15</v>
      </c>
      <c r="U56" s="44" t="s">
        <v>382</v>
      </c>
      <c r="V56" s="58">
        <v>24</v>
      </c>
      <c r="AT56" s="59">
        <f t="shared" si="1"/>
        <v>24</v>
      </c>
      <c r="AU56" s="43" t="s">
        <v>423</v>
      </c>
      <c r="AV56" s="56" t="str">
        <f t="shared" ca="1" si="20"/>
        <v>TEXTISS S.A.S; Zone d.Activite de l.Etang, 26780 Chateauneuf Du Rhone, France</v>
      </c>
      <c r="AW56" s="43" t="str">
        <f t="shared" ca="1" si="21"/>
        <v>Китай</v>
      </c>
      <c r="AX56" s="74">
        <f t="shared" si="22"/>
        <v>0.1</v>
      </c>
      <c r="AY56" s="43">
        <f t="shared" si="23"/>
        <v>0.15000000000000002</v>
      </c>
      <c r="AZ56" s="43">
        <f t="shared" si="24"/>
        <v>2.4000000000000004</v>
      </c>
      <c r="BA56" s="43">
        <f t="shared" si="25"/>
        <v>3.6000000000000005</v>
      </c>
      <c r="BC56" s="152" t="str">
        <f t="shared" si="26"/>
        <v>Требуются кол-во и цена</v>
      </c>
      <c r="BD56" s="45">
        <f>IF(A56&lt;&gt;"",IF(_xlfn.XLOOKUP(A56,'1C'!A:A,'1C'!A:A,0,0)&gt;0,1,0),"")</f>
        <v>0</v>
      </c>
      <c r="BE56" s="153">
        <f>IF(C56&lt;&gt;"",IF(_xlfn.XLOOKUP(TEXT(C56,"###"),'1C'!W:W,'1C'!D:D,0,0)&gt;0,0,1),"")</f>
        <v>1</v>
      </c>
      <c r="BF56" s="45" t="str">
        <f t="shared" si="27"/>
        <v>-</v>
      </c>
    </row>
    <row r="57" spans="1:58" ht="144" customHeight="1">
      <c r="A57" s="43" t="str">
        <f t="shared" si="19"/>
        <v>CL/OP1/1/LUF1gray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88-328-08</v>
      </c>
      <c r="C57" s="145" t="s">
        <v>975</v>
      </c>
      <c r="D57" s="44" t="str">
        <f>_xlfn.XLOOKUP($C57,'invoice (2)'!$B:$B,'invoice (2)'!K:K,"ERR",0)</f>
        <v>One Piece Luffy</v>
      </c>
      <c r="E57" s="43" t="str">
        <f>IF(F57&lt;&gt;"",IFERROR(VLOOKUP(F57,Категории!A:B,2,0),""),"Требуется категория")</f>
        <v>Бейсболки</v>
      </c>
      <c r="F57" s="44" t="s">
        <v>356</v>
      </c>
      <c r="G57" s="62" t="str">
        <f>"CAPSLAB-"&amp;_xlfn.XLOOKUP($C57,'invoice (2)'!$B:$B,'invoice (2)'!I:I,"ERR",0)</f>
        <v>CAPSLAB-One Piece</v>
      </c>
      <c r="H57" s="44" t="s">
        <v>388</v>
      </c>
      <c r="J57" s="43" t="str">
        <f>'1C'!$AJ$1</f>
        <v>Capslab</v>
      </c>
      <c r="K57" s="98" t="s">
        <v>1879</v>
      </c>
      <c r="L57" s="151" t="s">
        <v>241</v>
      </c>
      <c r="M57" s="65"/>
      <c r="N57" s="62"/>
      <c r="O57" s="62" t="s">
        <v>1005</v>
      </c>
      <c r="P57" s="62" t="str">
        <f>_xlfn.XLOOKUP($C57,'invoice (2)'!$B:$B,'invoice (2)'!I:I,"ERR",0)</f>
        <v>One Piece</v>
      </c>
      <c r="Q57" s="62" t="s">
        <v>2085</v>
      </c>
      <c r="R57" s="64"/>
      <c r="S57" s="62"/>
      <c r="T57" s="58" t="s">
        <v>15</v>
      </c>
      <c r="U57" s="58" t="s">
        <v>382</v>
      </c>
      <c r="V57" s="58">
        <v>12</v>
      </c>
      <c r="AT57" s="59">
        <f t="shared" si="1"/>
        <v>12</v>
      </c>
      <c r="AU57" s="43" t="s">
        <v>423</v>
      </c>
      <c r="AV57" s="56" t="str">
        <f t="shared" ca="1" si="20"/>
        <v>TEXTISS S.A.S; Zone d.Activite de l.Etang, 26780 Chateauneuf Du Rhone, France</v>
      </c>
      <c r="AW57" s="43" t="str">
        <f t="shared" ca="1" si="21"/>
        <v>Китай</v>
      </c>
      <c r="AX57" s="74">
        <f t="shared" si="22"/>
        <v>0.1</v>
      </c>
      <c r="AY57" s="43">
        <f t="shared" si="23"/>
        <v>0.15000000000000002</v>
      </c>
      <c r="AZ57" s="43">
        <f t="shared" si="24"/>
        <v>1.2000000000000002</v>
      </c>
      <c r="BA57" s="43">
        <f t="shared" si="25"/>
        <v>1.8000000000000003</v>
      </c>
      <c r="BC57" s="152" t="str">
        <f t="shared" si="26"/>
        <v>Требуются кол-во и цена</v>
      </c>
      <c r="BD57" s="45">
        <f>IF(A57&lt;&gt;"",IF(_xlfn.XLOOKUP(A57,'1C'!A:A,'1C'!A:A,0,0)&gt;0,1,0),"")</f>
        <v>0</v>
      </c>
      <c r="BE57" s="153">
        <f>IF(C57&lt;&gt;"",IF(_xlfn.XLOOKUP(TEXT(C57,"###"),'1C'!W:W,'1C'!D:D,0,0)&gt;0,0,1),"")</f>
        <v>1</v>
      </c>
      <c r="BF57" s="45" t="str">
        <f t="shared" si="27"/>
        <v>-</v>
      </c>
    </row>
    <row r="58" spans="1:58" ht="144" customHeight="1">
      <c r="A58" s="43" t="str">
        <f t="shared" si="19"/>
        <v>CL/OP1/1/LUF2black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88-329-09</v>
      </c>
      <c r="C58" s="145" t="s">
        <v>976</v>
      </c>
      <c r="D58" s="44" t="str">
        <f>_xlfn.XLOOKUP($C58,'invoice (2)'!$B:$B,'invoice (2)'!K:K,"ERR",0)</f>
        <v>One Piece Luffy</v>
      </c>
      <c r="E58" s="43" t="str">
        <f>IF(F58&lt;&gt;"",IFERROR(VLOOKUP(F58,Категории!A:B,2,0),""),"Требуется категория")</f>
        <v>Бейсболки</v>
      </c>
      <c r="F58" s="44" t="s">
        <v>356</v>
      </c>
      <c r="G58" s="62" t="str">
        <f>"CAPSLAB-"&amp;_xlfn.XLOOKUP($C58,'invoice (2)'!$B:$B,'invoice (2)'!I:I,"ERR",0)</f>
        <v>CAPSLAB-One Piece</v>
      </c>
      <c r="H58" s="44" t="s">
        <v>388</v>
      </c>
      <c r="J58" s="43" t="str">
        <f>'1C'!$AJ$1</f>
        <v>Capslab</v>
      </c>
      <c r="K58" s="98" t="s">
        <v>1007</v>
      </c>
      <c r="L58" s="150" t="s">
        <v>53</v>
      </c>
      <c r="M58" s="65"/>
      <c r="N58" s="62"/>
      <c r="O58" s="62" t="s">
        <v>1005</v>
      </c>
      <c r="P58" s="62" t="str">
        <f>_xlfn.XLOOKUP($C58,'invoice (2)'!$B:$B,'invoice (2)'!I:I,"ERR",0)</f>
        <v>One Piece</v>
      </c>
      <c r="Q58" s="62" t="s">
        <v>1011</v>
      </c>
      <c r="R58" s="64"/>
      <c r="S58" s="62" t="s">
        <v>43</v>
      </c>
      <c r="T58" s="58" t="s">
        <v>15</v>
      </c>
      <c r="U58" s="44" t="s">
        <v>382</v>
      </c>
      <c r="V58" s="58">
        <v>18</v>
      </c>
      <c r="AT58" s="59">
        <f t="shared" si="1"/>
        <v>18</v>
      </c>
      <c r="AU58" s="43" t="s">
        <v>423</v>
      </c>
      <c r="AV58" s="56" t="str">
        <f t="shared" ca="1" si="20"/>
        <v>TEXTISS S.A.S; Zone d.Activite de l.Etang, 26780 Chateauneuf Du Rhone, France</v>
      </c>
      <c r="AW58" s="43" t="str">
        <f t="shared" ca="1" si="21"/>
        <v>Китай</v>
      </c>
      <c r="AX58" s="74">
        <f t="shared" si="22"/>
        <v>0.1</v>
      </c>
      <c r="AY58" s="43">
        <f t="shared" si="23"/>
        <v>0.15000000000000002</v>
      </c>
      <c r="AZ58" s="43">
        <f t="shared" si="24"/>
        <v>1.8</v>
      </c>
      <c r="BA58" s="43">
        <f t="shared" si="25"/>
        <v>2.7</v>
      </c>
      <c r="BC58" s="152" t="str">
        <f t="shared" si="26"/>
        <v>Требуются кол-во и цена</v>
      </c>
      <c r="BD58" s="45">
        <f>IF(A58&lt;&gt;"",IF(_xlfn.XLOOKUP(A58,'1C'!A:A,'1C'!A:A,0,0)&gt;0,1,0),"")</f>
        <v>0</v>
      </c>
      <c r="BE58" s="153">
        <f>IF(C58&lt;&gt;"",IF(_xlfn.XLOOKUP(TEXT(C58,"###"),'1C'!W:W,'1C'!D:D,0,0)&gt;0,0,1),"")</f>
        <v>1</v>
      </c>
      <c r="BF58" s="45" t="str">
        <f t="shared" si="27"/>
        <v>-</v>
      </c>
    </row>
    <row r="59" spans="1:58" ht="144" customHeight="1">
      <c r="A59" s="43" t="str">
        <f t="shared" si="19"/>
        <v>CL/OP1/1/SKU1gray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88-330-80</v>
      </c>
      <c r="C59" s="145" t="s">
        <v>977</v>
      </c>
      <c r="D59" s="44" t="str">
        <f>_xlfn.XLOOKUP($C59,'invoice (2)'!$B:$B,'invoice (2)'!K:K,"ERR",0)</f>
        <v>One Piece Skull</v>
      </c>
      <c r="E59" s="43" t="str">
        <f>IF(F59&lt;&gt;"",IFERROR(VLOOKUP(F59,Категории!A:B,2,0),""),"Требуется категория")</f>
        <v>Бейсболки</v>
      </c>
      <c r="F59" s="44" t="s">
        <v>356</v>
      </c>
      <c r="G59" s="62" t="str">
        <f>"CAPSLAB-"&amp;_xlfn.XLOOKUP($C59,'invoice (2)'!$B:$B,'invoice (2)'!I:I,"ERR",0)</f>
        <v>CAPSLAB-One Piece</v>
      </c>
      <c r="H59" s="44" t="s">
        <v>388</v>
      </c>
      <c r="J59" s="43" t="str">
        <f>'1C'!$AJ$1</f>
        <v>Capslab</v>
      </c>
      <c r="K59" s="98" t="s">
        <v>1879</v>
      </c>
      <c r="L59" s="151" t="s">
        <v>83</v>
      </c>
      <c r="M59" s="65"/>
      <c r="N59" s="62"/>
      <c r="O59" s="62" t="s">
        <v>1005</v>
      </c>
      <c r="P59" s="62" t="str">
        <f>_xlfn.XLOOKUP($C59,'invoice (2)'!$B:$B,'invoice (2)'!I:I,"ERR",0)</f>
        <v>One Piece</v>
      </c>
      <c r="Q59" s="62" t="s">
        <v>1011</v>
      </c>
      <c r="R59" s="64"/>
      <c r="S59" s="62" t="s">
        <v>43</v>
      </c>
      <c r="T59" s="58" t="s">
        <v>15</v>
      </c>
      <c r="U59" s="58" t="s">
        <v>382</v>
      </c>
      <c r="V59" s="58">
        <v>48</v>
      </c>
      <c r="AT59" s="59">
        <f t="shared" si="1"/>
        <v>48</v>
      </c>
      <c r="AU59" s="43" t="s">
        <v>423</v>
      </c>
      <c r="AV59" s="56" t="str">
        <f t="shared" ca="1" si="20"/>
        <v>TEXTISS S.A.S; Zone d.Activite de l.Etang, 26780 Chateauneuf Du Rhone, France</v>
      </c>
      <c r="AW59" s="43" t="str">
        <f t="shared" ca="1" si="21"/>
        <v>Китай</v>
      </c>
      <c r="AX59" s="74">
        <f t="shared" si="22"/>
        <v>0.1</v>
      </c>
      <c r="AY59" s="43">
        <f t="shared" si="23"/>
        <v>0.15000000000000002</v>
      </c>
      <c r="AZ59" s="43">
        <f t="shared" si="24"/>
        <v>4.8000000000000007</v>
      </c>
      <c r="BA59" s="43">
        <f t="shared" si="25"/>
        <v>7.2000000000000011</v>
      </c>
      <c r="BC59" s="152" t="str">
        <f t="shared" si="26"/>
        <v>Требуются кол-во и цена</v>
      </c>
      <c r="BD59" s="45">
        <f>IF(A59&lt;&gt;"",IF(_xlfn.XLOOKUP(A59,'1C'!A:A,'1C'!A:A,0,0)&gt;0,1,0),"")</f>
        <v>0</v>
      </c>
      <c r="BE59" s="153">
        <f>IF(C59&lt;&gt;"",IF(_xlfn.XLOOKUP(TEXT(C59,"###"),'1C'!W:W,'1C'!D:D,0,0)&gt;0,0,1),"")</f>
        <v>1</v>
      </c>
      <c r="BF59" s="45" t="str">
        <f t="shared" si="27"/>
        <v>-</v>
      </c>
    </row>
    <row r="60" spans="1:58" ht="144" customHeight="1">
      <c r="A60" s="43" t="str">
        <f t="shared" si="19"/>
        <v>CL/OP1/1/SKU2black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88-331-09</v>
      </c>
      <c r="C60" s="145" t="s">
        <v>978</v>
      </c>
      <c r="D60" s="44" t="str">
        <f>_xlfn.XLOOKUP($C60,'invoice (2)'!$B:$B,'invoice (2)'!K:K,"ERR",0)</f>
        <v>One Piece Skull</v>
      </c>
      <c r="E60" s="43" t="str">
        <f>IF(F60&lt;&gt;"",IFERROR(VLOOKUP(F60,Категории!A:B,2,0),""),"Требуется категория")</f>
        <v>Бейсболки</v>
      </c>
      <c r="F60" s="44" t="s">
        <v>356</v>
      </c>
      <c r="G60" s="62" t="str">
        <f>"CAPSLAB-"&amp;_xlfn.XLOOKUP($C60,'invoice (2)'!$B:$B,'invoice (2)'!I:I,"ERR",0)</f>
        <v>CAPSLAB-One Piece</v>
      </c>
      <c r="H60" s="44" t="s">
        <v>388</v>
      </c>
      <c r="J60" s="43" t="str">
        <f>'1C'!$AJ$1</f>
        <v>Capslab</v>
      </c>
      <c r="K60" s="98" t="s">
        <v>1007</v>
      </c>
      <c r="L60" s="150" t="s">
        <v>53</v>
      </c>
      <c r="M60" s="65"/>
      <c r="N60" s="62"/>
      <c r="O60" s="62" t="s">
        <v>1005</v>
      </c>
      <c r="P60" s="62" t="str">
        <f>_xlfn.XLOOKUP($C60,'invoice (2)'!$B:$B,'invoice (2)'!I:I,"ERR",0)</f>
        <v>One Piece</v>
      </c>
      <c r="Q60" s="62" t="s">
        <v>1011</v>
      </c>
      <c r="R60" s="64"/>
      <c r="S60" s="62" t="s">
        <v>43</v>
      </c>
      <c r="T60" s="58" t="s">
        <v>15</v>
      </c>
      <c r="U60" s="44" t="s">
        <v>382</v>
      </c>
      <c r="V60" s="58">
        <v>60</v>
      </c>
      <c r="AT60" s="59">
        <f t="shared" si="1"/>
        <v>60</v>
      </c>
      <c r="AU60" s="43" t="s">
        <v>423</v>
      </c>
      <c r="AV60" s="56" t="str">
        <f t="shared" ca="1" si="20"/>
        <v>TEXTISS S.A.S; Zone d.Activite de l.Etang, 26780 Chateauneuf Du Rhone, France</v>
      </c>
      <c r="AW60" s="43" t="str">
        <f t="shared" ca="1" si="21"/>
        <v>Китай</v>
      </c>
      <c r="AX60" s="74">
        <f t="shared" si="22"/>
        <v>0.1</v>
      </c>
      <c r="AY60" s="43">
        <f t="shared" si="23"/>
        <v>0.15000000000000002</v>
      </c>
      <c r="AZ60" s="43">
        <f t="shared" si="24"/>
        <v>6</v>
      </c>
      <c r="BA60" s="43">
        <f t="shared" si="25"/>
        <v>9.0000000000000018</v>
      </c>
      <c r="BC60" s="152" t="str">
        <f t="shared" si="26"/>
        <v>Требуются кол-во и цена</v>
      </c>
      <c r="BD60" s="45">
        <f>IF(A60&lt;&gt;"",IF(_xlfn.XLOOKUP(A60,'1C'!A:A,'1C'!A:A,0,0)&gt;0,1,0),"")</f>
        <v>0</v>
      </c>
      <c r="BE60" s="153">
        <f>IF(C60&lt;&gt;"",IF(_xlfn.XLOOKUP(TEXT(C60,"###"),'1C'!W:W,'1C'!D:D,0,0)&gt;0,0,1),"")</f>
        <v>1</v>
      </c>
      <c r="BF60" s="45" t="str">
        <f t="shared" si="27"/>
        <v>-</v>
      </c>
    </row>
    <row r="61" spans="1:58" ht="144" customHeight="1">
      <c r="A61" s="43" t="str">
        <f t="shared" si="19"/>
        <v>CL/OP1/1/ZOR1gray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88-332-47</v>
      </c>
      <c r="C61" s="145" t="s">
        <v>979</v>
      </c>
      <c r="D61" s="44" t="str">
        <f>_xlfn.XLOOKUP($C61,'invoice (2)'!$B:$B,'invoice (2)'!K:K,"ERR",0)</f>
        <v>One Piece Roronoa Zoro</v>
      </c>
      <c r="E61" s="43" t="str">
        <f>IF(F61&lt;&gt;"",IFERROR(VLOOKUP(F61,Категории!A:B,2,0),""),"Требуется категория")</f>
        <v>Бейсболки</v>
      </c>
      <c r="F61" s="44" t="s">
        <v>356</v>
      </c>
      <c r="G61" s="62" t="str">
        <f>"CAPSLAB-"&amp;_xlfn.XLOOKUP($C61,'invoice (2)'!$B:$B,'invoice (2)'!I:I,"ERR",0)</f>
        <v>CAPSLAB-One Piece</v>
      </c>
      <c r="H61" s="44" t="s">
        <v>388</v>
      </c>
      <c r="J61" s="43" t="str">
        <f>'1C'!$AJ$1</f>
        <v>Capslab</v>
      </c>
      <c r="K61" s="98" t="s">
        <v>1879</v>
      </c>
      <c r="L61" s="150" t="s">
        <v>246</v>
      </c>
      <c r="M61" s="65"/>
      <c r="N61" s="62"/>
      <c r="O61" s="62" t="s">
        <v>1005</v>
      </c>
      <c r="P61" s="62" t="str">
        <f>_xlfn.XLOOKUP($C61,'invoice (2)'!$B:$B,'invoice (2)'!I:I,"ERR",0)</f>
        <v>One Piece</v>
      </c>
      <c r="Q61" s="62" t="s">
        <v>1011</v>
      </c>
      <c r="R61" s="64"/>
      <c r="S61" s="62" t="s">
        <v>43</v>
      </c>
      <c r="T61" s="58" t="s">
        <v>15</v>
      </c>
      <c r="U61" s="44" t="s">
        <v>382</v>
      </c>
      <c r="V61" s="58">
        <v>12</v>
      </c>
      <c r="AT61" s="59">
        <f t="shared" si="1"/>
        <v>12</v>
      </c>
      <c r="AU61" s="43" t="s">
        <v>423</v>
      </c>
      <c r="AV61" s="56" t="str">
        <f t="shared" ca="1" si="20"/>
        <v>TEXTISS S.A.S; Zone d.Activite de l.Etang, 26780 Chateauneuf Du Rhone, France</v>
      </c>
      <c r="AW61" s="43" t="str">
        <f t="shared" ca="1" si="21"/>
        <v>Китай</v>
      </c>
      <c r="AX61" s="74">
        <f t="shared" si="22"/>
        <v>0.1</v>
      </c>
      <c r="AY61" s="43">
        <f t="shared" si="23"/>
        <v>0.15000000000000002</v>
      </c>
      <c r="AZ61" s="43">
        <f t="shared" si="24"/>
        <v>1.2000000000000002</v>
      </c>
      <c r="BA61" s="43">
        <f t="shared" si="25"/>
        <v>1.8000000000000003</v>
      </c>
      <c r="BC61" s="152" t="str">
        <f t="shared" si="26"/>
        <v>Требуются кол-во и цена</v>
      </c>
      <c r="BD61" s="45">
        <f>IF(A61&lt;&gt;"",IF(_xlfn.XLOOKUP(A61,'1C'!A:A,'1C'!A:A,0,0)&gt;0,1,0),"")</f>
        <v>0</v>
      </c>
      <c r="BE61" s="153">
        <f>IF(C61&lt;&gt;"",IF(_xlfn.XLOOKUP(TEXT(C61,"###"),'1C'!W:W,'1C'!D:D,0,0)&gt;0,0,1),"")</f>
        <v>1</v>
      </c>
      <c r="BF61" s="45" t="str">
        <f t="shared" si="27"/>
        <v>-</v>
      </c>
    </row>
    <row r="62" spans="1:58" ht="144" customHeight="1">
      <c r="A62" s="43" t="str">
        <f t="shared" si="19"/>
        <v>CL/OP1/1/ZOR2black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88-333-09</v>
      </c>
      <c r="C62" s="145" t="s">
        <v>980</v>
      </c>
      <c r="D62" s="44" t="str">
        <f>_xlfn.XLOOKUP($C62,'invoice (2)'!$B:$B,'invoice (2)'!K:K,"ERR",0)</f>
        <v>One Piece Roronoa Zoro</v>
      </c>
      <c r="E62" s="43" t="str">
        <f>IF(F62&lt;&gt;"",IFERROR(VLOOKUP(F62,Категории!A:B,2,0),""),"Требуется категория")</f>
        <v>Бейсболки</v>
      </c>
      <c r="F62" s="44" t="s">
        <v>356</v>
      </c>
      <c r="G62" s="62" t="str">
        <f>"CAPSLAB-"&amp;_xlfn.XLOOKUP($C62,'invoice (2)'!$B:$B,'invoice (2)'!I:I,"ERR",0)</f>
        <v>CAPSLAB-One Piece</v>
      </c>
      <c r="H62" s="44" t="s">
        <v>388</v>
      </c>
      <c r="J62" s="43" t="str">
        <f>'1C'!$AJ$1</f>
        <v>Capslab</v>
      </c>
      <c r="K62" s="98" t="s">
        <v>1007</v>
      </c>
      <c r="L62" s="151" t="s">
        <v>53</v>
      </c>
      <c r="M62" s="65"/>
      <c r="N62" s="62"/>
      <c r="O62" s="62" t="s">
        <v>1005</v>
      </c>
      <c r="P62" s="62" t="str">
        <f>_xlfn.XLOOKUP($C62,'invoice (2)'!$B:$B,'invoice (2)'!I:I,"ERR",0)</f>
        <v>One Piece</v>
      </c>
      <c r="Q62" s="62" t="s">
        <v>1011</v>
      </c>
      <c r="R62" s="64"/>
      <c r="S62" s="62" t="s">
        <v>43</v>
      </c>
      <c r="T62" s="58" t="s">
        <v>15</v>
      </c>
      <c r="U62" s="58" t="s">
        <v>382</v>
      </c>
      <c r="V62" s="58">
        <v>12</v>
      </c>
      <c r="AT62" s="59">
        <f t="shared" si="1"/>
        <v>12</v>
      </c>
      <c r="AU62" s="43" t="s">
        <v>423</v>
      </c>
      <c r="AV62" s="56" t="str">
        <f t="shared" ca="1" si="20"/>
        <v>TEXTISS S.A.S; Zone d.Activite de l.Etang, 26780 Chateauneuf Du Rhone, France</v>
      </c>
      <c r="AW62" s="43" t="str">
        <f t="shared" ca="1" si="21"/>
        <v>Китай</v>
      </c>
      <c r="AX62" s="74">
        <f t="shared" si="22"/>
        <v>0.1</v>
      </c>
      <c r="AY62" s="43">
        <f t="shared" si="23"/>
        <v>0.15000000000000002</v>
      </c>
      <c r="AZ62" s="43">
        <f t="shared" si="24"/>
        <v>1.2000000000000002</v>
      </c>
      <c r="BA62" s="43">
        <f t="shared" si="25"/>
        <v>1.8000000000000003</v>
      </c>
      <c r="BC62" s="152" t="str">
        <f t="shared" si="26"/>
        <v>Требуются кол-во и цена</v>
      </c>
      <c r="BD62" s="45">
        <f>IF(A62&lt;&gt;"",IF(_xlfn.XLOOKUP(A62,'1C'!A:A,'1C'!A:A,0,0)&gt;0,1,0),"")</f>
        <v>0</v>
      </c>
      <c r="BE62" s="153">
        <f>IF(C62&lt;&gt;"",IF(_xlfn.XLOOKUP(TEXT(C62,"###"),'1C'!W:W,'1C'!D:D,0,0)&gt;0,0,1),"")</f>
        <v>1</v>
      </c>
      <c r="BF62" s="45" t="str">
        <f t="shared" si="27"/>
        <v>-</v>
      </c>
    </row>
    <row r="63" spans="1:58" ht="144" customHeight="1">
      <c r="A63" s="43" t="str">
        <f t="shared" si="19"/>
        <v>CL/PEA/1/SAMnavy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88-334-16</v>
      </c>
      <c r="C63" s="145" t="s">
        <v>981</v>
      </c>
      <c r="D63" s="44" t="str">
        <f>_xlfn.XLOOKUP($C63,'invoice (2)'!$B:$B,'invoice (2)'!K:K,"ERR",0)</f>
        <v>Looney Tunes Yosemite Sam</v>
      </c>
      <c r="E63" s="43" t="str">
        <f>IF(F63&lt;&gt;"",IFERROR(VLOOKUP(F63,Категории!A:B,2,0),""),"Требуется категория")</f>
        <v>Бейсболки</v>
      </c>
      <c r="F63" s="44" t="s">
        <v>356</v>
      </c>
      <c r="G63" s="62" t="str">
        <f>"CAPSLAB-"&amp;_xlfn.XLOOKUP($C63,'invoice (2)'!$B:$B,'invoice (2)'!I:I,"ERR",0)</f>
        <v>CAPSLAB-Looney Tunes</v>
      </c>
      <c r="H63" s="44" t="s">
        <v>388</v>
      </c>
      <c r="J63" s="43" t="str">
        <f>'1C'!$AJ$1</f>
        <v>Capslab</v>
      </c>
      <c r="K63" s="98" t="s">
        <v>1086</v>
      </c>
      <c r="L63" s="151" t="s">
        <v>55</v>
      </c>
      <c r="M63" s="65"/>
      <c r="N63" s="62"/>
      <c r="O63" s="62" t="s">
        <v>1005</v>
      </c>
      <c r="P63" s="62" t="str">
        <f>_xlfn.XLOOKUP($C63,'invoice (2)'!$B:$B,'invoice (2)'!I:I,"ERR",0)</f>
        <v>Looney Tunes</v>
      </c>
      <c r="Q63" s="62" t="s">
        <v>1011</v>
      </c>
      <c r="R63" s="64"/>
      <c r="S63" s="62" t="s">
        <v>43</v>
      </c>
      <c r="T63" s="58" t="s">
        <v>15</v>
      </c>
      <c r="U63" s="58" t="s">
        <v>382</v>
      </c>
      <c r="V63" s="58">
        <v>48</v>
      </c>
      <c r="AT63" s="59">
        <f t="shared" si="1"/>
        <v>48</v>
      </c>
      <c r="AU63" s="43" t="s">
        <v>423</v>
      </c>
      <c r="AV63" s="56" t="str">
        <f t="shared" ca="1" si="20"/>
        <v>TEXTISS S.A.S; Zone d.Activite de l.Etang, 26780 Chateauneuf Du Rhone, France</v>
      </c>
      <c r="AW63" s="43" t="str">
        <f t="shared" ca="1" si="21"/>
        <v>Китай</v>
      </c>
      <c r="AX63" s="74">
        <f t="shared" si="22"/>
        <v>0.1</v>
      </c>
      <c r="AY63" s="43">
        <f t="shared" si="23"/>
        <v>0.15000000000000002</v>
      </c>
      <c r="AZ63" s="43">
        <f t="shared" si="24"/>
        <v>4.8000000000000007</v>
      </c>
      <c r="BA63" s="43">
        <f t="shared" si="25"/>
        <v>7.2000000000000011</v>
      </c>
      <c r="BC63" s="152" t="str">
        <f t="shared" si="26"/>
        <v>Требуются кол-во и цена</v>
      </c>
      <c r="BD63" s="45">
        <f>IF(A63&lt;&gt;"",IF(_xlfn.XLOOKUP(A63,'1C'!A:A,'1C'!A:A,0,0)&gt;0,1,0),"")</f>
        <v>0</v>
      </c>
      <c r="BE63" s="153">
        <f>IF(C63&lt;&gt;"",IF(_xlfn.XLOOKUP(TEXT(C63,"###"),'1C'!W:W,'1C'!D:D,0,0)&gt;0,0,1),"")</f>
        <v>1</v>
      </c>
      <c r="BF63" s="45" t="str">
        <f t="shared" si="27"/>
        <v>-</v>
      </c>
    </row>
    <row r="64" spans="1:58" ht="144" customHeight="1">
      <c r="A64" s="43" t="str">
        <f t="shared" si="19"/>
        <v>CL/PEA2/1/PEA1gray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88-335-80</v>
      </c>
      <c r="C64" s="145" t="s">
        <v>982</v>
      </c>
      <c r="D64" s="44" t="str">
        <f>_xlfn.XLOOKUP($C64,'invoice (2)'!$B:$B,'invoice (2)'!K:K,"ERR",0)</f>
        <v>Peanuts Snoopy</v>
      </c>
      <c r="E64" s="43" t="str">
        <f>IF(F64&lt;&gt;"",IFERROR(VLOOKUP(F64,Категории!A:B,2,0),""),"Требуется категория")</f>
        <v>Бейсболки</v>
      </c>
      <c r="F64" s="44" t="s">
        <v>356</v>
      </c>
      <c r="G64" s="62" t="str">
        <f>"CAPSLAB-"&amp;_xlfn.XLOOKUP($C64,'invoice (2)'!$B:$B,'invoice (2)'!I:I,"ERR",0)</f>
        <v>CAPSLAB-Peanuts</v>
      </c>
      <c r="H64" s="44" t="s">
        <v>388</v>
      </c>
      <c r="J64" s="43" t="str">
        <f>'1C'!$AJ$1</f>
        <v>Capslab</v>
      </c>
      <c r="K64" s="98" t="s">
        <v>1879</v>
      </c>
      <c r="L64" s="150" t="s">
        <v>83</v>
      </c>
      <c r="M64" s="65"/>
      <c r="N64" s="62"/>
      <c r="O64" s="62" t="s">
        <v>1005</v>
      </c>
      <c r="P64" s="62" t="str">
        <f>_xlfn.XLOOKUP($C64,'invoice (2)'!$B:$B,'invoice (2)'!I:I,"ERR",0)</f>
        <v>Peanuts</v>
      </c>
      <c r="Q64" s="62" t="s">
        <v>1011</v>
      </c>
      <c r="R64" s="64"/>
      <c r="S64" s="62" t="s">
        <v>43</v>
      </c>
      <c r="T64" s="58" t="s">
        <v>15</v>
      </c>
      <c r="U64" s="44" t="s">
        <v>382</v>
      </c>
      <c r="V64" s="58">
        <v>60</v>
      </c>
      <c r="AT64" s="59">
        <f t="shared" si="1"/>
        <v>60</v>
      </c>
      <c r="AU64" s="43" t="s">
        <v>423</v>
      </c>
      <c r="AV64" s="56" t="str">
        <f t="shared" ca="1" si="20"/>
        <v>TEXTISS S.A.S; Zone d.Activite de l.Etang, 26780 Chateauneuf Du Rhone, France</v>
      </c>
      <c r="AW64" s="43" t="str">
        <f t="shared" ca="1" si="21"/>
        <v>Китай</v>
      </c>
      <c r="AX64" s="74">
        <f t="shared" si="22"/>
        <v>0.1</v>
      </c>
      <c r="AY64" s="43">
        <f t="shared" si="23"/>
        <v>0.15000000000000002</v>
      </c>
      <c r="AZ64" s="43">
        <f t="shared" si="24"/>
        <v>6</v>
      </c>
      <c r="BA64" s="43">
        <f t="shared" si="25"/>
        <v>9.0000000000000018</v>
      </c>
      <c r="BC64" s="152" t="str">
        <f t="shared" si="26"/>
        <v>Требуются кол-во и цена</v>
      </c>
      <c r="BD64" s="45">
        <f>IF(A64&lt;&gt;"",IF(_xlfn.XLOOKUP(A64,'1C'!A:A,'1C'!A:A,0,0)&gt;0,1,0),"")</f>
        <v>0</v>
      </c>
      <c r="BE64" s="153">
        <f>IF(C64&lt;&gt;"",IF(_xlfn.XLOOKUP(TEXT(C64,"###"),'1C'!W:W,'1C'!D:D,0,0)&gt;0,0,1),"")</f>
        <v>1</v>
      </c>
      <c r="BF64" s="45" t="str">
        <f t="shared" si="27"/>
        <v>-</v>
      </c>
    </row>
    <row r="65" spans="1:58" ht="144" customHeight="1">
      <c r="A65" s="43" t="str">
        <f t="shared" si="19"/>
        <v>CL/PKM/TAG/1/ELE1black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88-336-09</v>
      </c>
      <c r="C65" s="145" t="s">
        <v>983</v>
      </c>
      <c r="D65" s="44" t="str">
        <f>_xlfn.XLOOKUP($C65,'invoice (2)'!$B:$B,'invoice (2)'!K:K,"ERR",0)</f>
        <v>Pokemon Pikachu</v>
      </c>
      <c r="E65" s="43" t="str">
        <f>IF(F65&lt;&gt;"",IFERROR(VLOOKUP(F65,Категории!A:B,2,0),""),"Требуется категория")</f>
        <v>Бейсболки</v>
      </c>
      <c r="F65" s="44" t="s">
        <v>327</v>
      </c>
      <c r="G65" s="62" t="str">
        <f>"CAPSLAB-"&amp;_xlfn.XLOOKUP($C65,'invoice (2)'!$B:$B,'invoice (2)'!I:I,"ERR",0)</f>
        <v>CAPSLAB-Pokemon</v>
      </c>
      <c r="H65" s="44" t="s">
        <v>388</v>
      </c>
      <c r="J65" s="43" t="str">
        <f>'1C'!$AJ$1</f>
        <v>Capslab</v>
      </c>
      <c r="K65" s="98" t="s">
        <v>1007</v>
      </c>
      <c r="L65" s="151" t="s">
        <v>53</v>
      </c>
      <c r="M65" s="65"/>
      <c r="N65" s="62"/>
      <c r="O65" s="62" t="s">
        <v>1005</v>
      </c>
      <c r="P65" s="62" t="str">
        <f>_xlfn.XLOOKUP($C65,'invoice (2)'!$B:$B,'invoice (2)'!I:I,"ERR",0)</f>
        <v>Pokemon</v>
      </c>
      <c r="Q65" s="62" t="s">
        <v>1068</v>
      </c>
      <c r="R65" s="64"/>
      <c r="S65" s="62"/>
      <c r="T65" s="58" t="s">
        <v>15</v>
      </c>
      <c r="U65" s="44" t="s">
        <v>382</v>
      </c>
      <c r="V65" s="58">
        <v>12</v>
      </c>
      <c r="AT65" s="59">
        <f t="shared" si="1"/>
        <v>12</v>
      </c>
      <c r="AU65" s="43" t="s">
        <v>423</v>
      </c>
      <c r="AV65" s="56" t="str">
        <f t="shared" ca="1" si="20"/>
        <v>TEXTISS S.A.S; Zone d.Activite de l.Etang, 26780 Chateauneuf Du Rhone, France</v>
      </c>
      <c r="AW65" s="43" t="str">
        <f t="shared" ca="1" si="21"/>
        <v>Китай</v>
      </c>
      <c r="AX65" s="74">
        <f t="shared" si="22"/>
        <v>0.1</v>
      </c>
      <c r="AY65" s="43">
        <f t="shared" si="23"/>
        <v>0.15000000000000002</v>
      </c>
      <c r="AZ65" s="43">
        <f t="shared" si="24"/>
        <v>1.2000000000000002</v>
      </c>
      <c r="BA65" s="43">
        <f t="shared" si="25"/>
        <v>1.8000000000000003</v>
      </c>
      <c r="BC65" s="152" t="str">
        <f t="shared" si="26"/>
        <v>Требуются кол-во и цена</v>
      </c>
      <c r="BD65" s="45">
        <f>IF(A65&lt;&gt;"",IF(_xlfn.XLOOKUP(A65,'1C'!A:A,'1C'!A:A,0,0)&gt;0,1,0),"")</f>
        <v>0</v>
      </c>
      <c r="BE65" s="153">
        <f>IF(C65&lt;&gt;"",IF(_xlfn.XLOOKUP(TEXT(C65,"###"),'1C'!W:W,'1C'!D:D,0,0)&gt;0,0,1),"")</f>
        <v>1</v>
      </c>
      <c r="BF65" s="45" t="str">
        <f t="shared" si="27"/>
        <v>-</v>
      </c>
    </row>
    <row r="66" spans="1:58" ht="144" customHeight="1">
      <c r="A66" s="43" t="str">
        <f t="shared" si="19"/>
        <v>CL/PKM3/1/ELE1black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88-337-09</v>
      </c>
      <c r="C66" s="145" t="s">
        <v>985</v>
      </c>
      <c r="D66" s="44" t="str">
        <f>_xlfn.XLOOKUP($C66,'invoice (2)'!$B:$B,'invoice (2)'!K:K,"ERR",0)</f>
        <v>Pokemon Pikachu</v>
      </c>
      <c r="E66" s="43" t="str">
        <f>IF(F66&lt;&gt;"",IFERROR(VLOOKUP(F66,Категории!A:B,2,0),""),"Требуется категория")</f>
        <v>Бейсболки</v>
      </c>
      <c r="F66" s="44" t="s">
        <v>356</v>
      </c>
      <c r="G66" s="62" t="str">
        <f>"CAPSLAB-"&amp;_xlfn.XLOOKUP($C66,'invoice (2)'!$B:$B,'invoice (2)'!I:I,"ERR",0)</f>
        <v>CAPSLAB-Pokemon</v>
      </c>
      <c r="H66" s="44" t="s">
        <v>388</v>
      </c>
      <c r="J66" s="43" t="str">
        <f>'1C'!$AJ$1</f>
        <v>Capslab</v>
      </c>
      <c r="K66" s="98" t="s">
        <v>1007</v>
      </c>
      <c r="L66" s="151" t="s">
        <v>53</v>
      </c>
      <c r="M66" s="65"/>
      <c r="N66" s="62"/>
      <c r="O66" s="62" t="s">
        <v>1005</v>
      </c>
      <c r="P66" s="62" t="str">
        <f>_xlfn.XLOOKUP($C66,'invoice (2)'!$B:$B,'invoice (2)'!I:I,"ERR",0)</f>
        <v>Pokemon</v>
      </c>
      <c r="Q66" s="62" t="s">
        <v>1011</v>
      </c>
      <c r="R66" s="64"/>
      <c r="S66" s="62" t="s">
        <v>43</v>
      </c>
      <c r="T66" s="58" t="s">
        <v>15</v>
      </c>
      <c r="U66" s="58" t="s">
        <v>382</v>
      </c>
      <c r="V66" s="58">
        <v>24</v>
      </c>
      <c r="AT66" s="59">
        <f t="shared" si="1"/>
        <v>24</v>
      </c>
      <c r="AU66" s="43" t="s">
        <v>423</v>
      </c>
      <c r="AV66" s="56" t="str">
        <f t="shared" ca="1" si="20"/>
        <v>TEXTISS S.A.S; Zone d.Activite de l.Etang, 26780 Chateauneuf Du Rhone, France</v>
      </c>
      <c r="AW66" s="43" t="str">
        <f t="shared" ca="1" si="21"/>
        <v>Китай</v>
      </c>
      <c r="AX66" s="74">
        <f t="shared" si="22"/>
        <v>0.1</v>
      </c>
      <c r="AY66" s="43">
        <f t="shared" si="23"/>
        <v>0.15000000000000002</v>
      </c>
      <c r="AZ66" s="43">
        <f t="shared" si="24"/>
        <v>2.4000000000000004</v>
      </c>
      <c r="BA66" s="43">
        <f t="shared" si="25"/>
        <v>3.6000000000000005</v>
      </c>
      <c r="BC66" s="152" t="str">
        <f t="shared" si="26"/>
        <v>Требуются кол-во и цена</v>
      </c>
      <c r="BD66" s="45">
        <f>IF(A66&lt;&gt;"",IF(_xlfn.XLOOKUP(A66,'1C'!A:A,'1C'!A:A,0,0)&gt;0,1,0),"")</f>
        <v>0</v>
      </c>
      <c r="BE66" s="153">
        <f>IF(C66&lt;&gt;"",IF(_xlfn.XLOOKUP(TEXT(C66,"###"),'1C'!W:W,'1C'!D:D,0,0)&gt;0,0,1),"")</f>
        <v>1</v>
      </c>
      <c r="BF66" s="45" t="str">
        <f t="shared" si="27"/>
        <v>-</v>
      </c>
    </row>
    <row r="67" spans="1:58" ht="144" customHeight="1">
      <c r="A67" s="43" t="str">
        <f t="shared" ref="A67:A98" si="28">IF(C67&amp;K67&lt;&gt;"",C67&amp;K67,"")</f>
        <v>CL/PKM3/1/ELE2white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88-338-48</v>
      </c>
      <c r="C67" s="145" t="s">
        <v>986</v>
      </c>
      <c r="D67" s="44" t="str">
        <f>_xlfn.XLOOKUP($C67,'invoice (2)'!$B:$B,'invoice (2)'!K:K,"ERR",0)</f>
        <v>Pokemon Pikachu</v>
      </c>
      <c r="E67" s="43" t="str">
        <f>IF(F67&lt;&gt;"",IFERROR(VLOOKUP(F67,Категории!A:B,2,0),""),"Требуется категория")</f>
        <v>Бейсболки</v>
      </c>
      <c r="F67" s="44" t="s">
        <v>356</v>
      </c>
      <c r="G67" s="62" t="str">
        <f>"CAPSLAB-"&amp;_xlfn.XLOOKUP($C67,'invoice (2)'!$B:$B,'invoice (2)'!I:I,"ERR",0)</f>
        <v>CAPSLAB-Pokemon</v>
      </c>
      <c r="H67" s="44" t="s">
        <v>388</v>
      </c>
      <c r="J67" s="43" t="str">
        <f>'1C'!$AJ$1</f>
        <v>Capslab</v>
      </c>
      <c r="K67" s="98" t="s">
        <v>998</v>
      </c>
      <c r="L67" s="150" t="s">
        <v>119</v>
      </c>
      <c r="M67" s="65"/>
      <c r="N67" s="62"/>
      <c r="O67" s="62" t="s">
        <v>1005</v>
      </c>
      <c r="P67" s="62" t="str">
        <f>_xlfn.XLOOKUP($C67,'invoice (2)'!$B:$B,'invoice (2)'!I:I,"ERR",0)</f>
        <v>Pokemon</v>
      </c>
      <c r="Q67" s="62" t="s">
        <v>1011</v>
      </c>
      <c r="R67" s="64"/>
      <c r="S67" s="62" t="s">
        <v>43</v>
      </c>
      <c r="T67" s="58" t="s">
        <v>15</v>
      </c>
      <c r="U67" s="44" t="s">
        <v>382</v>
      </c>
      <c r="V67" s="58">
        <v>24</v>
      </c>
      <c r="AT67" s="59">
        <f t="shared" si="1"/>
        <v>24</v>
      </c>
      <c r="AU67" s="43" t="s">
        <v>423</v>
      </c>
      <c r="AV67" s="56" t="str">
        <f t="shared" ref="AV67:AV98" ca="1" si="29">IF(AU67&lt;&gt;"",VLOOKUP(AU67,INDIRECT(SUBSTITUTE($J67," ","")&amp;"Manufactures"),3,0),"Требуется код страны")</f>
        <v>TEXTISS S.A.S; Zone d.Activite de l.Etang, 26780 Chateauneuf Du Rhone, France</v>
      </c>
      <c r="AW67" s="43" t="str">
        <f t="shared" ref="AW67:AW98" ca="1" si="30">IF(AU67&lt;&gt;"",VLOOKUP(AU67,INDIRECT(SUBSTITUTE($J67," ","")&amp;"Manufactures"),2,0),"Требуется код страны")</f>
        <v>Китай</v>
      </c>
      <c r="AX67" s="74">
        <f t="shared" ref="AX67:AX98" si="31">0.05+0.05</f>
        <v>0.1</v>
      </c>
      <c r="AY67" s="43">
        <f t="shared" ref="AY67:AY98" si="32">IF(AX67&lt;&gt;"",AX67*1.5,"Требуется нетто")</f>
        <v>0.15000000000000002</v>
      </c>
      <c r="AZ67" s="43">
        <f t="shared" ref="AZ67:AZ98" si="33">+IF(AX67&lt;&gt;"",IFERROR(AT67*AX67,"Требуются кол-во и нетто"),"Требуются кол-во и нетто")</f>
        <v>2.4000000000000004</v>
      </c>
      <c r="BA67" s="43">
        <f t="shared" ref="BA67:BA98" si="34">IF(AY67&lt;&gt;"",IFERROR(AT67*AY67,"Требуются кол-во и брутто"),"Требуются кол-во и брутто")</f>
        <v>3.6000000000000005</v>
      </c>
      <c r="BC67" s="152" t="str">
        <f t="shared" ref="BC67:BC98" si="35">+IF(BB67&lt;&gt;0,IFERROR(AT67*BB67,"Требуются кол-во и цена"),"Требуются кол-во и цена")</f>
        <v>Требуются кол-во и цена</v>
      </c>
      <c r="BD67" s="45">
        <f>IF(A67&lt;&gt;"",IF(_xlfn.XLOOKUP(A67,'1C'!A:A,'1C'!A:A,0,0)&gt;0,1,0),"")</f>
        <v>0</v>
      </c>
      <c r="BE67" s="153">
        <f>IF(C67&lt;&gt;"",IF(_xlfn.XLOOKUP(TEXT(C67,"###"),'1C'!W:W,'1C'!D:D,0,0)&gt;0,0,1),"")</f>
        <v>1</v>
      </c>
      <c r="BF67" s="45" t="str">
        <f t="shared" ref="BF67:BF98" si="36">IFERROR(IF(BE67,"-",IFERROR(IF(BD67&gt;0,0,1),"")),"")</f>
        <v>-</v>
      </c>
    </row>
    <row r="68" spans="1:58" ht="144" customHeight="1">
      <c r="A68" s="43" t="str">
        <f t="shared" si="28"/>
        <v>CL/REM/TAG/1/RICblack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88-339-09</v>
      </c>
      <c r="C68" s="145" t="s">
        <v>992</v>
      </c>
      <c r="D68" s="44" t="str">
        <f>_xlfn.XLOOKUP($C68,'invoice (2)'!$B:$B,'invoice (2)'!K:K,"ERR",0)</f>
        <v>Rick and Morty Street</v>
      </c>
      <c r="E68" s="43" t="str">
        <f>IF(F68&lt;&gt;"",IFERROR(VLOOKUP(F68,Категории!A:B,2,0),""),"Требуется категория")</f>
        <v>Бейсболки</v>
      </c>
      <c r="F68" s="44" t="s">
        <v>327</v>
      </c>
      <c r="G68" s="62" t="str">
        <f>"CAPSLAB-"&amp;_xlfn.XLOOKUP($C68,'invoice (2)'!$B:$B,'invoice (2)'!I:I,"ERR",0)</f>
        <v>CAPSLAB-Rick and Morty</v>
      </c>
      <c r="H68" s="44" t="s">
        <v>388</v>
      </c>
      <c r="J68" s="43" t="str">
        <f>'1C'!$AJ$1</f>
        <v>Capslab</v>
      </c>
      <c r="K68" s="98" t="s">
        <v>1007</v>
      </c>
      <c r="L68" s="151" t="s">
        <v>53</v>
      </c>
      <c r="M68" s="65"/>
      <c r="N68" s="62"/>
      <c r="O68" s="62" t="s">
        <v>1005</v>
      </c>
      <c r="P68" s="62" t="str">
        <f>_xlfn.XLOOKUP($C68,'invoice (2)'!$B:$B,'invoice (2)'!I:I,"ERR",0)</f>
        <v>Rick and Morty</v>
      </c>
      <c r="Q68" s="62" t="s">
        <v>1068</v>
      </c>
      <c r="R68" s="64"/>
      <c r="S68" s="62"/>
      <c r="T68" s="58" t="s">
        <v>15</v>
      </c>
      <c r="U68" s="58" t="s">
        <v>382</v>
      </c>
      <c r="V68" s="58">
        <v>12</v>
      </c>
      <c r="AT68" s="59">
        <f t="shared" si="1"/>
        <v>12</v>
      </c>
      <c r="AU68" s="43" t="s">
        <v>423</v>
      </c>
      <c r="AV68" s="56" t="str">
        <f t="shared" ca="1" si="29"/>
        <v>TEXTISS S.A.S; Zone d.Activite de l.Etang, 26780 Chateauneuf Du Rhone, France</v>
      </c>
      <c r="AW68" s="43" t="str">
        <f t="shared" ca="1" si="30"/>
        <v>Китай</v>
      </c>
      <c r="AX68" s="74">
        <f t="shared" si="31"/>
        <v>0.1</v>
      </c>
      <c r="AY68" s="43">
        <f t="shared" si="32"/>
        <v>0.15000000000000002</v>
      </c>
      <c r="AZ68" s="43">
        <f t="shared" si="33"/>
        <v>1.2000000000000002</v>
      </c>
      <c r="BA68" s="43">
        <f t="shared" si="34"/>
        <v>1.8000000000000003</v>
      </c>
      <c r="BC68" s="152" t="str">
        <f t="shared" si="35"/>
        <v>Требуются кол-во и цена</v>
      </c>
      <c r="BD68" s="45">
        <f>IF(A68&lt;&gt;"",IF(_xlfn.XLOOKUP(A68,'1C'!A:A,'1C'!A:A,0,0)&gt;0,1,0),"")</f>
        <v>0</v>
      </c>
      <c r="BE68" s="153">
        <f>IF(C68&lt;&gt;"",IF(_xlfn.XLOOKUP(TEXT(C68,"###"),'1C'!W:W,'1C'!D:D,0,0)&gt;0,0,1),"")</f>
        <v>1</v>
      </c>
      <c r="BF68" s="45" t="str">
        <f t="shared" si="36"/>
        <v>-</v>
      </c>
    </row>
    <row r="69" spans="1:58" ht="144" customHeight="1">
      <c r="A69" s="43" t="str">
        <f t="shared" si="28"/>
        <v>CL/TAJ1/1/JER1blue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88-340-01</v>
      </c>
      <c r="C69" s="145" t="s">
        <v>993</v>
      </c>
      <c r="D69" s="44" t="str">
        <f>_xlfn.XLOOKUP($C69,'invoice (2)'!$B:$B,'invoice (2)'!K:K,"ERR",0)</f>
        <v>Tom and Jerry Jerry</v>
      </c>
      <c r="E69" s="43" t="str">
        <f>IF(F69&lt;&gt;"",IFERROR(VLOOKUP(F69,Категории!A:B,2,0),""),"Требуется категория")</f>
        <v>Бейсболки</v>
      </c>
      <c r="F69" s="44" t="s">
        <v>356</v>
      </c>
      <c r="G69" s="62" t="str">
        <f>"CAPSLAB-"&amp;_xlfn.XLOOKUP($C69,'invoice (2)'!$B:$B,'invoice (2)'!I:I,"ERR",0)</f>
        <v>CAPSLAB-Tom and Jerry</v>
      </c>
      <c r="H69" s="44" t="s">
        <v>388</v>
      </c>
      <c r="J69" s="43" t="str">
        <f>'1C'!$AJ$1</f>
        <v>Capslab</v>
      </c>
      <c r="K69" s="98" t="s">
        <v>1026</v>
      </c>
      <c r="L69" s="151" t="s">
        <v>120</v>
      </c>
      <c r="M69" s="65"/>
      <c r="N69" s="62"/>
      <c r="O69" s="62" t="s">
        <v>1005</v>
      </c>
      <c r="P69" s="62" t="str">
        <f>_xlfn.XLOOKUP($C69,'invoice (2)'!$B:$B,'invoice (2)'!I:I,"ERR",0)</f>
        <v>Tom and Jerry</v>
      </c>
      <c r="Q69" s="62" t="s">
        <v>1011</v>
      </c>
      <c r="R69" s="64"/>
      <c r="S69" s="62" t="s">
        <v>43</v>
      </c>
      <c r="T69" s="58" t="s">
        <v>15</v>
      </c>
      <c r="U69" s="58" t="s">
        <v>382</v>
      </c>
      <c r="V69" s="58">
        <v>144</v>
      </c>
      <c r="AT69" s="59">
        <f t="shared" si="1"/>
        <v>144</v>
      </c>
      <c r="AU69" s="43" t="s">
        <v>423</v>
      </c>
      <c r="AV69" s="56" t="str">
        <f t="shared" ca="1" si="29"/>
        <v>TEXTISS S.A.S; Zone d.Activite de l.Etang, 26780 Chateauneuf Du Rhone, France</v>
      </c>
      <c r="AW69" s="43" t="str">
        <f t="shared" ca="1" si="30"/>
        <v>Китай</v>
      </c>
      <c r="AX69" s="74">
        <f t="shared" si="31"/>
        <v>0.1</v>
      </c>
      <c r="AY69" s="43">
        <f t="shared" si="32"/>
        <v>0.15000000000000002</v>
      </c>
      <c r="AZ69" s="43">
        <f t="shared" si="33"/>
        <v>14.4</v>
      </c>
      <c r="BA69" s="43">
        <f t="shared" si="34"/>
        <v>21.6</v>
      </c>
      <c r="BC69" s="152" t="str">
        <f t="shared" si="35"/>
        <v>Требуются кол-во и цена</v>
      </c>
      <c r="BD69" s="45">
        <f>IF(A69&lt;&gt;"",IF(_xlfn.XLOOKUP(A69,'1C'!A:A,'1C'!A:A,0,0)&gt;0,1,0),"")</f>
        <v>0</v>
      </c>
      <c r="BE69" s="153">
        <f>IF(C69&lt;&gt;"",IF(_xlfn.XLOOKUP(TEXT(C69,"###"),'1C'!W:W,'1C'!D:D,0,0)&gt;0,0,1),"")</f>
        <v>1</v>
      </c>
      <c r="BF69" s="45" t="str">
        <f t="shared" si="36"/>
        <v>-</v>
      </c>
    </row>
    <row r="70" spans="1:58" ht="144" customHeight="1">
      <c r="A70" s="43" t="str">
        <f t="shared" si="28"/>
        <v>CL/TAJ1/1/JER2gray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88-341-80</v>
      </c>
      <c r="C70" s="145" t="s">
        <v>994</v>
      </c>
      <c r="D70" s="44" t="str">
        <f>_xlfn.XLOOKUP($C70,'invoice (2)'!$B:$B,'invoice (2)'!K:K,"ERR",0)</f>
        <v>Tom and Jerry Jerry</v>
      </c>
      <c r="E70" s="43" t="str">
        <f>IF(F70&lt;&gt;"",IFERROR(VLOOKUP(F70,Категории!A:B,2,0),""),"Требуется категория")</f>
        <v>Бейсболки</v>
      </c>
      <c r="F70" s="44" t="s">
        <v>356</v>
      </c>
      <c r="G70" s="62" t="str">
        <f>"CAPSLAB-"&amp;_xlfn.XLOOKUP($C70,'invoice (2)'!$B:$B,'invoice (2)'!I:I,"ERR",0)</f>
        <v>CAPSLAB-Tom and Jerry</v>
      </c>
      <c r="H70" s="44" t="s">
        <v>388</v>
      </c>
      <c r="J70" s="43" t="str">
        <f>'1C'!$AJ$1</f>
        <v>Capslab</v>
      </c>
      <c r="K70" s="98" t="s">
        <v>1879</v>
      </c>
      <c r="L70" s="150" t="s">
        <v>83</v>
      </c>
      <c r="M70" s="65"/>
      <c r="N70" s="62"/>
      <c r="O70" s="62" t="s">
        <v>1005</v>
      </c>
      <c r="P70" s="62" t="str">
        <f>_xlfn.XLOOKUP($C70,'invoice (2)'!$B:$B,'invoice (2)'!I:I,"ERR",0)</f>
        <v>Tom and Jerry</v>
      </c>
      <c r="Q70" s="62" t="s">
        <v>1011</v>
      </c>
      <c r="R70" s="64"/>
      <c r="S70" s="62" t="s">
        <v>43</v>
      </c>
      <c r="T70" s="58" t="s">
        <v>15</v>
      </c>
      <c r="U70" s="44" t="s">
        <v>382</v>
      </c>
      <c r="V70" s="58">
        <v>168</v>
      </c>
      <c r="AT70" s="59">
        <f t="shared" si="1"/>
        <v>168</v>
      </c>
      <c r="AU70" s="43" t="s">
        <v>423</v>
      </c>
      <c r="AV70" s="56" t="str">
        <f t="shared" ca="1" si="29"/>
        <v>TEXTISS S.A.S; Zone d.Activite de l.Etang, 26780 Chateauneuf Du Rhone, France</v>
      </c>
      <c r="AW70" s="43" t="str">
        <f t="shared" ca="1" si="30"/>
        <v>Китай</v>
      </c>
      <c r="AX70" s="74">
        <f t="shared" si="31"/>
        <v>0.1</v>
      </c>
      <c r="AY70" s="43">
        <f t="shared" si="32"/>
        <v>0.15000000000000002</v>
      </c>
      <c r="AZ70" s="43">
        <f t="shared" si="33"/>
        <v>16.8</v>
      </c>
      <c r="BA70" s="43">
        <f t="shared" si="34"/>
        <v>25.200000000000003</v>
      </c>
      <c r="BC70" s="152" t="str">
        <f t="shared" si="35"/>
        <v>Требуются кол-во и цена</v>
      </c>
      <c r="BD70" s="45">
        <f>IF(A70&lt;&gt;"",IF(_xlfn.XLOOKUP(A70,'1C'!A:A,'1C'!A:A,0,0)&gt;0,1,0),"")</f>
        <v>0</v>
      </c>
      <c r="BE70" s="153">
        <f>IF(C70&lt;&gt;"",IF(_xlfn.XLOOKUP(TEXT(C70,"###"),'1C'!W:W,'1C'!D:D,0,0)&gt;0,0,1),"")</f>
        <v>1</v>
      </c>
      <c r="BF70" s="45" t="str">
        <f t="shared" si="36"/>
        <v>-</v>
      </c>
    </row>
    <row r="71" spans="1:58" ht="144" customHeight="1">
      <c r="A71" s="43" t="str">
        <f t="shared" si="28"/>
        <v>CL/TAJ1/1/TAJ1blue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88-342-16</v>
      </c>
      <c r="C71" s="145" t="s">
        <v>995</v>
      </c>
      <c r="D71" s="44" t="str">
        <f>_xlfn.XLOOKUP($C71,'invoice (2)'!$B:$B,'invoice (2)'!K:K,"ERR",0)</f>
        <v>Tom and Jerry Tom and Jerry</v>
      </c>
      <c r="E71" s="43" t="str">
        <f>IF(F71&lt;&gt;"",IFERROR(VLOOKUP(F71,Категории!A:B,2,0),""),"Требуется категория")</f>
        <v>Бейсболки</v>
      </c>
      <c r="F71" s="44" t="s">
        <v>356</v>
      </c>
      <c r="G71" s="62" t="str">
        <f>"CAPSLAB-"&amp;_xlfn.XLOOKUP($C71,'invoice (2)'!$B:$B,'invoice (2)'!I:I,"ERR",0)</f>
        <v>CAPSLAB-Tom and Jerry</v>
      </c>
      <c r="H71" s="44" t="s">
        <v>388</v>
      </c>
      <c r="J71" s="43" t="str">
        <f>'1C'!$AJ$1</f>
        <v>Capslab</v>
      </c>
      <c r="K71" s="98" t="s">
        <v>1026</v>
      </c>
      <c r="L71" s="150" t="s">
        <v>55</v>
      </c>
      <c r="M71" s="65"/>
      <c r="N71" s="62"/>
      <c r="O71" s="62" t="s">
        <v>1005</v>
      </c>
      <c r="P71" s="62" t="str">
        <f>_xlfn.XLOOKUP($C71,'invoice (2)'!$B:$B,'invoice (2)'!I:I,"ERR",0)</f>
        <v>Tom and Jerry</v>
      </c>
      <c r="Q71" s="62" t="s">
        <v>1011</v>
      </c>
      <c r="R71" s="64"/>
      <c r="S71" s="62" t="s">
        <v>43</v>
      </c>
      <c r="T71" s="58" t="s">
        <v>15</v>
      </c>
      <c r="U71" s="44" t="s">
        <v>382</v>
      </c>
      <c r="V71" s="58">
        <v>12</v>
      </c>
      <c r="AT71" s="59">
        <f t="shared" si="1"/>
        <v>12</v>
      </c>
      <c r="AU71" s="43" t="s">
        <v>423</v>
      </c>
      <c r="AV71" s="56" t="str">
        <f t="shared" ca="1" si="29"/>
        <v>TEXTISS S.A.S; Zone d.Activite de l.Etang, 26780 Chateauneuf Du Rhone, France</v>
      </c>
      <c r="AW71" s="43" t="str">
        <f t="shared" ca="1" si="30"/>
        <v>Китай</v>
      </c>
      <c r="AX71" s="74">
        <f t="shared" si="31"/>
        <v>0.1</v>
      </c>
      <c r="AY71" s="43">
        <f t="shared" si="32"/>
        <v>0.15000000000000002</v>
      </c>
      <c r="AZ71" s="43">
        <f t="shared" si="33"/>
        <v>1.2000000000000002</v>
      </c>
      <c r="BA71" s="43">
        <f t="shared" si="34"/>
        <v>1.8000000000000003</v>
      </c>
      <c r="BC71" s="152" t="str">
        <f t="shared" si="35"/>
        <v>Требуются кол-во и цена</v>
      </c>
      <c r="BD71" s="45">
        <f>IF(A71&lt;&gt;"",IF(_xlfn.XLOOKUP(A71,'1C'!A:A,'1C'!A:A,0,0)&gt;0,1,0),"")</f>
        <v>0</v>
      </c>
      <c r="BE71" s="153">
        <f>IF(C71&lt;&gt;"",IF(_xlfn.XLOOKUP(TEXT(C71,"###"),'1C'!W:W,'1C'!D:D,0,0)&gt;0,0,1),"")</f>
        <v>1</v>
      </c>
      <c r="BF71" s="45" t="str">
        <f t="shared" si="36"/>
        <v>-</v>
      </c>
    </row>
    <row r="72" spans="1:58" ht="144" customHeight="1">
      <c r="A72" s="43" t="str">
        <f t="shared" si="28"/>
        <v>CL/TAJ1/1/TOM1black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88-343-00</v>
      </c>
      <c r="C72" s="145" t="s">
        <v>996</v>
      </c>
      <c r="D72" s="44" t="str">
        <f>_xlfn.XLOOKUP($C72,'invoice (2)'!$B:$B,'invoice (2)'!K:K,"ERR",0)</f>
        <v>Tom and Jerry Tom</v>
      </c>
      <c r="E72" s="43" t="str">
        <f>IF(F72&lt;&gt;"",IFERROR(VLOOKUP(F72,Категории!A:B,2,0),""),"Требуется категория")</f>
        <v>Бейсболки</v>
      </c>
      <c r="F72" s="44" t="s">
        <v>356</v>
      </c>
      <c r="G72" s="62" t="str">
        <f>"CAPSLAB-"&amp;_xlfn.XLOOKUP($C72,'invoice (2)'!$B:$B,'invoice (2)'!I:I,"ERR",0)</f>
        <v>CAPSLAB-Tom and Jerry</v>
      </c>
      <c r="H72" s="44" t="s">
        <v>388</v>
      </c>
      <c r="J72" s="43" t="str">
        <f>'1C'!$AJ$1</f>
        <v>Capslab</v>
      </c>
      <c r="K72" s="98" t="s">
        <v>1007</v>
      </c>
      <c r="L72" s="151" t="s">
        <v>292</v>
      </c>
      <c r="M72" s="65"/>
      <c r="N72" s="62"/>
      <c r="O72" s="62" t="s">
        <v>1005</v>
      </c>
      <c r="P72" s="62" t="str">
        <f>_xlfn.XLOOKUP($C72,'invoice (2)'!$B:$B,'invoice (2)'!I:I,"ERR",0)</f>
        <v>Tom and Jerry</v>
      </c>
      <c r="Q72" s="62" t="s">
        <v>1011</v>
      </c>
      <c r="R72" s="64"/>
      <c r="S72" s="62" t="s">
        <v>43</v>
      </c>
      <c r="T72" s="58" t="s">
        <v>15</v>
      </c>
      <c r="U72" s="58" t="s">
        <v>382</v>
      </c>
      <c r="V72" s="58">
        <v>12</v>
      </c>
      <c r="AT72" s="59">
        <f t="shared" si="1"/>
        <v>12</v>
      </c>
      <c r="AU72" s="43" t="s">
        <v>423</v>
      </c>
      <c r="AV72" s="56" t="str">
        <f t="shared" ca="1" si="29"/>
        <v>TEXTISS S.A.S; Zone d.Activite de l.Etang, 26780 Chateauneuf Du Rhone, France</v>
      </c>
      <c r="AW72" s="43" t="str">
        <f t="shared" ca="1" si="30"/>
        <v>Китай</v>
      </c>
      <c r="AX72" s="74">
        <f t="shared" si="31"/>
        <v>0.1</v>
      </c>
      <c r="AY72" s="43">
        <f t="shared" si="32"/>
        <v>0.15000000000000002</v>
      </c>
      <c r="AZ72" s="43">
        <f t="shared" si="33"/>
        <v>1.2000000000000002</v>
      </c>
      <c r="BA72" s="43">
        <f t="shared" si="34"/>
        <v>1.8000000000000003</v>
      </c>
      <c r="BC72" s="152" t="str">
        <f t="shared" si="35"/>
        <v>Требуются кол-во и цена</v>
      </c>
      <c r="BD72" s="45">
        <f>IF(A72&lt;&gt;"",IF(_xlfn.XLOOKUP(A72,'1C'!A:A,'1C'!A:A,0,0)&gt;0,1,0),"")</f>
        <v>0</v>
      </c>
      <c r="BE72" s="153">
        <f>IF(C72&lt;&gt;"",IF(_xlfn.XLOOKUP(TEXT(C72,"###"),'1C'!W:W,'1C'!D:D,0,0)&gt;0,0,1),"")</f>
        <v>1</v>
      </c>
      <c r="BF72" s="45" t="str">
        <f t="shared" si="36"/>
        <v>-</v>
      </c>
    </row>
    <row r="73" spans="1:58" ht="144" customHeight="1">
      <c r="A73" s="43" t="str">
        <f t="shared" si="28"/>
        <v>CL/TAJ1/1/TOM2black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88-344-72</v>
      </c>
      <c r="C73" s="145" t="s">
        <v>997</v>
      </c>
      <c r="D73" s="44" t="str">
        <f>_xlfn.XLOOKUP($C73,'invoice (2)'!$B:$B,'invoice (2)'!K:K,"ERR",0)</f>
        <v>Tom and Jerry Tom</v>
      </c>
      <c r="E73" s="43" t="str">
        <f>IF(F73&lt;&gt;"",IFERROR(VLOOKUP(F73,Категории!A:B,2,0),""),"Требуется категория")</f>
        <v>Бейсболки</v>
      </c>
      <c r="F73" s="44" t="s">
        <v>356</v>
      </c>
      <c r="G73" s="62" t="str">
        <f>"CAPSLAB-"&amp;_xlfn.XLOOKUP($C73,'invoice (2)'!$B:$B,'invoice (2)'!I:I,"ERR",0)</f>
        <v>CAPSLAB-Tom and Jerry</v>
      </c>
      <c r="H73" s="44" t="s">
        <v>388</v>
      </c>
      <c r="J73" s="43" t="str">
        <f>'1C'!$AJ$1</f>
        <v>Capslab</v>
      </c>
      <c r="K73" s="98" t="s">
        <v>1007</v>
      </c>
      <c r="L73" s="151" t="s">
        <v>302</v>
      </c>
      <c r="M73" s="65"/>
      <c r="N73" s="62"/>
      <c r="O73" s="62" t="s">
        <v>1005</v>
      </c>
      <c r="P73" s="62" t="str">
        <f>_xlfn.XLOOKUP($C73,'invoice (2)'!$B:$B,'invoice (2)'!I:I,"ERR",0)</f>
        <v>Tom and Jerry</v>
      </c>
      <c r="Q73" s="62" t="s">
        <v>2085</v>
      </c>
      <c r="R73" s="64"/>
      <c r="S73" s="62"/>
      <c r="T73" s="58" t="s">
        <v>15</v>
      </c>
      <c r="U73" s="58" t="s">
        <v>382</v>
      </c>
      <c r="V73" s="58">
        <v>96</v>
      </c>
      <c r="AT73" s="59">
        <f t="shared" si="1"/>
        <v>96</v>
      </c>
      <c r="AU73" s="43" t="s">
        <v>423</v>
      </c>
      <c r="AV73" s="56" t="str">
        <f t="shared" ca="1" si="29"/>
        <v>TEXTISS S.A.S; Zone d.Activite de l.Etang, 26780 Chateauneuf Du Rhone, France</v>
      </c>
      <c r="AW73" s="43" t="str">
        <f t="shared" ca="1" si="30"/>
        <v>Китай</v>
      </c>
      <c r="AX73" s="74">
        <f t="shared" si="31"/>
        <v>0.1</v>
      </c>
      <c r="AY73" s="43">
        <f t="shared" si="32"/>
        <v>0.15000000000000002</v>
      </c>
      <c r="AZ73" s="43">
        <f t="shared" si="33"/>
        <v>9.6000000000000014</v>
      </c>
      <c r="BA73" s="43">
        <f t="shared" si="34"/>
        <v>14.400000000000002</v>
      </c>
      <c r="BC73" s="152" t="str">
        <f t="shared" si="35"/>
        <v>Требуются кол-во и цена</v>
      </c>
      <c r="BD73" s="45">
        <f>IF(A73&lt;&gt;"",IF(_xlfn.XLOOKUP(A73,'1C'!A:A,'1C'!A:A,0,0)&gt;0,1,0),"")</f>
        <v>0</v>
      </c>
      <c r="BE73" s="153">
        <f>IF(C73&lt;&gt;"",IF(_xlfn.XLOOKUP(TEXT(C73,"###"),'1C'!W:W,'1C'!D:D,0,0)&gt;0,0,1),"")</f>
        <v>1</v>
      </c>
      <c r="BF73" s="45" t="str">
        <f t="shared" si="36"/>
        <v>-</v>
      </c>
    </row>
    <row r="74" spans="1:58" ht="144" customHeight="1">
      <c r="A74" s="43" t="str">
        <f t="shared" si="28"/>
        <v>CL/DB1/1/HOU2white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88-028-46</v>
      </c>
      <c r="C74" s="144" t="s">
        <v>886</v>
      </c>
      <c r="D74" s="43" t="str">
        <f>IF(A74&lt;&gt;"",_xlfn.XLOOKUP(C74,'1C'!W:W,'1C'!X:X,"",0),"")</f>
        <v>Dragon Ball Kame House</v>
      </c>
      <c r="E74" s="43" t="str">
        <f>IF(F74&lt;&gt;"",IFERROR(VLOOKUP(F74,Категории!A:B,2,0),""),"Требуется категория")</f>
        <v>Бейсболки</v>
      </c>
      <c r="F74" s="43" t="str">
        <f>IF(A74&lt;&gt;"",IF(BD74&gt;0,_xlfn.XLOOKUP(A74,'1C'!A:A,'1C'!J:J,"",0),_xlfn.XLOOKUP(C74,'1C'!W:W,'1C'!J:J,"",0)),"")</f>
        <v>Бейсболка с сеточкой</v>
      </c>
      <c r="G74" s="56" t="str">
        <f>IF(C74&lt;&gt;"",IF(BD74&gt;0,_xlfn.XLOOKUP(A74,'1C'!A:A,'1C'!L:L,"",0),_xlfn.XLOOKUP(C74,'1C'!W:W,'1C'!L:L,"",0)),"")</f>
        <v>CAPSLAB-Dragon Ball</v>
      </c>
      <c r="H74" s="43" t="str">
        <f>IF(A74&lt;&gt;"",_xlfn.XLOOKUP(A74,'1C'!A:A,'1C'!M:M,_xlfn.XLOOKUP(C74,'1C'!W:W,'1C'!M:M,"",0),0))</f>
        <v>всесезон</v>
      </c>
      <c r="J74" s="57" t="str">
        <f>'1C'!$AJ$1</f>
        <v>Capslab</v>
      </c>
      <c r="K74" s="98" t="s">
        <v>998</v>
      </c>
      <c r="L74" s="150" t="str">
        <f>IF(K74&lt;&gt;"",IFERROR(VLOOKUP(A74,'1C'!A:X,8,0),IFERROR(VLOOKUP(K74,Colors!D:E,2,0),"")),"")</f>
        <v>белый / голубой</v>
      </c>
      <c r="M74" s="56" t="str">
        <f>IF(K74&lt;&gt;"",_xlfn.XLOOKUP(A74,'1C'!A:A,'1C'!R:R,"",0),"")</f>
        <v>белый</v>
      </c>
      <c r="N74" s="62"/>
      <c r="O74" s="56" t="str">
        <f>_xlfn.LET(_xlpm.RES,IF($A74&lt;&gt;"",_xlfn.XLOOKUP($A74,'1C'!$A:$A,'1C'!T:T,"",0),""),IF(_xlpm.RES=0,"",_xlpm.RES))</f>
        <v>COMICS</v>
      </c>
      <c r="P74" s="56" t="str">
        <f>_xlfn.LET(_xlpm.RES,IF($A74&lt;&gt;"",_xlfn.XLOOKUP($A74,'1C'!$A:$A,'1C'!U:U,"",0),""),IF(_xlpm.RES=0,"",_xlpm.RES))</f>
        <v>Dragon Ball</v>
      </c>
      <c r="Q74" s="155" t="str">
        <f>IF(A74&lt;&gt;"",_xlfn.XLOOKUP(A74,'1C'!A:A,'1C'!I:I,_xlfn.XLOOKUP(C74,'1C'!W:W,'1C'!I:I,"",0),0),"")</f>
        <v>50% хлопок - 50% полиэстер</v>
      </c>
      <c r="R74" s="64"/>
      <c r="S74" s="56" t="str">
        <f>_xlfn.LET(_xlpm.RES,IF(A74&lt;&gt;"",_xlfn.XLOOKUP(A74,'1C'!A:A,'1C'!N:N,_xlfn.XLOOKUP(C74,'1C'!W:W,'1C'!N:N,"",0),0),""),IF(_xlpm.RES=0,"",_xlpm.RES))</f>
        <v>хлопковые</v>
      </c>
      <c r="T74" s="58" t="s">
        <v>15</v>
      </c>
      <c r="U74" s="59" t="str">
        <f>IF(A74&lt;&gt;"",_xlfn.XLOOKUP(A74,'1C'!A:A,'1C'!K:K,_xlfn.XLOOKUP(C74,'1C'!W:W,'1C'!K:K,"",0),0),"")</f>
        <v>Унисекс</v>
      </c>
      <c r="V74" s="58">
        <v>24</v>
      </c>
      <c r="Y74" s="58"/>
      <c r="AA74" s="58"/>
      <c r="AC74" s="58"/>
      <c r="AE74" s="58"/>
      <c r="AG74" s="58"/>
      <c r="AT74" s="57">
        <f t="shared" si="1"/>
        <v>24</v>
      </c>
      <c r="AU74" s="154" t="str">
        <f>IF(A74&lt;&gt;"",_xlfn.XLOOKUP(_xlfn.XLOOKUP(A74,'1C'!A:A,'1C'!O:O,_xlfn.XLOOKUP(C74,'1C'!W:W,'1C'!O:O,"",0),0),Settings!N:N,Settings!O:O,"",0),"")</f>
        <v>CN</v>
      </c>
      <c r="AV74" s="56" t="str">
        <f t="shared" ca="1" si="29"/>
        <v>TEXTISS S.A.S; Zone d.Activite de l.Etang, 26780 Chateauneuf Du Rhone, France</v>
      </c>
      <c r="AW74" s="43" t="str">
        <f t="shared" ca="1" si="30"/>
        <v>Китай</v>
      </c>
      <c r="AX74" s="74">
        <f t="shared" si="31"/>
        <v>0.1</v>
      </c>
      <c r="AY74" s="43">
        <f t="shared" si="32"/>
        <v>0.15000000000000002</v>
      </c>
      <c r="AZ74" s="43">
        <f t="shared" si="33"/>
        <v>2.4000000000000004</v>
      </c>
      <c r="BA74" s="43">
        <f t="shared" si="34"/>
        <v>3.6000000000000005</v>
      </c>
      <c r="BC74" s="152" t="str">
        <f t="shared" si="35"/>
        <v>Требуются кол-во и цена</v>
      </c>
      <c r="BD74" s="45">
        <f>IF(A74&lt;&gt;"",IF(_xlfn.XLOOKUP(A74,'1C'!A:A,'1C'!A:A,0,0)&gt;0,1,0),"")</f>
        <v>1</v>
      </c>
      <c r="BE74" s="153">
        <f>IF(C74&lt;&gt;"",IF(_xlfn.XLOOKUP(TEXT(C74,"###"),'1C'!W:W,'1C'!D:D,0,0)&gt;0,0,1),"")</f>
        <v>0</v>
      </c>
      <c r="BF74" s="72">
        <f t="shared" si="36"/>
        <v>0</v>
      </c>
    </row>
    <row r="75" spans="1:58" ht="144" customHeight="1">
      <c r="A75" s="43" t="str">
        <f t="shared" si="28"/>
        <v>CL/DB1/1/HOU3blue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88-029-19</v>
      </c>
      <c r="C75" s="144" t="s">
        <v>887</v>
      </c>
      <c r="D75" s="43" t="str">
        <f>IF(A75&lt;&gt;"",_xlfn.XLOOKUP(C75,'1C'!W:W,'1C'!X:X,"",0),"")</f>
        <v>Dragon Ball Kame House</v>
      </c>
      <c r="E75" s="43" t="str">
        <f>IF(F75&lt;&gt;"",IFERROR(VLOOKUP(F75,Категории!A:B,2,0),""),"Требуется категория")</f>
        <v>Бейсболки</v>
      </c>
      <c r="F75" s="43" t="str">
        <f>IF(A75&lt;&gt;"",IF(BD75&gt;0,_xlfn.XLOOKUP(A75,'1C'!A:A,'1C'!J:J,"",0),_xlfn.XLOOKUP(C75,'1C'!W:W,'1C'!J:J,"",0)),"")</f>
        <v>Бейсболка с сеточкой</v>
      </c>
      <c r="G75" s="56" t="str">
        <f>IF(C75&lt;&gt;"",IF(BD75&gt;0,_xlfn.XLOOKUP(A75,'1C'!A:A,'1C'!L:L,"",0),_xlfn.XLOOKUP(C75,'1C'!W:W,'1C'!L:L,"",0)),"")</f>
        <v>CAPSLAB-Dragon Ball</v>
      </c>
      <c r="H75" s="43" t="str">
        <f>IF(A75&lt;&gt;"",_xlfn.XLOOKUP(A75,'1C'!A:A,'1C'!M:M,_xlfn.XLOOKUP(C75,'1C'!W:W,'1C'!M:M,"",0),0))</f>
        <v>всесезон</v>
      </c>
      <c r="J75" s="57" t="str">
        <f>'1C'!$AJ$1</f>
        <v>Capslab</v>
      </c>
      <c r="K75" s="98" t="s">
        <v>1026</v>
      </c>
      <c r="L75" s="150" t="str">
        <f>IF(K75&lt;&gt;"",IFERROR(VLOOKUP(A75,'1C'!A:X,8,0),IFERROR(VLOOKUP(K75,Colors!D:E,2,0),"")),"")</f>
        <v>голубой</v>
      </c>
      <c r="M75" s="56" t="str">
        <f>IF(K75&lt;&gt;"",_xlfn.XLOOKUP(A75,'1C'!A:A,'1C'!R:R,"",0),"")</f>
        <v>голубой</v>
      </c>
      <c r="N75" s="62"/>
      <c r="O75" s="56" t="str">
        <f>_xlfn.LET(_xlpm.RES,IF($A75&lt;&gt;"",_xlfn.XLOOKUP($A75,'1C'!$A:$A,'1C'!T:T,"",0),""),IF(_xlpm.RES=0,"",_xlpm.RES))</f>
        <v>COMICS</v>
      </c>
      <c r="P75" s="56" t="str">
        <f>_xlfn.LET(_xlpm.RES,IF($A75&lt;&gt;"",_xlfn.XLOOKUP($A75,'1C'!$A:$A,'1C'!U:U,"",0),""),IF(_xlpm.RES=0,"",_xlpm.RES))</f>
        <v>Dragon Ball</v>
      </c>
      <c r="Q75" s="155" t="str">
        <f>IF(A75&lt;&gt;"",_xlfn.XLOOKUP(A75,'1C'!A:A,'1C'!I:I,_xlfn.XLOOKUP(C75,'1C'!W:W,'1C'!I:I,"",0),0),"")</f>
        <v>50% хлопок - 50% полиэстер</v>
      </c>
      <c r="R75" s="64"/>
      <c r="S75" s="56" t="str">
        <f>_xlfn.LET(_xlpm.RES,IF(A75&lt;&gt;"",_xlfn.XLOOKUP(A75,'1C'!A:A,'1C'!N:N,_xlfn.XLOOKUP(C75,'1C'!W:W,'1C'!N:N,"",0),0),""),IF(_xlpm.RES=0,"",_xlpm.RES))</f>
        <v>хлопковые</v>
      </c>
      <c r="T75" s="58" t="s">
        <v>15</v>
      </c>
      <c r="U75" s="59" t="str">
        <f>IF(A75&lt;&gt;"",_xlfn.XLOOKUP(A75,'1C'!A:A,'1C'!K:K,_xlfn.XLOOKUP(C75,'1C'!W:W,'1C'!K:K,"",0),0),"")</f>
        <v>Унисекс</v>
      </c>
      <c r="V75" s="58">
        <v>24</v>
      </c>
      <c r="Y75" s="58"/>
      <c r="AA75" s="58"/>
      <c r="AC75" s="58"/>
      <c r="AE75" s="58"/>
      <c r="AG75" s="58"/>
      <c r="AT75" s="57">
        <f t="shared" si="1"/>
        <v>24</v>
      </c>
      <c r="AU75" s="154" t="str">
        <f>IF(A75&lt;&gt;"",_xlfn.XLOOKUP(_xlfn.XLOOKUP(A75,'1C'!A:A,'1C'!O:O,_xlfn.XLOOKUP(C75,'1C'!W:W,'1C'!O:O,"",0),0),Settings!N:N,Settings!O:O,"",0),"")</f>
        <v>CN</v>
      </c>
      <c r="AV75" s="56" t="str">
        <f t="shared" ca="1" si="29"/>
        <v>TEXTISS S.A.S; Zone d.Activite de l.Etang, 26780 Chateauneuf Du Rhone, France</v>
      </c>
      <c r="AW75" s="43" t="str">
        <f t="shared" ca="1" si="30"/>
        <v>Китай</v>
      </c>
      <c r="AX75" s="74">
        <f t="shared" si="31"/>
        <v>0.1</v>
      </c>
      <c r="AY75" s="43">
        <f t="shared" si="32"/>
        <v>0.15000000000000002</v>
      </c>
      <c r="AZ75" s="43">
        <f t="shared" si="33"/>
        <v>2.4000000000000004</v>
      </c>
      <c r="BA75" s="43">
        <f t="shared" si="34"/>
        <v>3.6000000000000005</v>
      </c>
      <c r="BC75" s="152" t="str">
        <f t="shared" si="35"/>
        <v>Требуются кол-во и цена</v>
      </c>
      <c r="BD75" s="45">
        <f>IF(A75&lt;&gt;"",IF(_xlfn.XLOOKUP(A75,'1C'!A:A,'1C'!A:A,0,0)&gt;0,1,0),"")</f>
        <v>1</v>
      </c>
      <c r="BE75" s="153">
        <f>IF(C75&lt;&gt;"",IF(_xlfn.XLOOKUP(TEXT(C75,"###"),'1C'!W:W,'1C'!D:D,0,0)&gt;0,0,1),"")</f>
        <v>0</v>
      </c>
      <c r="BF75" s="72">
        <f t="shared" si="36"/>
        <v>0</v>
      </c>
    </row>
    <row r="76" spans="1:58" ht="144" customHeight="1">
      <c r="A76" s="43" t="str">
        <f t="shared" si="28"/>
        <v>CL/DBZ/3/KAMCblack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88-057-09</v>
      </c>
      <c r="C76" s="145" t="s">
        <v>895</v>
      </c>
      <c r="D76" s="43" t="str">
        <f>IF(A76&lt;&gt;"",_xlfn.XLOOKUP(C76,'1C'!W:W,'1C'!X:X,"",0),"")</f>
        <v>Junior Dragon Ball Kame</v>
      </c>
      <c r="E76" s="43" t="str">
        <f>IF(F76&lt;&gt;"",IFERROR(VLOOKUP(F76,Категории!A:B,2,0),""),"Требуется категория")</f>
        <v>Бейсболки</v>
      </c>
      <c r="F76" s="43" t="str">
        <f>IF(A76&lt;&gt;"",IF(BD76&gt;0,_xlfn.XLOOKUP(A76,'1C'!A:A,'1C'!J:J,"",0),_xlfn.XLOOKUP(C76,'1C'!W:W,'1C'!J:J,"",0)),"")</f>
        <v>Бейсболка с сеточкой</v>
      </c>
      <c r="G76" s="56" t="str">
        <f>IF(C76&lt;&gt;"",IF(BD76&gt;0,_xlfn.XLOOKUP(A76,'1C'!A:A,'1C'!L:L,"",0),_xlfn.XLOOKUP(C76,'1C'!W:W,'1C'!L:L,"",0)),"")</f>
        <v>CAPSLAB-Dragon Ball</v>
      </c>
      <c r="H76" s="43" t="str">
        <f>IF(A76&lt;&gt;"",_xlfn.XLOOKUP(A76,'1C'!A:A,'1C'!M:M,_xlfn.XLOOKUP(C76,'1C'!W:W,'1C'!M:M,"",0),0))</f>
        <v>всесезон</v>
      </c>
      <c r="J76" s="57" t="str">
        <f>'1C'!$AJ$1</f>
        <v>Capslab</v>
      </c>
      <c r="K76" s="98" t="s">
        <v>1007</v>
      </c>
      <c r="L76" s="150" t="str">
        <f>IF(K76&lt;&gt;"",IFERROR(VLOOKUP(A76,'1C'!A:X,8,0),IFERROR(VLOOKUP(K76,Colors!D:E,2,0),"")),"")</f>
        <v>черный</v>
      </c>
      <c r="M76" s="56" t="str">
        <f>IF(K76&lt;&gt;"",_xlfn.XLOOKUP(A76,'1C'!A:A,'1C'!R:R,"",0),"")</f>
        <v>черный</v>
      </c>
      <c r="N76" s="62"/>
      <c r="O76" s="56" t="str">
        <f>_xlfn.LET(_xlpm.RES,IF($A76&lt;&gt;"",_xlfn.XLOOKUP($A76,'1C'!$A:$A,'1C'!T:T,"",0),""),IF(_xlpm.RES=0,"",_xlpm.RES))</f>
        <v>COMICS</v>
      </c>
      <c r="P76" s="56" t="str">
        <f>_xlfn.LET(_xlpm.RES,IF($A76&lt;&gt;"",_xlfn.XLOOKUP($A76,'1C'!$A:$A,'1C'!U:U,"",0),""),IF(_xlpm.RES=0,"",_xlpm.RES))</f>
        <v>Dragon Ball</v>
      </c>
      <c r="Q76" s="155" t="str">
        <f>IF(A76&lt;&gt;"",_xlfn.XLOOKUP(A76,'1C'!A:A,'1C'!I:I,_xlfn.XLOOKUP(C76,'1C'!W:W,'1C'!I:I,"",0),0),"")</f>
        <v>50% хлопок - 50% полиэстер</v>
      </c>
      <c r="R76" s="64"/>
      <c r="S76" s="56" t="str">
        <f>_xlfn.LET(_xlpm.RES,IF(A76&lt;&gt;"",_xlfn.XLOOKUP(A76,'1C'!A:A,'1C'!N:N,_xlfn.XLOOKUP(C76,'1C'!W:W,'1C'!N:N,"",0),0),""),IF(_xlpm.RES=0,"",_xlpm.RES))</f>
        <v>хлопковые</v>
      </c>
      <c r="T76" s="58" t="s">
        <v>15</v>
      </c>
      <c r="U76" s="59" t="str">
        <f>IF(A76&lt;&gt;"",_xlfn.XLOOKUP(A76,'1C'!A:A,'1C'!K:K,_xlfn.XLOOKUP(C76,'1C'!W:W,'1C'!K:K,"",0),0),"")</f>
        <v>Детские</v>
      </c>
      <c r="V76" s="58">
        <v>12</v>
      </c>
      <c r="Y76" s="58"/>
      <c r="AA76" s="58"/>
      <c r="AC76" s="58"/>
      <c r="AE76" s="58"/>
      <c r="AG76" s="58"/>
      <c r="AT76" s="57">
        <f t="shared" si="1"/>
        <v>12</v>
      </c>
      <c r="AU76" s="154" t="str">
        <f>IF(A76&lt;&gt;"",_xlfn.XLOOKUP(_xlfn.XLOOKUP(A76,'1C'!A:A,'1C'!O:O,_xlfn.XLOOKUP(C76,'1C'!W:W,'1C'!O:O,"",0),0),Settings!N:N,Settings!O:O,"",0),"")</f>
        <v>CN</v>
      </c>
      <c r="AV76" s="56" t="str">
        <f t="shared" ca="1" si="29"/>
        <v>TEXTISS S.A.S; Zone d.Activite de l.Etang, 26780 Chateauneuf Du Rhone, France</v>
      </c>
      <c r="AW76" s="43" t="str">
        <f t="shared" ca="1" si="30"/>
        <v>Китай</v>
      </c>
      <c r="AX76" s="74">
        <f t="shared" si="31"/>
        <v>0.1</v>
      </c>
      <c r="AY76" s="43">
        <f t="shared" si="32"/>
        <v>0.15000000000000002</v>
      </c>
      <c r="AZ76" s="43">
        <f t="shared" si="33"/>
        <v>1.2000000000000002</v>
      </c>
      <c r="BA76" s="43">
        <f t="shared" si="34"/>
        <v>1.8000000000000003</v>
      </c>
      <c r="BC76" s="152" t="str">
        <f t="shared" si="35"/>
        <v>Требуются кол-во и цена</v>
      </c>
      <c r="BD76" s="45">
        <f>IF(A76&lt;&gt;"",IF(_xlfn.XLOOKUP(A76,'1C'!A:A,'1C'!A:A,0,0)&gt;0,1,0),"")</f>
        <v>1</v>
      </c>
      <c r="BE76" s="153">
        <f>IF(C76&lt;&gt;"",IF(_xlfn.XLOOKUP(TEXT(C76,"###"),'1C'!W:W,'1C'!D:D,0,0)&gt;0,0,1),"")</f>
        <v>0</v>
      </c>
      <c r="BF76" s="72">
        <f t="shared" si="36"/>
        <v>0</v>
      </c>
    </row>
    <row r="77" spans="1:58" ht="144" customHeight="1">
      <c r="A77" s="43" t="str">
        <f t="shared" si="28"/>
        <v>CL/DBZ/TAG/1/GOKblack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88-061-09</v>
      </c>
      <c r="C77" s="145" t="s">
        <v>896</v>
      </c>
      <c r="D77" s="43" t="str">
        <f>IF(A77&lt;&gt;"",_xlfn.XLOOKUP(C77,'1C'!W:W,'1C'!X:X,"",0),"")</f>
        <v>Dragon Ball Goku</v>
      </c>
      <c r="E77" s="43" t="str">
        <f>IF(F77&lt;&gt;"",IFERROR(VLOOKUP(F77,Категории!A:B,2,0),""),"Требуется категория")</f>
        <v>Бейсболки</v>
      </c>
      <c r="F77" s="43" t="str">
        <f>IF(A77&lt;&gt;"",IF(BD77&gt;0,_xlfn.XLOOKUP(A77,'1C'!A:A,'1C'!J:J,"",0),_xlfn.XLOOKUP(C77,'1C'!W:W,'1C'!J:J,"",0)),"")</f>
        <v>Бейсболка</v>
      </c>
      <c r="G77" s="56" t="str">
        <f>IF(C77&lt;&gt;"",IF(BD77&gt;0,_xlfn.XLOOKUP(A77,'1C'!A:A,'1C'!L:L,"",0),_xlfn.XLOOKUP(C77,'1C'!W:W,'1C'!L:L,"",0)),"")</f>
        <v>CAPSLAB-Dragon Ball</v>
      </c>
      <c r="H77" s="43" t="str">
        <f>IF(A77&lt;&gt;"",_xlfn.XLOOKUP(A77,'1C'!A:A,'1C'!M:M,_xlfn.XLOOKUP(C77,'1C'!W:W,'1C'!M:M,"",0),0))</f>
        <v>всесезон</v>
      </c>
      <c r="J77" s="57" t="str">
        <f>'1C'!$AJ$1</f>
        <v>Capslab</v>
      </c>
      <c r="K77" s="98" t="s">
        <v>1007</v>
      </c>
      <c r="L77" s="150" t="str">
        <f>IF(K77&lt;&gt;"",IFERROR(VLOOKUP(A77,'1C'!A:X,8,0),IFERROR(VLOOKUP(K77,Colors!D:E,2,0),"")),"")</f>
        <v>черный</v>
      </c>
      <c r="M77" s="56" t="str">
        <f>IF(K77&lt;&gt;"",_xlfn.XLOOKUP(A77,'1C'!A:A,'1C'!R:R,"",0),"")</f>
        <v>черный</v>
      </c>
      <c r="N77" s="62"/>
      <c r="O77" s="56" t="str">
        <f>_xlfn.LET(_xlpm.RES,IF($A77&lt;&gt;"",_xlfn.XLOOKUP($A77,'1C'!$A:$A,'1C'!T:T,"",0),""),IF(_xlpm.RES=0,"",_xlpm.RES))</f>
        <v>COMICS</v>
      </c>
      <c r="P77" s="56" t="str">
        <f>_xlfn.LET(_xlpm.RES,IF($A77&lt;&gt;"",_xlfn.XLOOKUP($A77,'1C'!$A:$A,'1C'!U:U,"",0),""),IF(_xlpm.RES=0,"",_xlpm.RES))</f>
        <v>Dragon Ball</v>
      </c>
      <c r="Q77" s="155" t="str">
        <f>IF(A77&lt;&gt;"",_xlfn.XLOOKUP(A77,'1C'!A:A,'1C'!I:I,_xlfn.XLOOKUP(C77,'1C'!W:W,'1C'!I:I,"",0),0),"")</f>
        <v>100% полиэстер</v>
      </c>
      <c r="R77" s="64"/>
      <c r="S77" s="62"/>
      <c r="T77" s="58" t="s">
        <v>15</v>
      </c>
      <c r="U77" s="59" t="str">
        <f>IF(A77&lt;&gt;"",_xlfn.XLOOKUP(A77,'1C'!A:A,'1C'!K:K,_xlfn.XLOOKUP(C77,'1C'!W:W,'1C'!K:K,"",0),0),"")</f>
        <v>Унисекс</v>
      </c>
      <c r="V77" s="58">
        <v>12</v>
      </c>
      <c r="Y77" s="58"/>
      <c r="AA77" s="58"/>
      <c r="AC77" s="58"/>
      <c r="AE77" s="58"/>
      <c r="AG77" s="58"/>
      <c r="AT77" s="57">
        <f t="shared" si="1"/>
        <v>12</v>
      </c>
      <c r="AU77" s="154" t="str">
        <f>IF(A77&lt;&gt;"",_xlfn.XLOOKUP(_xlfn.XLOOKUP(A77,'1C'!A:A,'1C'!O:O,_xlfn.XLOOKUP(C77,'1C'!W:W,'1C'!O:O,"",0),0),Settings!N:N,Settings!O:O,"",0),"")</f>
        <v>CN</v>
      </c>
      <c r="AV77" s="56" t="str">
        <f t="shared" ca="1" si="29"/>
        <v>TEXTISS S.A.S; Zone d.Activite de l.Etang, 26780 Chateauneuf Du Rhone, France</v>
      </c>
      <c r="AW77" s="43" t="str">
        <f t="shared" ca="1" si="30"/>
        <v>Китай</v>
      </c>
      <c r="AX77" s="74">
        <f t="shared" si="31"/>
        <v>0.1</v>
      </c>
      <c r="AY77" s="43">
        <f t="shared" si="32"/>
        <v>0.15000000000000002</v>
      </c>
      <c r="AZ77" s="43">
        <f t="shared" si="33"/>
        <v>1.2000000000000002</v>
      </c>
      <c r="BA77" s="43">
        <f t="shared" si="34"/>
        <v>1.8000000000000003</v>
      </c>
      <c r="BC77" s="152" t="str">
        <f t="shared" si="35"/>
        <v>Требуются кол-во и цена</v>
      </c>
      <c r="BD77" s="45">
        <f>IF(A77&lt;&gt;"",IF(_xlfn.XLOOKUP(A77,'1C'!A:A,'1C'!A:A,0,0)&gt;0,1,0),"")</f>
        <v>1</v>
      </c>
      <c r="BE77" s="153">
        <f>IF(C77&lt;&gt;"",IF(_xlfn.XLOOKUP(TEXT(C77,"###"),'1C'!W:W,'1C'!D:D,0,0)&gt;0,0,1),"")</f>
        <v>0</v>
      </c>
      <c r="BF77" s="72">
        <f t="shared" si="36"/>
        <v>0</v>
      </c>
    </row>
    <row r="78" spans="1:58" ht="144" customHeight="1">
      <c r="A78" s="43" t="str">
        <f t="shared" si="28"/>
        <v>CL/DBZ/TAG/1/KAMblack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88-062-09</v>
      </c>
      <c r="C78" s="145" t="s">
        <v>897</v>
      </c>
      <c r="D78" s="43" t="str">
        <f>IF(A78&lt;&gt;"",_xlfn.XLOOKUP(C78,'1C'!W:W,'1C'!X:X,"",0),"")</f>
        <v>Dragon Ball Kame</v>
      </c>
      <c r="E78" s="43" t="str">
        <f>IF(F78&lt;&gt;"",IFERROR(VLOOKUP(F78,Категории!A:B,2,0),""),"Требуется категория")</f>
        <v>Бейсболки</v>
      </c>
      <c r="F78" s="43" t="str">
        <f>IF(A78&lt;&gt;"",IF(BD78&gt;0,_xlfn.XLOOKUP(A78,'1C'!A:A,'1C'!J:J,"",0),_xlfn.XLOOKUP(C78,'1C'!W:W,'1C'!J:J,"",0)),"")</f>
        <v>Бейсболка</v>
      </c>
      <c r="G78" s="56" t="str">
        <f>IF(C78&lt;&gt;"",IF(BD78&gt;0,_xlfn.XLOOKUP(A78,'1C'!A:A,'1C'!L:L,"",0),_xlfn.XLOOKUP(C78,'1C'!W:W,'1C'!L:L,"",0)),"")</f>
        <v>CAPSLAB-Dragon Ball</v>
      </c>
      <c r="H78" s="43" t="str">
        <f>IF(A78&lt;&gt;"",_xlfn.XLOOKUP(A78,'1C'!A:A,'1C'!M:M,_xlfn.XLOOKUP(C78,'1C'!W:W,'1C'!M:M,"",0),0))</f>
        <v>всесезон</v>
      </c>
      <c r="J78" s="57" t="str">
        <f>'1C'!$AJ$1</f>
        <v>Capslab</v>
      </c>
      <c r="K78" s="98" t="s">
        <v>1007</v>
      </c>
      <c r="L78" s="150" t="str">
        <f>IF(K78&lt;&gt;"",IFERROR(VLOOKUP(A78,'1C'!A:X,8,0),IFERROR(VLOOKUP(K78,Colors!D:E,2,0),"")),"")</f>
        <v>черный</v>
      </c>
      <c r="M78" s="56" t="str">
        <f>IF(K78&lt;&gt;"",_xlfn.XLOOKUP(A78,'1C'!A:A,'1C'!R:R,"",0),"")</f>
        <v>черный</v>
      </c>
      <c r="N78" s="62"/>
      <c r="O78" s="56" t="str">
        <f>_xlfn.LET(_xlpm.RES,IF($A78&lt;&gt;"",_xlfn.XLOOKUP($A78,'1C'!$A:$A,'1C'!T:T,"",0),""),IF(_xlpm.RES=0,"",_xlpm.RES))</f>
        <v>COMICS</v>
      </c>
      <c r="P78" s="56" t="str">
        <f>_xlfn.LET(_xlpm.RES,IF($A78&lt;&gt;"",_xlfn.XLOOKUP($A78,'1C'!$A:$A,'1C'!U:U,"",0),""),IF(_xlpm.RES=0,"",_xlpm.RES))</f>
        <v>Dragon Ball</v>
      </c>
      <c r="Q78" s="155" t="str">
        <f>IF(A78&lt;&gt;"",_xlfn.XLOOKUP(A78,'1C'!A:A,'1C'!I:I,_xlfn.XLOOKUP(C78,'1C'!W:W,'1C'!I:I,"",0),0),"")</f>
        <v>100% полиэстер</v>
      </c>
      <c r="R78" s="64"/>
      <c r="S78" s="62"/>
      <c r="T78" s="58" t="s">
        <v>15</v>
      </c>
      <c r="U78" s="59" t="str">
        <f>IF(A78&lt;&gt;"",_xlfn.XLOOKUP(A78,'1C'!A:A,'1C'!K:K,_xlfn.XLOOKUP(C78,'1C'!W:W,'1C'!K:K,"",0),0),"")</f>
        <v>Унисекс</v>
      </c>
      <c r="V78" s="58">
        <v>6</v>
      </c>
      <c r="Y78" s="58"/>
      <c r="AA78" s="58"/>
      <c r="AC78" s="58"/>
      <c r="AE78" s="58"/>
      <c r="AG78" s="58"/>
      <c r="AT78" s="57">
        <f t="shared" si="1"/>
        <v>6</v>
      </c>
      <c r="AU78" s="154" t="str">
        <f>IF(A78&lt;&gt;"",_xlfn.XLOOKUP(_xlfn.XLOOKUP(A78,'1C'!A:A,'1C'!O:O,_xlfn.XLOOKUP(C78,'1C'!W:W,'1C'!O:O,"",0),0),Settings!N:N,Settings!O:O,"",0),"")</f>
        <v>CN</v>
      </c>
      <c r="AV78" s="56" t="str">
        <f t="shared" ca="1" si="29"/>
        <v>TEXTISS S.A.S; Zone d.Activite de l.Etang, 26780 Chateauneuf Du Rhone, France</v>
      </c>
      <c r="AW78" s="43" t="str">
        <f t="shared" ca="1" si="30"/>
        <v>Китай</v>
      </c>
      <c r="AX78" s="74">
        <f t="shared" si="31"/>
        <v>0.1</v>
      </c>
      <c r="AY78" s="43">
        <f t="shared" si="32"/>
        <v>0.15000000000000002</v>
      </c>
      <c r="AZ78" s="43">
        <f t="shared" si="33"/>
        <v>0.60000000000000009</v>
      </c>
      <c r="BA78" s="43">
        <f t="shared" si="34"/>
        <v>0.90000000000000013</v>
      </c>
      <c r="BC78" s="152" t="str">
        <f t="shared" si="35"/>
        <v>Требуются кол-во и цена</v>
      </c>
      <c r="BD78" s="45">
        <f>IF(A78&lt;&gt;"",IF(_xlfn.XLOOKUP(A78,'1C'!A:A,'1C'!A:A,0,0)&gt;0,1,0),"")</f>
        <v>1</v>
      </c>
      <c r="BE78" s="153">
        <f>IF(C78&lt;&gt;"",IF(_xlfn.XLOOKUP(TEXT(C78,"###"),'1C'!W:W,'1C'!D:D,0,0)&gt;0,0,1),"")</f>
        <v>0</v>
      </c>
      <c r="BF78" s="72">
        <f t="shared" si="36"/>
        <v>0</v>
      </c>
    </row>
    <row r="79" spans="1:58" ht="144" customHeight="1">
      <c r="A79" s="43" t="str">
        <f t="shared" si="28"/>
        <v>CL/DBZ2/1/KAM7white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88-071-17</v>
      </c>
      <c r="C79" s="145" t="s">
        <v>899</v>
      </c>
      <c r="D79" s="43" t="str">
        <f>IF(A79&lt;&gt;"",_xlfn.XLOOKUP(C79,'1C'!W:W,'1C'!X:X,"",0),"")</f>
        <v>Dragon Ball Kame</v>
      </c>
      <c r="E79" s="43" t="str">
        <f>IF(F79&lt;&gt;"",IFERROR(VLOOKUP(F79,Категории!A:B,2,0),""),"Требуется категория")</f>
        <v>Бейсболки</v>
      </c>
      <c r="F79" s="43" t="str">
        <f>IF(A79&lt;&gt;"",IF(BD79&gt;0,_xlfn.XLOOKUP(A79,'1C'!A:A,'1C'!J:J,"",0),_xlfn.XLOOKUP(C79,'1C'!W:W,'1C'!J:J,"",0)),"")</f>
        <v>Бейсболка с сеточкой</v>
      </c>
      <c r="G79" s="56" t="str">
        <f>IF(C79&lt;&gt;"",IF(BD79&gt;0,_xlfn.XLOOKUP(A79,'1C'!A:A,'1C'!L:L,"",0),_xlfn.XLOOKUP(C79,'1C'!W:W,'1C'!L:L,"",0)),"")</f>
        <v>CAPSLAB-Dragon Ball</v>
      </c>
      <c r="H79" s="43" t="str">
        <f>IF(A79&lt;&gt;"",_xlfn.XLOOKUP(A79,'1C'!A:A,'1C'!M:M,_xlfn.XLOOKUP(C79,'1C'!W:W,'1C'!M:M,"",0),0))</f>
        <v>всесезон</v>
      </c>
      <c r="J79" s="57" t="str">
        <f>'1C'!$AJ$1</f>
        <v>Capslab</v>
      </c>
      <c r="K79" s="98" t="s">
        <v>998</v>
      </c>
      <c r="L79" s="150" t="str">
        <f>IF(K79&lt;&gt;"",IFERROR(VLOOKUP(A79,'1C'!A:X,8,0),IFERROR(VLOOKUP(K79,Colors!D:E,2,0),"")),"")</f>
        <v>белый / бордовый</v>
      </c>
      <c r="M79" s="56" t="str">
        <f>IF(K79&lt;&gt;"",_xlfn.XLOOKUP(A79,'1C'!A:A,'1C'!R:R,"",0),"")</f>
        <v>белый</v>
      </c>
      <c r="N79" s="62"/>
      <c r="O79" s="56" t="str">
        <f>_xlfn.LET(_xlpm.RES,IF($A79&lt;&gt;"",_xlfn.XLOOKUP($A79,'1C'!$A:$A,'1C'!T:T,"",0),""),IF(_xlpm.RES=0,"",_xlpm.RES))</f>
        <v>COMICS</v>
      </c>
      <c r="P79" s="56" t="str">
        <f>_xlfn.LET(_xlpm.RES,IF($A79&lt;&gt;"",_xlfn.XLOOKUP($A79,'1C'!$A:$A,'1C'!U:U,"",0),""),IF(_xlpm.RES=0,"",_xlpm.RES))</f>
        <v>Dragon Ball</v>
      </c>
      <c r="Q79" s="155" t="str">
        <f>IF(A79&lt;&gt;"",_xlfn.XLOOKUP(A79,'1C'!A:A,'1C'!I:I,_xlfn.XLOOKUP(C79,'1C'!W:W,'1C'!I:I,"",0),0),"")</f>
        <v>50% хлопок - 50% полиэстер</v>
      </c>
      <c r="R79" s="64"/>
      <c r="S79" s="56" t="str">
        <f>_xlfn.LET(_xlpm.RES,IF(A79&lt;&gt;"",_xlfn.XLOOKUP(A79,'1C'!A:A,'1C'!N:N,_xlfn.XLOOKUP(C79,'1C'!W:W,'1C'!N:N,"",0),0),""),IF(_xlpm.RES=0,"",_xlpm.RES))</f>
        <v>хлопковые</v>
      </c>
      <c r="T79" s="58" t="s">
        <v>15</v>
      </c>
      <c r="U79" s="59" t="str">
        <f>IF(A79&lt;&gt;"",_xlfn.XLOOKUP(A79,'1C'!A:A,'1C'!K:K,_xlfn.XLOOKUP(C79,'1C'!W:W,'1C'!K:K,"",0),0),"")</f>
        <v>Унисекс</v>
      </c>
      <c r="V79" s="58">
        <v>6</v>
      </c>
      <c r="Y79" s="58"/>
      <c r="AA79" s="58"/>
      <c r="AC79" s="58"/>
      <c r="AE79" s="58"/>
      <c r="AG79" s="58"/>
      <c r="AT79" s="57">
        <f t="shared" si="1"/>
        <v>6</v>
      </c>
      <c r="AU79" s="154" t="str">
        <f>IF(A79&lt;&gt;"",_xlfn.XLOOKUP(_xlfn.XLOOKUP(A79,'1C'!A:A,'1C'!O:O,_xlfn.XLOOKUP(C79,'1C'!W:W,'1C'!O:O,"",0),0),Settings!N:N,Settings!O:O,"",0),"")</f>
        <v>CN</v>
      </c>
      <c r="AV79" s="56" t="str">
        <f t="shared" ca="1" si="29"/>
        <v>TEXTISS S.A.S; Zone d.Activite de l.Etang, 26780 Chateauneuf Du Rhone, France</v>
      </c>
      <c r="AW79" s="43" t="str">
        <f t="shared" ca="1" si="30"/>
        <v>Китай</v>
      </c>
      <c r="AX79" s="74">
        <f t="shared" si="31"/>
        <v>0.1</v>
      </c>
      <c r="AY79" s="43">
        <f t="shared" si="32"/>
        <v>0.15000000000000002</v>
      </c>
      <c r="AZ79" s="43">
        <f t="shared" si="33"/>
        <v>0.60000000000000009</v>
      </c>
      <c r="BA79" s="43">
        <f t="shared" si="34"/>
        <v>0.90000000000000013</v>
      </c>
      <c r="BC79" s="152" t="str">
        <f t="shared" si="35"/>
        <v>Требуются кол-во и цена</v>
      </c>
      <c r="BD79" s="45">
        <f>IF(A79&lt;&gt;"",IF(_xlfn.XLOOKUP(A79,'1C'!A:A,'1C'!A:A,0,0)&gt;0,1,0),"")</f>
        <v>1</v>
      </c>
      <c r="BE79" s="153">
        <f>IF(C79&lt;&gt;"",IF(_xlfn.XLOOKUP(TEXT(C79,"###"),'1C'!W:W,'1C'!D:D,0,0)&gt;0,0,1),"")</f>
        <v>0</v>
      </c>
      <c r="BF79" s="72">
        <f t="shared" si="36"/>
        <v>0</v>
      </c>
    </row>
    <row r="80" spans="1:58" ht="144" customHeight="1">
      <c r="A80" s="43" t="str">
        <f t="shared" si="28"/>
        <v>CL/DBZ2/1/TRK1blue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88-077-26</v>
      </c>
      <c r="C80" s="145" t="s">
        <v>900</v>
      </c>
      <c r="D80" s="43" t="str">
        <f>IF(A80&lt;&gt;"",_xlfn.XLOOKUP(C80,'1C'!W:W,'1C'!X:X,"",0),"")</f>
        <v>Dragon Ball Trunks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IF(A80&lt;&gt;"",IF(BD80&gt;0,_xlfn.XLOOKUP(A80,'1C'!A:A,'1C'!J:J,"",0),_xlfn.XLOOKUP(C80,'1C'!W:W,'1C'!J:J,"",0)),"")</f>
        <v>Бейсболка с сеточкой</v>
      </c>
      <c r="G80" s="56" t="str">
        <f>IF(C80&lt;&gt;"",IF(BD80&gt;0,_xlfn.XLOOKUP(A80,'1C'!A:A,'1C'!L:L,"",0),_xlfn.XLOOKUP(C80,'1C'!W:W,'1C'!L:L,"",0)),"")</f>
        <v>CAPSLAB-Dragon Ball</v>
      </c>
      <c r="H80" s="43" t="str">
        <f>IF(A80&lt;&gt;"",_xlfn.XLOOKUP(A80,'1C'!A:A,'1C'!M:M,_xlfn.XLOOKUP(C80,'1C'!W:W,'1C'!M:M,"",0),0))</f>
        <v>всесезон</v>
      </c>
      <c r="J80" s="57" t="str">
        <f>'1C'!$AJ$1</f>
        <v>Capslab</v>
      </c>
      <c r="K80" s="98" t="s">
        <v>1026</v>
      </c>
      <c r="L80" s="150" t="str">
        <f>IF(K80&lt;&gt;"",IFERROR(VLOOKUP(A80,'1C'!A:X,8,0),IFERROR(VLOOKUP(K80,Colors!D:E,2,0),"")),"")</f>
        <v>серо-синий</v>
      </c>
      <c r="M80" s="56" t="str">
        <f>IF(K80&lt;&gt;"",_xlfn.XLOOKUP(A80,'1C'!A:A,'1C'!R:R,"",0),"")</f>
        <v>синий</v>
      </c>
      <c r="N80" s="62"/>
      <c r="O80" s="56" t="str">
        <f>_xlfn.LET(_xlpm.RES,IF($A80&lt;&gt;"",_xlfn.XLOOKUP($A80,'1C'!$A:$A,'1C'!T:T,"",0),""),IF(_xlpm.RES=0,"",_xlpm.RES))</f>
        <v>COMICS</v>
      </c>
      <c r="P80" s="56" t="str">
        <f>_xlfn.LET(_xlpm.RES,IF($A80&lt;&gt;"",_xlfn.XLOOKUP($A80,'1C'!$A:$A,'1C'!U:U,"",0),""),IF(_xlpm.RES=0,"",_xlpm.RES))</f>
        <v>Dragon Ball</v>
      </c>
      <c r="Q80" s="155" t="str">
        <f>IF(A80&lt;&gt;"",_xlfn.XLOOKUP(A80,'1C'!A:A,'1C'!I:I,_xlfn.XLOOKUP(C80,'1C'!W:W,'1C'!I:I,"",0),0),"")</f>
        <v>50% хлопок - 50% полиэстер</v>
      </c>
      <c r="R80" s="64"/>
      <c r="S80" s="56" t="str">
        <f>_xlfn.LET(_xlpm.RES,IF(A80&lt;&gt;"",_xlfn.XLOOKUP(A80,'1C'!A:A,'1C'!N:N,_xlfn.XLOOKUP(C80,'1C'!W:W,'1C'!N:N,"",0),0),""),IF(_xlpm.RES=0,"",_xlpm.RES))</f>
        <v>хлопковые</v>
      </c>
      <c r="T80" s="58" t="s">
        <v>15</v>
      </c>
      <c r="U80" s="59" t="str">
        <f>IF(A80&lt;&gt;"",_xlfn.XLOOKUP(A80,'1C'!A:A,'1C'!K:K,_xlfn.XLOOKUP(C80,'1C'!W:W,'1C'!K:K,"",0),0),"")</f>
        <v>Унисекс</v>
      </c>
      <c r="V80" s="58">
        <v>6</v>
      </c>
      <c r="Y80" s="58"/>
      <c r="AA80" s="58"/>
      <c r="AC80" s="58"/>
      <c r="AE80" s="58"/>
      <c r="AG80" s="58"/>
      <c r="AT80" s="57">
        <f t="shared" si="1"/>
        <v>6</v>
      </c>
      <c r="AU80" s="154" t="str">
        <f>IF(A80&lt;&gt;"",_xlfn.XLOOKUP(_xlfn.XLOOKUP(A80,'1C'!A:A,'1C'!O:O,_xlfn.XLOOKUP(C80,'1C'!W:W,'1C'!O:O,"",0),0),Settings!N:N,Settings!O:O,"",0),"")</f>
        <v>CN</v>
      </c>
      <c r="AV80" s="56" t="str">
        <f t="shared" ca="1" si="29"/>
        <v>TEXTISS S.A.S; Zone d.Activite de l.Etang, 26780 Chateauneuf Du Rhone, France</v>
      </c>
      <c r="AW80" s="43" t="str">
        <f t="shared" ca="1" si="30"/>
        <v>Китай</v>
      </c>
      <c r="AX80" s="74">
        <f t="shared" si="31"/>
        <v>0.1</v>
      </c>
      <c r="AY80" s="43">
        <f t="shared" si="32"/>
        <v>0.15000000000000002</v>
      </c>
      <c r="AZ80" s="43">
        <f t="shared" si="33"/>
        <v>0.60000000000000009</v>
      </c>
      <c r="BA80" s="43">
        <f t="shared" si="34"/>
        <v>0.90000000000000013</v>
      </c>
      <c r="BC80" s="152" t="str">
        <f t="shared" si="35"/>
        <v>Требуются кол-во и цена</v>
      </c>
      <c r="BD80" s="45">
        <f>IF(A80&lt;&gt;"",IF(_xlfn.XLOOKUP(A80,'1C'!A:A,'1C'!A:A,0,0)&gt;0,1,0),"")</f>
        <v>1</v>
      </c>
      <c r="BE80" s="153">
        <f>IF(C80&lt;&gt;"",IF(_xlfn.XLOOKUP(TEXT(C80,"###"),'1C'!W:W,'1C'!D:D,0,0)&gt;0,0,1),"")</f>
        <v>0</v>
      </c>
      <c r="BF80" s="72">
        <f t="shared" si="36"/>
        <v>0</v>
      </c>
    </row>
    <row r="81" spans="1:58" ht="144" customHeight="1">
      <c r="A81" s="43" t="str">
        <f t="shared" si="28"/>
        <v>CL/DBZ3/1/RON1khaki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88-110-03</v>
      </c>
      <c r="C81" s="145" t="s">
        <v>901</v>
      </c>
      <c r="D81" s="43" t="str">
        <f>IF(A81&lt;&gt;"",_xlfn.XLOOKUP(C81,'1C'!W:W,'1C'!X:X,"",0),"")</f>
        <v>Dragon Ball Shenron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IF(A81&lt;&gt;"",IF(BD81&gt;0,_xlfn.XLOOKUP(A81,'1C'!A:A,'1C'!J:J,"",0),_xlfn.XLOOKUP(C81,'1C'!W:W,'1C'!J:J,"",0)),"")</f>
        <v>Бейсболка с сеточкой</v>
      </c>
      <c r="G81" s="56" t="str">
        <f>IF(C81&lt;&gt;"",IF(BD81&gt;0,_xlfn.XLOOKUP(A81,'1C'!A:A,'1C'!L:L,"",0),_xlfn.XLOOKUP(C81,'1C'!W:W,'1C'!L:L,"",0)),"")</f>
        <v>CAPSLAB-Dragon Ball</v>
      </c>
      <c r="H81" s="43" t="str">
        <f>IF(A81&lt;&gt;"",_xlfn.XLOOKUP(A81,'1C'!A:A,'1C'!M:M,_xlfn.XLOOKUP(C81,'1C'!W:W,'1C'!M:M,"",0),0))</f>
        <v>всесезон</v>
      </c>
      <c r="J81" s="57" t="str">
        <f>'1C'!$AJ$1</f>
        <v>Capslab</v>
      </c>
      <c r="K81" s="98" t="s">
        <v>1016</v>
      </c>
      <c r="L81" s="150" t="str">
        <f>IF(K81&lt;&gt;"",IFERROR(VLOOKUP(A81,'1C'!A:X,8,0),IFERROR(VLOOKUP(K81,Colors!D:E,2,0),"")),"")</f>
        <v>оливковый</v>
      </c>
      <c r="M81" s="56" t="str">
        <f>IF(K81&lt;&gt;"",_xlfn.XLOOKUP(A81,'1C'!A:A,'1C'!R:R,"",0),"")</f>
        <v>оливковый</v>
      </c>
      <c r="N81" s="62"/>
      <c r="O81" s="56" t="str">
        <f>_xlfn.LET(_xlpm.RES,IF($A81&lt;&gt;"",_xlfn.XLOOKUP($A81,'1C'!$A:$A,'1C'!T:T,"",0),""),IF(_xlpm.RES=0,"",_xlpm.RES))</f>
        <v>COMICS</v>
      </c>
      <c r="P81" s="56" t="str">
        <f>_xlfn.LET(_xlpm.RES,IF($A81&lt;&gt;"",_xlfn.XLOOKUP($A81,'1C'!$A:$A,'1C'!U:U,"",0),""),IF(_xlpm.RES=0,"",_xlpm.RES))</f>
        <v>Dragon Ball</v>
      </c>
      <c r="Q81" s="155" t="str">
        <f>IF(A81&lt;&gt;"",_xlfn.XLOOKUP(A81,'1C'!A:A,'1C'!I:I,_xlfn.XLOOKUP(C81,'1C'!W:W,'1C'!I:I,"",0),0),"")</f>
        <v>50% хлопок - 50% полиэстер</v>
      </c>
      <c r="R81" s="64"/>
      <c r="S81" s="56" t="str">
        <f>_xlfn.LET(_xlpm.RES,IF(A81&lt;&gt;"",_xlfn.XLOOKUP(A81,'1C'!A:A,'1C'!N:N,_xlfn.XLOOKUP(C81,'1C'!W:W,'1C'!N:N,"",0),0),""),IF(_xlpm.RES=0,"",_xlpm.RES))</f>
        <v>хлопковые</v>
      </c>
      <c r="T81" s="58" t="s">
        <v>15</v>
      </c>
      <c r="U81" s="59" t="str">
        <f>IF(A81&lt;&gt;"",_xlfn.XLOOKUP(A81,'1C'!A:A,'1C'!K:K,_xlfn.XLOOKUP(C81,'1C'!W:W,'1C'!K:K,"",0),0),"")</f>
        <v>Унисекс</v>
      </c>
      <c r="V81" s="58">
        <v>12</v>
      </c>
      <c r="Y81" s="58"/>
      <c r="AA81" s="58"/>
      <c r="AC81" s="58"/>
      <c r="AE81" s="58"/>
      <c r="AG81" s="58"/>
      <c r="AT81" s="57">
        <f t="shared" si="1"/>
        <v>12</v>
      </c>
      <c r="AU81" s="154" t="str">
        <f>IF(A81&lt;&gt;"",_xlfn.XLOOKUP(_xlfn.XLOOKUP(A81,'1C'!A:A,'1C'!O:O,_xlfn.XLOOKUP(C81,'1C'!W:W,'1C'!O:O,"",0),0),Settings!N:N,Settings!O:O,"",0),"")</f>
        <v>CN</v>
      </c>
      <c r="AV81" s="56" t="str">
        <f t="shared" ca="1" si="29"/>
        <v>TEXTISS S.A.S; Zone d.Activite de l.Etang, 26780 Chateauneuf Du Rhone, France</v>
      </c>
      <c r="AW81" s="43" t="str">
        <f t="shared" ca="1" si="30"/>
        <v>Китай</v>
      </c>
      <c r="AX81" s="74">
        <f t="shared" si="31"/>
        <v>0.1</v>
      </c>
      <c r="AY81" s="43">
        <f t="shared" si="32"/>
        <v>0.15000000000000002</v>
      </c>
      <c r="AZ81" s="43">
        <f t="shared" si="33"/>
        <v>1.2000000000000002</v>
      </c>
      <c r="BA81" s="43">
        <f t="shared" si="34"/>
        <v>1.8000000000000003</v>
      </c>
      <c r="BC81" s="152" t="str">
        <f t="shared" si="35"/>
        <v>Требуются кол-во и цена</v>
      </c>
      <c r="BD81" s="45">
        <f>IF(A81&lt;&gt;"",IF(_xlfn.XLOOKUP(A81,'1C'!A:A,'1C'!A:A,0,0)&gt;0,1,0),"")</f>
        <v>1</v>
      </c>
      <c r="BE81" s="153">
        <f>IF(C81&lt;&gt;"",IF(_xlfn.XLOOKUP(TEXT(C81,"###"),'1C'!W:W,'1C'!D:D,0,0)&gt;0,0,1),"")</f>
        <v>0</v>
      </c>
      <c r="BF81" s="72">
        <f t="shared" si="36"/>
        <v>0</v>
      </c>
    </row>
    <row r="82" spans="1:58" ht="144" customHeight="1">
      <c r="A82" s="43" t="str">
        <f t="shared" si="28"/>
        <v>CL/DBZ5/1/GOK/Fblack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88-107-09</v>
      </c>
      <c r="C82" s="145" t="s">
        <v>903</v>
      </c>
      <c r="D82" s="43" t="str">
        <f>IF(A82&lt;&gt;"",_xlfn.XLOOKUP(C82,'1C'!W:W,'1C'!X:X,"",0),"")</f>
        <v>Dragon Ball Goku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IF(A82&lt;&gt;"",IF(BD82&gt;0,_xlfn.XLOOKUP(A82,'1C'!A:A,'1C'!J:J,"",0),_xlfn.XLOOKUP(C82,'1C'!W:W,'1C'!J:J,"",0)),"")</f>
        <v>Бейсболка</v>
      </c>
      <c r="G82" s="56" t="str">
        <f>IF(C82&lt;&gt;"",IF(BD82&gt;0,_xlfn.XLOOKUP(A82,'1C'!A:A,'1C'!L:L,"",0),_xlfn.XLOOKUP(C82,'1C'!W:W,'1C'!L:L,"",0)),"")</f>
        <v>CAPSLAB-Dragon Ball</v>
      </c>
      <c r="H82" s="43" t="str">
        <f>IF(A82&lt;&gt;"",_xlfn.XLOOKUP(A82,'1C'!A:A,'1C'!M:M,_xlfn.XLOOKUP(C82,'1C'!W:W,'1C'!M:M,"",0),0))</f>
        <v>всесезон</v>
      </c>
      <c r="J82" s="57" t="str">
        <f>'1C'!$AJ$1</f>
        <v>Capslab</v>
      </c>
      <c r="K82" s="98" t="s">
        <v>1007</v>
      </c>
      <c r="L82" s="150" t="str">
        <f>IF(K82&lt;&gt;"",IFERROR(VLOOKUP(A82,'1C'!A:X,8,0),IFERROR(VLOOKUP(K82,Colors!D:E,2,0),"")),"")</f>
        <v>черный</v>
      </c>
      <c r="M82" s="56" t="str">
        <f>IF(K82&lt;&gt;"",_xlfn.XLOOKUP(A82,'1C'!A:A,'1C'!R:R,"",0),"")</f>
        <v>черный</v>
      </c>
      <c r="N82" s="62"/>
      <c r="O82" s="56" t="str">
        <f>_xlfn.LET(_xlpm.RES,IF($A82&lt;&gt;"",_xlfn.XLOOKUP($A82,'1C'!$A:$A,'1C'!T:T,"",0),""),IF(_xlpm.RES=0,"",_xlpm.RES))</f>
        <v>COMICS</v>
      </c>
      <c r="P82" s="56" t="str">
        <f>_xlfn.LET(_xlpm.RES,IF($A82&lt;&gt;"",_xlfn.XLOOKUP($A82,'1C'!$A:$A,'1C'!U:U,"",0),""),IF(_xlpm.RES=0,"",_xlpm.RES))</f>
        <v>Dragon Ball</v>
      </c>
      <c r="Q82" s="155" t="str">
        <f>IF(A82&lt;&gt;"",_xlfn.XLOOKUP(A82,'1C'!A:A,'1C'!I:I,_xlfn.XLOOKUP(C82,'1C'!W:W,'1C'!I:I,"",0),0),"")</f>
        <v>100% хлопок</v>
      </c>
      <c r="R82" s="64"/>
      <c r="S82" s="56" t="str">
        <f>_xlfn.LET(_xlpm.RES,IF(A82&lt;&gt;"",_xlfn.XLOOKUP(A82,'1C'!A:A,'1C'!N:N,_xlfn.XLOOKUP(C82,'1C'!W:W,'1C'!N:N,"",0),0),""),IF(_xlpm.RES=0,"",_xlpm.RES))</f>
        <v>хлопковые</v>
      </c>
      <c r="T82" s="58" t="s">
        <v>15</v>
      </c>
      <c r="U82" s="59" t="str">
        <f>IF(A82&lt;&gt;"",_xlfn.XLOOKUP(A82,'1C'!A:A,'1C'!K:K,_xlfn.XLOOKUP(C82,'1C'!W:W,'1C'!K:K,"",0),0),"")</f>
        <v>Унисекс</v>
      </c>
      <c r="V82" s="58">
        <v>18</v>
      </c>
      <c r="Y82" s="58"/>
      <c r="AA82" s="58"/>
      <c r="AC82" s="58"/>
      <c r="AE82" s="58"/>
      <c r="AG82" s="58"/>
      <c r="AT82" s="57">
        <f t="shared" si="1"/>
        <v>18</v>
      </c>
      <c r="AU82" s="154" t="str">
        <f>IF(A82&lt;&gt;"",_xlfn.XLOOKUP(_xlfn.XLOOKUP(A82,'1C'!A:A,'1C'!O:O,_xlfn.XLOOKUP(C82,'1C'!W:W,'1C'!O:O,"",0),0),Settings!N:N,Settings!O:O,"",0),"")</f>
        <v>CN</v>
      </c>
      <c r="AV82" s="56" t="str">
        <f t="shared" ca="1" si="29"/>
        <v>TEXTISS S.A.S; Zone d.Activite de l.Etang, 26780 Chateauneuf Du Rhone, France</v>
      </c>
      <c r="AW82" s="43" t="str">
        <f t="shared" ca="1" si="30"/>
        <v>Китай</v>
      </c>
      <c r="AX82" s="74">
        <f t="shared" si="31"/>
        <v>0.1</v>
      </c>
      <c r="AY82" s="43">
        <f t="shared" si="32"/>
        <v>0.15000000000000002</v>
      </c>
      <c r="AZ82" s="43">
        <f t="shared" si="33"/>
        <v>1.8</v>
      </c>
      <c r="BA82" s="43">
        <f t="shared" si="34"/>
        <v>2.7</v>
      </c>
      <c r="BC82" s="152" t="str">
        <f t="shared" si="35"/>
        <v>Требуются кол-во и цена</v>
      </c>
      <c r="BD82" s="45">
        <f>IF(A82&lt;&gt;"",IF(_xlfn.XLOOKUP(A82,'1C'!A:A,'1C'!A:A,0,0)&gt;0,1,0),"")</f>
        <v>1</v>
      </c>
      <c r="BE82" s="153">
        <f>IF(C82&lt;&gt;"",IF(_xlfn.XLOOKUP(TEXT(C82,"###"),'1C'!W:W,'1C'!D:D,0,0)&gt;0,0,1),"")</f>
        <v>0</v>
      </c>
      <c r="BF82" s="72">
        <f t="shared" si="36"/>
        <v>0</v>
      </c>
    </row>
    <row r="83" spans="1:58" ht="144" customHeight="1">
      <c r="A83" s="43" t="str">
        <f t="shared" si="28"/>
        <v>CL/DC2/1/BAT4navy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88-174-16</v>
      </c>
      <c r="C83" s="145" t="s">
        <v>910</v>
      </c>
      <c r="D83" s="43" t="str">
        <f>IF(A83&lt;&gt;"",_xlfn.XLOOKUP(C83,'1C'!W:W,'1C'!X:X,"",0),"")</f>
        <v>DC Comics Batman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IF(A83&lt;&gt;"",IF(BD83&gt;0,_xlfn.XLOOKUP(A83,'1C'!A:A,'1C'!J:J,"",0),_xlfn.XLOOKUP(C83,'1C'!W:W,'1C'!J:J,"",0)),"")</f>
        <v>Бейсболка с сеточкой</v>
      </c>
      <c r="G83" s="56" t="str">
        <f>IF(C83&lt;&gt;"",IF(BD83&gt;0,_xlfn.XLOOKUP(A83,'1C'!A:A,'1C'!L:L,"",0),_xlfn.XLOOKUP(C83,'1C'!W:W,'1C'!L:L,"",0)),"")</f>
        <v>CAPSLAB-DC Comics</v>
      </c>
      <c r="H83" s="43" t="str">
        <f>IF(A83&lt;&gt;"",_xlfn.XLOOKUP(A83,'1C'!A:A,'1C'!M:M,_xlfn.XLOOKUP(C83,'1C'!W:W,'1C'!M:M,"",0),0))</f>
        <v>всесезон</v>
      </c>
      <c r="J83" s="57" t="str">
        <f>'1C'!$AJ$1</f>
        <v>Capslab</v>
      </c>
      <c r="K83" s="98" t="s">
        <v>1086</v>
      </c>
      <c r="L83" s="150" t="str">
        <f>IF(K83&lt;&gt;"",IFERROR(VLOOKUP(A83,'1C'!A:X,8,0),IFERROR(VLOOKUP(K83,Colors!D:E,2,0),"")),"")</f>
        <v>темно-синий</v>
      </c>
      <c r="M83" s="56" t="str">
        <f>IF(K83&lt;&gt;"",_xlfn.XLOOKUP(A83,'1C'!A:A,'1C'!R:R,"",0),"")</f>
        <v>синий</v>
      </c>
      <c r="N83" s="62"/>
      <c r="O83" s="56" t="str">
        <f>_xlfn.LET(_xlpm.RES,IF($A83&lt;&gt;"",_xlfn.XLOOKUP($A83,'1C'!$A:$A,'1C'!T:T,"",0),""),IF(_xlpm.RES=0,"",_xlpm.RES))</f>
        <v>COMICS</v>
      </c>
      <c r="P83" s="56" t="str">
        <f>_xlfn.LET(_xlpm.RES,IF($A83&lt;&gt;"",_xlfn.XLOOKUP($A83,'1C'!$A:$A,'1C'!U:U,"",0),""),IF(_xlpm.RES=0,"",_xlpm.RES))</f>
        <v>DC Comics</v>
      </c>
      <c r="Q83" s="155" t="str">
        <f>IF(A83&lt;&gt;"",_xlfn.XLOOKUP(A83,'1C'!A:A,'1C'!I:I,_xlfn.XLOOKUP(C83,'1C'!W:W,'1C'!I:I,"",0),0),"")</f>
        <v>50% хлопок - 50% полиэстер</v>
      </c>
      <c r="R83" s="64"/>
      <c r="S83" s="56" t="str">
        <f>_xlfn.LET(_xlpm.RES,IF(A83&lt;&gt;"",_xlfn.XLOOKUP(A83,'1C'!A:A,'1C'!N:N,_xlfn.XLOOKUP(C83,'1C'!W:W,'1C'!N:N,"",0),0),""),IF(_xlpm.RES=0,"",_xlpm.RES))</f>
        <v>хлопковые</v>
      </c>
      <c r="T83" s="58" t="s">
        <v>15</v>
      </c>
      <c r="U83" s="59" t="str">
        <f>IF(A83&lt;&gt;"",_xlfn.XLOOKUP(A83,'1C'!A:A,'1C'!K:K,_xlfn.XLOOKUP(C83,'1C'!W:W,'1C'!K:K,"",0),0),"")</f>
        <v>Унисекс</v>
      </c>
      <c r="V83" s="58">
        <v>24</v>
      </c>
      <c r="Y83" s="58"/>
      <c r="AA83" s="58"/>
      <c r="AC83" s="58"/>
      <c r="AE83" s="58"/>
      <c r="AG83" s="58"/>
      <c r="AT83" s="57">
        <f t="shared" si="1"/>
        <v>24</v>
      </c>
      <c r="AU83" s="154" t="str">
        <f>IF(A83&lt;&gt;"",_xlfn.XLOOKUP(_xlfn.XLOOKUP(A83,'1C'!A:A,'1C'!O:O,_xlfn.XLOOKUP(C83,'1C'!W:W,'1C'!O:O,"",0),0),Settings!N:N,Settings!O:O,"",0),"")</f>
        <v>CN</v>
      </c>
      <c r="AV83" s="56" t="str">
        <f t="shared" ca="1" si="29"/>
        <v>TEXTISS S.A.S; Zone d.Activite de l.Etang, 26780 Chateauneuf Du Rhone, France</v>
      </c>
      <c r="AW83" s="43" t="str">
        <f t="shared" ca="1" si="30"/>
        <v>Китай</v>
      </c>
      <c r="AX83" s="74">
        <f t="shared" si="31"/>
        <v>0.1</v>
      </c>
      <c r="AY83" s="43">
        <f t="shared" si="32"/>
        <v>0.15000000000000002</v>
      </c>
      <c r="AZ83" s="43">
        <f t="shared" si="33"/>
        <v>2.4000000000000004</v>
      </c>
      <c r="BA83" s="43">
        <f t="shared" si="34"/>
        <v>3.6000000000000005</v>
      </c>
      <c r="BC83" s="152" t="str">
        <f t="shared" si="35"/>
        <v>Требуются кол-во и цена</v>
      </c>
      <c r="BD83" s="45">
        <f>IF(A83&lt;&gt;"",IF(_xlfn.XLOOKUP(A83,'1C'!A:A,'1C'!A:A,0,0)&gt;0,1,0),"")</f>
        <v>1</v>
      </c>
      <c r="BE83" s="153">
        <f>IF(C83&lt;&gt;"",IF(_xlfn.XLOOKUP(TEXT(C83,"###"),'1C'!W:W,'1C'!D:D,0,0)&gt;0,0,1),"")</f>
        <v>0</v>
      </c>
      <c r="BF83" s="72">
        <f t="shared" si="36"/>
        <v>0</v>
      </c>
    </row>
    <row r="84" spans="1:58" ht="144" customHeight="1">
      <c r="A84" s="43" t="str">
        <f t="shared" si="28"/>
        <v>CL/DC2/1/BATP1black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88-175-09</v>
      </c>
      <c r="C84" s="145" t="s">
        <v>911</v>
      </c>
      <c r="D84" s="43" t="str">
        <f>IF(A84&lt;&gt;"",_xlfn.XLOOKUP(C84,'1C'!W:W,'1C'!X:X,"",0),"")</f>
        <v>DC Comics Gotham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 с сеточкой</v>
      </c>
      <c r="G84" s="56" t="str">
        <f>IF(C84&lt;&gt;"",IF(BD84&gt;0,_xlfn.XLOOKUP(A84,'1C'!A:A,'1C'!L:L,"",0),_xlfn.XLOOKUP(C84,'1C'!W:W,'1C'!L:L,"",0)),"")</f>
        <v>CAPSLAB-DC Comics</v>
      </c>
      <c r="H84" s="43" t="str">
        <f>IF(A84&lt;&gt;"",_xlfn.XLOOKUP(A84,'1C'!A:A,'1C'!M:M,_xlfn.XLOOKUP(C84,'1C'!W:W,'1C'!M:M,"",0),0))</f>
        <v>всесезон</v>
      </c>
      <c r="J84" s="57" t="str">
        <f>'1C'!$AJ$1</f>
        <v>Capslab</v>
      </c>
      <c r="K84" s="98" t="s">
        <v>1007</v>
      </c>
      <c r="L84" s="150" t="str">
        <f>IF(K84&lt;&gt;"",IFERROR(VLOOKUP(A84,'1C'!A:X,8,0),IFERROR(VLOOKUP(K84,Colors!D:E,2,0),"")),"")</f>
        <v>черный</v>
      </c>
      <c r="M84" s="56" t="str">
        <f>IF(K84&lt;&gt;"",_xlfn.XLOOKUP(A84,'1C'!A:A,'1C'!R:R,"",0),"")</f>
        <v>черный</v>
      </c>
      <c r="N84" s="62"/>
      <c r="O84" s="56" t="str">
        <f>_xlfn.LET(_xlpm.RES,IF($A84&lt;&gt;"",_xlfn.XLOOKUP($A84,'1C'!$A:$A,'1C'!T:T,"",0),""),IF(_xlpm.RES=0,"",_xlpm.RES))</f>
        <v>COMICS</v>
      </c>
      <c r="P84" s="56" t="str">
        <f>_xlfn.LET(_xlpm.RES,IF($A84&lt;&gt;"",_xlfn.XLOOKUP($A84,'1C'!$A:$A,'1C'!U:U,"",0),""),IF(_xlpm.RES=0,"",_xlpm.RES))</f>
        <v>DC Comics</v>
      </c>
      <c r="Q84" s="155" t="str">
        <f>IF(A84&lt;&gt;"",_xlfn.XLOOKUP(A84,'1C'!A:A,'1C'!I:I,_xlfn.XLOOKUP(C84,'1C'!W:W,'1C'!I:I,"",0),0),"")</f>
        <v>50% хлопок - 50% полиэстер</v>
      </c>
      <c r="R84" s="64"/>
      <c r="S84" s="56" t="str">
        <f>_xlfn.LET(_xlpm.RES,IF(A84&lt;&gt;"",_xlfn.XLOOKUP(A84,'1C'!A:A,'1C'!N:N,_xlfn.XLOOKUP(C84,'1C'!W:W,'1C'!N:N,"",0),0),""),IF(_xlpm.RES=0,"",_xlpm.RES))</f>
        <v>хлопковые</v>
      </c>
      <c r="T84" s="58" t="s">
        <v>15</v>
      </c>
      <c r="U84" s="59" t="str">
        <f>IF(A84&lt;&gt;"",_xlfn.XLOOKUP(A84,'1C'!A:A,'1C'!K:K,_xlfn.XLOOKUP(C84,'1C'!W:W,'1C'!K:K,"",0),0),"")</f>
        <v>Унисекс</v>
      </c>
      <c r="V84" s="58">
        <v>6</v>
      </c>
      <c r="Y84" s="58"/>
      <c r="AA84" s="58"/>
      <c r="AC84" s="58"/>
      <c r="AE84" s="58"/>
      <c r="AG84" s="58"/>
      <c r="AT84" s="57">
        <f t="shared" si="1"/>
        <v>6</v>
      </c>
      <c r="AU84" s="154" t="str">
        <f>IF(A84&lt;&gt;"",_xlfn.XLOOKUP(_xlfn.XLOOKUP(A84,'1C'!A:A,'1C'!O:O,_xlfn.XLOOKUP(C84,'1C'!W:W,'1C'!O:O,"",0),0),Settings!N:N,Settings!O:O,"",0),"")</f>
        <v>CN</v>
      </c>
      <c r="AV84" s="56" t="str">
        <f t="shared" ca="1" si="29"/>
        <v>TEXTISS S.A.S; Zone d.Activite de l.Etang, 26780 Chateauneuf Du Rhone, France</v>
      </c>
      <c r="AW84" s="43" t="str">
        <f t="shared" ca="1" si="30"/>
        <v>Китай</v>
      </c>
      <c r="AX84" s="74">
        <f t="shared" si="31"/>
        <v>0.1</v>
      </c>
      <c r="AY84" s="43">
        <f t="shared" si="32"/>
        <v>0.15000000000000002</v>
      </c>
      <c r="AZ84" s="43">
        <f t="shared" si="33"/>
        <v>0.60000000000000009</v>
      </c>
      <c r="BA84" s="43">
        <f t="shared" si="34"/>
        <v>0.90000000000000013</v>
      </c>
      <c r="BC84" s="152" t="str">
        <f t="shared" si="35"/>
        <v>Требуются кол-во и цена</v>
      </c>
      <c r="BD84" s="45">
        <f>IF(A84&lt;&gt;"",IF(_xlfn.XLOOKUP(A84,'1C'!A:A,'1C'!A:A,0,0)&gt;0,1,0),"")</f>
        <v>1</v>
      </c>
      <c r="BE84" s="153">
        <f>IF(C84&lt;&gt;"",IF(_xlfn.XLOOKUP(TEXT(C84,"###"),'1C'!W:W,'1C'!D:D,0,0)&gt;0,0,1),"")</f>
        <v>0</v>
      </c>
      <c r="BF84" s="72">
        <f t="shared" si="36"/>
        <v>0</v>
      </c>
    </row>
    <row r="85" spans="1:58" ht="144" customHeight="1">
      <c r="A85" s="43" t="str">
        <f t="shared" si="28"/>
        <v>CL/DC3/1/CAS/JOK2navy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88-179-16</v>
      </c>
      <c r="C85" s="145" t="s">
        <v>915</v>
      </c>
      <c r="D85" s="43" t="str">
        <f>IF(A85&lt;&gt;"",_xlfn.XLOOKUP(C85,'1C'!W:W,'1C'!X:X,"",0),"")</f>
        <v>DC Comics Joker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 с сеточкой</v>
      </c>
      <c r="G85" s="56" t="str">
        <f>IF(C85&lt;&gt;"",IF(BD85&gt;0,_xlfn.XLOOKUP(A85,'1C'!A:A,'1C'!L:L,"",0),_xlfn.XLOOKUP(C85,'1C'!W:W,'1C'!L:L,"",0)),"")</f>
        <v>CAPSLAB-DC Comics</v>
      </c>
      <c r="H85" s="43" t="str">
        <f>IF(A85&lt;&gt;"",_xlfn.XLOOKUP(A85,'1C'!A:A,'1C'!M:M,_xlfn.XLOOKUP(C85,'1C'!W:W,'1C'!M:M,"",0),0))</f>
        <v>всесезон</v>
      </c>
      <c r="J85" s="59" t="str">
        <f>'1C'!$AJ$1</f>
        <v>Capslab</v>
      </c>
      <c r="K85" s="98" t="s">
        <v>1086</v>
      </c>
      <c r="L85" s="150" t="str">
        <f>IF(K85&lt;&gt;"",IFERROR(VLOOKUP(A85,'1C'!A:X,8,0),IFERROR(VLOOKUP(K85,Colors!D:E,2,0),"")),"")</f>
        <v>черный</v>
      </c>
      <c r="M85" s="56" t="str">
        <f>IF(K85&lt;&gt;"",_xlfn.XLOOKUP(A85,'1C'!A:A,'1C'!R:R,"",0),"")</f>
        <v>черный</v>
      </c>
      <c r="N85" s="62"/>
      <c r="O85" s="56" t="str">
        <f>_xlfn.LET(_xlpm.RES,IF($A85&lt;&gt;"",_xlfn.XLOOKUP($A85,'1C'!$A:$A,'1C'!T:T,"",0),""),IF(_xlpm.RES=0,"",_xlpm.RES))</f>
        <v>COMICS</v>
      </c>
      <c r="P85" s="56" t="str">
        <f>_xlfn.LET(_xlpm.RES,IF($A85&lt;&gt;"",_xlfn.XLOOKUP($A85,'1C'!$A:$A,'1C'!U:U,"",0),""),IF(_xlpm.RES=0,"",_xlpm.RES))</f>
        <v>DC Comics</v>
      </c>
      <c r="Q85" s="155" t="str">
        <f>IF(A85&lt;&gt;"",_xlfn.XLOOKUP(A85,'1C'!A:A,'1C'!I:I,_xlfn.XLOOKUP(C85,'1C'!W:W,'1C'!I:I,"",0),0),"")</f>
        <v>50% хлопок - 50% полиэстер</v>
      </c>
      <c r="R85" s="64"/>
      <c r="S85" s="56" t="str">
        <f>_xlfn.LET(_xlpm.RES,IF(A85&lt;&gt;"",_xlfn.XLOOKUP(A85,'1C'!A:A,'1C'!N:N,_xlfn.XLOOKUP(C85,'1C'!W:W,'1C'!N:N,"",0),0),""),IF(_xlpm.RES=0,"",_xlpm.RES))</f>
        <v>хлопковые</v>
      </c>
      <c r="T85" s="58" t="s">
        <v>15</v>
      </c>
      <c r="U85" s="59" t="str">
        <f>IF(A85&lt;&gt;"",_xlfn.XLOOKUP(A85,'1C'!A:A,'1C'!K:K,_xlfn.XLOOKUP(C85,'1C'!W:W,'1C'!K:K,"",0),0),"")</f>
        <v>Унисекс</v>
      </c>
      <c r="V85" s="58">
        <v>42</v>
      </c>
      <c r="Y85" s="58"/>
      <c r="AA85" s="58"/>
      <c r="AC85" s="58"/>
      <c r="AE85" s="58"/>
      <c r="AG85" s="58"/>
      <c r="AT85" s="57">
        <f t="shared" si="1"/>
        <v>42</v>
      </c>
      <c r="AU85" s="154" t="str">
        <f>IF(A85&lt;&gt;"",_xlfn.XLOOKUP(_xlfn.XLOOKUP(A85,'1C'!A:A,'1C'!O:O,_xlfn.XLOOKUP(C85,'1C'!W:W,'1C'!O:O,"",0),0),Settings!N:N,Settings!O:O,"",0),"")</f>
        <v>CN</v>
      </c>
      <c r="AV85" s="56" t="str">
        <f t="shared" ca="1" si="29"/>
        <v>TEXTISS S.A.S; Zone d.Activite de l.Etang, 26780 Chateauneuf Du Rhone, France</v>
      </c>
      <c r="AW85" s="43" t="str">
        <f t="shared" ca="1" si="30"/>
        <v>Китай</v>
      </c>
      <c r="AX85" s="74">
        <f t="shared" si="31"/>
        <v>0.1</v>
      </c>
      <c r="AY85" s="43">
        <f t="shared" si="32"/>
        <v>0.15000000000000002</v>
      </c>
      <c r="AZ85" s="43">
        <f t="shared" si="33"/>
        <v>4.2</v>
      </c>
      <c r="BA85" s="43">
        <f t="shared" si="34"/>
        <v>6.3000000000000007</v>
      </c>
      <c r="BC85" s="152" t="str">
        <f t="shared" si="35"/>
        <v>Требуются кол-во и цена</v>
      </c>
      <c r="BD85" s="45">
        <f>IF(A85&lt;&gt;"",IF(_xlfn.XLOOKUP(A85,'1C'!A:A,'1C'!A:A,0,0)&gt;0,1,0),"")</f>
        <v>1</v>
      </c>
      <c r="BE85" s="153">
        <f>IF(C85&lt;&gt;"",IF(_xlfn.XLOOKUP(TEXT(C85,"###"),'1C'!W:W,'1C'!D:D,0,0)&gt;0,0,1),"")</f>
        <v>0</v>
      </c>
      <c r="BF85" s="72">
        <f t="shared" si="36"/>
        <v>0</v>
      </c>
    </row>
    <row r="86" spans="1:58" ht="144" customHeight="1">
      <c r="A86" s="43" t="str">
        <f t="shared" si="28"/>
        <v>CL/DC4/1/BAT1black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88-180-09</v>
      </c>
      <c r="C86" s="145" t="s">
        <v>916</v>
      </c>
      <c r="D86" s="43" t="str">
        <f>IF(A86&lt;&gt;"",_xlfn.XLOOKUP(C86,'1C'!W:W,'1C'!X:X,"",0),"")</f>
        <v>DC Comics Batman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 с сеточкой</v>
      </c>
      <c r="G86" s="56" t="str">
        <f>IF(C86&lt;&gt;"",IF(BD86&gt;0,_xlfn.XLOOKUP(A86,'1C'!A:A,'1C'!L:L,"",0),_xlfn.XLOOKUP(C86,'1C'!W:W,'1C'!L:L,"",0)),"")</f>
        <v>CAPSLAB-DC Comics</v>
      </c>
      <c r="H86" s="43" t="str">
        <f>IF(A86&lt;&gt;"",_xlfn.XLOOKUP(A86,'1C'!A:A,'1C'!M:M,_xlfn.XLOOKUP(C86,'1C'!W:W,'1C'!M:M,"",0),0))</f>
        <v>всесезон</v>
      </c>
      <c r="J86" s="59" t="str">
        <f>'1C'!$AJ$1</f>
        <v>Capslab</v>
      </c>
      <c r="K86" s="98" t="s">
        <v>1007</v>
      </c>
      <c r="L86" s="150" t="str">
        <f>IF(K86&lt;&gt;"",IFERROR(VLOOKUP(A86,'1C'!A:X,8,0),IFERROR(VLOOKUP(K86,Colors!D:E,2,0),"")),"")</f>
        <v>черный</v>
      </c>
      <c r="M86" s="56" t="str">
        <f>IF(K86&lt;&gt;"",_xlfn.XLOOKUP(A86,'1C'!A:A,'1C'!R:R,"",0),"")</f>
        <v>черный</v>
      </c>
      <c r="N86" s="62"/>
      <c r="O86" s="56" t="str">
        <f>_xlfn.LET(_xlpm.RES,IF($A86&lt;&gt;"",_xlfn.XLOOKUP($A86,'1C'!$A:$A,'1C'!T:T,"",0),""),IF(_xlpm.RES=0,"",_xlpm.RES))</f>
        <v>COMICS</v>
      </c>
      <c r="P86" s="56" t="str">
        <f>_xlfn.LET(_xlpm.RES,IF($A86&lt;&gt;"",_xlfn.XLOOKUP($A86,'1C'!$A:$A,'1C'!U:U,"",0),""),IF(_xlpm.RES=0,"",_xlpm.RES))</f>
        <v>DC Comics</v>
      </c>
      <c r="Q86" s="155" t="str">
        <f>IF(A86&lt;&gt;"",_xlfn.XLOOKUP(A86,'1C'!A:A,'1C'!I:I,_xlfn.XLOOKUP(C86,'1C'!W:W,'1C'!I:I,"",0),0),"")</f>
        <v>50% хлопок - 50% полиэстер</v>
      </c>
      <c r="R86" s="64"/>
      <c r="S86" s="56" t="str">
        <f>_xlfn.LET(_xlpm.RES,IF(A86&lt;&gt;"",_xlfn.XLOOKUP(A86,'1C'!A:A,'1C'!N:N,_xlfn.XLOOKUP(C86,'1C'!W:W,'1C'!N:N,"",0),0),""),IF(_xlpm.RES=0,"",_xlpm.RES))</f>
        <v>хлопковые</v>
      </c>
      <c r="T86" s="58" t="s">
        <v>15</v>
      </c>
      <c r="U86" s="59" t="str">
        <f>IF(A86&lt;&gt;"",_xlfn.XLOOKUP(A86,'1C'!A:A,'1C'!K:K,_xlfn.XLOOKUP(C86,'1C'!W:W,'1C'!K:K,"",0),0),"")</f>
        <v>Унисекс</v>
      </c>
      <c r="V86" s="58">
        <v>60</v>
      </c>
      <c r="Y86" s="58"/>
      <c r="AA86" s="58"/>
      <c r="AC86" s="58"/>
      <c r="AE86" s="58"/>
      <c r="AG86" s="58"/>
      <c r="AT86" s="57">
        <f t="shared" si="1"/>
        <v>60</v>
      </c>
      <c r="AU86" s="154" t="str">
        <f>IF(A86&lt;&gt;"",_xlfn.XLOOKUP(_xlfn.XLOOKUP(A86,'1C'!A:A,'1C'!O:O,_xlfn.XLOOKUP(C86,'1C'!W:W,'1C'!O:O,"",0),0),Settings!N:N,Settings!O:O,"",0),"")</f>
        <v>CN</v>
      </c>
      <c r="AV86" s="56" t="str">
        <f t="shared" ca="1" si="29"/>
        <v>TEXTISS S.A.S; Zone d.Activite de l.Etang, 26780 Chateauneuf Du Rhone, France</v>
      </c>
      <c r="AW86" s="43" t="str">
        <f t="shared" ca="1" si="30"/>
        <v>Китай</v>
      </c>
      <c r="AX86" s="74">
        <f t="shared" si="31"/>
        <v>0.1</v>
      </c>
      <c r="AY86" s="43">
        <f t="shared" si="32"/>
        <v>0.15000000000000002</v>
      </c>
      <c r="AZ86" s="43">
        <f t="shared" si="33"/>
        <v>6</v>
      </c>
      <c r="BA86" s="43">
        <f t="shared" si="34"/>
        <v>9.0000000000000018</v>
      </c>
      <c r="BC86" s="152" t="str">
        <f t="shared" si="35"/>
        <v>Требуются кол-во и цена</v>
      </c>
      <c r="BD86" s="45">
        <f>IF(A86&lt;&gt;"",IF(_xlfn.XLOOKUP(A86,'1C'!A:A,'1C'!A:A,0,0)&gt;0,1,0),"")</f>
        <v>1</v>
      </c>
      <c r="BE86" s="153">
        <f>IF(C86&lt;&gt;"",IF(_xlfn.XLOOKUP(TEXT(C86,"###"),'1C'!W:W,'1C'!D:D,0,0)&gt;0,0,1),"")</f>
        <v>0</v>
      </c>
      <c r="BF86" s="72">
        <f t="shared" si="36"/>
        <v>0</v>
      </c>
    </row>
    <row r="87" spans="1:58" ht="144" customHeight="1">
      <c r="A87" s="43" t="str">
        <f t="shared" si="28"/>
        <v>CL/DIS/1/FLOwhite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88-004-48</v>
      </c>
      <c r="C87" s="145" t="s">
        <v>920</v>
      </c>
      <c r="D87" s="43" t="str">
        <f>IF(A87&lt;&gt;"",_xlfn.XLOOKUP(C87,'1C'!W:W,'1C'!X:X,"",0),"")</f>
        <v>Disney Mickey Mouse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IF(A87&lt;&gt;"",IF(BD87&gt;0,_xlfn.XLOOKUP(A87,'1C'!A:A,'1C'!J:J,"",0),_xlfn.XLOOKUP(C87,'1C'!W:W,'1C'!J:J,"",0)),"")</f>
        <v>Бейсболка с сеточкой</v>
      </c>
      <c r="G87" s="56" t="str">
        <f>IF(C87&lt;&gt;"",IF(BD87&gt;0,_xlfn.XLOOKUP(A87,'1C'!A:A,'1C'!L:L,"",0),_xlfn.XLOOKUP(C87,'1C'!W:W,'1C'!L:L,"",0)),"")</f>
        <v>CAPSLAB-Disney</v>
      </c>
      <c r="H87" s="43" t="str">
        <f>IF(A87&lt;&gt;"",_xlfn.XLOOKUP(A87,'1C'!A:A,'1C'!M:M,_xlfn.XLOOKUP(C87,'1C'!W:W,'1C'!M:M,"",0),0))</f>
        <v>всесезон</v>
      </c>
      <c r="J87" s="43" t="str">
        <f>'1C'!$AJ$1</f>
        <v>Capslab</v>
      </c>
      <c r="K87" s="98" t="s">
        <v>998</v>
      </c>
      <c r="L87" s="150" t="str">
        <f>IF(K87&lt;&gt;"",IFERROR(VLOOKUP(A87,'1C'!A:X,8,0),IFERROR(VLOOKUP(K87,Colors!D:E,2,0),"")),"")</f>
        <v>белый / черный</v>
      </c>
      <c r="M87" s="56" t="str">
        <f>IF(K87&lt;&gt;"",_xlfn.XLOOKUP(A87,'1C'!A:A,'1C'!R:R,"",0),"")</f>
        <v>белый</v>
      </c>
      <c r="N87" s="62"/>
      <c r="O87" s="56" t="str">
        <f>_xlfn.LET(_xlpm.RES,IF($A87&lt;&gt;"",_xlfn.XLOOKUP($A87,'1C'!$A:$A,'1C'!T:T,"",0),""),IF(_xlpm.RES=0,"",_xlpm.RES))</f>
        <v>COMICS</v>
      </c>
      <c r="P87" s="56" t="str">
        <f>_xlfn.LET(_xlpm.RES,IF($A87&lt;&gt;"",_xlfn.XLOOKUP($A87,'1C'!$A:$A,'1C'!U:U,"",0),""),IF(_xlpm.RES=0,"",_xlpm.RES))</f>
        <v>Disney</v>
      </c>
      <c r="Q87" s="155" t="str">
        <f>IF(A87&lt;&gt;"",_xlfn.XLOOKUP(A87,'1C'!A:A,'1C'!I:I,_xlfn.XLOOKUP(C87,'1C'!W:W,'1C'!I:I,"",0),0),"")</f>
        <v>50% хлопок - 50% полиэстер</v>
      </c>
      <c r="R87" s="64"/>
      <c r="S87" s="56" t="str">
        <f>_xlfn.LET(_xlpm.RES,IF(A87&lt;&gt;"",_xlfn.XLOOKUP(A87,'1C'!A:A,'1C'!N:N,_xlfn.XLOOKUP(C87,'1C'!W:W,'1C'!N:N,"",0),0),""),IF(_xlpm.RES=0,"",_xlpm.RES))</f>
        <v>хлопковые</v>
      </c>
      <c r="T87" s="58" t="s">
        <v>15</v>
      </c>
      <c r="U87" s="59" t="str">
        <f>IF(A87&lt;&gt;"",_xlfn.XLOOKUP(A87,'1C'!A:A,'1C'!K:K,_xlfn.XLOOKUP(C87,'1C'!W:W,'1C'!K:K,"",0),0),"")</f>
        <v>Унисекс</v>
      </c>
      <c r="V87" s="58">
        <v>204</v>
      </c>
      <c r="Y87" s="58"/>
      <c r="AA87" s="58"/>
      <c r="AC87" s="58"/>
      <c r="AE87" s="58"/>
      <c r="AG87" s="58"/>
      <c r="AT87" s="59">
        <f t="shared" si="1"/>
        <v>204</v>
      </c>
      <c r="AU87" s="154" t="str">
        <f>IF(A87&lt;&gt;"",_xlfn.XLOOKUP(_xlfn.XLOOKUP(A87,'1C'!A:A,'1C'!O:O,_xlfn.XLOOKUP(C87,'1C'!W:W,'1C'!O:O,"",0),0),Settings!N:N,Settings!O:O,"",0),"")</f>
        <v>CN</v>
      </c>
      <c r="AV87" s="56" t="str">
        <f t="shared" ca="1" si="29"/>
        <v>TEXTISS S.A.S; Zone d.Activite de l.Etang, 26780 Chateauneuf Du Rhone, France</v>
      </c>
      <c r="AW87" s="43" t="str">
        <f t="shared" ca="1" si="30"/>
        <v>Китай</v>
      </c>
      <c r="AX87" s="74">
        <f t="shared" si="31"/>
        <v>0.1</v>
      </c>
      <c r="AY87" s="43">
        <f t="shared" si="32"/>
        <v>0.15000000000000002</v>
      </c>
      <c r="AZ87" s="43">
        <f t="shared" si="33"/>
        <v>20.400000000000002</v>
      </c>
      <c r="BA87" s="43">
        <f t="shared" si="34"/>
        <v>30.600000000000005</v>
      </c>
      <c r="BC87" s="152" t="str">
        <f t="shared" si="35"/>
        <v>Требуются кол-во и цена</v>
      </c>
      <c r="BD87" s="45">
        <f>IF(A87&lt;&gt;"",IF(_xlfn.XLOOKUP(A87,'1C'!A:A,'1C'!A:A,0,0)&gt;0,1,0),"")</f>
        <v>1</v>
      </c>
      <c r="BE87" s="153">
        <f>IF(C87&lt;&gt;"",IF(_xlfn.XLOOKUP(TEXT(C87,"###"),'1C'!W:W,'1C'!D:D,0,0)&gt;0,0,1),"")</f>
        <v>0</v>
      </c>
      <c r="BF87" s="72">
        <f t="shared" si="36"/>
        <v>0</v>
      </c>
    </row>
    <row r="88" spans="1:58" ht="144" customHeight="1">
      <c r="A88" s="43" t="str">
        <f t="shared" si="28"/>
        <v>CL/DIS/1/GOO2black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88-005-09</v>
      </c>
      <c r="C88" s="145" t="s">
        <v>921</v>
      </c>
      <c r="D88" s="43" t="str">
        <f>IF(A88&lt;&gt;"",_xlfn.XLOOKUP(C88,'1C'!W:W,'1C'!X:X,"",0),"")</f>
        <v>Disney Goofy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IF(A88&lt;&gt;"",IF(BD88&gt;0,_xlfn.XLOOKUP(A88,'1C'!A:A,'1C'!J:J,"",0),_xlfn.XLOOKUP(C88,'1C'!W:W,'1C'!J:J,"",0)),"")</f>
        <v>Бейсболка с сеточкой</v>
      </c>
      <c r="G88" s="56" t="str">
        <f>IF(C88&lt;&gt;"",IF(BD88&gt;0,_xlfn.XLOOKUP(A88,'1C'!A:A,'1C'!L:L,"",0),_xlfn.XLOOKUP(C88,'1C'!W:W,'1C'!L:L,"",0)),"")</f>
        <v>CAPSLAB-Disney</v>
      </c>
      <c r="H88" s="43" t="str">
        <f>IF(A88&lt;&gt;"",_xlfn.XLOOKUP(A88,'1C'!A:A,'1C'!M:M,_xlfn.XLOOKUP(C88,'1C'!W:W,'1C'!M:M,"",0),0))</f>
        <v>всесезон</v>
      </c>
      <c r="J88" s="43" t="str">
        <f>'1C'!$AJ$1</f>
        <v>Capslab</v>
      </c>
      <c r="K88" s="98" t="s">
        <v>1007</v>
      </c>
      <c r="L88" s="150" t="str">
        <f>IF(K88&lt;&gt;"",IFERROR(VLOOKUP(A88,'1C'!A:X,8,0),IFERROR(VLOOKUP(K88,Colors!D:E,2,0),"")),"")</f>
        <v>черный</v>
      </c>
      <c r="M88" s="56" t="str">
        <f>IF(K88&lt;&gt;"",_xlfn.XLOOKUP(A88,'1C'!A:A,'1C'!R:R,"",0),"")</f>
        <v>черный</v>
      </c>
      <c r="N88" s="62"/>
      <c r="O88" s="56" t="str">
        <f>_xlfn.LET(_xlpm.RES,IF($A88&lt;&gt;"",_xlfn.XLOOKUP($A88,'1C'!$A:$A,'1C'!T:T,"",0),""),IF(_xlpm.RES=0,"",_xlpm.RES))</f>
        <v>COMICS</v>
      </c>
      <c r="P88" s="56" t="str">
        <f>_xlfn.LET(_xlpm.RES,IF($A88&lt;&gt;"",_xlfn.XLOOKUP($A88,'1C'!$A:$A,'1C'!U:U,"",0),""),IF(_xlpm.RES=0,"",_xlpm.RES))</f>
        <v>Disney</v>
      </c>
      <c r="Q88" s="155" t="str">
        <f>IF(A88&lt;&gt;"",_xlfn.XLOOKUP(A88,'1C'!A:A,'1C'!I:I,_xlfn.XLOOKUP(C88,'1C'!W:W,'1C'!I:I,"",0),0),"")</f>
        <v>50% хлопок - 50% полиэстер</v>
      </c>
      <c r="R88" s="64"/>
      <c r="S88" s="56" t="str">
        <f>_xlfn.LET(_xlpm.RES,IF(A88&lt;&gt;"",_xlfn.XLOOKUP(A88,'1C'!A:A,'1C'!N:N,_xlfn.XLOOKUP(C88,'1C'!W:W,'1C'!N:N,"",0),0),""),IF(_xlpm.RES=0,"",_xlpm.RES))</f>
        <v>хлопковые</v>
      </c>
      <c r="T88" s="58" t="s">
        <v>15</v>
      </c>
      <c r="U88" s="59" t="str">
        <f>IF(A88&lt;&gt;"",_xlfn.XLOOKUP(A88,'1C'!A:A,'1C'!K:K,_xlfn.XLOOKUP(C88,'1C'!W:W,'1C'!K:K,"",0),0),"")</f>
        <v>Унисекс</v>
      </c>
      <c r="V88" s="58">
        <v>132</v>
      </c>
      <c r="Y88" s="58"/>
      <c r="AA88" s="58"/>
      <c r="AC88" s="58"/>
      <c r="AE88" s="58"/>
      <c r="AG88" s="58"/>
      <c r="AT88" s="59">
        <f t="shared" si="1"/>
        <v>132</v>
      </c>
      <c r="AU88" s="154" t="str">
        <f>IF(A88&lt;&gt;"",_xlfn.XLOOKUP(_xlfn.XLOOKUP(A88,'1C'!A:A,'1C'!O:O,_xlfn.XLOOKUP(C88,'1C'!W:W,'1C'!O:O,"",0),0),Settings!N:N,Settings!O:O,"",0),"")</f>
        <v>CN</v>
      </c>
      <c r="AV88" s="56" t="str">
        <f t="shared" ca="1" si="29"/>
        <v>TEXTISS S.A.S; Zone d.Activite de l.Etang, 26780 Chateauneuf Du Rhone, France</v>
      </c>
      <c r="AW88" s="43" t="str">
        <f t="shared" ca="1" si="30"/>
        <v>Китай</v>
      </c>
      <c r="AX88" s="74">
        <f t="shared" si="31"/>
        <v>0.1</v>
      </c>
      <c r="AY88" s="43">
        <f t="shared" si="32"/>
        <v>0.15000000000000002</v>
      </c>
      <c r="AZ88" s="43">
        <f t="shared" si="33"/>
        <v>13.200000000000001</v>
      </c>
      <c r="BA88" s="43">
        <f t="shared" si="34"/>
        <v>19.800000000000004</v>
      </c>
      <c r="BC88" s="152" t="str">
        <f t="shared" si="35"/>
        <v>Требуются кол-во и цена</v>
      </c>
      <c r="BD88" s="45">
        <f>IF(A88&lt;&gt;"",IF(_xlfn.XLOOKUP(A88,'1C'!A:A,'1C'!A:A,0,0)&gt;0,1,0),"")</f>
        <v>1</v>
      </c>
      <c r="BE88" s="153">
        <f>IF(C88&lt;&gt;"",IF(_xlfn.XLOOKUP(TEXT(C88,"###"),'1C'!W:W,'1C'!D:D,0,0)&gt;0,0,1),"")</f>
        <v>0</v>
      </c>
      <c r="BF88" s="72">
        <f t="shared" si="36"/>
        <v>0</v>
      </c>
    </row>
    <row r="89" spans="1:58" ht="144" customHeight="1">
      <c r="A89" s="43" t="str">
        <f t="shared" si="28"/>
        <v>CL/DIS/1/MIC1blue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88-006-06</v>
      </c>
      <c r="C89" s="145" t="s">
        <v>922</v>
      </c>
      <c r="D89" s="43" t="str">
        <f>IF(A89&lt;&gt;"",_xlfn.XLOOKUP(C89,'1C'!W:W,'1C'!X:X,"",0),"")</f>
        <v>Disney Mickey Mouse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IF(A89&lt;&gt;"",IF(BD89&gt;0,_xlfn.XLOOKUP(A89,'1C'!A:A,'1C'!J:J,"",0),_xlfn.XLOOKUP(C89,'1C'!W:W,'1C'!J:J,"",0)),"")</f>
        <v>Бейсболка с сеточкой</v>
      </c>
      <c r="G89" s="56" t="str">
        <f>IF(C89&lt;&gt;"",IF(BD89&gt;0,_xlfn.XLOOKUP(A89,'1C'!A:A,'1C'!L:L,"",0),_xlfn.XLOOKUP(C89,'1C'!W:W,'1C'!L:L,"",0)),"")</f>
        <v>CAPSLAB-Disney</v>
      </c>
      <c r="H89" s="43" t="str">
        <f>IF(A89&lt;&gt;"",_xlfn.XLOOKUP(A89,'1C'!A:A,'1C'!M:M,_xlfn.XLOOKUP(C89,'1C'!W:W,'1C'!M:M,"",0),0))</f>
        <v>всесезон</v>
      </c>
      <c r="J89" s="43" t="str">
        <f>'1C'!$AJ$1</f>
        <v>Capslab</v>
      </c>
      <c r="K89" s="98" t="s">
        <v>1026</v>
      </c>
      <c r="L89" s="150" t="str">
        <f>IF(K89&lt;&gt;"",IFERROR(VLOOKUP(A89,'1C'!A:X,8,0),IFERROR(VLOOKUP(K89,Colors!D:E,2,0),"")),"")</f>
        <v>синий / коричневый</v>
      </c>
      <c r="M89" s="56" t="str">
        <f>IF(K89&lt;&gt;"",_xlfn.XLOOKUP(A89,'1C'!A:A,'1C'!R:R,"",0),"")</f>
        <v>синий</v>
      </c>
      <c r="N89" s="62"/>
      <c r="O89" s="56" t="str">
        <f>_xlfn.LET(_xlpm.RES,IF($A89&lt;&gt;"",_xlfn.XLOOKUP($A89,'1C'!$A:$A,'1C'!T:T,"",0),""),IF(_xlpm.RES=0,"",_xlpm.RES))</f>
        <v>COMICS</v>
      </c>
      <c r="P89" s="56" t="str">
        <f>_xlfn.LET(_xlpm.RES,IF($A89&lt;&gt;"",_xlfn.XLOOKUP($A89,'1C'!$A:$A,'1C'!U:U,"",0),""),IF(_xlpm.RES=0,"",_xlpm.RES))</f>
        <v>Disney</v>
      </c>
      <c r="Q89" s="155" t="str">
        <f>IF(A89&lt;&gt;"",_xlfn.XLOOKUP(A89,'1C'!A:A,'1C'!I:I,_xlfn.XLOOKUP(C89,'1C'!W:W,'1C'!I:I,"",0),0),"")</f>
        <v>50% хлопок - 50% полиэстер</v>
      </c>
      <c r="R89" s="64"/>
      <c r="S89" s="56" t="str">
        <f>_xlfn.LET(_xlpm.RES,IF(A89&lt;&gt;"",_xlfn.XLOOKUP(A89,'1C'!A:A,'1C'!N:N,_xlfn.XLOOKUP(C89,'1C'!W:W,'1C'!N:N,"",0),0),""),IF(_xlpm.RES=0,"",_xlpm.RES))</f>
        <v>хлопковые</v>
      </c>
      <c r="T89" s="58" t="s">
        <v>15</v>
      </c>
      <c r="U89" s="59" t="str">
        <f>IF(A89&lt;&gt;"",_xlfn.XLOOKUP(A89,'1C'!A:A,'1C'!K:K,_xlfn.XLOOKUP(C89,'1C'!W:W,'1C'!K:K,"",0),0),"")</f>
        <v>Унисекс</v>
      </c>
      <c r="V89" s="58">
        <v>408</v>
      </c>
      <c r="Y89" s="58"/>
      <c r="AA89" s="58"/>
      <c r="AC89" s="58"/>
      <c r="AE89" s="58"/>
      <c r="AG89" s="58"/>
      <c r="AT89" s="59">
        <f t="shared" si="1"/>
        <v>408</v>
      </c>
      <c r="AU89" s="154" t="str">
        <f>IF(A89&lt;&gt;"",_xlfn.XLOOKUP(_xlfn.XLOOKUP(A89,'1C'!A:A,'1C'!O:O,_xlfn.XLOOKUP(C89,'1C'!W:W,'1C'!O:O,"",0),0),Settings!N:N,Settings!O:O,"",0),"")</f>
        <v>CN</v>
      </c>
      <c r="AV89" s="56" t="str">
        <f t="shared" ca="1" si="29"/>
        <v>TEXTISS S.A.S; Zone d.Activite de l.Etang, 26780 Chateauneuf Du Rhone, France</v>
      </c>
      <c r="AW89" s="43" t="str">
        <f t="shared" ca="1" si="30"/>
        <v>Китай</v>
      </c>
      <c r="AX89" s="74">
        <f t="shared" si="31"/>
        <v>0.1</v>
      </c>
      <c r="AY89" s="43">
        <f t="shared" si="32"/>
        <v>0.15000000000000002</v>
      </c>
      <c r="AZ89" s="43">
        <f t="shared" si="33"/>
        <v>40.800000000000004</v>
      </c>
      <c r="BA89" s="43">
        <f t="shared" si="34"/>
        <v>61.20000000000001</v>
      </c>
      <c r="BC89" s="152" t="str">
        <f t="shared" si="35"/>
        <v>Требуются кол-во и цена</v>
      </c>
      <c r="BD89" s="45">
        <f>IF(A89&lt;&gt;"",IF(_xlfn.XLOOKUP(A89,'1C'!A:A,'1C'!A:A,0,0)&gt;0,1,0),"")</f>
        <v>1</v>
      </c>
      <c r="BE89" s="153">
        <f>IF(C89&lt;&gt;"",IF(_xlfn.XLOOKUP(TEXT(C89,"###"),'1C'!W:W,'1C'!D:D,0,0)&gt;0,0,1),"")</f>
        <v>0</v>
      </c>
      <c r="BF89" s="72">
        <f t="shared" si="36"/>
        <v>0</v>
      </c>
    </row>
    <row r="90" spans="1:58" ht="144" customHeight="1">
      <c r="A90" s="43" t="str">
        <f t="shared" si="28"/>
        <v>CL/DIS/1/MIC2black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88-007-09</v>
      </c>
      <c r="C90" s="145" t="s">
        <v>923</v>
      </c>
      <c r="D90" s="43" t="str">
        <f>IF(A90&lt;&gt;"",_xlfn.XLOOKUP(C90,'1C'!W:W,'1C'!X:X,"",0),"")</f>
        <v>Disney Mickey Mouse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IF(A90&lt;&gt;"",IF(BD90&gt;0,_xlfn.XLOOKUP(A90,'1C'!A:A,'1C'!J:J,"",0),_xlfn.XLOOKUP(C90,'1C'!W:W,'1C'!J:J,"",0)),"")</f>
        <v>Бейсболка с сеточкой</v>
      </c>
      <c r="G90" s="56" t="str">
        <f>IF(C90&lt;&gt;"",IF(BD90&gt;0,_xlfn.XLOOKUP(A90,'1C'!A:A,'1C'!L:L,"",0),_xlfn.XLOOKUP(C90,'1C'!W:W,'1C'!L:L,"",0)),"")</f>
        <v>CAPSLAB-Disney</v>
      </c>
      <c r="H90" s="43" t="str">
        <f>IF(A90&lt;&gt;"",_xlfn.XLOOKUP(A90,'1C'!A:A,'1C'!M:M,_xlfn.XLOOKUP(C90,'1C'!W:W,'1C'!M:M,"",0),0))</f>
        <v>всесезон</v>
      </c>
      <c r="J90" s="43" t="str">
        <f>'1C'!$AJ$1</f>
        <v>Capslab</v>
      </c>
      <c r="K90" s="98" t="s">
        <v>1007</v>
      </c>
      <c r="L90" s="151" t="str">
        <f>IF(K90&lt;&gt;"",IFERROR(VLOOKUP(A90,'1C'!A:X,8,0),IFERROR(VLOOKUP(K90,Colors!D:E,2,0),"")),"")</f>
        <v>черный</v>
      </c>
      <c r="M90" s="56" t="str">
        <f>IF(K90&lt;&gt;"",_xlfn.XLOOKUP(A90,'1C'!A:A,'1C'!R:R,"",0),"")</f>
        <v>черный</v>
      </c>
      <c r="N90" s="62"/>
      <c r="O90" s="56" t="str">
        <f>_xlfn.LET(_xlpm.RES,IF($A90&lt;&gt;"",_xlfn.XLOOKUP($A90,'1C'!$A:$A,'1C'!T:T,"",0),""),IF(_xlpm.RES=0,"",_xlpm.RES))</f>
        <v>COMICS</v>
      </c>
      <c r="P90" s="56" t="str">
        <f>_xlfn.LET(_xlpm.RES,IF($A90&lt;&gt;"",_xlfn.XLOOKUP($A90,'1C'!$A:$A,'1C'!U:U,"",0),""),IF(_xlpm.RES=0,"",_xlpm.RES))</f>
        <v>Disney</v>
      </c>
      <c r="Q90" s="155" t="str">
        <f>IF(A90&lt;&gt;"",_xlfn.XLOOKUP(A90,'1C'!A:A,'1C'!I:I,_xlfn.XLOOKUP(C90,'1C'!W:W,'1C'!I:I,"",0),0),"")</f>
        <v>50% хлопок - 50% полиэстер</v>
      </c>
      <c r="R90" s="64"/>
      <c r="S90" s="56" t="str">
        <f>_xlfn.LET(_xlpm.RES,IF(A90&lt;&gt;"",_xlfn.XLOOKUP(A90,'1C'!A:A,'1C'!N:N,_xlfn.XLOOKUP(C90,'1C'!W:W,'1C'!N:N,"",0),0),""),IF(_xlpm.RES=0,"",_xlpm.RES))</f>
        <v>хлопковые</v>
      </c>
      <c r="T90" s="58" t="s">
        <v>15</v>
      </c>
      <c r="U90" s="59" t="str">
        <f>IF(A90&lt;&gt;"",_xlfn.XLOOKUP(A90,'1C'!A:A,'1C'!K:K,_xlfn.XLOOKUP(C90,'1C'!W:W,'1C'!K:K,"",0),0),"")</f>
        <v>Унисекс</v>
      </c>
      <c r="V90" s="58">
        <v>204</v>
      </c>
      <c r="Y90" s="58"/>
      <c r="AA90" s="58"/>
      <c r="AC90" s="58"/>
      <c r="AE90" s="58"/>
      <c r="AG90" s="58"/>
      <c r="AT90" s="59">
        <f t="shared" si="1"/>
        <v>204</v>
      </c>
      <c r="AU90" s="154" t="str">
        <f>IF(A90&lt;&gt;"",_xlfn.XLOOKUP(_xlfn.XLOOKUP(A90,'1C'!A:A,'1C'!O:O,_xlfn.XLOOKUP(C90,'1C'!W:W,'1C'!O:O,"",0),0),Settings!N:N,Settings!O:O,"",0),"")</f>
        <v>CN</v>
      </c>
      <c r="AV90" s="56" t="str">
        <f t="shared" ca="1" si="29"/>
        <v>TEXTISS S.A.S; Zone d.Activite de l.Etang, 26780 Chateauneuf Du Rhone, France</v>
      </c>
      <c r="AW90" s="43" t="str">
        <f t="shared" ca="1" si="30"/>
        <v>Китай</v>
      </c>
      <c r="AX90" s="74">
        <f t="shared" si="31"/>
        <v>0.1</v>
      </c>
      <c r="AY90" s="43">
        <f t="shared" si="32"/>
        <v>0.15000000000000002</v>
      </c>
      <c r="AZ90" s="43">
        <f t="shared" si="33"/>
        <v>20.400000000000002</v>
      </c>
      <c r="BA90" s="43">
        <f t="shared" si="34"/>
        <v>30.600000000000005</v>
      </c>
      <c r="BC90" s="152" t="str">
        <f t="shared" si="35"/>
        <v>Требуются кол-во и цена</v>
      </c>
      <c r="BD90" s="45">
        <f>IF(A90&lt;&gt;"",IF(_xlfn.XLOOKUP(A90,'1C'!A:A,'1C'!A:A,0,0)&gt;0,1,0),"")</f>
        <v>1</v>
      </c>
      <c r="BE90" s="153">
        <f>IF(C90&lt;&gt;"",IF(_xlfn.XLOOKUP(TEXT(C90,"###"),'1C'!W:W,'1C'!D:D,0,0)&gt;0,0,1),"")</f>
        <v>0</v>
      </c>
      <c r="BF90" s="72">
        <f t="shared" si="36"/>
        <v>0</v>
      </c>
    </row>
    <row r="91" spans="1:58" ht="144" customHeight="1">
      <c r="A91" s="43" t="str">
        <f t="shared" si="28"/>
        <v>CL/DIS/1/MIC3black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88-008-09</v>
      </c>
      <c r="C91" s="145" t="s">
        <v>924</v>
      </c>
      <c r="D91" s="43" t="str">
        <f>IF(A91&lt;&gt;"",_xlfn.XLOOKUP(C91,'1C'!W:W,'1C'!X:X,"",0),"")</f>
        <v>Disney Mickey Mouse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IF(A91&lt;&gt;"",IF(BD91&gt;0,_xlfn.XLOOKUP(A91,'1C'!A:A,'1C'!J:J,"",0),_xlfn.XLOOKUP(C91,'1C'!W:W,'1C'!J:J,"",0)),"")</f>
        <v>Бейсболка</v>
      </c>
      <c r="G91" s="56" t="str">
        <f>IF(C91&lt;&gt;"",IF(BD91&gt;0,_xlfn.XLOOKUP(A91,'1C'!A:A,'1C'!L:L,"",0),_xlfn.XLOOKUP(C91,'1C'!W:W,'1C'!L:L,"",0)),"")</f>
        <v>CAPSLAB-Disney</v>
      </c>
      <c r="H91" s="43" t="str">
        <f>IF(A91&lt;&gt;"",_xlfn.XLOOKUP(A91,'1C'!A:A,'1C'!M:M,_xlfn.XLOOKUP(C91,'1C'!W:W,'1C'!M:M,"",0),0))</f>
        <v>всесезон</v>
      </c>
      <c r="J91" s="43" t="str">
        <f>'1C'!$AJ$1</f>
        <v>Capslab</v>
      </c>
      <c r="K91" s="98" t="s">
        <v>1007</v>
      </c>
      <c r="L91" s="150" t="str">
        <f>IF(K91&lt;&gt;"",IFERROR(VLOOKUP(A91,'1C'!A:X,8,0),IFERROR(VLOOKUP(K91,Colors!D:E,2,0),"")),"")</f>
        <v>черный</v>
      </c>
      <c r="M91" s="56" t="str">
        <f>IF(K91&lt;&gt;"",_xlfn.XLOOKUP(A91,'1C'!A:A,'1C'!R:R,"",0),"")</f>
        <v>черный</v>
      </c>
      <c r="N91" s="62"/>
      <c r="O91" s="56" t="str">
        <f>_xlfn.LET(_xlpm.RES,IF($A91&lt;&gt;"",_xlfn.XLOOKUP($A91,'1C'!$A:$A,'1C'!T:T,"",0),""),IF(_xlpm.RES=0,"",_xlpm.RES))</f>
        <v>COMICS</v>
      </c>
      <c r="P91" s="56" t="str">
        <f>_xlfn.LET(_xlpm.RES,IF($A91&lt;&gt;"",_xlfn.XLOOKUP($A91,'1C'!$A:$A,'1C'!U:U,"",0),""),IF(_xlpm.RES=0,"",_xlpm.RES))</f>
        <v>Disney</v>
      </c>
      <c r="Q91" s="155" t="str">
        <f>IF(A91&lt;&gt;"",_xlfn.XLOOKUP(A91,'1C'!A:A,'1C'!I:I,_xlfn.XLOOKUP(C91,'1C'!W:W,'1C'!I:I,"",0),0),"")</f>
        <v>100% хлопок</v>
      </c>
      <c r="R91" s="64"/>
      <c r="S91" s="56" t="str">
        <f>_xlfn.LET(_xlpm.RES,IF(A91&lt;&gt;"",_xlfn.XLOOKUP(A91,'1C'!A:A,'1C'!N:N,_xlfn.XLOOKUP(C91,'1C'!W:W,'1C'!N:N,"",0),0),""),IF(_xlpm.RES=0,"",_xlpm.RES))</f>
        <v>хлопковые</v>
      </c>
      <c r="T91" s="58" t="s">
        <v>15</v>
      </c>
      <c r="U91" s="59" t="str">
        <f>IF(A91&lt;&gt;"",_xlfn.XLOOKUP(A91,'1C'!A:A,'1C'!K:K,_xlfn.XLOOKUP(C91,'1C'!W:W,'1C'!K:K,"",0),0),"")</f>
        <v>Унисекс</v>
      </c>
      <c r="V91" s="58">
        <v>144</v>
      </c>
      <c r="Y91" s="58"/>
      <c r="AA91" s="58"/>
      <c r="AC91" s="58"/>
      <c r="AE91" s="58"/>
      <c r="AG91" s="58"/>
      <c r="AT91" s="59">
        <f t="shared" si="1"/>
        <v>144</v>
      </c>
      <c r="AU91" s="154" t="str">
        <f>IF(A91&lt;&gt;"",_xlfn.XLOOKUP(_xlfn.XLOOKUP(A91,'1C'!A:A,'1C'!O:O,_xlfn.XLOOKUP(C91,'1C'!W:W,'1C'!O:O,"",0),0),Settings!N:N,Settings!O:O,"",0),"")</f>
        <v>CN</v>
      </c>
      <c r="AV91" s="56" t="str">
        <f t="shared" ca="1" si="29"/>
        <v>TEXTISS S.A.S; Zone d.Activite de l.Etang, 26780 Chateauneuf Du Rhone, France</v>
      </c>
      <c r="AW91" s="43" t="str">
        <f t="shared" ca="1" si="30"/>
        <v>Китай</v>
      </c>
      <c r="AX91" s="74">
        <f t="shared" si="31"/>
        <v>0.1</v>
      </c>
      <c r="AY91" s="43">
        <f t="shared" si="32"/>
        <v>0.15000000000000002</v>
      </c>
      <c r="AZ91" s="43">
        <f t="shared" si="33"/>
        <v>14.4</v>
      </c>
      <c r="BA91" s="43">
        <f t="shared" si="34"/>
        <v>21.6</v>
      </c>
      <c r="BC91" s="152" t="str">
        <f t="shared" si="35"/>
        <v>Требуются кол-во и цена</v>
      </c>
      <c r="BD91" s="45">
        <f>IF(A91&lt;&gt;"",IF(_xlfn.XLOOKUP(A91,'1C'!A:A,'1C'!A:A,0,0)&gt;0,1,0),"")</f>
        <v>1</v>
      </c>
      <c r="BE91" s="153">
        <f>IF(C91&lt;&gt;"",IF(_xlfn.XLOOKUP(TEXT(C91,"###"),'1C'!W:W,'1C'!D:D,0,0)&gt;0,0,1),"")</f>
        <v>0</v>
      </c>
      <c r="BF91" s="72">
        <f t="shared" si="36"/>
        <v>0</v>
      </c>
    </row>
    <row r="92" spans="1:58" ht="144" customHeight="1">
      <c r="A92" s="43" t="str">
        <f t="shared" si="28"/>
        <v>CL/DIS/1/MIC4white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88-009-17</v>
      </c>
      <c r="C92" s="145" t="s">
        <v>925</v>
      </c>
      <c r="D92" s="43" t="str">
        <f>IF(A92&lt;&gt;"",_xlfn.XLOOKUP(C92,'1C'!W:W,'1C'!X:X,"",0),"")</f>
        <v>Disney Mickey Mouse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IF(A92&lt;&gt;"",IF(BD92&gt;0,_xlfn.XLOOKUP(A92,'1C'!A:A,'1C'!J:J,"",0),_xlfn.XLOOKUP(C92,'1C'!W:W,'1C'!J:J,"",0)),"")</f>
        <v>Бейсболка с сеточкой</v>
      </c>
      <c r="G92" s="56" t="str">
        <f>IF(C92&lt;&gt;"",IF(BD92&gt;0,_xlfn.XLOOKUP(A92,'1C'!A:A,'1C'!L:L,"",0),_xlfn.XLOOKUP(C92,'1C'!W:W,'1C'!L:L,"",0)),"")</f>
        <v>CAPSLAB-Disney</v>
      </c>
      <c r="H92" s="43" t="str">
        <f>IF(A92&lt;&gt;"",_xlfn.XLOOKUP(A92,'1C'!A:A,'1C'!M:M,_xlfn.XLOOKUP(C92,'1C'!W:W,'1C'!M:M,"",0),0))</f>
        <v>всесезон</v>
      </c>
      <c r="J92" s="43" t="str">
        <f>'1C'!$AJ$1</f>
        <v>Capslab</v>
      </c>
      <c r="K92" s="98" t="s">
        <v>998</v>
      </c>
      <c r="L92" s="150" t="str">
        <f>IF(K92&lt;&gt;"",IFERROR(VLOOKUP(A92,'1C'!A:X,8,0),IFERROR(VLOOKUP(K92,Colors!D:E,2,0),"")),"")</f>
        <v>белый / красный</v>
      </c>
      <c r="M92" s="56" t="str">
        <f>IF(K92&lt;&gt;"",_xlfn.XLOOKUP(A92,'1C'!A:A,'1C'!R:R,"",0),"")</f>
        <v>белый</v>
      </c>
      <c r="N92" s="62"/>
      <c r="O92" s="56" t="str">
        <f>_xlfn.LET(_xlpm.RES,IF($A92&lt;&gt;"",_xlfn.XLOOKUP($A92,'1C'!$A:$A,'1C'!T:T,"",0),""),IF(_xlpm.RES=0,"",_xlpm.RES))</f>
        <v>COMICS</v>
      </c>
      <c r="P92" s="56" t="str">
        <f>_xlfn.LET(_xlpm.RES,IF($A92&lt;&gt;"",_xlfn.XLOOKUP($A92,'1C'!$A:$A,'1C'!U:U,"",0),""),IF(_xlpm.RES=0,"",_xlpm.RES))</f>
        <v>Disney</v>
      </c>
      <c r="Q92" s="155" t="str">
        <f>IF(A92&lt;&gt;"",_xlfn.XLOOKUP(A92,'1C'!A:A,'1C'!I:I,_xlfn.XLOOKUP(C92,'1C'!W:W,'1C'!I:I,"",0),0),"")</f>
        <v>50% хлопок - 50% полиэстер</v>
      </c>
      <c r="R92" s="64"/>
      <c r="S92" s="56" t="str">
        <f>_xlfn.LET(_xlpm.RES,IF(A92&lt;&gt;"",_xlfn.XLOOKUP(A92,'1C'!A:A,'1C'!N:N,_xlfn.XLOOKUP(C92,'1C'!W:W,'1C'!N:N,"",0),0),""),IF(_xlpm.RES=0,"",_xlpm.RES))</f>
        <v>хлопковые</v>
      </c>
      <c r="T92" s="58" t="s">
        <v>15</v>
      </c>
      <c r="U92" s="59" t="str">
        <f>IF(A92&lt;&gt;"",_xlfn.XLOOKUP(A92,'1C'!A:A,'1C'!K:K,_xlfn.XLOOKUP(C92,'1C'!W:W,'1C'!K:K,"",0),0),"")</f>
        <v>Унисекс</v>
      </c>
      <c r="V92" s="58">
        <v>192</v>
      </c>
      <c r="Y92" s="58"/>
      <c r="AA92" s="58"/>
      <c r="AC92" s="58"/>
      <c r="AE92" s="58"/>
      <c r="AG92" s="58"/>
      <c r="AT92" s="59">
        <f t="shared" si="1"/>
        <v>192</v>
      </c>
      <c r="AU92" s="154" t="str">
        <f>IF(A92&lt;&gt;"",_xlfn.XLOOKUP(_xlfn.XLOOKUP(A92,'1C'!A:A,'1C'!O:O,_xlfn.XLOOKUP(C92,'1C'!W:W,'1C'!O:O,"",0),0),Settings!N:N,Settings!O:O,"",0),"")</f>
        <v>CN</v>
      </c>
      <c r="AV92" s="56" t="str">
        <f t="shared" ca="1" si="29"/>
        <v>TEXTISS S.A.S; Zone d.Activite de l.Etang, 26780 Chateauneuf Du Rhone, France</v>
      </c>
      <c r="AW92" s="43" t="str">
        <f t="shared" ca="1" si="30"/>
        <v>Китай</v>
      </c>
      <c r="AX92" s="74">
        <f t="shared" si="31"/>
        <v>0.1</v>
      </c>
      <c r="AY92" s="43">
        <f t="shared" si="32"/>
        <v>0.15000000000000002</v>
      </c>
      <c r="AZ92" s="43">
        <f t="shared" si="33"/>
        <v>19.200000000000003</v>
      </c>
      <c r="BA92" s="43">
        <f t="shared" si="34"/>
        <v>28.800000000000004</v>
      </c>
      <c r="BC92" s="152" t="str">
        <f t="shared" si="35"/>
        <v>Требуются кол-во и цена</v>
      </c>
      <c r="BD92" s="45">
        <f>IF(A92&lt;&gt;"",IF(_xlfn.XLOOKUP(A92,'1C'!A:A,'1C'!A:A,0,0)&gt;0,1,0),"")</f>
        <v>1</v>
      </c>
      <c r="BE92" s="153">
        <f>IF(C92&lt;&gt;"",IF(_xlfn.XLOOKUP(TEXT(C92,"###"),'1C'!W:W,'1C'!D:D,0,0)&gt;0,0,1),"")</f>
        <v>0</v>
      </c>
      <c r="BF92" s="72">
        <f t="shared" si="36"/>
        <v>0</v>
      </c>
    </row>
    <row r="93" spans="1:58" ht="144" customHeight="1">
      <c r="A93" s="43" t="str">
        <f t="shared" si="28"/>
        <v>CL/DIS/1/MIC5black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88-010-09</v>
      </c>
      <c r="C93" s="145" t="s">
        <v>926</v>
      </c>
      <c r="D93" s="43" t="str">
        <f>IF(A93&lt;&gt;"",_xlfn.XLOOKUP(C93,'1C'!W:W,'1C'!X:X,"",0),"")</f>
        <v>Disney Mickey Mouse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IF(A93&lt;&gt;"",IF(BD93&gt;0,_xlfn.XLOOKUP(A93,'1C'!A:A,'1C'!J:J,"",0),_xlfn.XLOOKUP(C93,'1C'!W:W,'1C'!J:J,"",0)),"")</f>
        <v>Бейсболка с сеточкой</v>
      </c>
      <c r="G93" s="56" t="str">
        <f>IF(C93&lt;&gt;"",IF(BD93&gt;0,_xlfn.XLOOKUP(A93,'1C'!A:A,'1C'!L:L,"",0),_xlfn.XLOOKUP(C93,'1C'!W:W,'1C'!L:L,"",0)),"")</f>
        <v>CAPSLAB-Disney</v>
      </c>
      <c r="H93" s="43" t="str">
        <f>IF(A93&lt;&gt;"",_xlfn.XLOOKUP(A93,'1C'!A:A,'1C'!M:M,_xlfn.XLOOKUP(C93,'1C'!W:W,'1C'!M:M,"",0),0))</f>
        <v>всесезон</v>
      </c>
      <c r="J93" s="43" t="str">
        <f>'1C'!$AJ$1</f>
        <v>Capslab</v>
      </c>
      <c r="K93" s="98" t="s">
        <v>1007</v>
      </c>
      <c r="L93" s="151" t="str">
        <f>IF(K93&lt;&gt;"",IFERROR(VLOOKUP(A93,'1C'!A:X,8,0),IFERROR(VLOOKUP(K93,Colors!D:E,2,0),"")),"")</f>
        <v>черный</v>
      </c>
      <c r="M93" s="56" t="str">
        <f>IF(K93&lt;&gt;"",_xlfn.XLOOKUP(A93,'1C'!A:A,'1C'!R:R,"",0),"")</f>
        <v>черный</v>
      </c>
      <c r="N93" s="62"/>
      <c r="O93" s="56" t="str">
        <f>_xlfn.LET(_xlpm.RES,IF($A93&lt;&gt;"",_xlfn.XLOOKUP($A93,'1C'!$A:$A,'1C'!T:T,"",0),""),IF(_xlpm.RES=0,"",_xlpm.RES))</f>
        <v>COMICS</v>
      </c>
      <c r="P93" s="56" t="str">
        <f>_xlfn.LET(_xlpm.RES,IF($A93&lt;&gt;"",_xlfn.XLOOKUP($A93,'1C'!$A:$A,'1C'!U:U,"",0),""),IF(_xlpm.RES=0,"",_xlpm.RES))</f>
        <v>Disney</v>
      </c>
      <c r="Q93" s="155" t="str">
        <f>IF(A93&lt;&gt;"",_xlfn.XLOOKUP(A93,'1C'!A:A,'1C'!I:I,_xlfn.XLOOKUP(C93,'1C'!W:W,'1C'!I:I,"",0),0),"")</f>
        <v>50% хлопок - 50% полиэстер</v>
      </c>
      <c r="R93" s="64"/>
      <c r="S93" s="56" t="str">
        <f>_xlfn.LET(_xlpm.RES,IF(A93&lt;&gt;"",_xlfn.XLOOKUP(A93,'1C'!A:A,'1C'!N:N,_xlfn.XLOOKUP(C93,'1C'!W:W,'1C'!N:N,"",0),0),""),IF(_xlpm.RES=0,"",_xlpm.RES))</f>
        <v>хлопковые</v>
      </c>
      <c r="T93" s="58" t="s">
        <v>15</v>
      </c>
      <c r="U93" s="59" t="str">
        <f>IF(A93&lt;&gt;"",_xlfn.XLOOKUP(A93,'1C'!A:A,'1C'!K:K,_xlfn.XLOOKUP(C93,'1C'!W:W,'1C'!K:K,"",0),0),"")</f>
        <v>Унисекс</v>
      </c>
      <c r="V93" s="58">
        <v>120</v>
      </c>
      <c r="Y93" s="58"/>
      <c r="AA93" s="58"/>
      <c r="AC93" s="58"/>
      <c r="AE93" s="58"/>
      <c r="AG93" s="58"/>
      <c r="AT93" s="59">
        <f t="shared" si="1"/>
        <v>120</v>
      </c>
      <c r="AU93" s="154" t="str">
        <f>IF(A93&lt;&gt;"",_xlfn.XLOOKUP(_xlfn.XLOOKUP(A93,'1C'!A:A,'1C'!O:O,_xlfn.XLOOKUP(C93,'1C'!W:W,'1C'!O:O,"",0),0),Settings!N:N,Settings!O:O,"",0),"")</f>
        <v>CN</v>
      </c>
      <c r="AV93" s="56" t="str">
        <f t="shared" ca="1" si="29"/>
        <v>TEXTISS S.A.S; Zone d.Activite de l.Etang, 26780 Chateauneuf Du Rhone, France</v>
      </c>
      <c r="AW93" s="43" t="str">
        <f t="shared" ca="1" si="30"/>
        <v>Китай</v>
      </c>
      <c r="AX93" s="74">
        <f t="shared" si="31"/>
        <v>0.1</v>
      </c>
      <c r="AY93" s="43">
        <f t="shared" si="32"/>
        <v>0.15000000000000002</v>
      </c>
      <c r="AZ93" s="43">
        <f t="shared" si="33"/>
        <v>12</v>
      </c>
      <c r="BA93" s="43">
        <f t="shared" si="34"/>
        <v>18.000000000000004</v>
      </c>
      <c r="BC93" s="152" t="str">
        <f t="shared" si="35"/>
        <v>Требуются кол-во и цена</v>
      </c>
      <c r="BD93" s="45">
        <f>IF(A93&lt;&gt;"",IF(_xlfn.XLOOKUP(A93,'1C'!A:A,'1C'!A:A,0,0)&gt;0,1,0),"")</f>
        <v>1</v>
      </c>
      <c r="BE93" s="153">
        <f>IF(C93&lt;&gt;"",IF(_xlfn.XLOOKUP(TEXT(C93,"###"),'1C'!W:W,'1C'!D:D,0,0)&gt;0,0,1),"")</f>
        <v>0</v>
      </c>
      <c r="BF93" s="72">
        <f t="shared" si="36"/>
        <v>0</v>
      </c>
    </row>
    <row r="94" spans="1:58" ht="144" customHeight="1">
      <c r="A94" s="43" t="str">
        <f t="shared" si="28"/>
        <v>CL/DIS/1/SCR1orange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88-013-13</v>
      </c>
      <c r="C94" s="145" t="s">
        <v>927</v>
      </c>
      <c r="D94" s="43" t="str">
        <f>IF(A94&lt;&gt;"",_xlfn.XLOOKUP(C94,'1C'!W:W,'1C'!X:X,"",0),"")</f>
        <v>Disney Scrooge McDuck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IF(A94&lt;&gt;"",IF(BD94&gt;0,_xlfn.XLOOKUP(A94,'1C'!A:A,'1C'!J:J,"",0),_xlfn.XLOOKUP(C94,'1C'!W:W,'1C'!J:J,"",0)),"")</f>
        <v>Бейсболка с сеточкой</v>
      </c>
      <c r="G94" s="56" t="str">
        <f>IF(C94&lt;&gt;"",IF(BD94&gt;0,_xlfn.XLOOKUP(A94,'1C'!A:A,'1C'!L:L,"",0),_xlfn.XLOOKUP(C94,'1C'!W:W,'1C'!L:L,"",0)),"")</f>
        <v>CAPSLAB-Disney</v>
      </c>
      <c r="H94" s="43" t="str">
        <f>IF(A94&lt;&gt;"",_xlfn.XLOOKUP(A94,'1C'!A:A,'1C'!M:M,_xlfn.XLOOKUP(C94,'1C'!W:W,'1C'!M:M,"",0),0))</f>
        <v>всесезон</v>
      </c>
      <c r="J94" s="43" t="str">
        <f>'1C'!$AJ$1</f>
        <v>Capslab</v>
      </c>
      <c r="K94" s="98" t="s">
        <v>1049</v>
      </c>
      <c r="L94" s="150" t="str">
        <f>IF(K94&lt;&gt;"",IFERROR(VLOOKUP(A94,'1C'!A:X,8,0),IFERROR(VLOOKUP(K94,Colors!D:E,2,0),"")),"")</f>
        <v>оранжевый / синий</v>
      </c>
      <c r="M94" s="56" t="str">
        <f>IF(K94&lt;&gt;"",_xlfn.XLOOKUP(A94,'1C'!A:A,'1C'!R:R,"",0),"")</f>
        <v>оранжевый</v>
      </c>
      <c r="N94" s="62"/>
      <c r="O94" s="56" t="str">
        <f>_xlfn.LET(_xlpm.RES,IF($A94&lt;&gt;"",_xlfn.XLOOKUP($A94,'1C'!$A:$A,'1C'!T:T,"",0),""),IF(_xlpm.RES=0,"",_xlpm.RES))</f>
        <v>COMICS</v>
      </c>
      <c r="P94" s="56" t="str">
        <f>_xlfn.LET(_xlpm.RES,IF($A94&lt;&gt;"",_xlfn.XLOOKUP($A94,'1C'!$A:$A,'1C'!U:U,"",0),""),IF(_xlpm.RES=0,"",_xlpm.RES))</f>
        <v>Disney</v>
      </c>
      <c r="Q94" s="155" t="str">
        <f>IF(A94&lt;&gt;"",_xlfn.XLOOKUP(A94,'1C'!A:A,'1C'!I:I,_xlfn.XLOOKUP(C94,'1C'!W:W,'1C'!I:I,"",0),0),"")</f>
        <v>50% хлопок - 50% полиэстер</v>
      </c>
      <c r="R94" s="64"/>
      <c r="S94" s="56" t="str">
        <f>_xlfn.LET(_xlpm.RES,IF(A94&lt;&gt;"",_xlfn.XLOOKUP(A94,'1C'!A:A,'1C'!N:N,_xlfn.XLOOKUP(C94,'1C'!W:W,'1C'!N:N,"",0),0),""),IF(_xlpm.RES=0,"",_xlpm.RES))</f>
        <v>хлопковые</v>
      </c>
      <c r="T94" s="58" t="s">
        <v>15</v>
      </c>
      <c r="U94" s="59" t="str">
        <f>IF(A94&lt;&gt;"",_xlfn.XLOOKUP(A94,'1C'!A:A,'1C'!K:K,_xlfn.XLOOKUP(C94,'1C'!W:W,'1C'!K:K,"",0),0),"")</f>
        <v>Унисекс</v>
      </c>
      <c r="V94" s="58">
        <v>132</v>
      </c>
      <c r="Y94" s="58"/>
      <c r="AA94" s="58"/>
      <c r="AC94" s="58"/>
      <c r="AE94" s="58"/>
      <c r="AG94" s="58"/>
      <c r="AT94" s="59">
        <f t="shared" si="1"/>
        <v>132</v>
      </c>
      <c r="AU94" s="154" t="str">
        <f>IF(A94&lt;&gt;"",_xlfn.XLOOKUP(_xlfn.XLOOKUP(A94,'1C'!A:A,'1C'!O:O,_xlfn.XLOOKUP(C94,'1C'!W:W,'1C'!O:O,"",0),0),Settings!N:N,Settings!O:O,"",0),"")</f>
        <v>CN</v>
      </c>
      <c r="AV94" s="56" t="str">
        <f t="shared" ca="1" si="29"/>
        <v>TEXTISS S.A.S; Zone d.Activite de l.Etang, 26780 Chateauneuf Du Rhone, France</v>
      </c>
      <c r="AW94" s="43" t="str">
        <f t="shared" ca="1" si="30"/>
        <v>Китай</v>
      </c>
      <c r="AX94" s="74">
        <f t="shared" si="31"/>
        <v>0.1</v>
      </c>
      <c r="AY94" s="43">
        <f t="shared" si="32"/>
        <v>0.15000000000000002</v>
      </c>
      <c r="AZ94" s="43">
        <f t="shared" si="33"/>
        <v>13.200000000000001</v>
      </c>
      <c r="BA94" s="43">
        <f t="shared" si="34"/>
        <v>19.800000000000004</v>
      </c>
      <c r="BC94" s="152" t="str">
        <f t="shared" si="35"/>
        <v>Требуются кол-во и цена</v>
      </c>
      <c r="BD94" s="45">
        <f>IF(A94&lt;&gt;"",IF(_xlfn.XLOOKUP(A94,'1C'!A:A,'1C'!A:A,0,0)&gt;0,1,0),"")</f>
        <v>1</v>
      </c>
      <c r="BE94" s="153">
        <f>IF(C94&lt;&gt;"",IF(_xlfn.XLOOKUP(TEXT(C94,"###"),'1C'!W:W,'1C'!D:D,0,0)&gt;0,0,1),"")</f>
        <v>0</v>
      </c>
      <c r="BF94" s="72">
        <f t="shared" si="36"/>
        <v>0</v>
      </c>
    </row>
    <row r="95" spans="1:58" ht="144" customHeight="1">
      <c r="A95" s="43" t="str">
        <f t="shared" si="28"/>
        <v>CL/DIS/1/VIN2black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88-015-09</v>
      </c>
      <c r="C95" s="145" t="s">
        <v>928</v>
      </c>
      <c r="D95" s="43" t="str">
        <f>IF(A95&lt;&gt;"",_xlfn.XLOOKUP(C95,'1C'!W:W,'1C'!X:X,"",0),"")</f>
        <v>Disney Mickey Mouse</v>
      </c>
      <c r="E95" s="43" t="str">
        <f>IF(F95&lt;&gt;"",IFERROR(VLOOKUP(F95,Категории!A:B,2,0),""),"Требуется категория")</f>
        <v>Бейсболки</v>
      </c>
      <c r="F95" s="43" t="str">
        <f>IF(A95&lt;&gt;"",IF(BD95&gt;0,_xlfn.XLOOKUP(A95,'1C'!A:A,'1C'!J:J,"",0),_xlfn.XLOOKUP(C95,'1C'!W:W,'1C'!J:J,"",0)),"")</f>
        <v>Бейсболка с сеточкой</v>
      </c>
      <c r="G95" s="56" t="str">
        <f>IF(C95&lt;&gt;"",IF(BD95&gt;0,_xlfn.XLOOKUP(A95,'1C'!A:A,'1C'!L:L,"",0),_xlfn.XLOOKUP(C95,'1C'!W:W,'1C'!L:L,"",0)),"")</f>
        <v>CAPSLAB-Disney</v>
      </c>
      <c r="H95" s="43" t="str">
        <f>IF(A95&lt;&gt;"",_xlfn.XLOOKUP(A95,'1C'!A:A,'1C'!M:M,_xlfn.XLOOKUP(C95,'1C'!W:W,'1C'!M:M,"",0),0))</f>
        <v>всесезон</v>
      </c>
      <c r="J95" s="43" t="str">
        <f>'1C'!$AJ$1</f>
        <v>Capslab</v>
      </c>
      <c r="K95" s="98" t="s">
        <v>1007</v>
      </c>
      <c r="L95" s="151" t="str">
        <f>IF(K95&lt;&gt;"",IFERROR(VLOOKUP(A95,'1C'!A:X,8,0),IFERROR(VLOOKUP(K95,Colors!D:E,2,0),"")),"")</f>
        <v>черный</v>
      </c>
      <c r="M95" s="56" t="str">
        <f>IF(K95&lt;&gt;"",_xlfn.XLOOKUP(A95,'1C'!A:A,'1C'!R:R,"",0),"")</f>
        <v>черный</v>
      </c>
      <c r="N95" s="62"/>
      <c r="O95" s="56" t="str">
        <f>_xlfn.LET(_xlpm.RES,IF($A95&lt;&gt;"",_xlfn.XLOOKUP($A95,'1C'!$A:$A,'1C'!T:T,"",0),""),IF(_xlpm.RES=0,"",_xlpm.RES))</f>
        <v>COMICS</v>
      </c>
      <c r="P95" s="56" t="str">
        <f>_xlfn.LET(_xlpm.RES,IF($A95&lt;&gt;"",_xlfn.XLOOKUP($A95,'1C'!$A:$A,'1C'!U:U,"",0),""),IF(_xlpm.RES=0,"",_xlpm.RES))</f>
        <v>Disney</v>
      </c>
      <c r="Q95" s="155" t="str">
        <f>IF(A95&lt;&gt;"",_xlfn.XLOOKUP(A95,'1C'!A:A,'1C'!I:I,_xlfn.XLOOKUP(C95,'1C'!W:W,'1C'!I:I,"",0),0),"")</f>
        <v>50% хлопок - 50% полиэстер</v>
      </c>
      <c r="R95" s="64"/>
      <c r="S95" s="56" t="str">
        <f>_xlfn.LET(_xlpm.RES,IF(A95&lt;&gt;"",_xlfn.XLOOKUP(A95,'1C'!A:A,'1C'!N:N,_xlfn.XLOOKUP(C95,'1C'!W:W,'1C'!N:N,"",0),0),""),IF(_xlpm.RES=0,"",_xlpm.RES))</f>
        <v>хлопковые</v>
      </c>
      <c r="T95" s="58" t="s">
        <v>15</v>
      </c>
      <c r="U95" s="59" t="str">
        <f>IF(A95&lt;&gt;"",_xlfn.XLOOKUP(A95,'1C'!A:A,'1C'!K:K,_xlfn.XLOOKUP(C95,'1C'!W:W,'1C'!K:K,"",0),0),"")</f>
        <v>Унисекс</v>
      </c>
      <c r="V95" s="58">
        <v>120</v>
      </c>
      <c r="Y95" s="58"/>
      <c r="AA95" s="58"/>
      <c r="AC95" s="58"/>
      <c r="AE95" s="58"/>
      <c r="AG95" s="58"/>
      <c r="AT95" s="59">
        <f t="shared" si="1"/>
        <v>120</v>
      </c>
      <c r="AU95" s="154" t="str">
        <f>IF(A95&lt;&gt;"",_xlfn.XLOOKUP(_xlfn.XLOOKUP(A95,'1C'!A:A,'1C'!O:O,_xlfn.XLOOKUP(C95,'1C'!W:W,'1C'!O:O,"",0),0),Settings!N:N,Settings!O:O,"",0),"")</f>
        <v>CN</v>
      </c>
      <c r="AV95" s="56" t="str">
        <f t="shared" ca="1" si="29"/>
        <v>TEXTISS S.A.S; Zone d.Activite de l.Etang, 26780 Chateauneuf Du Rhone, France</v>
      </c>
      <c r="AW95" s="43" t="str">
        <f t="shared" ca="1" si="30"/>
        <v>Китай</v>
      </c>
      <c r="AX95" s="74">
        <f t="shared" si="31"/>
        <v>0.1</v>
      </c>
      <c r="AY95" s="43">
        <f t="shared" si="32"/>
        <v>0.15000000000000002</v>
      </c>
      <c r="AZ95" s="43">
        <f t="shared" si="33"/>
        <v>12</v>
      </c>
      <c r="BA95" s="43">
        <f t="shared" si="34"/>
        <v>18.000000000000004</v>
      </c>
      <c r="BC95" s="152" t="str">
        <f t="shared" si="35"/>
        <v>Требуются кол-во и цена</v>
      </c>
      <c r="BD95" s="45">
        <f>IF(A95&lt;&gt;"",IF(_xlfn.XLOOKUP(A95,'1C'!A:A,'1C'!A:A,0,0)&gt;0,1,0),"")</f>
        <v>1</v>
      </c>
      <c r="BE95" s="153">
        <f>IF(C95&lt;&gt;"",IF(_xlfn.XLOOKUP(TEXT(C95,"###"),'1C'!W:W,'1C'!D:D,0,0)&gt;0,0,1),"")</f>
        <v>0</v>
      </c>
      <c r="BF95" s="72">
        <f t="shared" si="36"/>
        <v>0</v>
      </c>
    </row>
    <row r="96" spans="1:58" ht="144" customHeight="1">
      <c r="A96" s="43" t="str">
        <f t="shared" si="28"/>
        <v>CL/DIS/3/MIC4white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88-018-17</v>
      </c>
      <c r="C96" s="145" t="s">
        <v>929</v>
      </c>
      <c r="D96" s="43" t="str">
        <f>IF(A96&lt;&gt;"",_xlfn.XLOOKUP(C96,'1C'!W:W,'1C'!X:X,"",0),"")</f>
        <v>Junior Disney Mickey Mouse</v>
      </c>
      <c r="E96" s="43" t="str">
        <f>IF(F96&lt;&gt;"",IFERROR(VLOOKUP(F96,Категории!A:B,2,0),""),"Требуется категория")</f>
        <v>Бейсболки</v>
      </c>
      <c r="F96" s="43" t="str">
        <f>IF(A96&lt;&gt;"",IF(BD96&gt;0,_xlfn.XLOOKUP(A96,'1C'!A:A,'1C'!J:J,"",0),_xlfn.XLOOKUP(C96,'1C'!W:W,'1C'!J:J,"",0)),"")</f>
        <v>Бейсболка с сеточкой</v>
      </c>
      <c r="G96" s="56" t="str">
        <f>IF(C96&lt;&gt;"",IF(BD96&gt;0,_xlfn.XLOOKUP(A96,'1C'!A:A,'1C'!L:L,"",0),_xlfn.XLOOKUP(C96,'1C'!W:W,'1C'!L:L,"",0)),"")</f>
        <v>CAPSLAB-Disney</v>
      </c>
      <c r="H96" s="43" t="str">
        <f>IF(A96&lt;&gt;"",_xlfn.XLOOKUP(A96,'1C'!A:A,'1C'!M:M,_xlfn.XLOOKUP(C96,'1C'!W:W,'1C'!M:M,"",0),0))</f>
        <v>всесезон</v>
      </c>
      <c r="J96" s="43" t="str">
        <f>'1C'!$AJ$1</f>
        <v>Capslab</v>
      </c>
      <c r="K96" s="98" t="s">
        <v>998</v>
      </c>
      <c r="L96" s="151" t="str">
        <f>IF(K96&lt;&gt;"",IFERROR(VLOOKUP(A96,'1C'!A:X,8,0),IFERROR(VLOOKUP(K96,Colors!D:E,2,0),"")),"")</f>
        <v>белый / красный</v>
      </c>
      <c r="M96" s="56" t="str">
        <f>IF(K96&lt;&gt;"",_xlfn.XLOOKUP(A96,'1C'!A:A,'1C'!R:R,"",0),"")</f>
        <v>белый</v>
      </c>
      <c r="N96" s="62"/>
      <c r="O96" s="56" t="str">
        <f>_xlfn.LET(_xlpm.RES,IF($A96&lt;&gt;"",_xlfn.XLOOKUP($A96,'1C'!$A:$A,'1C'!T:T,"",0),""),IF(_xlpm.RES=0,"",_xlpm.RES))</f>
        <v>COMICS</v>
      </c>
      <c r="P96" s="56" t="str">
        <f>_xlfn.LET(_xlpm.RES,IF($A96&lt;&gt;"",_xlfn.XLOOKUP($A96,'1C'!$A:$A,'1C'!U:U,"",0),""),IF(_xlpm.RES=0,"",_xlpm.RES))</f>
        <v>Disney</v>
      </c>
      <c r="Q96" s="155" t="str">
        <f>IF(A96&lt;&gt;"",_xlfn.XLOOKUP(A96,'1C'!A:A,'1C'!I:I,_xlfn.XLOOKUP(C96,'1C'!W:W,'1C'!I:I,"",0),0),"")</f>
        <v>50% хлопок - 50% полиэстер</v>
      </c>
      <c r="R96" s="64"/>
      <c r="S96" s="56" t="str">
        <f>_xlfn.LET(_xlpm.RES,IF(A96&lt;&gt;"",_xlfn.XLOOKUP(A96,'1C'!A:A,'1C'!N:N,_xlfn.XLOOKUP(C96,'1C'!W:W,'1C'!N:N,"",0),0),""),IF(_xlpm.RES=0,"",_xlpm.RES))</f>
        <v>хлопковые</v>
      </c>
      <c r="T96" s="58" t="s">
        <v>15</v>
      </c>
      <c r="U96" s="59" t="str">
        <f>IF(A96&lt;&gt;"",_xlfn.XLOOKUP(A96,'1C'!A:A,'1C'!K:K,_xlfn.XLOOKUP(C96,'1C'!W:W,'1C'!K:K,"",0),0),"")</f>
        <v>Детские</v>
      </c>
      <c r="V96" s="58">
        <v>60</v>
      </c>
      <c r="Y96" s="58"/>
      <c r="AA96" s="58"/>
      <c r="AC96" s="58"/>
      <c r="AE96" s="58"/>
      <c r="AG96" s="58"/>
      <c r="AT96" s="59">
        <f t="shared" si="1"/>
        <v>60</v>
      </c>
      <c r="AU96" s="154" t="str">
        <f>IF(A96&lt;&gt;"",_xlfn.XLOOKUP(_xlfn.XLOOKUP(A96,'1C'!A:A,'1C'!O:O,_xlfn.XLOOKUP(C96,'1C'!W:W,'1C'!O:O,"",0),0),Settings!N:N,Settings!O:O,"",0),"")</f>
        <v>CN</v>
      </c>
      <c r="AV96" s="56" t="str">
        <f t="shared" ca="1" si="29"/>
        <v>TEXTISS S.A.S; Zone d.Activite de l.Etang, 26780 Chateauneuf Du Rhone, France</v>
      </c>
      <c r="AW96" s="43" t="str">
        <f t="shared" ca="1" si="30"/>
        <v>Китай</v>
      </c>
      <c r="AX96" s="74">
        <f t="shared" si="31"/>
        <v>0.1</v>
      </c>
      <c r="AY96" s="43">
        <f t="shared" si="32"/>
        <v>0.15000000000000002</v>
      </c>
      <c r="AZ96" s="43">
        <f t="shared" si="33"/>
        <v>6</v>
      </c>
      <c r="BA96" s="43">
        <f t="shared" si="34"/>
        <v>9.0000000000000018</v>
      </c>
      <c r="BC96" s="152" t="str">
        <f t="shared" si="35"/>
        <v>Требуются кол-во и цена</v>
      </c>
      <c r="BD96" s="45">
        <f>IF(A96&lt;&gt;"",IF(_xlfn.XLOOKUP(A96,'1C'!A:A,'1C'!A:A,0,0)&gt;0,1,0),"")</f>
        <v>1</v>
      </c>
      <c r="BE96" s="153">
        <f>IF(C96&lt;&gt;"",IF(_xlfn.XLOOKUP(TEXT(C96,"###"),'1C'!W:W,'1C'!D:D,0,0)&gt;0,0,1),"")</f>
        <v>0</v>
      </c>
      <c r="BF96" s="72">
        <f t="shared" si="36"/>
        <v>0</v>
      </c>
    </row>
    <row r="97" spans="1:58" ht="144" customHeight="1">
      <c r="A97" s="43" t="str">
        <f t="shared" si="28"/>
        <v>CL/DIS/TAG/1/MICblack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88-019-78</v>
      </c>
      <c r="C97" s="145" t="s">
        <v>930</v>
      </c>
      <c r="D97" s="43" t="str">
        <f>IF(A97&lt;&gt;"",_xlfn.XLOOKUP(C97,'1C'!W:W,'1C'!X:X,"",0),"")</f>
        <v>Disney Mickey Mouse</v>
      </c>
      <c r="E97" s="43" t="str">
        <f>IF(F97&lt;&gt;"",IFERROR(VLOOKUP(F97,Категории!A:B,2,0),""),"Требуется категория")</f>
        <v>Бейсболки</v>
      </c>
      <c r="F97" s="43" t="str">
        <f>IF(A97&lt;&gt;"",IF(BD97&gt;0,_xlfn.XLOOKUP(A97,'1C'!A:A,'1C'!J:J,"",0),_xlfn.XLOOKUP(C97,'1C'!W:W,'1C'!J:J,"",0)),"")</f>
        <v>Бейсболка</v>
      </c>
      <c r="G97" s="56" t="str">
        <f>IF(C97&lt;&gt;"",IF(BD97&gt;0,_xlfn.XLOOKUP(A97,'1C'!A:A,'1C'!L:L,"",0),_xlfn.XLOOKUP(C97,'1C'!W:W,'1C'!L:L,"",0)),"")</f>
        <v>CAPSLAB-Disney</v>
      </c>
      <c r="H97" s="43" t="str">
        <f>IF(A97&lt;&gt;"",_xlfn.XLOOKUP(A97,'1C'!A:A,'1C'!M:M,_xlfn.XLOOKUP(C97,'1C'!W:W,'1C'!M:M,"",0),0))</f>
        <v>всесезон</v>
      </c>
      <c r="J97" s="43" t="str">
        <f>'1C'!$AJ$1</f>
        <v>Capslab</v>
      </c>
      <c r="K97" s="98" t="s">
        <v>1007</v>
      </c>
      <c r="L97" s="151" t="str">
        <f>IF(K97&lt;&gt;"",IFERROR(VLOOKUP(A97,'1C'!A:X,8,0),IFERROR(VLOOKUP(K97,Colors!D:E,2,0),"")),"")</f>
        <v>черный / синий</v>
      </c>
      <c r="M97" s="56" t="str">
        <f>IF(K97&lt;&gt;"",_xlfn.XLOOKUP(A97,'1C'!A:A,'1C'!R:R,"",0),"")</f>
        <v>черный</v>
      </c>
      <c r="N97" s="62"/>
      <c r="O97" s="56" t="str">
        <f>_xlfn.LET(_xlpm.RES,IF($A97&lt;&gt;"",_xlfn.XLOOKUP($A97,'1C'!$A:$A,'1C'!T:T,"",0),""),IF(_xlpm.RES=0,"",_xlpm.RES))</f>
        <v>COMICS</v>
      </c>
      <c r="P97" s="56" t="str">
        <f>_xlfn.LET(_xlpm.RES,IF($A97&lt;&gt;"",_xlfn.XLOOKUP($A97,'1C'!$A:$A,'1C'!U:U,"",0),""),IF(_xlpm.RES=0,"",_xlpm.RES))</f>
        <v>Disney</v>
      </c>
      <c r="Q97" s="155" t="str">
        <f>IF(A97&lt;&gt;"",_xlfn.XLOOKUP(A97,'1C'!A:A,'1C'!I:I,_xlfn.XLOOKUP(C97,'1C'!W:W,'1C'!I:I,"",0),0),"")</f>
        <v>100% полиэстер</v>
      </c>
      <c r="R97" s="64"/>
      <c r="S97" s="56" t="str">
        <f>_xlfn.LET(_xlpm.RES,IF(A97&lt;&gt;"",_xlfn.XLOOKUP(A97,'1C'!A:A,'1C'!N:N,_xlfn.XLOOKUP(C97,'1C'!W:W,'1C'!N:N,"",0),0),""),IF(_xlpm.RES=0,"",_xlpm.RES))</f>
        <v>хлопковые</v>
      </c>
      <c r="T97" s="58" t="s">
        <v>15</v>
      </c>
      <c r="U97" s="59" t="str">
        <f>IF(A97&lt;&gt;"",_xlfn.XLOOKUP(A97,'1C'!A:A,'1C'!K:K,_xlfn.XLOOKUP(C97,'1C'!W:W,'1C'!K:K,"",0),0),"")</f>
        <v>Унисекс</v>
      </c>
      <c r="V97" s="58">
        <v>6</v>
      </c>
      <c r="Y97" s="58"/>
      <c r="AA97" s="58"/>
      <c r="AC97" s="58"/>
      <c r="AE97" s="58"/>
      <c r="AG97" s="58"/>
      <c r="AT97" s="59">
        <f t="shared" si="1"/>
        <v>6</v>
      </c>
      <c r="AU97" s="154" t="str">
        <f>IF(A97&lt;&gt;"",_xlfn.XLOOKUP(_xlfn.XLOOKUP(A97,'1C'!A:A,'1C'!O:O,_xlfn.XLOOKUP(C97,'1C'!W:W,'1C'!O:O,"",0),0),Settings!N:N,Settings!O:O,"",0),"")</f>
        <v>CN</v>
      </c>
      <c r="AV97" s="56" t="str">
        <f t="shared" ca="1" si="29"/>
        <v>TEXTISS S.A.S; Zone d.Activite de l.Etang, 26780 Chateauneuf Du Rhone, France</v>
      </c>
      <c r="AW97" s="43" t="str">
        <f t="shared" ca="1" si="30"/>
        <v>Китай</v>
      </c>
      <c r="AX97" s="74">
        <f t="shared" si="31"/>
        <v>0.1</v>
      </c>
      <c r="AY97" s="43">
        <f t="shared" si="32"/>
        <v>0.15000000000000002</v>
      </c>
      <c r="AZ97" s="43">
        <f t="shared" si="33"/>
        <v>0.60000000000000009</v>
      </c>
      <c r="BA97" s="43">
        <f t="shared" si="34"/>
        <v>0.90000000000000013</v>
      </c>
      <c r="BC97" s="152" t="str">
        <f t="shared" si="35"/>
        <v>Требуются кол-во и цена</v>
      </c>
      <c r="BD97" s="45">
        <f>IF(A97&lt;&gt;"",IF(_xlfn.XLOOKUP(A97,'1C'!A:A,'1C'!A:A,0,0)&gt;0,1,0),"")</f>
        <v>1</v>
      </c>
      <c r="BE97" s="153">
        <f>IF(C97&lt;&gt;"",IF(_xlfn.XLOOKUP(TEXT(C97,"###"),'1C'!W:W,'1C'!D:D,0,0)&gt;0,0,1),"")</f>
        <v>0</v>
      </c>
      <c r="BF97" s="72">
        <f t="shared" si="36"/>
        <v>0</v>
      </c>
    </row>
    <row r="98" spans="1:58" ht="144" customHeight="1">
      <c r="A98" s="43" t="str">
        <f t="shared" si="28"/>
        <v>CL/LOO/1/BUN5navy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88-239-16</v>
      </c>
      <c r="C98" s="145" t="s">
        <v>937</v>
      </c>
      <c r="D98" s="43" t="str">
        <f>IF(A98&lt;&gt;"",_xlfn.XLOOKUP(C98,'1C'!W:W,'1C'!X:X,"",0),"")</f>
        <v>Looney Tunes Bugs Bunny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 с сеточкой</v>
      </c>
      <c r="G98" s="56" t="str">
        <f>IF(C98&lt;&gt;"",IF(BD98&gt;0,_xlfn.XLOOKUP(A98,'1C'!A:A,'1C'!L:L,"",0),_xlfn.XLOOKUP(C98,'1C'!W:W,'1C'!L:L,"",0)),"")</f>
        <v>CAPSLAB-Looney Tunes</v>
      </c>
      <c r="H98" s="43" t="str">
        <f>IF(A98&lt;&gt;"",_xlfn.XLOOKUP(A98,'1C'!A:A,'1C'!M:M,_xlfn.XLOOKUP(C98,'1C'!W:W,'1C'!M:M,"",0),0))</f>
        <v>всесезон</v>
      </c>
      <c r="J98" s="43" t="str">
        <f>'1C'!$AJ$1</f>
        <v>Capslab</v>
      </c>
      <c r="K98" s="98" t="s">
        <v>1086</v>
      </c>
      <c r="L98" s="151" t="str">
        <f>IF(K98&lt;&gt;"",IFERROR(VLOOKUP(A98,'1C'!A:X,8,0),IFERROR(VLOOKUP(K98,Colors!D:E,2,0),"")),"")</f>
        <v>темно-синий</v>
      </c>
      <c r="M98" s="154" t="str">
        <f>IF(K98&lt;&gt;"",_xlfn.XLOOKUP(A98,'1C'!A:A,'1C'!R:R,"",0),"")</f>
        <v>синий</v>
      </c>
      <c r="N98" s="62"/>
      <c r="O98" s="56" t="str">
        <f>_xlfn.LET(_xlpm.RES,IF($A98&lt;&gt;"",_xlfn.XLOOKUP($A98,'1C'!$A:$A,'1C'!T:T,"",0),""),IF(_xlpm.RES=0,"",_xlpm.RES))</f>
        <v>COMICS</v>
      </c>
      <c r="P98" s="56" t="str">
        <f>_xlfn.LET(_xlpm.RES,IF($A98&lt;&gt;"",_xlfn.XLOOKUP($A98,'1C'!$A:$A,'1C'!U:U,"",0),""),IF(_xlpm.RES=0,"",_xlpm.RES))</f>
        <v>Looney Tunes</v>
      </c>
      <c r="Q98" s="155" t="str">
        <f>IF(A98&lt;&gt;"",_xlfn.XLOOKUP(A98,'1C'!A:A,'1C'!I:I,_xlfn.XLOOKUP(C98,'1C'!W:W,'1C'!I:I,"",0),0),"")</f>
        <v>50% хлопок - 50% полиэстер</v>
      </c>
      <c r="R98" s="64"/>
      <c r="S98" s="56" t="str">
        <f>_xlfn.LET(_xlpm.RES,IF(A98&lt;&gt;"",_xlfn.XLOOKUP(A98,'1C'!A:A,'1C'!N:N,_xlfn.XLOOKUP(C98,'1C'!W:W,'1C'!N:N,"",0),0),""),IF(_xlpm.RES=0,"",_xlpm.RES))</f>
        <v>хлопковые</v>
      </c>
      <c r="T98" s="58" t="s">
        <v>15</v>
      </c>
      <c r="U98" s="59" t="str">
        <f>IF(A98&lt;&gt;"",_xlfn.XLOOKUP(A98,'1C'!A:A,'1C'!K:K,_xlfn.XLOOKUP(C98,'1C'!W:W,'1C'!K:K,"",0),0),"")</f>
        <v>Унисекс</v>
      </c>
      <c r="V98" s="58">
        <v>24</v>
      </c>
      <c r="Y98" s="58"/>
      <c r="AA98" s="58"/>
      <c r="AC98" s="58"/>
      <c r="AE98" s="58"/>
      <c r="AG98" s="58"/>
      <c r="AT98" s="59">
        <f t="shared" si="1"/>
        <v>24</v>
      </c>
      <c r="AU98" s="154" t="str">
        <f>IF(A98&lt;&gt;"",_xlfn.XLOOKUP(_xlfn.XLOOKUP(A98,'1C'!A:A,'1C'!O:O,_xlfn.XLOOKUP(C98,'1C'!W:W,'1C'!O:O,"",0),0),Settings!N:N,Settings!O:O,"",0),"")</f>
        <v>CN</v>
      </c>
      <c r="AV98" s="56" t="str">
        <f t="shared" ca="1" si="29"/>
        <v>TEXTISS S.A.S; Zone d.Activite de l.Etang, 26780 Chateauneuf Du Rhone, France</v>
      </c>
      <c r="AW98" s="43" t="str">
        <f t="shared" ca="1" si="30"/>
        <v>Китай</v>
      </c>
      <c r="AX98" s="74">
        <f t="shared" si="31"/>
        <v>0.1</v>
      </c>
      <c r="AY98" s="43">
        <f t="shared" si="32"/>
        <v>0.15000000000000002</v>
      </c>
      <c r="AZ98" s="43">
        <f t="shared" si="33"/>
        <v>2.4000000000000004</v>
      </c>
      <c r="BA98" s="43">
        <f t="shared" si="34"/>
        <v>3.6000000000000005</v>
      </c>
      <c r="BC98" s="152" t="str">
        <f t="shared" si="35"/>
        <v>Требуются кол-во и цена</v>
      </c>
      <c r="BD98" s="45">
        <f>IF(A98&lt;&gt;"",IF(_xlfn.XLOOKUP(A98,'1C'!A:A,'1C'!A:A,0,0)&gt;0,1,0),"")</f>
        <v>1</v>
      </c>
      <c r="BE98" s="153">
        <f>IF(C98&lt;&gt;"",IF(_xlfn.XLOOKUP(TEXT(C98,"###"),'1C'!W:W,'1C'!D:D,0,0)&gt;0,0,1),"")</f>
        <v>0</v>
      </c>
      <c r="BF98" s="72">
        <f t="shared" si="36"/>
        <v>0</v>
      </c>
    </row>
    <row r="99" spans="1:58" ht="144" customHeight="1">
      <c r="A99" s="43" t="str">
        <f t="shared" ref="A99:A115" si="37">IF(C99&amp;K99&lt;&gt;"",C99&amp;K99,"")</f>
        <v>CL/LOO/1/COY2brown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88-184-14</v>
      </c>
      <c r="C99" s="145" t="s">
        <v>938</v>
      </c>
      <c r="D99" s="43" t="str">
        <f>IF(A99&lt;&gt;"",_xlfn.XLOOKUP(C99,'1C'!W:W,'1C'!X:X,"",0),"")</f>
        <v>Looney Tunes Wile E. Coyote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 с сеточкой</v>
      </c>
      <c r="G99" s="56" t="str">
        <f>IF(C99&lt;&gt;"",IF(BD99&gt;0,_xlfn.XLOOKUP(A99,'1C'!A:A,'1C'!L:L,"",0),_xlfn.XLOOKUP(C99,'1C'!W:W,'1C'!L:L,"",0)),"")</f>
        <v>CAPSLAB-Looney Tunes</v>
      </c>
      <c r="H99" s="43" t="str">
        <f>IF(A99&lt;&gt;"",_xlfn.XLOOKUP(A99,'1C'!A:A,'1C'!M:M,_xlfn.XLOOKUP(C99,'1C'!W:W,'1C'!M:M,"",0),0))</f>
        <v>всесезон</v>
      </c>
      <c r="J99" s="43" t="str">
        <f>'1C'!$AJ$1</f>
        <v>Capslab</v>
      </c>
      <c r="K99" s="98" t="s">
        <v>1390</v>
      </c>
      <c r="L99" s="151" t="str">
        <f>IF(K99&lt;&gt;"",IFERROR(VLOOKUP(A99,'1C'!A:X,8,0),IFERROR(VLOOKUP(K99,Colors!D:E,2,0),"")),"")</f>
        <v>коричневый</v>
      </c>
      <c r="M99" s="154" t="str">
        <f>IF(K99&lt;&gt;"",_xlfn.XLOOKUP(A99,'1C'!A:A,'1C'!R:R,"",0),"")</f>
        <v>коричневый</v>
      </c>
      <c r="N99" s="62"/>
      <c r="O99" s="56" t="str">
        <f>_xlfn.LET(_xlpm.RES,IF($A99&lt;&gt;"",_xlfn.XLOOKUP($A99,'1C'!$A:$A,'1C'!T:T,"",0),""),IF(_xlpm.RES=0,"",_xlpm.RES))</f>
        <v>COMICS</v>
      </c>
      <c r="P99" s="56" t="str">
        <f>_xlfn.LET(_xlpm.RES,IF($A99&lt;&gt;"",_xlfn.XLOOKUP($A99,'1C'!$A:$A,'1C'!U:U,"",0),""),IF(_xlpm.RES=0,"",_xlpm.RES))</f>
        <v>Looney Tunes</v>
      </c>
      <c r="Q99" s="155" t="str">
        <f>IF(A99&lt;&gt;"",_xlfn.XLOOKUP(A99,'1C'!A:A,'1C'!I:I,_xlfn.XLOOKUP(C99,'1C'!W:W,'1C'!I:I,"",0),0),"")</f>
        <v>50% хлопок - 50% полиэстер</v>
      </c>
      <c r="R99" s="64"/>
      <c r="S99" s="56" t="str">
        <f>_xlfn.LET(_xlpm.RES,IF(A99&lt;&gt;"",_xlfn.XLOOKUP(A99,'1C'!A:A,'1C'!N:N,_xlfn.XLOOKUP(C99,'1C'!W:W,'1C'!N:N,"",0),0),""),IF(_xlpm.RES=0,"",_xlpm.RES))</f>
        <v>хлопковые</v>
      </c>
      <c r="T99" s="58" t="s">
        <v>15</v>
      </c>
      <c r="U99" s="59" t="str">
        <f>IF(A99&lt;&gt;"",_xlfn.XLOOKUP(A99,'1C'!A:A,'1C'!K:K,_xlfn.XLOOKUP(C99,'1C'!W:W,'1C'!K:K,"",0),0),"")</f>
        <v>Унисекс</v>
      </c>
      <c r="V99" s="58">
        <v>72</v>
      </c>
      <c r="Y99" s="58"/>
      <c r="AA99" s="58"/>
      <c r="AC99" s="58"/>
      <c r="AE99" s="58"/>
      <c r="AG99" s="58"/>
      <c r="AT99" s="59">
        <f t="shared" si="1"/>
        <v>72</v>
      </c>
      <c r="AU99" s="154" t="str">
        <f>IF(A99&lt;&gt;"",_xlfn.XLOOKUP(_xlfn.XLOOKUP(A99,'1C'!A:A,'1C'!O:O,_xlfn.XLOOKUP(C99,'1C'!W:W,'1C'!O:O,"",0),0),Settings!N:N,Settings!O:O,"",0),"")</f>
        <v>CN</v>
      </c>
      <c r="AV99" s="56" t="str">
        <f t="shared" ref="AV99:AV115" ca="1" si="38">IF(AU99&lt;&gt;"",VLOOKUP(AU99,INDIRECT(SUBSTITUTE($J99," ","")&amp;"Manufactures"),3,0),"Требуется код страны")</f>
        <v>TEXTISS S.A.S; Zone d.Activite de l.Etang, 26780 Chateauneuf Du Rhone, France</v>
      </c>
      <c r="AW99" s="43" t="str">
        <f t="shared" ref="AW99:AW115" ca="1" si="39">IF(AU99&lt;&gt;"",VLOOKUP(AU99,INDIRECT(SUBSTITUTE($J99," ","")&amp;"Manufactures"),2,0),"Требуется код страны")</f>
        <v>Китай</v>
      </c>
      <c r="AX99" s="74">
        <f t="shared" ref="AX99:AX115" si="40">0.05+0.05</f>
        <v>0.1</v>
      </c>
      <c r="AY99" s="43">
        <f t="shared" ref="AY99:AY115" si="41">IF(AX99&lt;&gt;"",AX99*1.5,"Требуется нетто")</f>
        <v>0.15000000000000002</v>
      </c>
      <c r="AZ99" s="43">
        <f t="shared" ref="AZ99:AZ115" si="42">+IF(AX99&lt;&gt;"",IFERROR(AT99*AX99,"Требуются кол-во и нетто"),"Требуются кол-во и нетто")</f>
        <v>7.2</v>
      </c>
      <c r="BA99" s="43">
        <f t="shared" ref="BA99:BA115" si="43">IF(AY99&lt;&gt;"",IFERROR(AT99*AY99,"Требуются кол-во и брутто"),"Требуются кол-во и брутто")</f>
        <v>10.8</v>
      </c>
      <c r="BC99" s="152" t="str">
        <f t="shared" ref="BC99:BC115" si="44">+IF(BB99&lt;&gt;0,IFERROR(AT99*BB99,"Требуются кол-во и цена"),"Требуются кол-во и цена")</f>
        <v>Требуются кол-во и цена</v>
      </c>
      <c r="BD99" s="45">
        <f>IF(A99&lt;&gt;"",IF(_xlfn.XLOOKUP(A99,'1C'!A:A,'1C'!A:A,0,0)&gt;0,1,0),"")</f>
        <v>1</v>
      </c>
      <c r="BE99" s="153">
        <f>IF(C99&lt;&gt;"",IF(_xlfn.XLOOKUP(TEXT(C99,"###"),'1C'!W:W,'1C'!D:D,0,0)&gt;0,0,1),"")</f>
        <v>0</v>
      </c>
      <c r="BF99" s="72">
        <f t="shared" ref="BF99:BF115" si="45">IFERROR(IF(BE99,"-",IFERROR(IF(BD99&gt;0,0,1),"")),"")</f>
        <v>0</v>
      </c>
    </row>
    <row r="100" spans="1:58" ht="103.15" customHeight="1">
      <c r="A100" s="43" t="str">
        <f t="shared" si="37"/>
        <v>CL/LOO/1/DAF4camou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88-243-03</v>
      </c>
      <c r="C100" s="145" t="s">
        <v>939</v>
      </c>
      <c r="D100" s="43" t="str">
        <f>IF(A100&lt;&gt;"",_xlfn.XLOOKUP(C100,'1C'!W:W,'1C'!X:X,"",0),"")</f>
        <v>Looney Tunes Daffy Duck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 с сеточкой</v>
      </c>
      <c r="G100" s="56" t="str">
        <f>IF(C100&lt;&gt;"",IF(BD100&gt;0,_xlfn.XLOOKUP(A100,'1C'!A:A,'1C'!L:L,"",0),_xlfn.XLOOKUP(C100,'1C'!W:W,'1C'!L:L,"",0)),"")</f>
        <v>CAPSLAB-Looney Tunes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Capslab</v>
      </c>
      <c r="K100" s="98" t="s">
        <v>1787</v>
      </c>
      <c r="L100" s="151" t="str">
        <f>IF(K100&lt;&gt;"",IFERROR(VLOOKUP(A100,'1C'!A:X,8,0),IFERROR(VLOOKUP(K100,Colors!D:E,2,0),"")),"")</f>
        <v>оливковый</v>
      </c>
      <c r="M100" s="154" t="str">
        <f>IF(K100&lt;&gt;"",_xlfn.XLOOKUP(A100,'1C'!A:A,'1C'!R:R,"",0),"")</f>
        <v>оливковый</v>
      </c>
      <c r="N100" s="62"/>
      <c r="O100" s="56" t="str">
        <f>_xlfn.LET(_xlpm.RES,IF($A100&lt;&gt;"",_xlfn.XLOOKUP($A100,'1C'!$A:$A,'1C'!T:T,"",0),""),IF(_xlpm.RES=0,"",_xlpm.RES))</f>
        <v>COMICS</v>
      </c>
      <c r="P100" s="56" t="str">
        <f>_xlfn.LET(_xlpm.RES,IF($A100&lt;&gt;"",_xlfn.XLOOKUP($A100,'1C'!$A:$A,'1C'!U:U,"",0),""),IF(_xlpm.RES=0,"",_xlpm.RES))</f>
        <v>Looney Tunes</v>
      </c>
      <c r="Q100" s="155" t="str">
        <f>IF(A100&lt;&gt;"",_xlfn.XLOOKUP(A100,'1C'!A:A,'1C'!I:I,_xlfn.XLOOKUP(C100,'1C'!W:W,'1C'!I:I,"",0),0),"")</f>
        <v>50% хлопок - 50% полиэстер</v>
      </c>
      <c r="R100" s="64"/>
      <c r="S100" s="56" t="str">
        <f>_xlfn.LET(_xlpm.RES,IF(A100&lt;&gt;"",_xlfn.XLOOKUP(A100,'1C'!A:A,'1C'!N:N,_xlfn.XLOOKUP(C100,'1C'!W:W,'1C'!N:N,"",0),0),""),IF(_xlpm.RES=0,"",_xlpm.RES))</f>
        <v>хлопковые</v>
      </c>
      <c r="T100" s="58" t="s">
        <v>15</v>
      </c>
      <c r="U100" s="59" t="str">
        <f>IF(A100&lt;&gt;"",_xlfn.XLOOKUP(A100,'1C'!A:A,'1C'!K:K,_xlfn.XLOOKUP(C100,'1C'!W:W,'1C'!K:K,"",0),0),"")</f>
        <v>Унисекс</v>
      </c>
      <c r="V100" s="58">
        <v>96</v>
      </c>
      <c r="Y100" s="58"/>
      <c r="AA100" s="58"/>
      <c r="AC100" s="58"/>
      <c r="AE100" s="58"/>
      <c r="AG100" s="58"/>
      <c r="AT100" s="59">
        <f t="shared" si="1"/>
        <v>96</v>
      </c>
      <c r="AU100" s="154" t="str">
        <f>IF(A100&lt;&gt;"",_xlfn.XLOOKUP(_xlfn.XLOOKUP(A100,'1C'!A:A,'1C'!O:O,_xlfn.XLOOKUP(C100,'1C'!W:W,'1C'!O:O,"",0),0),Settings!N:N,Settings!O:O,"",0),"")</f>
        <v>CN</v>
      </c>
      <c r="AV100" s="56" t="str">
        <f t="shared" ca="1" si="38"/>
        <v>TEXTISS S.A.S; Zone d.Activite de l.Etang, 26780 Chateauneuf Du Rhone, France</v>
      </c>
      <c r="AW100" s="43" t="str">
        <f t="shared" ca="1" si="39"/>
        <v>Китай</v>
      </c>
      <c r="AX100" s="74">
        <f t="shared" si="40"/>
        <v>0.1</v>
      </c>
      <c r="AY100" s="43">
        <f t="shared" si="41"/>
        <v>0.15000000000000002</v>
      </c>
      <c r="AZ100" s="43">
        <f t="shared" si="42"/>
        <v>9.6000000000000014</v>
      </c>
      <c r="BA100" s="43">
        <f t="shared" si="43"/>
        <v>14.400000000000002</v>
      </c>
      <c r="BC100" s="152" t="str">
        <f t="shared" si="44"/>
        <v>Требуются кол-во и цена</v>
      </c>
      <c r="BD100" s="45">
        <f>IF(A100&lt;&gt;"",IF(_xlfn.XLOOKUP(A100,'1C'!A:A,'1C'!A:A,0,0)&gt;0,1,0),"")</f>
        <v>1</v>
      </c>
      <c r="BE100" s="153">
        <f>IF(C100&lt;&gt;"",IF(_xlfn.XLOOKUP(TEXT(C100,"###"),'1C'!W:W,'1C'!D:D,0,0)&gt;0,0,1),"")</f>
        <v>0</v>
      </c>
      <c r="BF100" s="72">
        <f t="shared" si="45"/>
        <v>0</v>
      </c>
    </row>
    <row r="101" spans="1:58" ht="144" customHeight="1">
      <c r="A101" s="43" t="str">
        <f t="shared" si="37"/>
        <v>CL/LOO/1/TAZ2brown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88-247-14</v>
      </c>
      <c r="C101" s="145" t="s">
        <v>941</v>
      </c>
      <c r="D101" s="43" t="str">
        <f>IF(A101&lt;&gt;"",_xlfn.XLOOKUP(C101,'1C'!W:W,'1C'!X:X,"",0),"")</f>
        <v xml:space="preserve"> Looney Tunes Taz</v>
      </c>
      <c r="E101" s="43" t="str">
        <f>IF(F101&lt;&gt;"",IFERROR(VLOOKUP(F101,Категории!A:B,2,0),""),"Требуется категория")</f>
        <v>Бейсболки</v>
      </c>
      <c r="F101" s="43" t="str">
        <f>IF(A101&lt;&gt;"",IF(BD101&gt;0,_xlfn.XLOOKUP(A101,'1C'!A:A,'1C'!J:J,"",0),_xlfn.XLOOKUP(C101,'1C'!W:W,'1C'!J:J,"",0)),"")</f>
        <v>Бейсболка с сеточкой</v>
      </c>
      <c r="G101" s="56" t="str">
        <f>IF(C101&lt;&gt;"",IF(BD101&gt;0,_xlfn.XLOOKUP(A101,'1C'!A:A,'1C'!L:L,"",0),_xlfn.XLOOKUP(C101,'1C'!W:W,'1C'!L:L,"",0)),"")</f>
        <v>CAPSLAB-Looney Tunes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Capslab</v>
      </c>
      <c r="K101" s="98" t="s">
        <v>1390</v>
      </c>
      <c r="L101" s="151" t="str">
        <f>IF(K101&lt;&gt;"",IFERROR(VLOOKUP(A101,'1C'!A:X,8,0),IFERROR(VLOOKUP(K101,Colors!D:E,2,0),"")),"")</f>
        <v>коричневый</v>
      </c>
      <c r="M101" s="154" t="str">
        <f>IF(K101&lt;&gt;"",_xlfn.XLOOKUP(A101,'1C'!A:A,'1C'!R:R,"",0),"")</f>
        <v>коричневый</v>
      </c>
      <c r="N101" s="62"/>
      <c r="O101" s="56" t="str">
        <f>_xlfn.LET(_xlpm.RES,IF($A101&lt;&gt;"",_xlfn.XLOOKUP($A101,'1C'!$A:$A,'1C'!T:T,"",0),""),IF(_xlpm.RES=0,"",_xlpm.RES))</f>
        <v>COMICS</v>
      </c>
      <c r="P101" s="56" t="str">
        <f>_xlfn.LET(_xlpm.RES,IF($A101&lt;&gt;"",_xlfn.XLOOKUP($A101,'1C'!$A:$A,'1C'!U:U,"",0),""),IF(_xlpm.RES=0,"",_xlpm.RES))</f>
        <v>Looney Tunes</v>
      </c>
      <c r="Q101" s="155" t="str">
        <f>IF(A101&lt;&gt;"",_xlfn.XLOOKUP(A101,'1C'!A:A,'1C'!I:I,_xlfn.XLOOKUP(C101,'1C'!W:W,'1C'!I:I,"",0),0),"")</f>
        <v>50% хлопок - 50% полиэстер</v>
      </c>
      <c r="R101" s="64"/>
      <c r="S101" s="56" t="str">
        <f>_xlfn.LET(_xlpm.RES,IF(A101&lt;&gt;"",_xlfn.XLOOKUP(A101,'1C'!A:A,'1C'!N:N,_xlfn.XLOOKUP(C101,'1C'!W:W,'1C'!N:N,"",0),0),""),IF(_xlpm.RES=0,"",_xlpm.RES))</f>
        <v>хлопковые</v>
      </c>
      <c r="T101" s="58" t="s">
        <v>15</v>
      </c>
      <c r="U101" s="59" t="str">
        <f>IF(A101&lt;&gt;"",_xlfn.XLOOKUP(A101,'1C'!A:A,'1C'!K:K,_xlfn.XLOOKUP(C101,'1C'!W:W,'1C'!K:K,"",0),0),"")</f>
        <v>Унисекс</v>
      </c>
      <c r="V101" s="58">
        <v>18</v>
      </c>
      <c r="Y101" s="58"/>
      <c r="AA101" s="58"/>
      <c r="AC101" s="58"/>
      <c r="AE101" s="58"/>
      <c r="AG101" s="58"/>
      <c r="AT101" s="59">
        <f t="shared" si="1"/>
        <v>18</v>
      </c>
      <c r="AU101" s="154" t="str">
        <f>IF(A101&lt;&gt;"",_xlfn.XLOOKUP(_xlfn.XLOOKUP(A101,'1C'!A:A,'1C'!O:O,_xlfn.XLOOKUP(C101,'1C'!W:W,'1C'!O:O,"",0),0),Settings!N:N,Settings!O:O,"",0),"")</f>
        <v>CN</v>
      </c>
      <c r="AV101" s="56" t="str">
        <f t="shared" ca="1" si="38"/>
        <v>TEXTISS S.A.S; Zone d.Activite de l.Etang, 26780 Chateauneuf Du Rhone, France</v>
      </c>
      <c r="AW101" s="43" t="str">
        <f t="shared" ca="1" si="39"/>
        <v>Китай</v>
      </c>
      <c r="AX101" s="74">
        <f t="shared" si="40"/>
        <v>0.1</v>
      </c>
      <c r="AY101" s="43">
        <f t="shared" si="41"/>
        <v>0.15000000000000002</v>
      </c>
      <c r="AZ101" s="43">
        <f t="shared" si="42"/>
        <v>1.8</v>
      </c>
      <c r="BA101" s="43">
        <f t="shared" si="43"/>
        <v>2.7</v>
      </c>
      <c r="BC101" s="152" t="str">
        <f t="shared" si="44"/>
        <v>Требуются кол-во и цена</v>
      </c>
      <c r="BD101" s="45">
        <f>IF(A101&lt;&gt;"",IF(_xlfn.XLOOKUP(A101,'1C'!A:A,'1C'!A:A,0,0)&gt;0,1,0),"")</f>
        <v>1</v>
      </c>
      <c r="BE101" s="153">
        <f>IF(C101&lt;&gt;"",IF(_xlfn.XLOOKUP(TEXT(C101,"###"),'1C'!W:W,'1C'!D:D,0,0)&gt;0,0,1),"")</f>
        <v>0</v>
      </c>
      <c r="BF101" s="72">
        <f t="shared" si="45"/>
        <v>0</v>
      </c>
    </row>
    <row r="102" spans="1:58" ht="144" customHeight="1">
      <c r="A102" s="43" t="str">
        <f t="shared" si="37"/>
        <v>CL/LOO/1/TAZ3navy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88-188-16</v>
      </c>
      <c r="C102" s="145" t="s">
        <v>942</v>
      </c>
      <c r="D102" s="43" t="str">
        <f>IF(A102&lt;&gt;"",_xlfn.XLOOKUP(C102,'1C'!W:W,'1C'!X:X,"",0),"")</f>
        <v>Looney Tunes Taz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CAPSLAB-Looney Tunes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Capslab</v>
      </c>
      <c r="K102" s="98" t="s">
        <v>1086</v>
      </c>
      <c r="L102" s="150" t="str">
        <f>IF(K102&lt;&gt;"",IFERROR(VLOOKUP(A102,'1C'!A:X,8,0),IFERROR(VLOOKUP(K102,Colors!D:E,2,0),"")),"")</f>
        <v>черный</v>
      </c>
      <c r="M102" s="154" t="str">
        <f>IF(K102&lt;&gt;"",_xlfn.XLOOKUP(A102,'1C'!A:A,'1C'!R:R,"",0),"")</f>
        <v>черный</v>
      </c>
      <c r="N102" s="62"/>
      <c r="O102" s="56" t="str">
        <f>_xlfn.LET(_xlpm.RES,IF($A102&lt;&gt;"",_xlfn.XLOOKUP($A102,'1C'!$A:$A,'1C'!T:T,"",0),""),IF(_xlpm.RES=0,"",_xlpm.RES))</f>
        <v>COMICS</v>
      </c>
      <c r="P102" s="56" t="str">
        <f>_xlfn.LET(_xlpm.RES,IF($A102&lt;&gt;"",_xlfn.XLOOKUP($A102,'1C'!$A:$A,'1C'!U:U,"",0),""),IF(_xlpm.RES=0,"",_xlpm.RES))</f>
        <v>Looney Tunes</v>
      </c>
      <c r="Q102" s="155" t="str">
        <f>IF(A102&lt;&gt;"",_xlfn.XLOOKUP(A102,'1C'!A:A,'1C'!I:I,_xlfn.XLOOKUP(C102,'1C'!W:W,'1C'!I:I,"",0),0),"")</f>
        <v>50% хлопок - 50% полиэстер</v>
      </c>
      <c r="R102" s="64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Унисекс</v>
      </c>
      <c r="V102" s="58">
        <v>120</v>
      </c>
      <c r="Y102" s="58"/>
      <c r="AA102" s="58"/>
      <c r="AC102" s="58"/>
      <c r="AE102" s="58"/>
      <c r="AG102" s="58"/>
      <c r="AT102" s="59">
        <f t="shared" si="1"/>
        <v>120</v>
      </c>
      <c r="AU102" s="154" t="str">
        <f>IF(A102&lt;&gt;"",_xlfn.XLOOKUP(_xlfn.XLOOKUP(A102,'1C'!A:A,'1C'!O:O,_xlfn.XLOOKUP(C102,'1C'!W:W,'1C'!O:O,"",0),0),Settings!N:N,Settings!O:O,"",0),"")</f>
        <v>CN</v>
      </c>
      <c r="AV102" s="56" t="str">
        <f t="shared" ca="1" si="38"/>
        <v>TEXTISS S.A.S; Zone d.Activite de l.Etang, 26780 Chateauneuf Du Rhone, France</v>
      </c>
      <c r="AW102" s="43" t="str">
        <f t="shared" ca="1" si="39"/>
        <v>Китай</v>
      </c>
      <c r="AX102" s="74">
        <f t="shared" si="40"/>
        <v>0.1</v>
      </c>
      <c r="AY102" s="43">
        <f t="shared" si="41"/>
        <v>0.15000000000000002</v>
      </c>
      <c r="AZ102" s="43">
        <f t="shared" si="42"/>
        <v>12</v>
      </c>
      <c r="BA102" s="43">
        <f t="shared" si="43"/>
        <v>18.000000000000004</v>
      </c>
      <c r="BC102" s="152" t="str">
        <f t="shared" si="44"/>
        <v>Требуются кол-во и цена</v>
      </c>
      <c r="BD102" s="45">
        <f>IF(A102&lt;&gt;"",IF(_xlfn.XLOOKUP(A102,'1C'!A:A,'1C'!A:A,0,0)&gt;0,1,0),"")</f>
        <v>1</v>
      </c>
      <c r="BE102" s="153">
        <f>IF(C102&lt;&gt;"",IF(_xlfn.XLOOKUP(TEXT(C102,"###"),'1C'!W:W,'1C'!D:D,0,0)&gt;0,0,1),"")</f>
        <v>0</v>
      </c>
      <c r="BF102" s="72">
        <f t="shared" si="45"/>
        <v>0</v>
      </c>
    </row>
    <row r="103" spans="1:58" ht="144" customHeight="1">
      <c r="A103" s="43" t="str">
        <f t="shared" si="37"/>
        <v>CL/LOO/TAG/1/BUGblack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88-190-09</v>
      </c>
      <c r="C103" s="145" t="s">
        <v>943</v>
      </c>
      <c r="D103" s="43" t="str">
        <f>IF(A103&lt;&gt;"",_xlfn.XLOOKUP(C103,'1C'!W:W,'1C'!X:X,"",0),"")</f>
        <v>Looney Tunes Bugs Bunny</v>
      </c>
      <c r="E103" s="43" t="str">
        <f>IF(F103&lt;&gt;"",IFERROR(VLOOKUP(F103,Категории!A:B,2,0),""),"Требуется категория")</f>
        <v>Бейсболки</v>
      </c>
      <c r="F103" s="43" t="str">
        <f>IF(A103&lt;&gt;"",IF(BD103&gt;0,_xlfn.XLOOKUP(A103,'1C'!A:A,'1C'!J:J,"",0),_xlfn.XLOOKUP(C103,'1C'!W:W,'1C'!J:J,"",0)),"")</f>
        <v>Бейсболка</v>
      </c>
      <c r="G103" s="56" t="str">
        <f>IF(C103&lt;&gt;"",IF(BD103&gt;0,_xlfn.XLOOKUP(A103,'1C'!A:A,'1C'!L:L,"",0),_xlfn.XLOOKUP(C103,'1C'!W:W,'1C'!L:L,"",0)),"")</f>
        <v>CAPSLAB-Looney Tunes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Capslab</v>
      </c>
      <c r="K103" s="98" t="s">
        <v>1007</v>
      </c>
      <c r="L103" s="150" t="str">
        <f>IF(K103&lt;&gt;"",IFERROR(VLOOKUP(A103,'1C'!A:X,8,0),IFERROR(VLOOKUP(K103,Colors!D:E,2,0),"")),"")</f>
        <v>черный</v>
      </c>
      <c r="M103" s="154" t="str">
        <f>IF(K103&lt;&gt;"",_xlfn.XLOOKUP(A103,'1C'!A:A,'1C'!R:R,"",0),"")</f>
        <v>черный</v>
      </c>
      <c r="N103" s="62"/>
      <c r="O103" s="56" t="str">
        <f>_xlfn.LET(_xlpm.RES,IF($A103&lt;&gt;"",_xlfn.XLOOKUP($A103,'1C'!$A:$A,'1C'!T:T,"",0),""),IF(_xlpm.RES=0,"",_xlpm.RES))</f>
        <v>COMICS</v>
      </c>
      <c r="P103" s="56" t="str">
        <f>_xlfn.LET(_xlpm.RES,IF($A103&lt;&gt;"",_xlfn.XLOOKUP($A103,'1C'!$A:$A,'1C'!U:U,"",0),""),IF(_xlpm.RES=0,"",_xlpm.RES))</f>
        <v>Looney Tunes</v>
      </c>
      <c r="Q103" s="155" t="str">
        <f>IF(A103&lt;&gt;"",_xlfn.XLOOKUP(A103,'1C'!A:A,'1C'!I:I,_xlfn.XLOOKUP(C103,'1C'!W:W,'1C'!I:I,"",0),0),"")</f>
        <v>100% полиэстер</v>
      </c>
      <c r="R103" s="64"/>
      <c r="S103" s="62"/>
      <c r="T103" s="58" t="s">
        <v>15</v>
      </c>
      <c r="U103" s="59" t="str">
        <f>IF(A103&lt;&gt;"",_xlfn.XLOOKUP(A103,'1C'!A:A,'1C'!K:K,_xlfn.XLOOKUP(C103,'1C'!W:W,'1C'!K:K,"",0),0),"")</f>
        <v>Женский</v>
      </c>
      <c r="V103" s="58">
        <v>48</v>
      </c>
      <c r="Y103" s="58"/>
      <c r="AA103" s="58"/>
      <c r="AC103" s="58"/>
      <c r="AE103" s="58"/>
      <c r="AG103" s="58"/>
      <c r="AT103" s="59">
        <f t="shared" si="1"/>
        <v>48</v>
      </c>
      <c r="AU103" s="154" t="str">
        <f>IF(A103&lt;&gt;"",_xlfn.XLOOKUP(_xlfn.XLOOKUP(A103,'1C'!A:A,'1C'!O:O,_xlfn.XLOOKUP(C103,'1C'!W:W,'1C'!O:O,"",0),0),Settings!N:N,Settings!O:O,"",0),"")</f>
        <v>CN</v>
      </c>
      <c r="AV103" s="56" t="str">
        <f t="shared" ca="1" si="38"/>
        <v>TEXTISS S.A.S; Zone d.Activite de l.Etang, 26780 Chateauneuf Du Rhone, France</v>
      </c>
      <c r="AW103" s="43" t="str">
        <f t="shared" ca="1" si="39"/>
        <v>Китай</v>
      </c>
      <c r="AX103" s="74">
        <f t="shared" si="40"/>
        <v>0.1</v>
      </c>
      <c r="AY103" s="43">
        <f t="shared" si="41"/>
        <v>0.15000000000000002</v>
      </c>
      <c r="AZ103" s="43">
        <f t="shared" si="42"/>
        <v>4.8000000000000007</v>
      </c>
      <c r="BA103" s="43">
        <f t="shared" si="43"/>
        <v>7.2000000000000011</v>
      </c>
      <c r="BC103" s="152" t="str">
        <f t="shared" si="44"/>
        <v>Требуются кол-во и цена</v>
      </c>
      <c r="BD103" s="45">
        <f>IF(A103&lt;&gt;"",IF(_xlfn.XLOOKUP(A103,'1C'!A:A,'1C'!A:A,0,0)&gt;0,1,0),"")</f>
        <v>1</v>
      </c>
      <c r="BE103" s="153">
        <f>IF(C103&lt;&gt;"",IF(_xlfn.XLOOKUP(TEXT(C103,"###"),'1C'!W:W,'1C'!D:D,0,0)&gt;0,0,1),"")</f>
        <v>0</v>
      </c>
      <c r="BF103" s="72">
        <f t="shared" si="45"/>
        <v>0</v>
      </c>
    </row>
    <row r="104" spans="1:58" ht="144" customHeight="1">
      <c r="A104" s="43" t="str">
        <f t="shared" si="37"/>
        <v>CL/LOO/TAG/1/DAFblack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88-191-09</v>
      </c>
      <c r="C104" s="145" t="s">
        <v>944</v>
      </c>
      <c r="D104" s="43" t="str">
        <f>IF(A104&lt;&gt;"",_xlfn.XLOOKUP(C104,'1C'!W:W,'1C'!X:X,"",0),"")</f>
        <v>Looney Tunes Daffy Duck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</v>
      </c>
      <c r="G104" s="56" t="str">
        <f>IF(C104&lt;&gt;"",IF(BD104&gt;0,_xlfn.XLOOKUP(A104,'1C'!A:A,'1C'!L:L,"",0),_xlfn.XLOOKUP(C104,'1C'!W:W,'1C'!L:L,"",0)),"")</f>
        <v>CAPSLAB-Looney Tunes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Capslab</v>
      </c>
      <c r="K104" s="98" t="s">
        <v>1007</v>
      </c>
      <c r="L104" s="150" t="str">
        <f>IF(K104&lt;&gt;"",IFERROR(VLOOKUP(A104,'1C'!A:X,8,0),IFERROR(VLOOKUP(K104,Colors!D:E,2,0),"")),"")</f>
        <v>черный</v>
      </c>
      <c r="M104" s="154" t="str">
        <f>IF(K104&lt;&gt;"",_xlfn.XLOOKUP(A104,'1C'!A:A,'1C'!R:R,"",0),"")</f>
        <v>черный</v>
      </c>
      <c r="N104" s="62"/>
      <c r="O104" s="56" t="str">
        <f>_xlfn.LET(_xlpm.RES,IF($A104&lt;&gt;"",_xlfn.XLOOKUP($A104,'1C'!$A:$A,'1C'!T:T,"",0),""),IF(_xlpm.RES=0,"",_xlpm.RES))</f>
        <v>COMICS</v>
      </c>
      <c r="P104" s="56" t="str">
        <f>_xlfn.LET(_xlpm.RES,IF($A104&lt;&gt;"",_xlfn.XLOOKUP($A104,'1C'!$A:$A,'1C'!U:U,"",0),""),IF(_xlpm.RES=0,"",_xlpm.RES))</f>
        <v>Looney Tunes</v>
      </c>
      <c r="Q104" s="155" t="str">
        <f>IF(A104&lt;&gt;"",_xlfn.XLOOKUP(A104,'1C'!A:A,'1C'!I:I,_xlfn.XLOOKUP(C104,'1C'!W:W,'1C'!I:I,"",0),0),"")</f>
        <v>100% полиэстер</v>
      </c>
      <c r="R104" s="64"/>
      <c r="S104" s="62"/>
      <c r="T104" s="58" t="s">
        <v>15</v>
      </c>
      <c r="U104" s="59" t="str">
        <f>IF(A104&lt;&gt;"",_xlfn.XLOOKUP(A104,'1C'!A:A,'1C'!K:K,_xlfn.XLOOKUP(C104,'1C'!W:W,'1C'!K:K,"",0),0),"")</f>
        <v>Унисекс</v>
      </c>
      <c r="V104" s="58">
        <v>36</v>
      </c>
      <c r="Y104" s="58"/>
      <c r="AA104" s="58"/>
      <c r="AC104" s="58"/>
      <c r="AE104" s="58"/>
      <c r="AG104" s="58"/>
      <c r="AT104" s="59">
        <f t="shared" si="1"/>
        <v>36</v>
      </c>
      <c r="AU104" s="154" t="str">
        <f>IF(A104&lt;&gt;"",_xlfn.XLOOKUP(_xlfn.XLOOKUP(A104,'1C'!A:A,'1C'!O:O,_xlfn.XLOOKUP(C104,'1C'!W:W,'1C'!O:O,"",0),0),Settings!N:N,Settings!O:O,"",0),"")</f>
        <v>CN</v>
      </c>
      <c r="AV104" s="56" t="str">
        <f t="shared" ca="1" si="38"/>
        <v>TEXTISS S.A.S; Zone d.Activite de l.Etang, 26780 Chateauneuf Du Rhone, France</v>
      </c>
      <c r="AW104" s="43" t="str">
        <f t="shared" ca="1" si="39"/>
        <v>Китай</v>
      </c>
      <c r="AX104" s="74">
        <f t="shared" si="40"/>
        <v>0.1</v>
      </c>
      <c r="AY104" s="43">
        <f t="shared" si="41"/>
        <v>0.15000000000000002</v>
      </c>
      <c r="AZ104" s="43">
        <f t="shared" si="42"/>
        <v>3.6</v>
      </c>
      <c r="BA104" s="43">
        <f t="shared" si="43"/>
        <v>5.4</v>
      </c>
      <c r="BC104" s="152" t="str">
        <f t="shared" si="44"/>
        <v>Требуются кол-во и цена</v>
      </c>
      <c r="BD104" s="45">
        <f>IF(A104&lt;&gt;"",IF(_xlfn.XLOOKUP(A104,'1C'!A:A,'1C'!A:A,0,0)&gt;0,1,0),"")</f>
        <v>1</v>
      </c>
      <c r="BE104" s="153">
        <f>IF(C104&lt;&gt;"",IF(_xlfn.XLOOKUP(TEXT(C104,"###"),'1C'!W:W,'1C'!D:D,0,0)&gt;0,0,1),"")</f>
        <v>0</v>
      </c>
      <c r="BF104" s="72">
        <f t="shared" si="45"/>
        <v>0</v>
      </c>
    </row>
    <row r="105" spans="1:58" ht="144" customHeight="1">
      <c r="A105" s="43" t="str">
        <f t="shared" si="37"/>
        <v>CL/LOO3/1/BUG1red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88-201-72</v>
      </c>
      <c r="C105" s="145" t="s">
        <v>946</v>
      </c>
      <c r="D105" s="43" t="str">
        <f>IF(A105&lt;&gt;"",_xlfn.XLOOKUP(C105,'1C'!W:W,'1C'!X:X,"",0),"")</f>
        <v>Looney Tunes Bugs Bunny</v>
      </c>
      <c r="E105" s="43" t="str">
        <f>IF(F105&lt;&gt;"",IFERROR(VLOOKUP(F105,Категории!A:B,2,0),""),"Требуется категория")</f>
        <v>Бейсболки</v>
      </c>
      <c r="F105" s="43" t="str">
        <f>IF(A105&lt;&gt;"",IF(BD105&gt;0,_xlfn.XLOOKUP(A105,'1C'!A:A,'1C'!J:J,"",0),_xlfn.XLOOKUP(C105,'1C'!W:W,'1C'!J:J,"",0)),"")</f>
        <v>Бейсболка с сеточкой</v>
      </c>
      <c r="G105" s="56" t="str">
        <f>IF(C105&lt;&gt;"",IF(BD105&gt;0,_xlfn.XLOOKUP(A105,'1C'!A:A,'1C'!L:L,"",0),_xlfn.XLOOKUP(C105,'1C'!W:W,'1C'!L:L,"",0)),"")</f>
        <v>CAPSLAB-Looney Tunes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Capslab</v>
      </c>
      <c r="K105" s="98" t="s">
        <v>1225</v>
      </c>
      <c r="L105" s="150" t="str">
        <f>IF(K105&lt;&gt;"",IFERROR(VLOOKUP(A105,'1C'!A:X,8,0),IFERROR(VLOOKUP(K105,Colors!D:E,2,0),"")),"")</f>
        <v>красный / черный</v>
      </c>
      <c r="M105" s="154" t="str">
        <f>IF(K105&lt;&gt;"",_xlfn.XLOOKUP(A105,'1C'!A:A,'1C'!R:R,"",0),"")</f>
        <v>красный</v>
      </c>
      <c r="N105" s="62"/>
      <c r="O105" s="56" t="str">
        <f>_xlfn.LET(_xlpm.RES,IF($A105&lt;&gt;"",_xlfn.XLOOKUP($A105,'1C'!$A:$A,'1C'!T:T,"",0),""),IF(_xlpm.RES=0,"",_xlpm.RES))</f>
        <v>COMICS</v>
      </c>
      <c r="P105" s="56" t="str">
        <f>_xlfn.LET(_xlpm.RES,IF($A105&lt;&gt;"",_xlfn.XLOOKUP($A105,'1C'!$A:$A,'1C'!U:U,"",0),""),IF(_xlpm.RES=0,"",_xlpm.RES))</f>
        <v>Looney Tunes</v>
      </c>
      <c r="Q105" s="155" t="str">
        <f>IF(A105&lt;&gt;"",_xlfn.XLOOKUP(A105,'1C'!A:A,'1C'!I:I,_xlfn.XLOOKUP(C105,'1C'!W:W,'1C'!I:I,"",0),0),"")</f>
        <v>60% полиэстер - 40% хлопок</v>
      </c>
      <c r="R105" s="64"/>
      <c r="S105" s="56" t="str">
        <f>_xlfn.LET(_xlpm.RES,IF(A105&lt;&gt;"",_xlfn.XLOOKUP(A105,'1C'!A:A,'1C'!N:N,_xlfn.XLOOKUP(C105,'1C'!W:W,'1C'!N:N,"",0),0),""),IF(_xlpm.RES=0,"",_xlpm.RES))</f>
        <v>хлопковые</v>
      </c>
      <c r="T105" s="58" t="s">
        <v>15</v>
      </c>
      <c r="U105" s="59" t="str">
        <f>IF(A105&lt;&gt;"",_xlfn.XLOOKUP(A105,'1C'!A:A,'1C'!K:K,_xlfn.XLOOKUP(C105,'1C'!W:W,'1C'!K:K,"",0),0),"")</f>
        <v>Унисекс</v>
      </c>
      <c r="V105" s="58">
        <v>60</v>
      </c>
      <c r="Y105" s="58"/>
      <c r="AA105" s="58"/>
      <c r="AC105" s="58"/>
      <c r="AE105" s="58"/>
      <c r="AG105" s="58"/>
      <c r="AT105" s="59">
        <f t="shared" si="1"/>
        <v>60</v>
      </c>
      <c r="AU105" s="154" t="str">
        <f>IF(A105&lt;&gt;"",_xlfn.XLOOKUP(_xlfn.XLOOKUP(A105,'1C'!A:A,'1C'!O:O,_xlfn.XLOOKUP(C105,'1C'!W:W,'1C'!O:O,"",0),0),Settings!N:N,Settings!O:O,"",0),"")</f>
        <v>CN</v>
      </c>
      <c r="AV105" s="56" t="str">
        <f t="shared" ca="1" si="38"/>
        <v>TEXTISS S.A.S; Zone d.Activite de l.Etang, 26780 Chateauneuf Du Rhone, France</v>
      </c>
      <c r="AW105" s="43" t="str">
        <f t="shared" ca="1" si="39"/>
        <v>Китай</v>
      </c>
      <c r="AX105" s="74">
        <f t="shared" si="40"/>
        <v>0.1</v>
      </c>
      <c r="AY105" s="43">
        <f t="shared" si="41"/>
        <v>0.15000000000000002</v>
      </c>
      <c r="AZ105" s="43">
        <f t="shared" si="42"/>
        <v>6</v>
      </c>
      <c r="BA105" s="43">
        <f t="shared" si="43"/>
        <v>9.0000000000000018</v>
      </c>
      <c r="BC105" s="152" t="str">
        <f t="shared" si="44"/>
        <v>Требуются кол-во и цена</v>
      </c>
      <c r="BD105" s="45">
        <f>IF(A105&lt;&gt;"",IF(_xlfn.XLOOKUP(A105,'1C'!A:A,'1C'!A:A,0,0)&gt;0,1,0),"")</f>
        <v>1</v>
      </c>
      <c r="BE105" s="153">
        <f>IF(C105&lt;&gt;"",IF(_xlfn.XLOOKUP(TEXT(C105,"###"),'1C'!W:W,'1C'!D:D,0,0)&gt;0,0,1),"")</f>
        <v>0</v>
      </c>
      <c r="BF105" s="72">
        <f t="shared" si="45"/>
        <v>0</v>
      </c>
    </row>
    <row r="106" spans="1:58" ht="144" customHeight="1">
      <c r="A106" s="43" t="str">
        <f t="shared" si="37"/>
        <v>CL/LOO3/1/CHAblack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88-203-48</v>
      </c>
      <c r="C106" s="145" t="s">
        <v>947</v>
      </c>
      <c r="D106" s="43" t="str">
        <f>IF(A106&lt;&gt;"",_xlfn.XLOOKUP(C106,'1C'!W:W,'1C'!X:X,"",0),"")</f>
        <v>Looney Tunes Foghorn Leghorn</v>
      </c>
      <c r="E106" s="43" t="str">
        <f>IF(F106&lt;&gt;"",IFERROR(VLOOKUP(F106,Категории!A:B,2,0),""),"Требуется категория")</f>
        <v>Бейсболки</v>
      </c>
      <c r="F106" s="43" t="str">
        <f>IF(A106&lt;&gt;"",IF(BD106&gt;0,_xlfn.XLOOKUP(A106,'1C'!A:A,'1C'!J:J,"",0),_xlfn.XLOOKUP(C106,'1C'!W:W,'1C'!J:J,"",0)),"")</f>
        <v>Бейсболка с сеточкой</v>
      </c>
      <c r="G106" s="56" t="str">
        <f>IF(C106&lt;&gt;"",IF(BD106&gt;0,_xlfn.XLOOKUP(A106,'1C'!A:A,'1C'!L:L,"",0),_xlfn.XLOOKUP(C106,'1C'!W:W,'1C'!L:L,"",0)),"")</f>
        <v>CAPSLAB-Looney Tunes</v>
      </c>
      <c r="H106" s="43" t="str">
        <f>IF(A106&lt;&gt;"",_xlfn.XLOOKUP(A106,'1C'!A:A,'1C'!M:M,_xlfn.XLOOKUP(C106,'1C'!W:W,'1C'!M:M,"",0),0))</f>
        <v>всесезон</v>
      </c>
      <c r="J106" s="43" t="str">
        <f>'1C'!$AJ$1</f>
        <v>Capslab</v>
      </c>
      <c r="K106" s="98" t="s">
        <v>1007</v>
      </c>
      <c r="L106" s="151" t="str">
        <f>IF(K106&lt;&gt;"",IFERROR(VLOOKUP(A106,'1C'!A:X,8,0),IFERROR(VLOOKUP(K106,Colors!D:E,2,0),"")),"")</f>
        <v>черный / белый</v>
      </c>
      <c r="M106" s="154" t="str">
        <f>IF(K106&lt;&gt;"",_xlfn.XLOOKUP(A106,'1C'!A:A,'1C'!R:R,"",0),"")</f>
        <v>черный</v>
      </c>
      <c r="N106" s="62"/>
      <c r="O106" s="56" t="str">
        <f>_xlfn.LET(_xlpm.RES,IF($A106&lt;&gt;"",_xlfn.XLOOKUP($A106,'1C'!$A:$A,'1C'!T:T,"",0),""),IF(_xlpm.RES=0,"",_xlpm.RES))</f>
        <v>COMICS</v>
      </c>
      <c r="P106" s="56" t="str">
        <f>_xlfn.LET(_xlpm.RES,IF($A106&lt;&gt;"",_xlfn.XLOOKUP($A106,'1C'!$A:$A,'1C'!U:U,"",0),""),IF(_xlpm.RES=0,"",_xlpm.RES))</f>
        <v>Looney Tunes</v>
      </c>
      <c r="Q106" s="155" t="str">
        <f>IF(A106&lt;&gt;"",_xlfn.XLOOKUP(A106,'1C'!A:A,'1C'!I:I,_xlfn.XLOOKUP(C106,'1C'!W:W,'1C'!I:I,"",0),0),"")</f>
        <v>50% хлопок - 50% полиэстер</v>
      </c>
      <c r="R106" s="64"/>
      <c r="S106" s="56" t="str">
        <f>_xlfn.LET(_xlpm.RES,IF(A106&lt;&gt;"",_xlfn.XLOOKUP(A106,'1C'!A:A,'1C'!N:N,_xlfn.XLOOKUP(C106,'1C'!W:W,'1C'!N:N,"",0),0),""),IF(_xlpm.RES=0,"",_xlpm.RES))</f>
        <v>хлопковые</v>
      </c>
      <c r="T106" s="58" t="s">
        <v>15</v>
      </c>
      <c r="U106" s="59" t="str">
        <f>IF(A106&lt;&gt;"",_xlfn.XLOOKUP(A106,'1C'!A:A,'1C'!K:K,_xlfn.XLOOKUP(C106,'1C'!W:W,'1C'!K:K,"",0),0),"")</f>
        <v>Унисекс</v>
      </c>
      <c r="V106" s="58">
        <v>6</v>
      </c>
      <c r="Y106" s="58"/>
      <c r="AA106" s="58"/>
      <c r="AC106" s="58"/>
      <c r="AE106" s="58"/>
      <c r="AG106" s="58"/>
      <c r="AT106" s="59">
        <f t="shared" si="1"/>
        <v>6</v>
      </c>
      <c r="AU106" s="154" t="str">
        <f>IF(A106&lt;&gt;"",_xlfn.XLOOKUP(_xlfn.XLOOKUP(A106,'1C'!A:A,'1C'!O:O,_xlfn.XLOOKUP(C106,'1C'!W:W,'1C'!O:O,"",0),0),Settings!N:N,Settings!O:O,"",0),"")</f>
        <v>CN</v>
      </c>
      <c r="AV106" s="56" t="str">
        <f t="shared" ca="1" si="38"/>
        <v>TEXTISS S.A.S; Zone d.Activite de l.Etang, 26780 Chateauneuf Du Rhone, France</v>
      </c>
      <c r="AW106" s="43" t="str">
        <f t="shared" ca="1" si="39"/>
        <v>Китай</v>
      </c>
      <c r="AX106" s="74">
        <f t="shared" si="40"/>
        <v>0.1</v>
      </c>
      <c r="AY106" s="43">
        <f t="shared" si="41"/>
        <v>0.15000000000000002</v>
      </c>
      <c r="AZ106" s="43">
        <f t="shared" si="42"/>
        <v>0.60000000000000009</v>
      </c>
      <c r="BA106" s="43">
        <f t="shared" si="43"/>
        <v>0.90000000000000013</v>
      </c>
      <c r="BC106" s="152" t="str">
        <f t="shared" si="44"/>
        <v>Требуются кол-во и цена</v>
      </c>
      <c r="BD106" s="45">
        <f>IF(A106&lt;&gt;"",IF(_xlfn.XLOOKUP(A106,'1C'!A:A,'1C'!A:A,0,0)&gt;0,1,0),"")</f>
        <v>1</v>
      </c>
      <c r="BE106" s="153">
        <f>IF(C106&lt;&gt;"",IF(_xlfn.XLOOKUP(TEXT(C106,"###"),'1C'!W:W,'1C'!D:D,0,0)&gt;0,0,1),"")</f>
        <v>0</v>
      </c>
      <c r="BF106" s="72">
        <f t="shared" si="45"/>
        <v>0</v>
      </c>
    </row>
    <row r="107" spans="1:58" ht="144" customHeight="1">
      <c r="A107" s="43" t="str">
        <f t="shared" si="37"/>
        <v>CL/LOO3/1/DUC1white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88-205-08</v>
      </c>
      <c r="C107" s="145" t="s">
        <v>949</v>
      </c>
      <c r="D107" s="43" t="str">
        <f>IF(A107&lt;&gt;"",_xlfn.XLOOKUP(C107,'1C'!W:W,'1C'!X:X,"",0),"")</f>
        <v>Looney Tunes Daffy Duck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IF(A107&lt;&gt;"",IF(BD107&gt;0,_xlfn.XLOOKUP(A107,'1C'!A:A,'1C'!J:J,"",0),_xlfn.XLOOKUP(C107,'1C'!W:W,'1C'!J:J,"",0)),"")</f>
        <v>Бейсболка с сеточкой</v>
      </c>
      <c r="G107" s="56" t="str">
        <f>IF(C107&lt;&gt;"",IF(BD107&gt;0,_xlfn.XLOOKUP(A107,'1C'!A:A,'1C'!L:L,"",0),_xlfn.XLOOKUP(C107,'1C'!W:W,'1C'!L:L,"",0)),"")</f>
        <v>CAPSLAB-Looney Tunes</v>
      </c>
      <c r="H107" s="43" t="str">
        <f>IF(A107&lt;&gt;"",_xlfn.XLOOKUP(A107,'1C'!A:A,'1C'!M:M,_xlfn.XLOOKUP(C107,'1C'!W:W,'1C'!M:M,"",0),0))</f>
        <v>всесезон</v>
      </c>
      <c r="J107" s="43" t="str">
        <f>'1C'!$AJ$1</f>
        <v>Capslab</v>
      </c>
      <c r="K107" s="98" t="s">
        <v>998</v>
      </c>
      <c r="L107" s="151" t="str">
        <f>IF(K107&lt;&gt;"",IFERROR(VLOOKUP(A107,'1C'!A:X,8,0),IFERROR(VLOOKUP(K107,Colors!D:E,2,0),"")),"")</f>
        <v>кремовый / черный</v>
      </c>
      <c r="M107" s="154" t="str">
        <f>IF(K107&lt;&gt;"",_xlfn.XLOOKUP(A107,'1C'!A:A,'1C'!R:R,"",0),"")</f>
        <v>бежевый</v>
      </c>
      <c r="N107" s="62"/>
      <c r="O107" s="56" t="str">
        <f>_xlfn.LET(_xlpm.RES,IF($A107&lt;&gt;"",_xlfn.XLOOKUP($A107,'1C'!$A:$A,'1C'!T:T,"",0),""),IF(_xlpm.RES=0,"",_xlpm.RES))</f>
        <v>COMICS</v>
      </c>
      <c r="P107" s="56" t="str">
        <f>_xlfn.LET(_xlpm.RES,IF($A107&lt;&gt;"",_xlfn.XLOOKUP($A107,'1C'!$A:$A,'1C'!U:U,"",0),""),IF(_xlpm.RES=0,"",_xlpm.RES))</f>
        <v>Looney Tunes</v>
      </c>
      <c r="Q107" s="155" t="str">
        <f>IF(A107&lt;&gt;"",_xlfn.XLOOKUP(A107,'1C'!A:A,'1C'!I:I,_xlfn.XLOOKUP(C107,'1C'!W:W,'1C'!I:I,"",0),0),"")</f>
        <v>60% полиэстер - 40% хлопок</v>
      </c>
      <c r="R107" s="64"/>
      <c r="S107" s="56" t="str">
        <f>_xlfn.LET(_xlpm.RES,IF(A107&lt;&gt;"",_xlfn.XLOOKUP(A107,'1C'!A:A,'1C'!N:N,_xlfn.XLOOKUP(C107,'1C'!W:W,'1C'!N:N,"",0),0),""),IF(_xlpm.RES=0,"",_xlpm.RES))</f>
        <v>хлопковые</v>
      </c>
      <c r="T107" s="58" t="s">
        <v>15</v>
      </c>
      <c r="U107" s="59" t="str">
        <f>IF(A107&lt;&gt;"",_xlfn.XLOOKUP(A107,'1C'!A:A,'1C'!K:K,_xlfn.XLOOKUP(C107,'1C'!W:W,'1C'!K:K,"",0),0),"")</f>
        <v>Унисекс</v>
      </c>
      <c r="V107" s="58">
        <v>132</v>
      </c>
      <c r="Y107" s="58"/>
      <c r="AA107" s="58"/>
      <c r="AC107" s="58"/>
      <c r="AE107" s="58"/>
      <c r="AG107" s="58"/>
      <c r="AT107" s="59">
        <f t="shared" si="1"/>
        <v>132</v>
      </c>
      <c r="AU107" s="154" t="str">
        <f>IF(A107&lt;&gt;"",_xlfn.XLOOKUP(_xlfn.XLOOKUP(A107,'1C'!A:A,'1C'!O:O,_xlfn.XLOOKUP(C107,'1C'!W:W,'1C'!O:O,"",0),0),Settings!N:N,Settings!O:O,"",0),"")</f>
        <v>CN</v>
      </c>
      <c r="AV107" s="56" t="str">
        <f t="shared" ca="1" si="38"/>
        <v>TEXTISS S.A.S; Zone d.Activite de l.Etang, 26780 Chateauneuf Du Rhone, France</v>
      </c>
      <c r="AW107" s="43" t="str">
        <f t="shared" ca="1" si="39"/>
        <v>Китай</v>
      </c>
      <c r="AX107" s="74">
        <f t="shared" si="40"/>
        <v>0.1</v>
      </c>
      <c r="AY107" s="43">
        <f t="shared" si="41"/>
        <v>0.15000000000000002</v>
      </c>
      <c r="AZ107" s="43">
        <f t="shared" si="42"/>
        <v>13.200000000000001</v>
      </c>
      <c r="BA107" s="43">
        <f t="shared" si="43"/>
        <v>19.800000000000004</v>
      </c>
      <c r="BC107" s="152" t="str">
        <f t="shared" si="44"/>
        <v>Требуются кол-во и цена</v>
      </c>
      <c r="BD107" s="45">
        <f>IF(A107&lt;&gt;"",IF(_xlfn.XLOOKUP(A107,'1C'!A:A,'1C'!A:A,0,0)&gt;0,1,0),"")</f>
        <v>1</v>
      </c>
      <c r="BE107" s="153">
        <f>IF(C107&lt;&gt;"",IF(_xlfn.XLOOKUP(TEXT(C107,"###"),'1C'!W:W,'1C'!D:D,0,0)&gt;0,0,1),"")</f>
        <v>0</v>
      </c>
      <c r="BF107" s="72">
        <f t="shared" si="45"/>
        <v>0</v>
      </c>
    </row>
    <row r="108" spans="1:58" ht="144" customHeight="1">
      <c r="A108" s="43" t="str">
        <f t="shared" si="37"/>
        <v>CL/LOO3/1/RIN1grey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88-251-08</v>
      </c>
      <c r="C108" s="145" t="s">
        <v>950</v>
      </c>
      <c r="D108" s="43" t="str">
        <f>IF(A108&lt;&gt;"",_xlfn.XLOOKUP(C108,'1C'!W:W,'1C'!X:X,"",0),"")</f>
        <v>Looney Tunes Bugs Bunny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IF(A108&lt;&gt;"",IF(BD108&gt;0,_xlfn.XLOOKUP(A108,'1C'!A:A,'1C'!J:J,"",0),_xlfn.XLOOKUP(C108,'1C'!W:W,'1C'!J:J,"",0)),"")</f>
        <v>Бейсболка с сеточкой</v>
      </c>
      <c r="G108" s="56" t="str">
        <f>IF(C108&lt;&gt;"",IF(BD108&gt;0,_xlfn.XLOOKUP(A108,'1C'!A:A,'1C'!L:L,"",0),_xlfn.XLOOKUP(C108,'1C'!W:W,'1C'!L:L,"",0)),"")</f>
        <v>CAPSLAB-Looney Tunes</v>
      </c>
      <c r="H108" s="43" t="str">
        <f>IF(A108&lt;&gt;"",_xlfn.XLOOKUP(A108,'1C'!A:A,'1C'!M:M,_xlfn.XLOOKUP(C108,'1C'!W:W,'1C'!M:M,"",0),0))</f>
        <v>всесезон</v>
      </c>
      <c r="J108" s="43" t="str">
        <f>'1C'!$AJ$1</f>
        <v>Capslab</v>
      </c>
      <c r="K108" s="98" t="s">
        <v>1012</v>
      </c>
      <c r="L108" s="151" t="str">
        <f>IF(K108&lt;&gt;"",IFERROR(VLOOKUP(A108,'1C'!A:X,8,0),IFERROR(VLOOKUP(K108,Colors!D:E,2,0),"")),"")</f>
        <v>серый</v>
      </c>
      <c r="M108" s="154" t="str">
        <f>IF(K108&lt;&gt;"",_xlfn.XLOOKUP(A108,'1C'!A:A,'1C'!R:R,"",0),"")</f>
        <v>серый</v>
      </c>
      <c r="N108" s="62"/>
      <c r="O108" s="56" t="str">
        <f>_xlfn.LET(_xlpm.RES,IF($A108&lt;&gt;"",_xlfn.XLOOKUP($A108,'1C'!$A:$A,'1C'!T:T,"",0),""),IF(_xlpm.RES=0,"",_xlpm.RES))</f>
        <v>COMICS</v>
      </c>
      <c r="P108" s="56" t="str">
        <f>_xlfn.LET(_xlpm.RES,IF($A108&lt;&gt;"",_xlfn.XLOOKUP($A108,'1C'!$A:$A,'1C'!U:U,"",0),""),IF(_xlpm.RES=0,"",_xlpm.RES))</f>
        <v>Looney Tunes</v>
      </c>
      <c r="Q108" s="155" t="str">
        <f>IF(A108&lt;&gt;"",_xlfn.XLOOKUP(A108,'1C'!A:A,'1C'!I:I,_xlfn.XLOOKUP(C108,'1C'!W:W,'1C'!I:I,"",0),0),"")</f>
        <v>50% хлопок - 50% полиэстер</v>
      </c>
      <c r="R108" s="64"/>
      <c r="S108" s="56" t="str">
        <f>_xlfn.LET(_xlpm.RES,IF(A108&lt;&gt;"",_xlfn.XLOOKUP(A108,'1C'!A:A,'1C'!N:N,_xlfn.XLOOKUP(C108,'1C'!W:W,'1C'!N:N,"",0),0),""),IF(_xlpm.RES=0,"",_xlpm.RES))</f>
        <v>хлопковые</v>
      </c>
      <c r="T108" s="58" t="s">
        <v>15</v>
      </c>
      <c r="U108" s="59" t="str">
        <f>IF(A108&lt;&gt;"",_xlfn.XLOOKUP(A108,'1C'!A:A,'1C'!K:K,_xlfn.XLOOKUP(C108,'1C'!W:W,'1C'!K:K,"",0),0),"")</f>
        <v>Унисекс</v>
      </c>
      <c r="V108" s="58">
        <v>72</v>
      </c>
      <c r="Y108" s="58"/>
      <c r="AA108" s="58"/>
      <c r="AC108" s="58"/>
      <c r="AE108" s="58"/>
      <c r="AG108" s="58"/>
      <c r="AT108" s="59">
        <f t="shared" si="1"/>
        <v>72</v>
      </c>
      <c r="AU108" s="154" t="str">
        <f>IF(A108&lt;&gt;"",_xlfn.XLOOKUP(_xlfn.XLOOKUP(A108,'1C'!A:A,'1C'!O:O,_xlfn.XLOOKUP(C108,'1C'!W:W,'1C'!O:O,"",0),0),Settings!N:N,Settings!O:O,"",0),"")</f>
        <v>CN</v>
      </c>
      <c r="AV108" s="56" t="str">
        <f t="shared" ca="1" si="38"/>
        <v>TEXTISS S.A.S; Zone d.Activite de l.Etang, 26780 Chateauneuf Du Rhone, France</v>
      </c>
      <c r="AW108" s="43" t="str">
        <f t="shared" ca="1" si="39"/>
        <v>Китай</v>
      </c>
      <c r="AX108" s="74">
        <f t="shared" si="40"/>
        <v>0.1</v>
      </c>
      <c r="AY108" s="43">
        <f t="shared" si="41"/>
        <v>0.15000000000000002</v>
      </c>
      <c r="AZ108" s="43">
        <f t="shared" si="42"/>
        <v>7.2</v>
      </c>
      <c r="BA108" s="43">
        <f t="shared" si="43"/>
        <v>10.8</v>
      </c>
      <c r="BC108" s="152" t="str">
        <f t="shared" si="44"/>
        <v>Требуются кол-во и цена</v>
      </c>
      <c r="BD108" s="45">
        <f>IF(A108&lt;&gt;"",IF(_xlfn.XLOOKUP(A108,'1C'!A:A,'1C'!A:A,0,0)&gt;0,1,0),"")</f>
        <v>1</v>
      </c>
      <c r="BE108" s="153">
        <f>IF(C108&lt;&gt;"",IF(_xlfn.XLOOKUP(TEXT(C108,"###"),'1C'!W:W,'1C'!D:D,0,0)&gt;0,0,1),"")</f>
        <v>0</v>
      </c>
      <c r="BF108" s="72">
        <f t="shared" si="45"/>
        <v>0</v>
      </c>
    </row>
    <row r="109" spans="1:58" ht="162.75" customHeight="1">
      <c r="A109" s="43" t="str">
        <f t="shared" si="37"/>
        <v>CL/LOO4/1/BON/COY2black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88-270-09</v>
      </c>
      <c r="C109" s="145" t="s">
        <v>951</v>
      </c>
      <c r="D109" s="43" t="str">
        <f>IF(A109&lt;&gt;"",_xlfn.XLOOKUP(C109,'1C'!W:W,'1C'!X:X,"",0),"")</f>
        <v>Looney Tunes Wile E. Coyote</v>
      </c>
      <c r="E109" s="43" t="str">
        <f>IF(F109&lt;&gt;"",IFERROR(VLOOKUP(F109,Категории!A:B,2,0),""),"Требуется категория")</f>
        <v>Шапки</v>
      </c>
      <c r="F109" s="43" t="str">
        <f>IF(A109&lt;&gt;"",IF(BD109&gt;0,_xlfn.XLOOKUP(A109,'1C'!A:A,'1C'!J:J,"",0),_xlfn.XLOOKUP(C109,'1C'!W:W,'1C'!J:J,"",0)),"")</f>
        <v>Шапка вязаная</v>
      </c>
      <c r="G109" s="56" t="str">
        <f>IF(C109&lt;&gt;"",IF(BD109&gt;0,_xlfn.XLOOKUP(A109,'1C'!A:A,'1C'!L:L,"",0),_xlfn.XLOOKUP(C109,'1C'!W:W,'1C'!L:L,"",0)),"")</f>
        <v>CAPSLAB-Looney Tunes</v>
      </c>
      <c r="H109" s="43" t="str">
        <f>IF(A109&lt;&gt;"",_xlfn.XLOOKUP(A109,'1C'!A:A,'1C'!M:M,_xlfn.XLOOKUP(C109,'1C'!W:W,'1C'!M:M,"",0),0))</f>
        <v>зимний</v>
      </c>
      <c r="J109" s="43" t="str">
        <f>'1C'!$AJ$1</f>
        <v>Capslab</v>
      </c>
      <c r="K109" s="98" t="s">
        <v>1007</v>
      </c>
      <c r="L109" s="151" t="str">
        <f>IF(K109&lt;&gt;"",IFERROR(VLOOKUP(A109,'1C'!A:X,8,0),IFERROR(VLOOKUP(K109,Colors!D:E,2,0),"")),"")</f>
        <v>черный</v>
      </c>
      <c r="M109" s="154" t="str">
        <f>IF(K109&lt;&gt;"",_xlfn.XLOOKUP(A109,'1C'!A:A,'1C'!R:R,"",0),"")</f>
        <v>черный</v>
      </c>
      <c r="N109" s="62"/>
      <c r="O109" s="56" t="str">
        <f>_xlfn.LET(_xlpm.RES,IF($A109&lt;&gt;"",_xlfn.XLOOKUP($A109,'1C'!$A:$A,'1C'!T:T,"",0),""),IF(_xlpm.RES=0,"",_xlpm.RES))</f>
        <v>COMICS</v>
      </c>
      <c r="P109" s="56" t="str">
        <f>_xlfn.LET(_xlpm.RES,IF($A109&lt;&gt;"",_xlfn.XLOOKUP($A109,'1C'!$A:$A,'1C'!U:U,"",0),""),IF(_xlpm.RES=0,"",_xlpm.RES))</f>
        <v>Looney Tunes</v>
      </c>
      <c r="Q109" s="155" t="str">
        <f>IF(A109&lt;&gt;"",_xlfn.XLOOKUP(A109,'1C'!A:A,'1C'!I:I,_xlfn.XLOOKUP(C109,'1C'!W:W,'1C'!I:I,"",0),0),"")</f>
        <v>100% акрил</v>
      </c>
      <c r="R109" s="64"/>
      <c r="S109" s="62"/>
      <c r="T109" s="58" t="s">
        <v>15</v>
      </c>
      <c r="U109" s="59" t="str">
        <f>IF(A109&lt;&gt;"",_xlfn.XLOOKUP(A109,'1C'!A:A,'1C'!K:K,_xlfn.XLOOKUP(C109,'1C'!W:W,'1C'!K:K,"",0),0),"")</f>
        <v>Унисекс</v>
      </c>
      <c r="V109" s="58">
        <v>6</v>
      </c>
      <c r="Y109" s="58"/>
      <c r="AA109" s="58"/>
      <c r="AC109" s="58"/>
      <c r="AE109" s="58"/>
      <c r="AG109" s="58"/>
      <c r="AT109" s="59">
        <f t="shared" si="1"/>
        <v>6</v>
      </c>
      <c r="AU109" s="154" t="str">
        <f>IF(A109&lt;&gt;"",_xlfn.XLOOKUP(_xlfn.XLOOKUP(A109,'1C'!A:A,'1C'!O:O,_xlfn.XLOOKUP(C109,'1C'!W:W,'1C'!O:O,"",0),0),Settings!N:N,Settings!O:O,"",0),"")</f>
        <v>CN</v>
      </c>
      <c r="AV109" s="56" t="str">
        <f t="shared" ca="1" si="38"/>
        <v>TEXTISS S.A.S; Zone d.Activite de l.Etang, 26780 Chateauneuf Du Rhone, France</v>
      </c>
      <c r="AW109" s="43" t="str">
        <f t="shared" ca="1" si="39"/>
        <v>Китай</v>
      </c>
      <c r="AX109" s="74">
        <f t="shared" si="40"/>
        <v>0.1</v>
      </c>
      <c r="AY109" s="43">
        <f t="shared" si="41"/>
        <v>0.15000000000000002</v>
      </c>
      <c r="AZ109" s="43">
        <f t="shared" si="42"/>
        <v>0.60000000000000009</v>
      </c>
      <c r="BA109" s="43">
        <f t="shared" si="43"/>
        <v>0.90000000000000013</v>
      </c>
      <c r="BC109" s="152" t="str">
        <f t="shared" si="44"/>
        <v>Требуются кол-во и цена</v>
      </c>
      <c r="BD109" s="45">
        <f>IF(A109&lt;&gt;"",IF(_xlfn.XLOOKUP(A109,'1C'!A:A,'1C'!A:A,0,0)&gt;0,1,0),"")</f>
        <v>1</v>
      </c>
      <c r="BE109" s="153">
        <f>IF(C109&lt;&gt;"",IF(_xlfn.XLOOKUP(TEXT(C109,"###"),'1C'!W:W,'1C'!D:D,0,0)&gt;0,0,1),"")</f>
        <v>0</v>
      </c>
      <c r="BF109" s="72">
        <f t="shared" si="45"/>
        <v>0</v>
      </c>
    </row>
    <row r="110" spans="1:58" ht="144" customHeight="1">
      <c r="A110" s="43" t="str">
        <f t="shared" si="37"/>
        <v>CL/PKM2/3/PIK6black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88-227-09</v>
      </c>
      <c r="C110" s="145" t="s">
        <v>984</v>
      </c>
      <c r="D110" s="43" t="str">
        <f>IF(A110&lt;&gt;"",_xlfn.XLOOKUP(C110,'1C'!W:W,'1C'!X:X,"",0),"")</f>
        <v>Junior Pokemon Pikachu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IF(A110&lt;&gt;"",IF(BD110&gt;0,_xlfn.XLOOKUP(A110,'1C'!A:A,'1C'!J:J,"",0),_xlfn.XLOOKUP(C110,'1C'!W:W,'1C'!J:J,"",0)),"")</f>
        <v>Бейсболка с сеточкой</v>
      </c>
      <c r="G110" s="56" t="str">
        <f>IF(C110&lt;&gt;"",IF(BD110&gt;0,_xlfn.XLOOKUP(A110,'1C'!A:A,'1C'!L:L,"",0),_xlfn.XLOOKUP(C110,'1C'!W:W,'1C'!L:L,"",0)),"")</f>
        <v>CAPSLAB-Pokemon</v>
      </c>
      <c r="H110" s="43" t="str">
        <f>IF(A110&lt;&gt;"",_xlfn.XLOOKUP(A110,'1C'!A:A,'1C'!M:M,_xlfn.XLOOKUP(C110,'1C'!W:W,'1C'!M:M,"",0),0))</f>
        <v>всесезон</v>
      </c>
      <c r="J110" s="43" t="str">
        <f>'1C'!$AJ$1</f>
        <v>Capslab</v>
      </c>
      <c r="K110" s="98" t="s">
        <v>1007</v>
      </c>
      <c r="L110" s="151" t="str">
        <f>IF(K110&lt;&gt;"",IFERROR(VLOOKUP(A110,'1C'!A:X,8,0),IFERROR(VLOOKUP(K110,Colors!D:E,2,0),"")),"")</f>
        <v>черный / желтый</v>
      </c>
      <c r="M110" s="154" t="str">
        <f>IF(K110&lt;&gt;"",_xlfn.XLOOKUP(A110,'1C'!A:A,'1C'!R:R,"",0),"")</f>
        <v>черный</v>
      </c>
      <c r="N110" s="62"/>
      <c r="O110" s="56" t="str">
        <f>_xlfn.LET(_xlpm.RES,IF($A110&lt;&gt;"",_xlfn.XLOOKUP($A110,'1C'!$A:$A,'1C'!T:T,"",0),""),IF(_xlpm.RES=0,"",_xlpm.RES))</f>
        <v>COMICS</v>
      </c>
      <c r="P110" s="56" t="str">
        <f>_xlfn.LET(_xlpm.RES,IF($A110&lt;&gt;"",_xlfn.XLOOKUP($A110,'1C'!$A:$A,'1C'!U:U,"",0),""),IF(_xlpm.RES=0,"",_xlpm.RES))</f>
        <v>Pokemon</v>
      </c>
      <c r="Q110" s="56" t="str">
        <f>IF(A110&lt;&gt;"",_xlfn.XLOOKUP(A110,'1C'!A:A,'1C'!I:I,_xlfn.XLOOKUP(C110,'1C'!W:W,'1C'!I:I,"",0),0),"")</f>
        <v>50% хлопок - 50% полиэстер</v>
      </c>
      <c r="R110" s="64"/>
      <c r="S110" s="56" t="str">
        <f>_xlfn.LET(_xlpm.RES,IF(A110&lt;&gt;"",_xlfn.XLOOKUP(A110,'1C'!A:A,'1C'!N:N,_xlfn.XLOOKUP(C110,'1C'!W:W,'1C'!N:N,"",0),0),""),IF(_xlpm.RES=0,"",_xlpm.RES))</f>
        <v>хлопковые</v>
      </c>
      <c r="T110" s="58" t="s">
        <v>15</v>
      </c>
      <c r="U110" s="59" t="str">
        <f>IF(A110&lt;&gt;"",_xlfn.XLOOKUP(A110,'1C'!A:A,'1C'!K:K,_xlfn.XLOOKUP(C110,'1C'!W:W,'1C'!K:K,"",0),0),"")</f>
        <v>Детские</v>
      </c>
      <c r="V110" s="58">
        <v>6</v>
      </c>
      <c r="AT110" s="59">
        <f t="shared" si="1"/>
        <v>6</v>
      </c>
      <c r="AU110" s="43" t="str">
        <f>IF(A110&lt;&gt;"",_xlfn.XLOOKUP(_xlfn.XLOOKUP(A110,'1C'!A:A,'1C'!O:O,_xlfn.XLOOKUP(C110,'1C'!W:W,'1C'!O:O,"",0),0),Settings!N:N,Settings!O:O,"",0),"")</f>
        <v>CN</v>
      </c>
      <c r="AV110" s="56" t="str">
        <f t="shared" ca="1" si="38"/>
        <v>TEXTISS S.A.S; Zone d.Activite de l.Etang, 26780 Chateauneuf Du Rhone, France</v>
      </c>
      <c r="AW110" s="43" t="str">
        <f t="shared" ca="1" si="39"/>
        <v>Китай</v>
      </c>
      <c r="AX110" s="74">
        <f t="shared" si="40"/>
        <v>0.1</v>
      </c>
      <c r="AY110" s="43">
        <f t="shared" si="41"/>
        <v>0.15000000000000002</v>
      </c>
      <c r="AZ110" s="43">
        <f t="shared" si="42"/>
        <v>0.60000000000000009</v>
      </c>
      <c r="BA110" s="43">
        <f t="shared" si="43"/>
        <v>0.90000000000000013</v>
      </c>
      <c r="BC110" s="152" t="str">
        <f t="shared" si="44"/>
        <v>Требуются кол-во и цена</v>
      </c>
      <c r="BD110" s="45">
        <f>IF(A110&lt;&gt;"",IF(_xlfn.XLOOKUP(A110,'1C'!A:A,'1C'!A:A,0,0)&gt;0,1,0),"")</f>
        <v>1</v>
      </c>
      <c r="BE110" s="153">
        <f>IF(C110&lt;&gt;"",IF(_xlfn.XLOOKUP(TEXT(C110,"###"),'1C'!W:W,'1C'!D:D,0,0)&gt;0,0,1),"")</f>
        <v>0</v>
      </c>
      <c r="BF110" s="45">
        <f t="shared" si="45"/>
        <v>0</v>
      </c>
    </row>
    <row r="111" spans="1:58" ht="142.69999999999999" customHeight="1">
      <c r="A111" s="43" t="str">
        <f t="shared" si="37"/>
        <v>CL/REM/1/CKL2black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88-228-09</v>
      </c>
      <c r="C111" s="145" t="s">
        <v>987</v>
      </c>
      <c r="D111" s="43" t="str">
        <f>IF(A111&lt;&gt;"",_xlfn.XLOOKUP(C111,'1C'!W:W,'1C'!X:X,"",0),"")</f>
        <v>Rick and Morty Pickle Rick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IF(A111&lt;&gt;"",IF(BD111&gt;0,_xlfn.XLOOKUP(A111,'1C'!A:A,'1C'!J:J,"",0),_xlfn.XLOOKUP(C111,'1C'!W:W,'1C'!J:J,"",0)),"")</f>
        <v>Бейсболка с сеточкой</v>
      </c>
      <c r="G111" s="56" t="str">
        <f>IF(C111&lt;&gt;"",IF(BD111&gt;0,_xlfn.XLOOKUP(A111,'1C'!A:A,'1C'!L:L,"",0),_xlfn.XLOOKUP(C111,'1C'!W:W,'1C'!L:L,"",0)),"")</f>
        <v>CAPSLAB-Rick and Morty</v>
      </c>
      <c r="H111" s="43" t="str">
        <f>IF(A111&lt;&gt;"",_xlfn.XLOOKUP(A111,'1C'!A:A,'1C'!M:M,_xlfn.XLOOKUP(C111,'1C'!W:W,'1C'!M:M,"",0),0))</f>
        <v>всесезон</v>
      </c>
      <c r="J111" s="43" t="str">
        <f>'1C'!$AJ$1</f>
        <v>Capslab</v>
      </c>
      <c r="K111" s="98" t="s">
        <v>1007</v>
      </c>
      <c r="L111" s="150" t="str">
        <f>IF(K111&lt;&gt;"",IFERROR(VLOOKUP(A111,'1C'!A:X,8,0),IFERROR(VLOOKUP(K111,Colors!D:E,2,0),"")),"")</f>
        <v>черный</v>
      </c>
      <c r="M111" s="154" t="str">
        <f>IF(K111&lt;&gt;"",_xlfn.XLOOKUP(A111,'1C'!A:A,'1C'!R:R,"",0),"")</f>
        <v>черный</v>
      </c>
      <c r="N111" s="62"/>
      <c r="O111" s="56" t="str">
        <f>_xlfn.LET(_xlpm.RES,IF($A111&lt;&gt;"",_xlfn.XLOOKUP($A111,'1C'!$A:$A,'1C'!T:T,"",0),""),IF(_xlpm.RES=0,"",_xlpm.RES))</f>
        <v>COMICS</v>
      </c>
      <c r="P111" s="56" t="str">
        <f>_xlfn.LET(_xlpm.RES,IF($A111&lt;&gt;"",_xlfn.XLOOKUP($A111,'1C'!$A:$A,'1C'!U:U,"",0),""),IF(_xlpm.RES=0,"",_xlpm.RES))</f>
        <v>Rick and Morty</v>
      </c>
      <c r="Q111" s="155" t="str">
        <f>IF(A111&lt;&gt;"",_xlfn.XLOOKUP(A111,'1C'!A:A,'1C'!I:I,_xlfn.XLOOKUP(C111,'1C'!W:W,'1C'!I:I,"",0),0),"")</f>
        <v>50% хлопок - 50% полиэстер</v>
      </c>
      <c r="R111" s="64"/>
      <c r="S111" s="56" t="str">
        <f>_xlfn.LET(_xlpm.RES,IF(A111&lt;&gt;"",_xlfn.XLOOKUP(A111,'1C'!A:A,'1C'!N:N,_xlfn.XLOOKUP(C111,'1C'!W:W,'1C'!N:N,"",0),0),""),IF(_xlpm.RES=0,"",_xlpm.RES))</f>
        <v>хлопковые</v>
      </c>
      <c r="T111" s="58" t="s">
        <v>15</v>
      </c>
      <c r="U111" s="43" t="str">
        <f>IF(A111&lt;&gt;"",_xlfn.XLOOKUP(A111,'1C'!A:A,'1C'!K:K,_xlfn.XLOOKUP(C111,'1C'!W:W,'1C'!K:K,"",0),0),"")</f>
        <v>Унисекс</v>
      </c>
      <c r="V111" s="58">
        <v>12</v>
      </c>
      <c r="AT111" s="59">
        <f t="shared" si="1"/>
        <v>12</v>
      </c>
      <c r="AU111" s="43" t="str">
        <f>IF(A111&lt;&gt;"",_xlfn.XLOOKUP(_xlfn.XLOOKUP(A111,'1C'!A:A,'1C'!O:O,_xlfn.XLOOKUP(C111,'1C'!W:W,'1C'!O:O,"",0),0),Settings!N:N,Settings!O:O,"",0),"")</f>
        <v>CN</v>
      </c>
      <c r="AV111" s="56" t="str">
        <f t="shared" ca="1" si="38"/>
        <v>TEXTISS S.A.S; Zone d.Activite de l.Etang, 26780 Chateauneuf Du Rhone, France</v>
      </c>
      <c r="AW111" s="43" t="str">
        <f t="shared" ca="1" si="39"/>
        <v>Китай</v>
      </c>
      <c r="AX111" s="74">
        <f t="shared" si="40"/>
        <v>0.1</v>
      </c>
      <c r="AY111" s="43">
        <f t="shared" si="41"/>
        <v>0.15000000000000002</v>
      </c>
      <c r="AZ111" s="43">
        <f t="shared" si="42"/>
        <v>1.2000000000000002</v>
      </c>
      <c r="BA111" s="43">
        <f t="shared" si="43"/>
        <v>1.8000000000000003</v>
      </c>
      <c r="BC111" s="152" t="str">
        <f t="shared" si="44"/>
        <v>Требуются кол-во и цена</v>
      </c>
      <c r="BD111" s="45">
        <f>IF(A111&lt;&gt;"",IF(_xlfn.XLOOKUP(A111,'1C'!A:A,'1C'!A:A,0,0)&gt;0,1,0),"")</f>
        <v>1</v>
      </c>
      <c r="BE111" s="153">
        <f>IF(C111&lt;&gt;"",IF(_xlfn.XLOOKUP(TEXT(C111,"###"),'1C'!W:W,'1C'!D:D,0,0)&gt;0,0,1),"")</f>
        <v>0</v>
      </c>
      <c r="BF111" s="45">
        <f t="shared" si="45"/>
        <v>0</v>
      </c>
    </row>
    <row r="112" spans="1:58" ht="142.69999999999999" customHeight="1">
      <c r="A112" s="43" t="str">
        <f t="shared" si="37"/>
        <v>CL/REM/1/LOO1black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88-229-09</v>
      </c>
      <c r="C112" s="145" t="s">
        <v>988</v>
      </c>
      <c r="D112" s="43" t="str">
        <f>IF(A112&lt;&gt;"",_xlfn.XLOOKUP(C112,'1C'!W:W,'1C'!X:X,"",0),"")</f>
        <v>Rick and Morty Together</v>
      </c>
      <c r="E112" s="43" t="str">
        <f>IF(F112&lt;&gt;"",IFERROR(VLOOKUP(F112,Категории!A:B,2,0),""),"Требуется категория")</f>
        <v>Бейсболки</v>
      </c>
      <c r="F112" s="43" t="str">
        <f>IF(A112&lt;&gt;"",IF(BD112&gt;0,_xlfn.XLOOKUP(A112,'1C'!A:A,'1C'!J:J,"",0),_xlfn.XLOOKUP(C112,'1C'!W:W,'1C'!J:J,"",0)),"")</f>
        <v>Бейсболка с сеточкой</v>
      </c>
      <c r="G112" s="56" t="str">
        <f>IF(C112&lt;&gt;"",IF(BD112&gt;0,_xlfn.XLOOKUP(A112,'1C'!A:A,'1C'!L:L,"",0),_xlfn.XLOOKUP(C112,'1C'!W:W,'1C'!L:L,"",0)),"")</f>
        <v>CAPSLAB-Rick and Morty</v>
      </c>
      <c r="H112" s="43" t="str">
        <f>IF(A112&lt;&gt;"",_xlfn.XLOOKUP(A112,'1C'!A:A,'1C'!M:M,_xlfn.XLOOKUP(C112,'1C'!W:W,'1C'!M:M,"",0),0))</f>
        <v>всесезон</v>
      </c>
      <c r="J112" s="43" t="str">
        <f>'1C'!$AJ$1</f>
        <v>Capslab</v>
      </c>
      <c r="K112" s="98" t="s">
        <v>1007</v>
      </c>
      <c r="L112" s="151" t="str">
        <f>IF(K112&lt;&gt;"",IFERROR(VLOOKUP(A112,'1C'!A:X,8,0),IFERROR(VLOOKUP(K112,Colors!D:E,2,0),"")),"")</f>
        <v>черный</v>
      </c>
      <c r="M112" s="154" t="str">
        <f>IF(K112&lt;&gt;"",_xlfn.XLOOKUP(A112,'1C'!A:A,'1C'!R:R,"",0),"")</f>
        <v>черный</v>
      </c>
      <c r="N112" s="62"/>
      <c r="O112" s="56" t="str">
        <f>_xlfn.LET(_xlpm.RES,IF($A112&lt;&gt;"",_xlfn.XLOOKUP($A112,'1C'!$A:$A,'1C'!T:T,"",0),""),IF(_xlpm.RES=0,"",_xlpm.RES))</f>
        <v>COMICS</v>
      </c>
      <c r="P112" s="56" t="str">
        <f>_xlfn.LET(_xlpm.RES,IF($A112&lt;&gt;"",_xlfn.XLOOKUP($A112,'1C'!$A:$A,'1C'!U:U,"",0),""),IF(_xlpm.RES=0,"",_xlpm.RES))</f>
        <v>Rick and Morty</v>
      </c>
      <c r="Q112" s="155" t="str">
        <f>IF(A112&lt;&gt;"",_xlfn.XLOOKUP(A112,'1C'!A:A,'1C'!I:I,_xlfn.XLOOKUP(C112,'1C'!W:W,'1C'!I:I,"",0),0),"")</f>
        <v>50% хлопок - 50% полиэстер</v>
      </c>
      <c r="R112" s="64"/>
      <c r="S112" s="56" t="str">
        <f>_xlfn.LET(_xlpm.RES,IF(A112&lt;&gt;"",_xlfn.XLOOKUP(A112,'1C'!A:A,'1C'!N:N,_xlfn.XLOOKUP(C112,'1C'!W:W,'1C'!N:N,"",0),0),""),IF(_xlpm.RES=0,"",_xlpm.RES))</f>
        <v>хлопковые</v>
      </c>
      <c r="T112" s="58" t="s">
        <v>15</v>
      </c>
      <c r="U112" s="59" t="str">
        <f>IF(A112&lt;&gt;"",_xlfn.XLOOKUP(A112,'1C'!A:A,'1C'!K:K,_xlfn.XLOOKUP(C112,'1C'!W:W,'1C'!K:K,"",0),0),"")</f>
        <v>Унисекс</v>
      </c>
      <c r="V112" s="58">
        <v>24</v>
      </c>
      <c r="AT112" s="59">
        <f t="shared" si="1"/>
        <v>24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38"/>
        <v>TEXTISS S.A.S; Zone d.Activite de l.Etang, 26780 Chateauneuf Du Rhone, France</v>
      </c>
      <c r="AW112" s="43" t="str">
        <f t="shared" ca="1" si="39"/>
        <v>Китай</v>
      </c>
      <c r="AX112" s="74">
        <f t="shared" si="40"/>
        <v>0.1</v>
      </c>
      <c r="AY112" s="43">
        <f t="shared" si="41"/>
        <v>0.15000000000000002</v>
      </c>
      <c r="AZ112" s="43">
        <f t="shared" si="42"/>
        <v>2.4000000000000004</v>
      </c>
      <c r="BA112" s="43">
        <f t="shared" si="43"/>
        <v>3.6000000000000005</v>
      </c>
      <c r="BC112" s="152" t="str">
        <f t="shared" si="44"/>
        <v>Требуются кол-во и цена</v>
      </c>
      <c r="BD112" s="45">
        <f>IF(A112&lt;&gt;"",IF(_xlfn.XLOOKUP(A112,'1C'!A:A,'1C'!A:A,0,0)&gt;0,1,0),"")</f>
        <v>1</v>
      </c>
      <c r="BE112" s="153">
        <f>IF(C112&lt;&gt;"",IF(_xlfn.XLOOKUP(TEXT(C112,"###"),'1C'!W:W,'1C'!D:D,0,0)&gt;0,0,1),"")</f>
        <v>0</v>
      </c>
      <c r="BF112" s="45">
        <f t="shared" si="45"/>
        <v>0</v>
      </c>
    </row>
    <row r="113" spans="1:58" ht="142.69999999999999" customHeight="1">
      <c r="A113" s="43" t="str">
        <f t="shared" si="37"/>
        <v>CL/REM/1/MOR1black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88-230-09</v>
      </c>
      <c r="C113" s="145" t="s">
        <v>989</v>
      </c>
      <c r="D113" s="43" t="str">
        <f>IF(A113&lt;&gt;"",_xlfn.XLOOKUP(C113,'1C'!W:W,'1C'!X:X,"",0),"")</f>
        <v>Rick and Morty Run Morty</v>
      </c>
      <c r="E113" s="43" t="str">
        <f>IF(F113&lt;&gt;"",IFERROR(VLOOKUP(F113,Категории!A:B,2,0),""),"Требуется категория")</f>
        <v>Бейсболки</v>
      </c>
      <c r="F113" s="43" t="str">
        <f>IF(A113&lt;&gt;"",IF(BD113&gt;0,_xlfn.XLOOKUP(A113,'1C'!A:A,'1C'!J:J,"",0),_xlfn.XLOOKUP(C113,'1C'!W:W,'1C'!J:J,"",0)),"")</f>
        <v>Бейсболка с сеточкой</v>
      </c>
      <c r="G113" s="56" t="str">
        <f>IF(C113&lt;&gt;"",IF(BD113&gt;0,_xlfn.XLOOKUP(A113,'1C'!A:A,'1C'!L:L,"",0),_xlfn.XLOOKUP(C113,'1C'!W:W,'1C'!L:L,"",0)),"")</f>
        <v>CAPSLAB-Rick and Morty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Capslab</v>
      </c>
      <c r="K113" s="98" t="s">
        <v>1007</v>
      </c>
      <c r="L113" s="151" t="str">
        <f>IF(K113&lt;&gt;"",IFERROR(VLOOKUP(A113,'1C'!A:X,8,0),IFERROR(VLOOKUP(K113,Colors!D:E,2,0),"")),"")</f>
        <v>черный</v>
      </c>
      <c r="M113" s="154" t="str">
        <f>IF(K113&lt;&gt;"",_xlfn.XLOOKUP(A113,'1C'!A:A,'1C'!R:R,"",0),"")</f>
        <v>черный</v>
      </c>
      <c r="N113" s="62"/>
      <c r="O113" s="56" t="str">
        <f>_xlfn.LET(_xlpm.RES,IF($A113&lt;&gt;"",_xlfn.XLOOKUP($A113,'1C'!$A:$A,'1C'!T:T,"",0),""),IF(_xlpm.RES=0,"",_xlpm.RES))</f>
        <v>COMICS</v>
      </c>
      <c r="P113" s="56" t="str">
        <f>_xlfn.LET(_xlpm.RES,IF($A113&lt;&gt;"",_xlfn.XLOOKUP($A113,'1C'!$A:$A,'1C'!U:U,"",0),""),IF(_xlpm.RES=0,"",_xlpm.RES))</f>
        <v>Rick and Morty</v>
      </c>
      <c r="Q113" s="155" t="str">
        <f>IF(A113&lt;&gt;"",_xlfn.XLOOKUP(A113,'1C'!A:A,'1C'!I:I,_xlfn.XLOOKUP(C113,'1C'!W:W,'1C'!I:I,"",0),0),"")</f>
        <v>50% хлопок - 50% полиэстер</v>
      </c>
      <c r="R113" s="64"/>
      <c r="S113" s="56" t="str">
        <f>_xlfn.LET(_xlpm.RES,IF(A113&lt;&gt;"",_xlfn.XLOOKUP(A113,'1C'!A:A,'1C'!N:N,_xlfn.XLOOKUP(C113,'1C'!W:W,'1C'!N:N,"",0),0),""),IF(_xlpm.RES=0,"",_xlpm.RES))</f>
        <v>хлопковые</v>
      </c>
      <c r="T113" s="58" t="s">
        <v>15</v>
      </c>
      <c r="U113" s="59" t="str">
        <f>IF(A113&lt;&gt;"",_xlfn.XLOOKUP(A113,'1C'!A:A,'1C'!K:K,_xlfn.XLOOKUP(C113,'1C'!W:W,'1C'!K:K,"",0),0),"")</f>
        <v>Унисекс</v>
      </c>
      <c r="V113" s="58">
        <v>24</v>
      </c>
      <c r="AT113" s="59">
        <f t="shared" si="1"/>
        <v>24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38"/>
        <v>TEXTISS S.A.S; Zone d.Activite de l.Etang, 26780 Chateauneuf Du Rhone, France</v>
      </c>
      <c r="AW113" s="43" t="str">
        <f t="shared" ca="1" si="39"/>
        <v>Китай</v>
      </c>
      <c r="AX113" s="74">
        <f t="shared" si="40"/>
        <v>0.1</v>
      </c>
      <c r="AY113" s="43">
        <f t="shared" si="41"/>
        <v>0.15000000000000002</v>
      </c>
      <c r="AZ113" s="43">
        <f t="shared" si="42"/>
        <v>2.4000000000000004</v>
      </c>
      <c r="BA113" s="43">
        <f t="shared" si="43"/>
        <v>3.6000000000000005</v>
      </c>
      <c r="BC113" s="152" t="str">
        <f t="shared" si="44"/>
        <v>Требуются кол-во и цена</v>
      </c>
      <c r="BD113" s="45">
        <f>IF(A113&lt;&gt;"",IF(_xlfn.XLOOKUP(A113,'1C'!A:A,'1C'!A:A,0,0)&gt;0,1,0),"")</f>
        <v>1</v>
      </c>
      <c r="BE113" s="153">
        <f>IF(C113&lt;&gt;"",IF(_xlfn.XLOOKUP(TEXT(C113,"###"),'1C'!W:W,'1C'!D:D,0,0)&gt;0,0,1),"")</f>
        <v>0</v>
      </c>
      <c r="BF113" s="45">
        <f t="shared" si="45"/>
        <v>0</v>
      </c>
    </row>
    <row r="114" spans="1:58" ht="144" customHeight="1">
      <c r="A114" s="43" t="str">
        <f t="shared" si="37"/>
        <v>CL/REM/1/PSY1black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88-260-06</v>
      </c>
      <c r="C114" s="145" t="s">
        <v>990</v>
      </c>
      <c r="D114" s="43" t="str">
        <f>IF(A114&lt;&gt;"",_xlfn.XLOOKUP(C114,'1C'!W:W,'1C'!X:X,"",0),"")</f>
        <v>Rick and Morty Portal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IF(A114&lt;&gt;"",IF(BD114&gt;0,_xlfn.XLOOKUP(A114,'1C'!A:A,'1C'!J:J,"",0),_xlfn.XLOOKUP(C114,'1C'!W:W,'1C'!J:J,"",0)),"")</f>
        <v>Бейсболка с сеточкой</v>
      </c>
      <c r="G114" s="56" t="str">
        <f>IF(C114&lt;&gt;"",IF(BD114&gt;0,_xlfn.XLOOKUP(A114,'1C'!A:A,'1C'!L:L,"",0),_xlfn.XLOOKUP(C114,'1C'!W:W,'1C'!L:L,"",0)),"")</f>
        <v>CAPSLAB-Rick and Morty</v>
      </c>
      <c r="H114" s="43" t="str">
        <f>IF(A114&lt;&gt;"",_xlfn.XLOOKUP(A114,'1C'!A:A,'1C'!M:M,_xlfn.XLOOKUP(C114,'1C'!W:W,'1C'!M:M,"",0),0))</f>
        <v>всесезон</v>
      </c>
      <c r="J114" s="43" t="str">
        <f>'1C'!$AJ$1</f>
        <v>Capslab</v>
      </c>
      <c r="K114" s="98" t="s">
        <v>1007</v>
      </c>
      <c r="L114" s="151" t="str">
        <f>IF(K114&lt;&gt;"",IFERROR(VLOOKUP(A114,'1C'!A:X,8,0),IFERROR(VLOOKUP(K114,Colors!D:E,2,0),"")),"")</f>
        <v>синий</v>
      </c>
      <c r="M114" s="154" t="str">
        <f>IF(K114&lt;&gt;"",_xlfn.XLOOKUP(A114,'1C'!A:A,'1C'!R:R,"",0),"")</f>
        <v>синий</v>
      </c>
      <c r="N114" s="62"/>
      <c r="O114" s="56" t="str">
        <f>_xlfn.LET(_xlpm.RES,IF($A114&lt;&gt;"",_xlfn.XLOOKUP($A114,'1C'!$A:$A,'1C'!T:T,"",0),""),IF(_xlpm.RES=0,"",_xlpm.RES))</f>
        <v>COMICS</v>
      </c>
      <c r="P114" s="56" t="str">
        <f>_xlfn.LET(_xlpm.RES,IF($A114&lt;&gt;"",_xlfn.XLOOKUP($A114,'1C'!$A:$A,'1C'!U:U,"",0),""),IF(_xlpm.RES=0,"",_xlpm.RES))</f>
        <v>Rick and Morty</v>
      </c>
      <c r="Q114" s="155" t="str">
        <f>IF(A114&lt;&gt;"",_xlfn.XLOOKUP(A114,'1C'!A:A,'1C'!I:I,_xlfn.XLOOKUP(C114,'1C'!W:W,'1C'!I:I,"",0),0),"")</f>
        <v>50% хлопок - 50% полиэстер</v>
      </c>
      <c r="R114" s="64"/>
      <c r="S114" s="56" t="str">
        <f>_xlfn.LET(_xlpm.RES,IF(A114&lt;&gt;"",_xlfn.XLOOKUP(A114,'1C'!A:A,'1C'!N:N,_xlfn.XLOOKUP(C114,'1C'!W:W,'1C'!N:N,"",0),0),""),IF(_xlpm.RES=0,"",_xlpm.RES))</f>
        <v>хлопковые</v>
      </c>
      <c r="T114" s="58" t="s">
        <v>15</v>
      </c>
      <c r="U114" s="59" t="str">
        <f>IF(A114&lt;&gt;"",_xlfn.XLOOKUP(A114,'1C'!A:A,'1C'!K:K,_xlfn.XLOOKUP(C114,'1C'!W:W,'1C'!K:K,"",0),0),"")</f>
        <v>Унисекс</v>
      </c>
      <c r="V114" s="58">
        <v>12</v>
      </c>
      <c r="AT114" s="59">
        <f t="shared" si="1"/>
        <v>12</v>
      </c>
      <c r="AU114" s="43" t="str">
        <f>IF(A114&lt;&gt;"",_xlfn.XLOOKUP(_xlfn.XLOOKUP(A114,'1C'!A:A,'1C'!O:O,_xlfn.XLOOKUP(C114,'1C'!W:W,'1C'!O:O,"",0),0),Settings!N:N,Settings!O:O,"",0),"")</f>
        <v>CN</v>
      </c>
      <c r="AV114" s="56" t="str">
        <f t="shared" ca="1" si="38"/>
        <v>TEXTISS S.A.S; Zone d.Activite de l.Etang, 26780 Chateauneuf Du Rhone, France</v>
      </c>
      <c r="AW114" s="43" t="str">
        <f t="shared" ca="1" si="39"/>
        <v>Китай</v>
      </c>
      <c r="AX114" s="74">
        <f t="shared" si="40"/>
        <v>0.1</v>
      </c>
      <c r="AY114" s="43">
        <f t="shared" si="41"/>
        <v>0.15000000000000002</v>
      </c>
      <c r="AZ114" s="43">
        <f t="shared" si="42"/>
        <v>1.2000000000000002</v>
      </c>
      <c r="BA114" s="43">
        <f t="shared" si="43"/>
        <v>1.8000000000000003</v>
      </c>
      <c r="BC114" s="152" t="str">
        <f t="shared" si="44"/>
        <v>Требуются кол-во и цена</v>
      </c>
      <c r="BD114" s="45">
        <f>IF(A114&lt;&gt;"",IF(_xlfn.XLOOKUP(A114,'1C'!A:A,'1C'!A:A,0,0)&gt;0,1,0),"")</f>
        <v>1</v>
      </c>
      <c r="BE114" s="153">
        <f>IF(C114&lt;&gt;"",IF(_xlfn.XLOOKUP(TEXT(C114,"###"),'1C'!W:W,'1C'!D:D,0,0)&gt;0,0,1),"")</f>
        <v>0</v>
      </c>
      <c r="BF114" s="45">
        <f t="shared" si="45"/>
        <v>0</v>
      </c>
    </row>
    <row r="115" spans="1:58" ht="144" customHeight="1">
      <c r="A115" s="43" t="str">
        <f t="shared" si="37"/>
        <v>CL/REM/1/SAN2blue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88-262-06</v>
      </c>
      <c r="C115" s="145" t="s">
        <v>991</v>
      </c>
      <c r="D115" s="43" t="str">
        <f>IF(A115&lt;&gt;"",_xlfn.XLOOKUP(C115,'1C'!W:W,'1C'!X:X,"",0),"")</f>
        <v>Rick and Morty Rick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IF(A115&lt;&gt;"",IF(BD115&gt;0,_xlfn.XLOOKUP(A115,'1C'!A:A,'1C'!J:J,"",0),_xlfn.XLOOKUP(C115,'1C'!W:W,'1C'!J:J,"",0)),"")</f>
        <v>Бейсболка с сеточкой</v>
      </c>
      <c r="G115" s="56" t="str">
        <f>IF(C115&lt;&gt;"",IF(BD115&gt;0,_xlfn.XLOOKUP(A115,'1C'!A:A,'1C'!L:L,"",0),_xlfn.XLOOKUP(C115,'1C'!W:W,'1C'!L:L,"",0)),"")</f>
        <v>CAPSLAB-Rick and Morty</v>
      </c>
      <c r="H115" s="43" t="str">
        <f>IF(A115&lt;&gt;"",_xlfn.XLOOKUP(A115,'1C'!A:A,'1C'!M:M,_xlfn.XLOOKUP(C115,'1C'!W:W,'1C'!M:M,"",0),0))</f>
        <v>всесезон</v>
      </c>
      <c r="J115" s="43" t="str">
        <f>'1C'!$AJ$1</f>
        <v>Capslab</v>
      </c>
      <c r="K115" s="98" t="s">
        <v>1026</v>
      </c>
      <c r="L115" s="151" t="str">
        <f>IF(K115&lt;&gt;"",IFERROR(VLOOKUP(A115,'1C'!A:X,8,0),IFERROR(VLOOKUP(K115,Colors!D:E,2,0),"")),"")</f>
        <v>синий</v>
      </c>
      <c r="M115" s="154" t="str">
        <f>IF(K115&lt;&gt;"",_xlfn.XLOOKUP(A115,'1C'!A:A,'1C'!R:R,"",0),"")</f>
        <v>синий</v>
      </c>
      <c r="N115" s="62"/>
      <c r="O115" s="56" t="str">
        <f>_xlfn.LET(_xlpm.RES,IF($A115&lt;&gt;"",_xlfn.XLOOKUP($A115,'1C'!$A:$A,'1C'!T:T,"",0),""),IF(_xlpm.RES=0,"",_xlpm.RES))</f>
        <v>COMICS</v>
      </c>
      <c r="P115" s="56" t="str">
        <f>_xlfn.LET(_xlpm.RES,IF($A115&lt;&gt;"",_xlfn.XLOOKUP($A115,'1C'!$A:$A,'1C'!U:U,"",0),""),IF(_xlpm.RES=0,"",_xlpm.RES))</f>
        <v>Rick and Morty</v>
      </c>
      <c r="Q115" s="155" t="str">
        <f>IF(A115&lt;&gt;"",_xlfn.XLOOKUP(A115,'1C'!A:A,'1C'!I:I,_xlfn.XLOOKUP(C115,'1C'!W:W,'1C'!I:I,"",0),0),"")</f>
        <v>50% хлопок - 50% полиэстер</v>
      </c>
      <c r="R115" s="64"/>
      <c r="S115" s="56" t="str">
        <f>_xlfn.LET(_xlpm.RES,IF(A115&lt;&gt;"",_xlfn.XLOOKUP(A115,'1C'!A:A,'1C'!N:N,_xlfn.XLOOKUP(C115,'1C'!W:W,'1C'!N:N,"",0),0),""),IF(_xlpm.RES=0,"",_xlpm.RES))</f>
        <v>хлопковые</v>
      </c>
      <c r="T115" s="58" t="s">
        <v>15</v>
      </c>
      <c r="U115" s="59" t="str">
        <f>IF(A115&lt;&gt;"",_xlfn.XLOOKUP(A115,'1C'!A:A,'1C'!K:K,_xlfn.XLOOKUP(C115,'1C'!W:W,'1C'!K:K,"",0),0),"")</f>
        <v>Унисекс</v>
      </c>
      <c r="V115" s="58">
        <v>12</v>
      </c>
      <c r="AT115" s="59">
        <f t="shared" si="1"/>
        <v>12</v>
      </c>
      <c r="AU115" s="43" t="str">
        <f>IF(A115&lt;&gt;"",_xlfn.XLOOKUP(_xlfn.XLOOKUP(A115,'1C'!A:A,'1C'!O:O,_xlfn.XLOOKUP(C115,'1C'!W:W,'1C'!O:O,"",0),0),Settings!N:N,Settings!O:O,"",0),"")</f>
        <v>CN</v>
      </c>
      <c r="AV115" s="56" t="str">
        <f t="shared" ca="1" si="38"/>
        <v>TEXTISS S.A.S; Zone d.Activite de l.Etang, 26780 Chateauneuf Du Rhone, France</v>
      </c>
      <c r="AW115" s="43" t="str">
        <f t="shared" ca="1" si="39"/>
        <v>Китай</v>
      </c>
      <c r="AX115" s="74">
        <f t="shared" si="40"/>
        <v>0.1</v>
      </c>
      <c r="AY115" s="43">
        <f t="shared" si="41"/>
        <v>0.15000000000000002</v>
      </c>
      <c r="AZ115" s="43">
        <f t="shared" si="42"/>
        <v>1.2000000000000002</v>
      </c>
      <c r="BA115" s="43">
        <f t="shared" si="43"/>
        <v>1.8000000000000003</v>
      </c>
      <c r="BC115" s="152" t="str">
        <f t="shared" si="44"/>
        <v>Требуются кол-во и цена</v>
      </c>
      <c r="BD115" s="45">
        <f>IF(A115&lt;&gt;"",IF(_xlfn.XLOOKUP(A115,'1C'!A:A,'1C'!A:A,0,0)&gt;0,1,0),"")</f>
        <v>1</v>
      </c>
      <c r="BE115" s="153">
        <f>IF(C115&lt;&gt;"",IF(_xlfn.XLOOKUP(TEXT(C115,"###"),'1C'!W:W,'1C'!D:D,0,0)&gt;0,0,1),"")</f>
        <v>0</v>
      </c>
      <c r="BF115" s="45">
        <f t="shared" si="45"/>
        <v>0</v>
      </c>
    </row>
    <row r="116" spans="1:58" ht="98.1" customHeight="1">
      <c r="C116" s="145" t="s">
        <v>47</v>
      </c>
      <c r="G116" s="56"/>
      <c r="L116" s="98"/>
      <c r="M116" s="65"/>
      <c r="N116" s="62"/>
      <c r="O116" s="62"/>
      <c r="P116" s="62"/>
      <c r="Q116" s="131"/>
      <c r="R116" s="64"/>
      <c r="S116" s="62"/>
      <c r="T116" s="58"/>
      <c r="U116" s="58"/>
      <c r="V116" s="58"/>
      <c r="AV116" s="56"/>
      <c r="BE116" s="101"/>
    </row>
    <row r="117" spans="1:58" ht="98.1" customHeight="1">
      <c r="G117" s="56"/>
      <c r="L117" s="98"/>
      <c r="M117" s="65"/>
      <c r="N117" s="62"/>
      <c r="O117" s="62"/>
      <c r="P117" s="62"/>
      <c r="Q117" s="131"/>
      <c r="R117" s="64"/>
      <c r="S117" s="62"/>
      <c r="T117" s="58"/>
      <c r="U117" s="58"/>
      <c r="AV117" s="56"/>
      <c r="BE117" s="101"/>
    </row>
    <row r="118" spans="1:58" ht="98.1" customHeight="1">
      <c r="G118" s="56"/>
      <c r="M118" s="65"/>
      <c r="N118" s="62"/>
      <c r="O118" s="62"/>
      <c r="P118" s="62"/>
      <c r="Q118" s="131"/>
      <c r="R118" s="64"/>
      <c r="S118" s="62"/>
      <c r="T118" s="58"/>
      <c r="AV118" s="56"/>
      <c r="BE118" s="101"/>
    </row>
    <row r="119" spans="1:58" ht="98.1" customHeight="1">
      <c r="G119" s="56"/>
      <c r="M119" s="65"/>
      <c r="N119" s="62"/>
      <c r="O119" s="62"/>
      <c r="P119" s="62"/>
      <c r="Q119" s="131"/>
      <c r="R119" s="64"/>
      <c r="S119" s="62"/>
      <c r="T119" s="58"/>
      <c r="AV119" s="56"/>
      <c r="BE119" s="101"/>
    </row>
    <row r="120" spans="1:58" ht="98.1" customHeight="1">
      <c r="G120" s="56"/>
      <c r="M120" s="65"/>
      <c r="N120" s="62"/>
      <c r="O120" s="62"/>
      <c r="P120" s="62"/>
      <c r="Q120" s="131"/>
      <c r="R120" s="64"/>
      <c r="S120" s="62"/>
      <c r="T120" s="58"/>
      <c r="AV120" s="56"/>
      <c r="BE120" s="101"/>
    </row>
    <row r="121" spans="1:58" ht="98.1" customHeight="1">
      <c r="G121" s="56"/>
      <c r="M121" s="65"/>
      <c r="N121" s="62"/>
      <c r="O121" s="62"/>
      <c r="P121" s="62"/>
      <c r="Q121" s="131"/>
      <c r="R121" s="64"/>
      <c r="S121" s="62"/>
      <c r="T121" s="58"/>
      <c r="AV121" s="56"/>
      <c r="BE121" s="101"/>
    </row>
    <row r="122" spans="1:58" ht="98.1" customHeight="1">
      <c r="G122" s="56"/>
      <c r="M122" s="65"/>
      <c r="N122" s="62"/>
      <c r="O122" s="62"/>
      <c r="P122" s="62"/>
      <c r="Q122" s="131"/>
      <c r="R122" s="64"/>
      <c r="S122" s="62"/>
      <c r="T122" s="58"/>
      <c r="AV122" s="56"/>
      <c r="BE122" s="101"/>
    </row>
    <row r="123" spans="1:58" ht="98.1" customHeight="1">
      <c r="G123" s="56"/>
      <c r="M123" s="65"/>
      <c r="N123" s="62"/>
      <c r="O123" s="62"/>
      <c r="P123" s="62"/>
      <c r="Q123" s="131"/>
      <c r="R123" s="64"/>
      <c r="S123" s="62"/>
      <c r="T123" s="58"/>
      <c r="AV123" s="56"/>
      <c r="BE123" s="101"/>
    </row>
    <row r="124" spans="1:58" ht="98.1" customHeight="1">
      <c r="G124" s="56"/>
      <c r="M124" s="65"/>
      <c r="N124" s="62"/>
      <c r="O124" s="62"/>
      <c r="P124" s="62"/>
      <c r="Q124" s="131"/>
      <c r="R124" s="64"/>
      <c r="S124" s="62"/>
      <c r="T124" s="58"/>
      <c r="AV124" s="56"/>
      <c r="BE124" s="101"/>
    </row>
    <row r="125" spans="1:58" ht="98.1" customHeight="1">
      <c r="G125" s="56"/>
      <c r="M125" s="65"/>
      <c r="N125" s="62"/>
      <c r="O125" s="62"/>
      <c r="P125" s="62"/>
      <c r="Q125" s="131"/>
      <c r="R125" s="64"/>
      <c r="S125" s="62"/>
      <c r="T125" s="58"/>
      <c r="AV125" s="56"/>
      <c r="BE125" s="101"/>
    </row>
    <row r="126" spans="1:58" ht="98.1" customHeight="1">
      <c r="G126" s="56"/>
      <c r="L126" s="98"/>
      <c r="M126" s="65"/>
      <c r="N126" s="62"/>
      <c r="O126" s="62"/>
      <c r="P126" s="62"/>
      <c r="Q126" s="131"/>
      <c r="R126" s="64"/>
      <c r="S126" s="62"/>
      <c r="T126" s="58"/>
      <c r="U126" s="58"/>
      <c r="AV126" s="56"/>
      <c r="BE126" s="101"/>
    </row>
    <row r="127" spans="1:58" ht="98.1" customHeight="1">
      <c r="G127" s="56"/>
      <c r="M127" s="65"/>
      <c r="N127" s="62"/>
      <c r="O127" s="62"/>
      <c r="P127" s="62"/>
      <c r="Q127" s="131"/>
      <c r="R127" s="64"/>
      <c r="S127" s="62"/>
      <c r="T127" s="58"/>
      <c r="AV127" s="56"/>
      <c r="BE127" s="101"/>
    </row>
    <row r="128" spans="1:58" ht="98.1" customHeight="1">
      <c r="G128" s="56"/>
      <c r="L128" s="98"/>
      <c r="M128" s="65"/>
      <c r="N128" s="62"/>
      <c r="O128" s="62"/>
      <c r="P128" s="62"/>
      <c r="Q128" s="131"/>
      <c r="R128" s="64"/>
      <c r="S128" s="62"/>
      <c r="T128" s="58"/>
      <c r="U128" s="58"/>
      <c r="AV128" s="56"/>
      <c r="BE128" s="101"/>
    </row>
    <row r="129" spans="7:57" ht="98.1" customHeight="1">
      <c r="G129" s="56"/>
      <c r="M129" s="65"/>
      <c r="N129" s="62"/>
      <c r="O129" s="62"/>
      <c r="P129" s="62"/>
      <c r="Q129" s="131"/>
      <c r="R129" s="64"/>
      <c r="S129" s="62"/>
      <c r="T129" s="58"/>
      <c r="AV129" s="56"/>
      <c r="BE129" s="101"/>
    </row>
    <row r="130" spans="7:57" ht="98.1" customHeight="1">
      <c r="G130" s="56"/>
      <c r="M130" s="65"/>
      <c r="N130" s="62"/>
      <c r="O130" s="62"/>
      <c r="P130" s="62"/>
      <c r="Q130" s="131"/>
      <c r="R130" s="64"/>
      <c r="S130" s="62"/>
      <c r="T130" s="58"/>
      <c r="AV130" s="56"/>
      <c r="BE130" s="101"/>
    </row>
    <row r="131" spans="7:57" ht="98.1" customHeight="1">
      <c r="G131" s="56"/>
      <c r="M131" s="65"/>
      <c r="N131" s="62"/>
      <c r="O131" s="62"/>
      <c r="P131" s="62"/>
      <c r="Q131" s="131"/>
      <c r="R131" s="64"/>
      <c r="S131" s="62"/>
      <c r="T131" s="58"/>
      <c r="AV131" s="56"/>
      <c r="BE131" s="101"/>
    </row>
    <row r="132" spans="7:57" ht="98.1" customHeight="1">
      <c r="G132" s="56"/>
      <c r="M132" s="65"/>
      <c r="N132" s="62"/>
      <c r="O132" s="62"/>
      <c r="P132" s="62"/>
      <c r="Q132" s="131"/>
      <c r="R132" s="64"/>
      <c r="S132" s="62"/>
      <c r="T132" s="58"/>
      <c r="AV132" s="56"/>
      <c r="BE132" s="101"/>
    </row>
    <row r="133" spans="7:57" ht="98.1" customHeight="1">
      <c r="G133" s="56"/>
      <c r="M133" s="65"/>
      <c r="N133" s="62"/>
      <c r="O133" s="62"/>
      <c r="P133" s="62"/>
      <c r="Q133" s="131"/>
      <c r="R133" s="64"/>
      <c r="S133" s="62"/>
      <c r="T133" s="58"/>
      <c r="AV133" s="56"/>
      <c r="BE133" s="101"/>
    </row>
    <row r="134" spans="7:57" ht="98.1" customHeight="1">
      <c r="G134" s="56"/>
      <c r="M134" s="65"/>
      <c r="N134" s="62"/>
      <c r="O134" s="62"/>
      <c r="P134" s="62"/>
      <c r="Q134" s="131"/>
      <c r="R134" s="64"/>
      <c r="S134" s="62"/>
      <c r="T134" s="58"/>
      <c r="AV134" s="56"/>
      <c r="BE134" s="101"/>
    </row>
    <row r="135" spans="7:57" ht="98.1" customHeight="1">
      <c r="G135" s="56"/>
      <c r="L135" s="98"/>
      <c r="M135" s="65"/>
      <c r="N135" s="62"/>
      <c r="O135" s="62"/>
      <c r="P135" s="62"/>
      <c r="Q135" s="131"/>
      <c r="R135" s="64"/>
      <c r="S135" s="62"/>
      <c r="T135" s="58"/>
      <c r="U135" s="58"/>
      <c r="AV135" s="56"/>
      <c r="BE135" s="101"/>
    </row>
    <row r="136" spans="7:57" ht="98.1" customHeight="1">
      <c r="G136" s="56"/>
      <c r="L136" s="98"/>
      <c r="M136" s="65"/>
      <c r="N136" s="62"/>
      <c r="O136" s="62"/>
      <c r="P136" s="62"/>
      <c r="Q136" s="131"/>
      <c r="R136" s="64"/>
      <c r="S136" s="62"/>
      <c r="T136" s="58"/>
      <c r="U136" s="58"/>
      <c r="AV136" s="56"/>
      <c r="BE136" s="101"/>
    </row>
    <row r="137" spans="7:57" ht="98.1" customHeight="1">
      <c r="G137" s="56"/>
      <c r="L137" s="98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1"/>
    </row>
    <row r="138" spans="7:57" ht="98.1" customHeight="1">
      <c r="G138" s="56"/>
      <c r="M138" s="65"/>
      <c r="N138" s="62"/>
      <c r="O138" s="62"/>
      <c r="P138" s="62"/>
      <c r="Q138" s="131"/>
      <c r="R138" s="64"/>
      <c r="S138" s="62"/>
      <c r="T138" s="58"/>
      <c r="AV138" s="56"/>
      <c r="BE138" s="101"/>
    </row>
    <row r="139" spans="7:57" ht="98.1" customHeight="1">
      <c r="G139" s="56"/>
      <c r="L139" s="98"/>
      <c r="M139" s="65"/>
      <c r="N139" s="62"/>
      <c r="O139" s="62"/>
      <c r="P139" s="62"/>
      <c r="Q139" s="131"/>
      <c r="R139" s="64"/>
      <c r="S139" s="62"/>
      <c r="T139" s="58"/>
      <c r="U139" s="58"/>
      <c r="AV139" s="56"/>
      <c r="BE139" s="101"/>
    </row>
    <row r="140" spans="7:57" ht="98.1" customHeight="1">
      <c r="G140" s="56"/>
      <c r="L140" s="98"/>
      <c r="M140" s="65"/>
      <c r="N140" s="62"/>
      <c r="O140" s="62"/>
      <c r="P140" s="62"/>
      <c r="Q140" s="131"/>
      <c r="R140" s="64"/>
      <c r="S140" s="62"/>
      <c r="T140" s="58"/>
      <c r="U140" s="58"/>
      <c r="AV140" s="56"/>
      <c r="BE140" s="101"/>
    </row>
    <row r="141" spans="7:57" ht="98.1" customHeight="1">
      <c r="G141" s="56"/>
      <c r="M141" s="65"/>
      <c r="N141" s="62"/>
      <c r="O141" s="62"/>
      <c r="P141" s="62"/>
      <c r="Q141" s="131"/>
      <c r="R141" s="64"/>
      <c r="S141" s="62"/>
      <c r="T141" s="58"/>
      <c r="AV141" s="56"/>
      <c r="BE141" s="101"/>
    </row>
    <row r="142" spans="7:57" ht="98.1" customHeight="1">
      <c r="G142" s="56"/>
      <c r="M142" s="65"/>
      <c r="N142" s="62"/>
      <c r="O142" s="62"/>
      <c r="P142" s="62"/>
      <c r="Q142" s="131"/>
      <c r="R142" s="64"/>
      <c r="S142" s="62"/>
      <c r="T142" s="58"/>
      <c r="AV142" s="56"/>
      <c r="BE142" s="101"/>
    </row>
    <row r="143" spans="7:57" ht="98.1" customHeight="1">
      <c r="G143" s="56"/>
      <c r="M143" s="65"/>
      <c r="N143" s="62"/>
      <c r="O143" s="62"/>
      <c r="P143" s="62"/>
      <c r="Q143" s="131"/>
      <c r="R143" s="64"/>
      <c r="S143" s="62"/>
      <c r="T143" s="58"/>
      <c r="AV143" s="56"/>
      <c r="BE143" s="101"/>
    </row>
    <row r="144" spans="7:57" ht="98.1" customHeight="1">
      <c r="M144" s="65"/>
      <c r="N144" s="62"/>
      <c r="O144" s="62"/>
      <c r="P144" s="62"/>
      <c r="Q144" s="131"/>
      <c r="R144" s="64"/>
      <c r="S144" s="62"/>
      <c r="AV144" s="56"/>
      <c r="BE144" s="101"/>
    </row>
    <row r="145" spans="13:57" ht="98.1" customHeight="1">
      <c r="M145" s="65"/>
      <c r="N145" s="62"/>
      <c r="O145" s="62"/>
      <c r="P145" s="62"/>
      <c r="Q145" s="131"/>
      <c r="R145" s="64"/>
      <c r="S145" s="62"/>
      <c r="AV145" s="56"/>
      <c r="BE145" s="101"/>
    </row>
    <row r="146" spans="13:57" ht="98.1" customHeight="1">
      <c r="M146" s="65"/>
      <c r="N146" s="62"/>
      <c r="O146" s="62"/>
      <c r="P146" s="62"/>
      <c r="Q146" s="131"/>
      <c r="R146" s="64"/>
      <c r="S146" s="62"/>
      <c r="AV146" s="56"/>
      <c r="BE146" s="101"/>
    </row>
    <row r="147" spans="13:57" ht="98.1" customHeight="1">
      <c r="M147" s="65"/>
      <c r="N147" s="62"/>
      <c r="O147" s="62"/>
      <c r="P147" s="62"/>
      <c r="Q147" s="131"/>
      <c r="R147" s="64"/>
      <c r="S147" s="62"/>
      <c r="AV147" s="56"/>
      <c r="BE147" s="101"/>
    </row>
    <row r="148" spans="13:57" ht="98.1" customHeight="1">
      <c r="M148" s="65"/>
      <c r="N148" s="62"/>
      <c r="O148" s="62"/>
      <c r="P148" s="62"/>
      <c r="Q148" s="131"/>
      <c r="R148" s="64"/>
      <c r="S148" s="62"/>
      <c r="AV148" s="56"/>
      <c r="BE148" s="101"/>
    </row>
    <row r="149" spans="13:57" ht="98.1" customHeight="1">
      <c r="M149" s="65"/>
      <c r="N149" s="62"/>
      <c r="O149" s="62"/>
      <c r="P149" s="62"/>
      <c r="Q149" s="131"/>
      <c r="R149" s="64"/>
      <c r="S149" s="62"/>
      <c r="AV149" s="56"/>
      <c r="BE149" s="101"/>
    </row>
    <row r="150" spans="13:57" ht="98.1" customHeight="1">
      <c r="M150" s="65"/>
      <c r="N150" s="62"/>
      <c r="O150" s="62"/>
      <c r="P150" s="62"/>
      <c r="Q150" s="131"/>
      <c r="R150" s="64"/>
      <c r="S150" s="62"/>
      <c r="AV150" s="56"/>
      <c r="BE150" s="101"/>
    </row>
    <row r="151" spans="13:57" ht="98.1" customHeight="1">
      <c r="M151" s="65"/>
      <c r="N151" s="62"/>
      <c r="O151" s="62"/>
      <c r="P151" s="62"/>
      <c r="Q151" s="131"/>
      <c r="R151" s="64"/>
      <c r="S151" s="62"/>
      <c r="AV151" s="56"/>
      <c r="BE151" s="101"/>
    </row>
    <row r="152" spans="13:57" ht="98.1" customHeight="1">
      <c r="M152" s="65"/>
      <c r="N152" s="62"/>
      <c r="O152" s="62"/>
      <c r="P152" s="62"/>
      <c r="Q152" s="131"/>
      <c r="R152" s="64"/>
      <c r="S152" s="62"/>
      <c r="AV152" s="56"/>
      <c r="BE152" s="101"/>
    </row>
    <row r="153" spans="13:57" ht="98.1" customHeight="1">
      <c r="M153" s="65"/>
      <c r="N153" s="62"/>
      <c r="O153" s="62"/>
      <c r="P153" s="62"/>
      <c r="Q153" s="131"/>
      <c r="R153" s="64"/>
      <c r="S153" s="62"/>
      <c r="AV153" s="56"/>
      <c r="BE153" s="101"/>
    </row>
    <row r="154" spans="13:57" ht="98.1" customHeight="1">
      <c r="N154" s="62"/>
      <c r="O154" s="62"/>
      <c r="P154" s="62"/>
      <c r="Q154" s="131"/>
      <c r="S154" s="62"/>
      <c r="AV154" s="56"/>
      <c r="BE154" s="101"/>
    </row>
    <row r="155" spans="13:57" ht="98.1" customHeight="1">
      <c r="N155" s="62"/>
      <c r="O155" s="62"/>
      <c r="P155" s="62"/>
      <c r="Q155" s="131"/>
      <c r="S155" s="62"/>
      <c r="AV155" s="56"/>
      <c r="BE155" s="101"/>
    </row>
    <row r="156" spans="13:57" ht="98.1" customHeight="1">
      <c r="N156" s="62"/>
      <c r="O156" s="62"/>
      <c r="P156" s="62"/>
      <c r="Q156" s="131"/>
      <c r="S156" s="62"/>
      <c r="AV156" s="56"/>
      <c r="BE156" s="101"/>
    </row>
    <row r="157" spans="13:57" ht="98.1" customHeight="1">
      <c r="N157" s="62"/>
      <c r="O157" s="62"/>
      <c r="P157" s="62"/>
      <c r="Q157" s="131"/>
      <c r="S157" s="62"/>
      <c r="AV157" s="56"/>
      <c r="BE157" s="101"/>
    </row>
    <row r="158" spans="13:57" ht="98.1" customHeight="1">
      <c r="N158" s="62"/>
      <c r="O158" s="62"/>
      <c r="P158" s="62"/>
      <c r="Q158" s="131"/>
      <c r="S158" s="62"/>
      <c r="AV158" s="56"/>
      <c r="BE158" s="101"/>
    </row>
    <row r="159" spans="13:57" ht="98.1" customHeight="1">
      <c r="N159" s="62"/>
      <c r="O159" s="62"/>
      <c r="P159" s="62"/>
      <c r="S159" s="62"/>
      <c r="AV159" s="56"/>
      <c r="BE159" s="101"/>
    </row>
    <row r="160" spans="13:57" ht="98.1" customHeight="1">
      <c r="N160" s="62"/>
      <c r="O160" s="62"/>
      <c r="P160" s="62"/>
      <c r="S160" s="62"/>
      <c r="AV160" s="56"/>
      <c r="BE160" s="101"/>
    </row>
    <row r="161" spans="14:57" ht="98.1" customHeight="1">
      <c r="N161" s="62"/>
      <c r="O161" s="62"/>
      <c r="P161" s="62"/>
      <c r="S161" s="62"/>
      <c r="AV161" s="56"/>
      <c r="BE161" s="101"/>
    </row>
    <row r="162" spans="14:57" ht="98.1" customHeight="1">
      <c r="N162" s="62"/>
      <c r="O162" s="62"/>
      <c r="P162" s="62"/>
      <c r="S162" s="62"/>
      <c r="AV162" s="56"/>
      <c r="BE162" s="101"/>
    </row>
    <row r="163" spans="14:57" ht="98.1" customHeight="1">
      <c r="N163" s="62"/>
      <c r="O163" s="62"/>
      <c r="P163" s="62"/>
      <c r="Q163" s="131"/>
      <c r="S163" s="62"/>
      <c r="AV163" s="56"/>
      <c r="BE163" s="101"/>
    </row>
    <row r="164" spans="14:57" ht="98.1" customHeight="1">
      <c r="N164" s="62"/>
      <c r="O164" s="62"/>
      <c r="P164" s="62"/>
      <c r="Q164" s="131"/>
      <c r="S164" s="62"/>
      <c r="AV164" s="56"/>
      <c r="BE164" s="101"/>
    </row>
    <row r="165" spans="14:57" ht="98.1" customHeight="1">
      <c r="N165" s="62"/>
      <c r="O165" s="62"/>
      <c r="P165" s="62"/>
      <c r="Q165" s="131"/>
      <c r="S165" s="62"/>
      <c r="AV165" s="56"/>
      <c r="BE165" s="101"/>
    </row>
    <row r="166" spans="14:57" ht="98.1" customHeight="1">
      <c r="N166" s="62"/>
      <c r="O166" s="62"/>
      <c r="P166" s="62"/>
      <c r="S166" s="62"/>
      <c r="AV166" s="56"/>
      <c r="BE166" s="101"/>
    </row>
    <row r="167" spans="14:57" ht="98.1" customHeight="1">
      <c r="N167" s="62"/>
      <c r="O167" s="62"/>
      <c r="P167" s="62"/>
      <c r="Q167" s="131"/>
      <c r="S167" s="62"/>
      <c r="AV167" s="56"/>
      <c r="BE167" s="101"/>
    </row>
    <row r="168" spans="14:57" ht="98.1" customHeight="1">
      <c r="N168" s="62"/>
      <c r="O168" s="62"/>
      <c r="P168" s="62"/>
      <c r="Q168" s="131"/>
      <c r="S168" s="62"/>
      <c r="AV168" s="56"/>
      <c r="BE168" s="101"/>
    </row>
    <row r="169" spans="14:57" ht="98.1" customHeight="1">
      <c r="N169" s="62"/>
      <c r="O169" s="62"/>
      <c r="P169" s="62"/>
      <c r="Q169" s="131"/>
      <c r="S169" s="62"/>
      <c r="AV169" s="56"/>
      <c r="BE169" s="101"/>
    </row>
    <row r="170" spans="14:57" ht="98.1" customHeight="1">
      <c r="N170" s="62"/>
      <c r="O170" s="62"/>
      <c r="P170" s="62"/>
      <c r="S170" s="62"/>
      <c r="AV170" s="56"/>
      <c r="BE170" s="101"/>
    </row>
    <row r="171" spans="14:57" ht="98.1" customHeight="1">
      <c r="N171" s="62"/>
      <c r="O171" s="62"/>
      <c r="P171" s="62"/>
      <c r="Q171" s="131"/>
      <c r="S171" s="62"/>
      <c r="AV171" s="56"/>
      <c r="BE171" s="101"/>
    </row>
    <row r="172" spans="14:57" ht="98.1" customHeight="1">
      <c r="N172" s="62"/>
      <c r="O172" s="62"/>
      <c r="P172" s="62"/>
      <c r="Q172" s="131"/>
      <c r="S172" s="62"/>
      <c r="AV172" s="56"/>
      <c r="BE172" s="101"/>
    </row>
    <row r="173" spans="14:57" ht="98.1" customHeight="1">
      <c r="N173" s="62"/>
      <c r="O173" s="62"/>
      <c r="P173" s="62"/>
      <c r="Q173" s="131"/>
      <c r="S173" s="62"/>
      <c r="AV173" s="56"/>
      <c r="BE173" s="101"/>
    </row>
    <row r="174" spans="14:57" ht="98.1" customHeight="1">
      <c r="N174" s="62"/>
      <c r="O174" s="62"/>
      <c r="P174" s="62"/>
      <c r="Q174" s="131"/>
      <c r="S174" s="62"/>
      <c r="AV174" s="56"/>
      <c r="BE174" s="101"/>
    </row>
    <row r="175" spans="14:57" ht="98.1" customHeight="1">
      <c r="N175" s="62"/>
      <c r="O175" s="62"/>
      <c r="P175" s="62"/>
      <c r="Q175" s="131"/>
      <c r="S175" s="62"/>
      <c r="AV175" s="56"/>
      <c r="BE175" s="101"/>
    </row>
    <row r="176" spans="14:57" ht="98.1" customHeight="1">
      <c r="N176" s="62"/>
      <c r="O176" s="62"/>
      <c r="P176" s="62"/>
      <c r="Q176" s="131"/>
      <c r="S176" s="62"/>
      <c r="AV176" s="56"/>
      <c r="BE176" s="101"/>
    </row>
    <row r="177" spans="14:57" ht="98.1" customHeight="1">
      <c r="N177" s="62"/>
      <c r="O177" s="62"/>
      <c r="P177" s="62"/>
      <c r="Q177" s="131"/>
      <c r="S177" s="62"/>
      <c r="AV177" s="56"/>
      <c r="BE177" s="101"/>
    </row>
    <row r="178" spans="14:57" ht="98.1" customHeight="1">
      <c r="N178" s="62"/>
      <c r="O178" s="62"/>
      <c r="P178" s="62"/>
      <c r="Q178" s="131"/>
      <c r="S178" s="62"/>
      <c r="AV178" s="56"/>
      <c r="BE178" s="101"/>
    </row>
    <row r="179" spans="14:57" ht="98.1" customHeight="1">
      <c r="N179" s="62"/>
      <c r="O179" s="62"/>
      <c r="P179" s="62"/>
      <c r="Q179" s="131"/>
      <c r="S179" s="62"/>
      <c r="AV179" s="56"/>
      <c r="BE179" s="101"/>
    </row>
    <row r="180" spans="14:57" ht="98.1" customHeight="1">
      <c r="N180" s="62"/>
      <c r="O180" s="62"/>
      <c r="P180" s="62"/>
      <c r="Q180" s="131"/>
      <c r="S180" s="62"/>
      <c r="AV180" s="56"/>
      <c r="BE180" s="101"/>
    </row>
    <row r="181" spans="14:57" ht="98.1" customHeight="1">
      <c r="N181" s="62"/>
      <c r="O181" s="62"/>
      <c r="P181" s="62"/>
      <c r="Q181" s="131"/>
      <c r="S181" s="62"/>
      <c r="AV181" s="56"/>
      <c r="BE181" s="101"/>
    </row>
    <row r="182" spans="14:57" ht="98.1" customHeight="1">
      <c r="N182" s="62"/>
      <c r="O182" s="62"/>
      <c r="P182" s="62"/>
      <c r="Q182" s="131"/>
      <c r="S182" s="62"/>
      <c r="AV182" s="56"/>
      <c r="BE182" s="101"/>
    </row>
    <row r="183" spans="14:57" ht="98.1" customHeight="1">
      <c r="N183" s="62"/>
      <c r="O183" s="62"/>
      <c r="P183" s="62"/>
      <c r="Q183" s="131"/>
      <c r="S183" s="62"/>
      <c r="AV183" s="56"/>
      <c r="BE183" s="101"/>
    </row>
    <row r="184" spans="14:57" ht="98.1" customHeight="1">
      <c r="N184" s="62"/>
      <c r="O184" s="62"/>
      <c r="P184" s="62"/>
      <c r="Q184" s="131"/>
      <c r="S184" s="62"/>
      <c r="AV184" s="56"/>
      <c r="BE184" s="101"/>
    </row>
    <row r="185" spans="14:57" ht="98.1" customHeight="1">
      <c r="N185" s="62"/>
      <c r="O185" s="62"/>
      <c r="P185" s="62"/>
      <c r="Q185" s="131"/>
      <c r="S185" s="62"/>
      <c r="AV185" s="56"/>
      <c r="BE185" s="101"/>
    </row>
    <row r="186" spans="14:57" ht="98.1" customHeight="1">
      <c r="N186" s="62"/>
      <c r="O186" s="62"/>
      <c r="P186" s="62"/>
      <c r="Q186" s="131"/>
      <c r="S186" s="62"/>
      <c r="AV186" s="56"/>
      <c r="BE186" s="101"/>
    </row>
    <row r="187" spans="14:57" ht="98.1" customHeight="1">
      <c r="N187" s="62"/>
      <c r="O187" s="62"/>
      <c r="P187" s="62"/>
      <c r="Q187" s="131"/>
      <c r="S187" s="62"/>
      <c r="AV187" s="56"/>
      <c r="BE187" s="101"/>
    </row>
  </sheetData>
  <sheetProtection sheet="1" objects="1" scenarios="1" formatColumns="0" formatRows="0" sort="0" autoFilter="0"/>
  <autoFilter ref="A1:BG116" xr:uid="{00000000-0001-0000-0000-000000000000}">
    <sortState xmlns:xlrd2="http://schemas.microsoft.com/office/spreadsheetml/2017/richdata2" ref="A3:BG116">
      <sortCondition descending="1" ref="BE1:BE116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F3:F12 G3:G72 D3:D72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F3:F12 G3:G72 D3:D72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9848B-678C-459A-92BF-FC13B3081A85}">
  <dimension ref="A1:A71"/>
  <sheetViews>
    <sheetView workbookViewId="0">
      <selection sqref="A1:A71"/>
    </sheetView>
  </sheetViews>
  <sheetFormatPr defaultRowHeight="15"/>
  <sheetData>
    <row r="1" spans="1:1">
      <c r="A1" t="s">
        <v>1922</v>
      </c>
    </row>
    <row r="2" spans="1:1">
      <c r="A2" t="s">
        <v>1922</v>
      </c>
    </row>
    <row r="3" spans="1:1">
      <c r="A3" t="s">
        <v>1930</v>
      </c>
    </row>
    <row r="4" spans="1:1">
      <c r="A4" t="s">
        <v>1922</v>
      </c>
    </row>
    <row r="5" spans="1:1">
      <c r="A5" t="s">
        <v>1922</v>
      </c>
    </row>
    <row r="6" spans="1:1">
      <c r="A6" t="s">
        <v>1922</v>
      </c>
    </row>
    <row r="7" spans="1:1">
      <c r="A7" t="s">
        <v>1922</v>
      </c>
    </row>
    <row r="8" spans="1:1">
      <c r="A8" t="s">
        <v>1922</v>
      </c>
    </row>
    <row r="9" spans="1:1">
      <c r="A9" t="s">
        <v>1922</v>
      </c>
    </row>
    <row r="10" spans="1:1">
      <c r="A10" t="s">
        <v>1922</v>
      </c>
    </row>
    <row r="11" spans="1:1">
      <c r="A11" t="s">
        <v>1930</v>
      </c>
    </row>
    <row r="12" spans="1:1">
      <c r="A12" t="s">
        <v>1930</v>
      </c>
    </row>
    <row r="13" spans="1:1">
      <c r="A13" t="s">
        <v>1930</v>
      </c>
    </row>
    <row r="14" spans="1:1">
      <c r="A14" t="s">
        <v>1898</v>
      </c>
    </row>
    <row r="15" spans="1:1">
      <c r="A15" t="s">
        <v>1898</v>
      </c>
    </row>
    <row r="16" spans="1:1">
      <c r="A16" t="s">
        <v>1898</v>
      </c>
    </row>
    <row r="17" spans="1:1">
      <c r="A17" t="s">
        <v>1901</v>
      </c>
    </row>
    <row r="18" spans="1:1">
      <c r="A18" t="s">
        <v>1901</v>
      </c>
    </row>
    <row r="19" spans="1:1">
      <c r="A19" t="s">
        <v>1901</v>
      </c>
    </row>
    <row r="20" spans="1:1">
      <c r="A20" t="s">
        <v>1901</v>
      </c>
    </row>
    <row r="21" spans="1:1">
      <c r="A21" t="s">
        <v>1901</v>
      </c>
    </row>
    <row r="22" spans="1:1">
      <c r="A22" t="s">
        <v>2080</v>
      </c>
    </row>
    <row r="23" spans="1:1">
      <c r="A23" t="s">
        <v>1898</v>
      </c>
    </row>
    <row r="24" spans="1:1">
      <c r="A24" t="s">
        <v>1898</v>
      </c>
    </row>
    <row r="25" spans="1:1">
      <c r="A25" t="s">
        <v>1898</v>
      </c>
    </row>
    <row r="26" spans="1:1">
      <c r="A26" t="s">
        <v>2081</v>
      </c>
    </row>
    <row r="27" spans="1:1">
      <c r="A27" t="s">
        <v>2081</v>
      </c>
    </row>
    <row r="28" spans="1:1">
      <c r="A28" t="s">
        <v>1898</v>
      </c>
    </row>
    <row r="29" spans="1:1">
      <c r="A29" t="s">
        <v>1901</v>
      </c>
    </row>
    <row r="30" spans="1:1">
      <c r="A30" t="s">
        <v>1901</v>
      </c>
    </row>
    <row r="31" spans="1:1">
      <c r="A31" t="s">
        <v>2081</v>
      </c>
    </row>
    <row r="32" spans="1:1">
      <c r="A32" t="s">
        <v>2081</v>
      </c>
    </row>
    <row r="33" spans="1:1">
      <c r="A33" t="s">
        <v>1922</v>
      </c>
    </row>
    <row r="34" spans="1:1">
      <c r="A34" t="s">
        <v>1922</v>
      </c>
    </row>
    <row r="35" spans="1:1">
      <c r="A35" t="s">
        <v>1930</v>
      </c>
    </row>
    <row r="36" spans="1:1">
      <c r="A36" t="s">
        <v>1922</v>
      </c>
    </row>
    <row r="37" spans="1:1">
      <c r="A37" t="s">
        <v>2081</v>
      </c>
    </row>
    <row r="38" spans="1:1">
      <c r="A38" t="s">
        <v>1922</v>
      </c>
    </row>
    <row r="39" spans="1:1">
      <c r="A39" t="s">
        <v>1898</v>
      </c>
    </row>
    <row r="40" spans="1:1">
      <c r="A40" t="s">
        <v>1930</v>
      </c>
    </row>
    <row r="41" spans="1:1">
      <c r="A41" t="s">
        <v>1922</v>
      </c>
    </row>
    <row r="42" spans="1:1">
      <c r="A42" t="s">
        <v>1922</v>
      </c>
    </row>
    <row r="43" spans="1:1">
      <c r="A43" t="s">
        <v>1922</v>
      </c>
    </row>
    <row r="44" spans="1:1">
      <c r="A44" t="s">
        <v>1922</v>
      </c>
    </row>
    <row r="45" spans="1:1">
      <c r="A45" t="s">
        <v>1922</v>
      </c>
    </row>
    <row r="46" spans="1:1">
      <c r="A46" t="s">
        <v>2081</v>
      </c>
    </row>
    <row r="47" spans="1:1">
      <c r="A47" t="s">
        <v>1922</v>
      </c>
    </row>
    <row r="48" spans="1:1">
      <c r="A48" t="s">
        <v>1922</v>
      </c>
    </row>
    <row r="49" spans="1:1">
      <c r="A49" t="s">
        <v>1922</v>
      </c>
    </row>
    <row r="50" spans="1:1">
      <c r="A50" t="s">
        <v>1922</v>
      </c>
    </row>
    <row r="51" spans="1:1">
      <c r="A51" t="s">
        <v>1922</v>
      </c>
    </row>
    <row r="52" spans="1:1">
      <c r="A52" t="s">
        <v>1922</v>
      </c>
    </row>
    <row r="53" spans="1:1">
      <c r="A53" t="s">
        <v>1898</v>
      </c>
    </row>
    <row r="54" spans="1:1">
      <c r="A54" t="s">
        <v>1898</v>
      </c>
    </row>
    <row r="55" spans="1:1">
      <c r="A55" t="s">
        <v>1930</v>
      </c>
    </row>
    <row r="56" spans="1:1">
      <c r="A56" t="s">
        <v>1922</v>
      </c>
    </row>
    <row r="57" spans="1:1">
      <c r="A57" t="s">
        <v>1922</v>
      </c>
    </row>
    <row r="58" spans="1:1">
      <c r="A58" t="s">
        <v>1922</v>
      </c>
    </row>
    <row r="59" spans="1:1">
      <c r="A59" t="s">
        <v>1922</v>
      </c>
    </row>
    <row r="60" spans="1:1">
      <c r="A60" t="s">
        <v>1922</v>
      </c>
    </row>
    <row r="61" spans="1:1">
      <c r="A61" t="s">
        <v>1922</v>
      </c>
    </row>
    <row r="62" spans="1:1">
      <c r="A62" t="s">
        <v>1922</v>
      </c>
    </row>
    <row r="63" spans="1:1">
      <c r="A63" t="s">
        <v>1898</v>
      </c>
    </row>
    <row r="64" spans="1:1">
      <c r="A64" t="s">
        <v>1922</v>
      </c>
    </row>
    <row r="65" spans="1:1">
      <c r="A65" t="s">
        <v>1922</v>
      </c>
    </row>
    <row r="66" spans="1:1">
      <c r="A66" t="s">
        <v>1898</v>
      </c>
    </row>
    <row r="67" spans="1:1">
      <c r="A67" t="s">
        <v>1922</v>
      </c>
    </row>
    <row r="68" spans="1:1">
      <c r="A68" t="s">
        <v>1922</v>
      </c>
    </row>
    <row r="69" spans="1:1">
      <c r="A69" t="s">
        <v>1922</v>
      </c>
    </row>
    <row r="70" spans="1:1">
      <c r="A70" t="s">
        <v>1922</v>
      </c>
    </row>
    <row r="71" spans="1:1">
      <c r="A71" t="s">
        <v>1930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2" sqref="L22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2" t="s">
        <v>466</v>
      </c>
      <c r="C5" s="162"/>
      <c r="D5" s="162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3"/>
      <c r="C6" s="164"/>
      <c r="D6" s="164"/>
      <c r="E6" s="165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9" t="s">
        <v>543</v>
      </c>
      <c r="C8" s="160"/>
      <c r="D8" s="160"/>
      <c r="E8" s="161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6"/>
      <c r="C17" s="157"/>
      <c r="D17" s="157"/>
      <c r="E17" s="158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883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I10" sqref="I1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5" bestFit="1" customWidth="1"/>
    <col min="7" max="7" width="19.140625" style="126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7" t="s">
        <v>787</v>
      </c>
      <c r="F1" s="123" t="str" cm="1">
        <f t="array" ref="F1:G37">_xlfn.SORTBY(B2:C38,D2:D38,-1)</f>
        <v>Natural straw</v>
      </c>
      <c r="G1" s="124" t="str">
        <v>солома</v>
      </c>
      <c r="H1" s="146" t="s">
        <v>865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8"/>
      <c r="F2" s="125" t="str">
        <v>TOQUILLA PALM</v>
      </c>
      <c r="G2" s="126" t="str">
        <v>солома Токилла</v>
      </c>
      <c r="H2" s="147" t="s">
        <v>2083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5" t="str">
        <v>Raffia straw</v>
      </c>
      <c r="G3" s="126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5" t="str">
        <v>Paper straw</v>
      </c>
      <c r="G4" s="126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5" t="str">
        <v>RABBIT FUR</v>
      </c>
      <c r="G5" s="126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5" t="str">
        <v>BEAVER FUR</v>
      </c>
      <c r="G6" s="126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5" t="str">
        <v>Polyester</v>
      </c>
      <c r="G7" s="126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5" t="str">
        <v>Seagrass</v>
      </c>
      <c r="G8" s="126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5" t="str">
        <v>Spandex</v>
      </c>
      <c r="G9" s="126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5" t="str">
        <v>LEATHER</v>
      </c>
      <c r="G10" s="126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5" t="str">
        <v>Acrylic</v>
      </c>
      <c r="G11" s="126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5" t="str">
        <v>Cotton</v>
      </c>
      <c r="G12" s="126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5" t="str">
        <v>Linen</v>
      </c>
      <c r="G13" s="126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5" t="str">
        <v>PAPER</v>
      </c>
      <c r="G14" s="126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5" t="str">
        <v>RAYON</v>
      </c>
      <c r="G15" s="126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5" t="str">
        <v>Wool</v>
      </c>
      <c r="G16" s="126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5" t="str">
        <v>NSSW</v>
      </c>
      <c r="G17" s="126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5" t="str">
        <v>NSBU</v>
      </c>
      <c r="G18" s="126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5" t="str">
        <v>NSKA</v>
      </c>
      <c r="G19" s="126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5" t="str">
        <v>VLHI</v>
      </c>
      <c r="G20" s="126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5" t="str">
        <v>STR</v>
      </c>
      <c r="G21" s="126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5" t="str">
        <v>PES</v>
      </c>
      <c r="G22" s="126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5" t="str">
        <v>WV</v>
      </c>
      <c r="G23" s="126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5" t="str">
        <v>WO</v>
      </c>
      <c r="G24" s="126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5" t="str">
        <v>SE</v>
      </c>
      <c r="G25" s="126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5" t="str">
        <v>Pu</v>
      </c>
      <c r="G26" s="126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5" t="str">
        <v>PA</v>
      </c>
      <c r="G27" s="126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5" t="str">
        <v>LI</v>
      </c>
      <c r="G28" s="126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5" t="str">
        <v>HA</v>
      </c>
      <c r="G29" s="126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5" t="str">
        <v>EL</v>
      </c>
      <c r="G30" s="126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5" t="str">
        <v>CV</v>
      </c>
      <c r="G31" s="126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5" t="str">
        <v>AF</v>
      </c>
      <c r="G32" s="126" t="str">
        <v>другие</v>
      </c>
    </row>
    <row r="33" spans="2:7" ht="18.75">
      <c r="B33" s="20" t="s">
        <v>860</v>
      </c>
      <c r="C33" s="148" t="s">
        <v>860</v>
      </c>
      <c r="D33" s="21">
        <f t="shared" si="0"/>
        <v>4</v>
      </c>
      <c r="F33" s="125" t="str">
        <v>WP</v>
      </c>
      <c r="G33" s="126" t="str">
        <v>шерсть альпака</v>
      </c>
    </row>
    <row r="34" spans="2:7" ht="18.75">
      <c r="B34" s="20" t="s">
        <v>861</v>
      </c>
      <c r="C34" s="148" t="s">
        <v>861</v>
      </c>
      <c r="D34" s="21">
        <f t="shared" si="0"/>
        <v>2</v>
      </c>
      <c r="F34" s="125" t="str">
        <v>LE</v>
      </c>
      <c r="G34" s="126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5" t="str">
        <v>PL</v>
      </c>
      <c r="G35" s="126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5" t="str">
        <v>WS</v>
      </c>
      <c r="G36" s="126" t="str">
        <v>кашемир</v>
      </c>
    </row>
    <row r="37" spans="2:7" ht="18.75">
      <c r="B37" s="20" t="s">
        <v>864</v>
      </c>
      <c r="C37" s="148" t="s">
        <v>864</v>
      </c>
      <c r="D37" s="21">
        <f t="shared" si="0"/>
        <v>4</v>
      </c>
      <c r="F37" s="125" t="str">
        <v>CO</v>
      </c>
      <c r="G37" s="126" t="str">
        <v>хлопок</v>
      </c>
    </row>
    <row r="38" spans="2:7" ht="18.75">
      <c r="B38" s="121" t="s">
        <v>397</v>
      </c>
      <c r="C38" s="122" t="s">
        <v>803</v>
      </c>
      <c r="D38" s="122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29" workbookViewId="0">
      <selection activeCell="A48" sqref="A1:A1048576"/>
    </sheetView>
  </sheetViews>
  <sheetFormatPr defaultColWidth="9.140625" defaultRowHeight="15"/>
  <cols>
    <col min="1" max="1" width="36.140625" style="114" bestFit="1" customWidth="1"/>
    <col min="2" max="2" width="7.28515625" style="115" customWidth="1"/>
    <col min="3" max="3" width="35" style="14" customWidth="1"/>
    <col min="4" max="4" width="14.140625" style="114" customWidth="1"/>
    <col min="5" max="5" width="13.42578125" style="114" customWidth="1"/>
    <col min="6" max="16384" width="9.140625" style="14"/>
  </cols>
  <sheetData>
    <row r="1" spans="1:5" ht="19.5" customHeight="1">
      <c r="A1" s="109" t="s">
        <v>371</v>
      </c>
      <c r="B1" s="110" t="s">
        <v>49</v>
      </c>
      <c r="D1" s="109" t="s">
        <v>48</v>
      </c>
      <c r="E1" s="109" t="s">
        <v>50</v>
      </c>
    </row>
    <row r="2" spans="1:5">
      <c r="A2" s="111" t="s">
        <v>78</v>
      </c>
      <c r="B2" s="112" t="s">
        <v>618</v>
      </c>
      <c r="D2" s="113" t="s">
        <v>52</v>
      </c>
      <c r="E2" s="111" t="s">
        <v>53</v>
      </c>
    </row>
    <row r="3" spans="1:5">
      <c r="A3" s="111" t="s">
        <v>71</v>
      </c>
      <c r="B3" s="112" t="s">
        <v>628</v>
      </c>
      <c r="D3" s="113" t="s">
        <v>54</v>
      </c>
      <c r="E3" s="111" t="s">
        <v>55</v>
      </c>
    </row>
    <row r="4" spans="1:5">
      <c r="A4" s="111" t="s">
        <v>195</v>
      </c>
      <c r="B4" s="112" t="s">
        <v>630</v>
      </c>
      <c r="D4" s="113" t="s">
        <v>56</v>
      </c>
      <c r="E4" s="111" t="s">
        <v>57</v>
      </c>
    </row>
    <row r="5" spans="1:5">
      <c r="A5" s="111" t="s">
        <v>53</v>
      </c>
      <c r="B5" s="112" t="s">
        <v>625</v>
      </c>
      <c r="D5" s="113" t="s">
        <v>59</v>
      </c>
      <c r="E5" s="111" t="s">
        <v>60</v>
      </c>
    </row>
    <row r="6" spans="1:5">
      <c r="A6" s="111" t="s">
        <v>187</v>
      </c>
      <c r="B6" s="112" t="s">
        <v>612</v>
      </c>
      <c r="D6" s="113" t="s">
        <v>62</v>
      </c>
      <c r="E6" s="111" t="s">
        <v>63</v>
      </c>
    </row>
    <row r="7" spans="1:5">
      <c r="A7" s="111" t="s">
        <v>677</v>
      </c>
      <c r="B7" s="112" t="s">
        <v>628</v>
      </c>
      <c r="D7" s="113" t="s">
        <v>64</v>
      </c>
      <c r="E7" s="111" t="s">
        <v>65</v>
      </c>
    </row>
    <row r="8" spans="1:5">
      <c r="A8" s="111" t="s">
        <v>68</v>
      </c>
      <c r="B8" s="112" t="s">
        <v>660</v>
      </c>
      <c r="D8" s="113" t="s">
        <v>67</v>
      </c>
      <c r="E8" s="111" t="s">
        <v>68</v>
      </c>
    </row>
    <row r="9" spans="1:5">
      <c r="A9" s="111" t="s">
        <v>57</v>
      </c>
      <c r="B9" s="112" t="s">
        <v>619</v>
      </c>
      <c r="D9" s="113" t="s">
        <v>70</v>
      </c>
      <c r="E9" s="111" t="s">
        <v>71</v>
      </c>
    </row>
    <row r="10" spans="1:5">
      <c r="A10" s="111" t="s">
        <v>91</v>
      </c>
      <c r="B10" s="112" t="s">
        <v>617</v>
      </c>
      <c r="D10" s="113" t="s">
        <v>73</v>
      </c>
      <c r="E10" s="111" t="s">
        <v>63</v>
      </c>
    </row>
    <row r="11" spans="1:5">
      <c r="A11" s="111" t="s">
        <v>277</v>
      </c>
      <c r="B11" s="112" t="s">
        <v>629</v>
      </c>
      <c r="D11" s="113" t="s">
        <v>75</v>
      </c>
      <c r="E11" s="111" t="s">
        <v>63</v>
      </c>
    </row>
    <row r="12" spans="1:5">
      <c r="A12" s="111" t="s">
        <v>55</v>
      </c>
      <c r="B12" s="112" t="s">
        <v>620</v>
      </c>
      <c r="D12" s="113" t="s">
        <v>77</v>
      </c>
      <c r="E12" s="111" t="s">
        <v>78</v>
      </c>
    </row>
    <row r="13" spans="1:5">
      <c r="A13" s="111" t="s">
        <v>678</v>
      </c>
      <c r="B13" s="112" t="s">
        <v>642</v>
      </c>
      <c r="D13" s="113" t="s">
        <v>80</v>
      </c>
      <c r="E13" s="111" t="s">
        <v>60</v>
      </c>
    </row>
    <row r="14" spans="1:5">
      <c r="A14" s="111" t="s">
        <v>269</v>
      </c>
      <c r="B14" s="112" t="s">
        <v>627</v>
      </c>
      <c r="D14" s="113" t="s">
        <v>82</v>
      </c>
      <c r="E14" s="111" t="s">
        <v>83</v>
      </c>
    </row>
    <row r="15" spans="1:5">
      <c r="A15" s="111" t="s">
        <v>282</v>
      </c>
      <c r="B15" s="112" t="s">
        <v>679</v>
      </c>
      <c r="D15" s="113" t="s">
        <v>85</v>
      </c>
      <c r="E15" s="111" t="s">
        <v>86</v>
      </c>
    </row>
    <row r="16" spans="1:5">
      <c r="A16" s="111" t="s">
        <v>116</v>
      </c>
      <c r="B16" s="112" t="s">
        <v>641</v>
      </c>
      <c r="D16" s="113" t="s">
        <v>88</v>
      </c>
      <c r="E16" s="111" t="s">
        <v>60</v>
      </c>
    </row>
    <row r="17" spans="1:5">
      <c r="A17" s="111" t="s">
        <v>248</v>
      </c>
      <c r="B17" s="112" t="s">
        <v>668</v>
      </c>
      <c r="D17" s="113" t="s">
        <v>90</v>
      </c>
      <c r="E17" s="111" t="s">
        <v>91</v>
      </c>
    </row>
    <row r="18" spans="1:5">
      <c r="A18" s="111" t="s">
        <v>117</v>
      </c>
      <c r="B18" s="112" t="s">
        <v>598</v>
      </c>
      <c r="D18" s="113" t="s">
        <v>93</v>
      </c>
      <c r="E18" s="111" t="s">
        <v>68</v>
      </c>
    </row>
    <row r="19" spans="1:5">
      <c r="A19" s="111" t="s">
        <v>111</v>
      </c>
      <c r="B19" s="112" t="s">
        <v>679</v>
      </c>
      <c r="D19" s="113" t="s">
        <v>829</v>
      </c>
      <c r="E19" s="111" t="s">
        <v>126</v>
      </c>
    </row>
    <row r="20" spans="1:5">
      <c r="A20" s="111" t="s">
        <v>119</v>
      </c>
      <c r="B20" s="112" t="s">
        <v>609</v>
      </c>
      <c r="D20" s="113" t="s">
        <v>830</v>
      </c>
      <c r="E20" s="111" t="s">
        <v>83</v>
      </c>
    </row>
    <row r="21" spans="1:5" ht="15.75" customHeight="1">
      <c r="A21" s="111" t="s">
        <v>231</v>
      </c>
      <c r="B21" s="112" t="s">
        <v>663</v>
      </c>
      <c r="D21" s="113" t="s">
        <v>814</v>
      </c>
      <c r="E21" s="111" t="s">
        <v>60</v>
      </c>
    </row>
    <row r="22" spans="1:5">
      <c r="A22" s="111" t="s">
        <v>121</v>
      </c>
      <c r="B22" s="112" t="s">
        <v>623</v>
      </c>
      <c r="D22" s="113" t="s">
        <v>828</v>
      </c>
      <c r="E22" s="111" t="s">
        <v>86</v>
      </c>
    </row>
    <row r="23" spans="1:5">
      <c r="A23" s="111" t="s">
        <v>709</v>
      </c>
      <c r="B23" s="112" t="s">
        <v>623</v>
      </c>
      <c r="D23" s="113" t="s">
        <v>815</v>
      </c>
      <c r="E23" s="111" t="s">
        <v>161</v>
      </c>
    </row>
    <row r="24" spans="1:5">
      <c r="A24" s="111" t="s">
        <v>296</v>
      </c>
      <c r="B24" s="112" t="s">
        <v>638</v>
      </c>
      <c r="D24" s="113" t="s">
        <v>812</v>
      </c>
      <c r="E24" s="111" t="s">
        <v>57</v>
      </c>
    </row>
    <row r="25" spans="1:5">
      <c r="A25" s="111" t="s">
        <v>252</v>
      </c>
      <c r="B25" s="112" t="s">
        <v>669</v>
      </c>
      <c r="D25" s="113" t="s">
        <v>813</v>
      </c>
      <c r="E25" s="111" t="s">
        <v>71</v>
      </c>
    </row>
    <row r="26" spans="1:5">
      <c r="A26" s="111" t="s">
        <v>680</v>
      </c>
      <c r="B26" s="112" t="s">
        <v>638</v>
      </c>
      <c r="D26" s="111" t="s">
        <v>633</v>
      </c>
      <c r="E26" s="111" t="s">
        <v>195</v>
      </c>
    </row>
    <row r="27" spans="1:5">
      <c r="A27" s="111" t="s">
        <v>304</v>
      </c>
      <c r="B27" s="112" t="s">
        <v>607</v>
      </c>
      <c r="D27" s="14"/>
      <c r="E27" s="14"/>
    </row>
    <row r="28" spans="1:5">
      <c r="A28" s="111" t="s">
        <v>249</v>
      </c>
      <c r="B28" s="112" t="s">
        <v>628</v>
      </c>
      <c r="D28" s="14"/>
      <c r="E28" s="14"/>
    </row>
    <row r="29" spans="1:5">
      <c r="A29" s="111" t="s">
        <v>179</v>
      </c>
      <c r="B29" s="112" t="s">
        <v>618</v>
      </c>
      <c r="D29" s="14"/>
      <c r="E29" s="14"/>
    </row>
    <row r="30" spans="1:5">
      <c r="A30" s="111" t="s">
        <v>274</v>
      </c>
      <c r="B30" s="112" t="s">
        <v>618</v>
      </c>
      <c r="D30" s="14"/>
      <c r="E30" s="14"/>
    </row>
    <row r="31" spans="1:5">
      <c r="A31" s="111" t="s">
        <v>302</v>
      </c>
      <c r="B31" s="112" t="s">
        <v>597</v>
      </c>
      <c r="D31" s="14"/>
      <c r="E31" s="14"/>
    </row>
    <row r="32" spans="1:5">
      <c r="A32" s="111" t="s">
        <v>180</v>
      </c>
      <c r="B32" s="112" t="s">
        <v>649</v>
      </c>
      <c r="D32" s="14"/>
      <c r="E32" s="14"/>
    </row>
    <row r="33" spans="1:5">
      <c r="A33" s="111" t="s">
        <v>595</v>
      </c>
      <c r="B33" s="112" t="s">
        <v>625</v>
      </c>
      <c r="D33" s="14"/>
      <c r="E33" s="14"/>
    </row>
    <row r="34" spans="1:5">
      <c r="A34" s="111" t="s">
        <v>60</v>
      </c>
      <c r="B34" s="112" t="s">
        <v>624</v>
      </c>
      <c r="D34" s="14"/>
      <c r="E34" s="14"/>
    </row>
    <row r="35" spans="1:5">
      <c r="A35" s="111" t="s">
        <v>241</v>
      </c>
      <c r="B35" s="112" t="s">
        <v>626</v>
      </c>
      <c r="D35" s="14"/>
      <c r="E35" s="14"/>
    </row>
    <row r="36" spans="1:5">
      <c r="A36" s="111" t="s">
        <v>308</v>
      </c>
      <c r="B36" s="112" t="s">
        <v>550</v>
      </c>
      <c r="D36" s="14"/>
      <c r="E36" s="14"/>
    </row>
    <row r="37" spans="1:5">
      <c r="A37" s="111" t="s">
        <v>294</v>
      </c>
      <c r="B37" s="112" t="s">
        <v>625</v>
      </c>
      <c r="D37" s="14"/>
      <c r="E37" s="14"/>
    </row>
    <row r="38" spans="1:5">
      <c r="A38" s="111" t="s">
        <v>306</v>
      </c>
      <c r="B38" s="112" t="s">
        <v>625</v>
      </c>
      <c r="D38" s="14"/>
      <c r="E38" s="14"/>
    </row>
    <row r="39" spans="1:5">
      <c r="A39" s="111" t="s">
        <v>185</v>
      </c>
      <c r="B39" s="112" t="s">
        <v>618</v>
      </c>
      <c r="D39" s="14"/>
      <c r="E39" s="14"/>
    </row>
    <row r="40" spans="1:5">
      <c r="A40" s="111" t="s">
        <v>186</v>
      </c>
      <c r="B40" s="112" t="s">
        <v>597</v>
      </c>
      <c r="D40" s="14"/>
      <c r="E40" s="14"/>
    </row>
    <row r="41" spans="1:5">
      <c r="A41" s="111" t="s">
        <v>135</v>
      </c>
      <c r="B41" s="112" t="s">
        <v>617</v>
      </c>
      <c r="D41" s="14"/>
      <c r="E41" s="14"/>
    </row>
    <row r="42" spans="1:5">
      <c r="A42" s="111" t="s">
        <v>217</v>
      </c>
      <c r="B42" s="112" t="s">
        <v>622</v>
      </c>
      <c r="D42" s="14"/>
      <c r="E42" s="14"/>
    </row>
    <row r="43" spans="1:5">
      <c r="A43" s="111" t="s">
        <v>681</v>
      </c>
      <c r="B43" s="112" t="s">
        <v>637</v>
      </c>
      <c r="D43" s="14"/>
      <c r="E43" s="14"/>
    </row>
    <row r="44" spans="1:5">
      <c r="A44" s="111" t="s">
        <v>300</v>
      </c>
      <c r="B44" s="112" t="s">
        <v>598</v>
      </c>
      <c r="D44" s="14"/>
      <c r="E44" s="14"/>
    </row>
    <row r="45" spans="1:5">
      <c r="A45" s="111" t="s">
        <v>682</v>
      </c>
      <c r="B45" s="112" t="s">
        <v>679</v>
      </c>
      <c r="D45" s="14"/>
      <c r="E45" s="14"/>
    </row>
    <row r="46" spans="1:5">
      <c r="A46" s="111" t="s">
        <v>592</v>
      </c>
      <c r="B46" s="112" t="s">
        <v>675</v>
      </c>
      <c r="D46" s="14"/>
      <c r="E46" s="14"/>
    </row>
    <row r="47" spans="1:5">
      <c r="A47" s="111" t="s">
        <v>230</v>
      </c>
      <c r="B47" s="112" t="s">
        <v>643</v>
      </c>
      <c r="D47" s="14"/>
      <c r="E47" s="14"/>
    </row>
    <row r="48" spans="1:5">
      <c r="A48" s="111" t="s">
        <v>120</v>
      </c>
      <c r="B48" s="112" t="s">
        <v>663</v>
      </c>
      <c r="D48" s="14"/>
      <c r="E48" s="14"/>
    </row>
    <row r="49" spans="1:5">
      <c r="A49" s="111" t="s">
        <v>83</v>
      </c>
      <c r="B49" s="112" t="s">
        <v>688</v>
      </c>
      <c r="D49" s="14"/>
      <c r="E49" s="14"/>
    </row>
    <row r="50" spans="1:5">
      <c r="A50" s="111" t="s">
        <v>241</v>
      </c>
      <c r="B50" s="112" t="s">
        <v>683</v>
      </c>
      <c r="D50" s="14"/>
      <c r="E50" s="14"/>
    </row>
    <row r="51" spans="1:5">
      <c r="A51" s="111" t="s">
        <v>245</v>
      </c>
      <c r="B51" s="112" t="s">
        <v>614</v>
      </c>
      <c r="D51" s="14"/>
      <c r="E51" s="14"/>
    </row>
    <row r="52" spans="1:5">
      <c r="A52" s="111" t="s">
        <v>160</v>
      </c>
      <c r="B52" s="112" t="s">
        <v>622</v>
      </c>
      <c r="D52" s="14"/>
      <c r="E52" s="14"/>
    </row>
    <row r="53" spans="1:5">
      <c r="A53" s="111" t="s">
        <v>65</v>
      </c>
      <c r="B53" s="112" t="s">
        <v>647</v>
      </c>
      <c r="D53" s="14"/>
      <c r="E53" s="14"/>
    </row>
    <row r="54" spans="1:5">
      <c r="A54" s="111" t="s">
        <v>806</v>
      </c>
      <c r="B54" s="112" t="s">
        <v>647</v>
      </c>
      <c r="D54" s="14"/>
      <c r="E54" s="14"/>
    </row>
    <row r="55" spans="1:5">
      <c r="A55" s="111" t="s">
        <v>684</v>
      </c>
      <c r="B55" s="112" t="s">
        <v>612</v>
      </c>
      <c r="D55" s="14"/>
      <c r="E55" s="14"/>
    </row>
    <row r="56" spans="1:5">
      <c r="A56" s="111" t="s">
        <v>254</v>
      </c>
      <c r="B56" s="112" t="s">
        <v>679</v>
      </c>
      <c r="D56" s="14"/>
      <c r="E56" s="14"/>
    </row>
    <row r="57" spans="1:5">
      <c r="A57" s="111" t="s">
        <v>685</v>
      </c>
      <c r="B57" s="112" t="s">
        <v>686</v>
      </c>
      <c r="D57" s="14"/>
      <c r="E57" s="14"/>
    </row>
    <row r="58" spans="1:5">
      <c r="A58" s="111" t="s">
        <v>687</v>
      </c>
      <c r="B58" s="112" t="s">
        <v>645</v>
      </c>
      <c r="D58" s="14"/>
      <c r="E58" s="14"/>
    </row>
    <row r="59" spans="1:5">
      <c r="A59" s="111" t="s">
        <v>280</v>
      </c>
      <c r="B59" s="112" t="s">
        <v>634</v>
      </c>
      <c r="D59" s="14"/>
      <c r="E59" s="14"/>
    </row>
    <row r="60" spans="1:5">
      <c r="A60" s="111" t="s">
        <v>51</v>
      </c>
      <c r="B60" s="112" t="s">
        <v>688</v>
      </c>
      <c r="D60" s="14"/>
      <c r="E60" s="14"/>
    </row>
    <row r="61" spans="1:5">
      <c r="A61" s="111" t="s">
        <v>97</v>
      </c>
      <c r="B61" s="112" t="s">
        <v>641</v>
      </c>
      <c r="D61" s="14"/>
      <c r="E61" s="14"/>
    </row>
    <row r="62" spans="1:5">
      <c r="A62" s="111" t="s">
        <v>51</v>
      </c>
      <c r="B62" s="112" t="s">
        <v>612</v>
      </c>
      <c r="D62" s="14"/>
      <c r="E62" s="14"/>
    </row>
    <row r="63" spans="1:5">
      <c r="A63" s="111" t="s">
        <v>185</v>
      </c>
      <c r="B63" s="112" t="s">
        <v>597</v>
      </c>
      <c r="D63" s="14"/>
      <c r="E63" s="14"/>
    </row>
    <row r="64" spans="1:5">
      <c r="A64" s="111" t="s">
        <v>111</v>
      </c>
      <c r="B64" s="112" t="s">
        <v>689</v>
      </c>
      <c r="D64" s="14"/>
      <c r="E64" s="14"/>
    </row>
    <row r="65" spans="1:5">
      <c r="A65" s="111" t="s">
        <v>184</v>
      </c>
      <c r="B65" s="112" t="s">
        <v>668</v>
      </c>
      <c r="D65" s="14"/>
      <c r="E65" s="14"/>
    </row>
    <row r="66" spans="1:5">
      <c r="A66" s="111" t="s">
        <v>256</v>
      </c>
      <c r="B66" s="112" t="s">
        <v>679</v>
      </c>
      <c r="D66" s="14"/>
      <c r="E66" s="14"/>
    </row>
    <row r="67" spans="1:5">
      <c r="A67" s="111" t="s">
        <v>202</v>
      </c>
      <c r="B67" s="112" t="s">
        <v>658</v>
      </c>
      <c r="D67" s="14"/>
      <c r="E67" s="14"/>
    </row>
    <row r="68" spans="1:5">
      <c r="A68" s="111" t="s">
        <v>690</v>
      </c>
      <c r="B68" s="112" t="s">
        <v>683</v>
      </c>
      <c r="D68" s="14"/>
      <c r="E68" s="14"/>
    </row>
    <row r="69" spans="1:5">
      <c r="A69" s="111" t="s">
        <v>691</v>
      </c>
      <c r="B69" s="112" t="s">
        <v>612</v>
      </c>
      <c r="D69" s="14"/>
      <c r="E69" s="14"/>
    </row>
    <row r="70" spans="1:5">
      <c r="A70" s="111" t="s">
        <v>299</v>
      </c>
      <c r="B70" s="112" t="s">
        <v>673</v>
      </c>
      <c r="D70" s="14"/>
      <c r="E70" s="14"/>
    </row>
    <row r="71" spans="1:5">
      <c r="A71" s="111" t="s">
        <v>692</v>
      </c>
      <c r="B71" s="112" t="s">
        <v>647</v>
      </c>
      <c r="D71" s="14"/>
      <c r="E71" s="14"/>
    </row>
    <row r="72" spans="1:5">
      <c r="A72" s="111" t="s">
        <v>290</v>
      </c>
      <c r="B72" s="112" t="s">
        <v>604</v>
      </c>
      <c r="D72" s="14"/>
      <c r="E72" s="14"/>
    </row>
    <row r="73" spans="1:5">
      <c r="A73" s="111" t="s">
        <v>308</v>
      </c>
      <c r="B73" s="112" t="s">
        <v>693</v>
      </c>
      <c r="D73" s="14"/>
      <c r="E73" s="14"/>
    </row>
    <row r="74" spans="1:5">
      <c r="A74" s="111" t="s">
        <v>694</v>
      </c>
      <c r="B74" s="112" t="s">
        <v>600</v>
      </c>
      <c r="D74" s="14"/>
      <c r="E74" s="14"/>
    </row>
    <row r="75" spans="1:5">
      <c r="A75" s="111" t="s">
        <v>259</v>
      </c>
      <c r="B75" s="112" t="s">
        <v>596</v>
      </c>
      <c r="D75" s="14"/>
      <c r="E75" s="14"/>
    </row>
    <row r="76" spans="1:5">
      <c r="A76" s="111" t="s">
        <v>694</v>
      </c>
      <c r="B76" s="112" t="s">
        <v>665</v>
      </c>
      <c r="D76" s="14"/>
      <c r="E76" s="14"/>
    </row>
    <row r="77" spans="1:5">
      <c r="A77" s="111" t="s">
        <v>695</v>
      </c>
      <c r="B77" s="112" t="s">
        <v>605</v>
      </c>
      <c r="D77" s="14"/>
      <c r="E77" s="14"/>
    </row>
    <row r="78" spans="1:5">
      <c r="A78" s="111" t="s">
        <v>282</v>
      </c>
      <c r="B78" s="112" t="s">
        <v>671</v>
      </c>
      <c r="D78" s="14"/>
      <c r="E78" s="14"/>
    </row>
    <row r="79" spans="1:5">
      <c r="A79" s="111" t="s">
        <v>296</v>
      </c>
      <c r="B79" s="112" t="s">
        <v>598</v>
      </c>
      <c r="D79" s="14"/>
      <c r="E79" s="14"/>
    </row>
    <row r="80" spans="1:5">
      <c r="A80" s="111" t="s">
        <v>307</v>
      </c>
      <c r="B80" s="112" t="s">
        <v>674</v>
      </c>
      <c r="D80" s="14"/>
      <c r="E80" s="14"/>
    </row>
    <row r="81" spans="1:5">
      <c r="A81" s="111" t="s">
        <v>696</v>
      </c>
      <c r="B81" s="112" t="s">
        <v>697</v>
      </c>
      <c r="D81" s="14"/>
      <c r="E81" s="14"/>
    </row>
    <row r="82" spans="1:5">
      <c r="A82" s="111" t="s">
        <v>63</v>
      </c>
      <c r="B82" s="112" t="s">
        <v>631</v>
      </c>
      <c r="D82" s="14"/>
      <c r="E82" s="14"/>
    </row>
    <row r="83" spans="1:5">
      <c r="A83" s="111" t="s">
        <v>107</v>
      </c>
      <c r="B83" s="112" t="s">
        <v>636</v>
      </c>
      <c r="D83" s="14"/>
      <c r="E83" s="14"/>
    </row>
    <row r="84" spans="1:5">
      <c r="A84" s="111" t="s">
        <v>244</v>
      </c>
      <c r="B84" s="112" t="s">
        <v>661</v>
      </c>
      <c r="D84" s="14"/>
      <c r="E84" s="14"/>
    </row>
    <row r="85" spans="1:5">
      <c r="A85" s="111" t="s">
        <v>60</v>
      </c>
      <c r="B85" s="112" t="s">
        <v>628</v>
      </c>
      <c r="D85" s="14"/>
      <c r="E85" s="14"/>
    </row>
    <row r="86" spans="1:5">
      <c r="A86" s="111" t="s">
        <v>83</v>
      </c>
      <c r="B86" s="112" t="s">
        <v>659</v>
      </c>
      <c r="D86" s="14"/>
      <c r="E86" s="14"/>
    </row>
    <row r="87" spans="1:5">
      <c r="A87" s="111" t="s">
        <v>209</v>
      </c>
      <c r="B87" s="112" t="s">
        <v>659</v>
      </c>
      <c r="D87" s="14"/>
      <c r="E87" s="14"/>
    </row>
    <row r="88" spans="1:5">
      <c r="A88" s="111" t="s">
        <v>86</v>
      </c>
      <c r="B88" s="112" t="s">
        <v>621</v>
      </c>
      <c r="D88" s="14"/>
      <c r="E88" s="14"/>
    </row>
    <row r="89" spans="1:5">
      <c r="A89" s="111" t="s">
        <v>199</v>
      </c>
      <c r="B89" s="112" t="s">
        <v>622</v>
      </c>
      <c r="D89" s="14"/>
      <c r="E89" s="14"/>
    </row>
    <row r="90" spans="1:5">
      <c r="A90" s="111" t="s">
        <v>306</v>
      </c>
      <c r="B90" s="112" t="s">
        <v>632</v>
      </c>
      <c r="D90" s="14"/>
      <c r="E90" s="14"/>
    </row>
    <row r="91" spans="1:5">
      <c r="A91" s="111" t="s">
        <v>293</v>
      </c>
      <c r="B91" s="112" t="s">
        <v>597</v>
      </c>
      <c r="D91" s="14"/>
      <c r="E91" s="14"/>
    </row>
    <row r="92" spans="1:5">
      <c r="A92" s="111" t="s">
        <v>194</v>
      </c>
      <c r="B92" s="112" t="s">
        <v>626</v>
      </c>
      <c r="D92" s="14"/>
      <c r="E92" s="14"/>
    </row>
    <row r="93" spans="1:5">
      <c r="A93" s="111" t="s">
        <v>309</v>
      </c>
      <c r="B93" s="112" t="s">
        <v>596</v>
      </c>
      <c r="D93" s="14"/>
      <c r="E93" s="14"/>
    </row>
    <row r="94" spans="1:5">
      <c r="A94" s="111" t="s">
        <v>299</v>
      </c>
      <c r="B94" s="112" t="s">
        <v>627</v>
      </c>
      <c r="D94" s="14"/>
      <c r="E94" s="14"/>
    </row>
    <row r="95" spans="1:5">
      <c r="A95" s="111" t="s">
        <v>298</v>
      </c>
      <c r="B95" s="112" t="s">
        <v>625</v>
      </c>
      <c r="D95" s="14"/>
      <c r="E95" s="14"/>
    </row>
    <row r="96" spans="1:5">
      <c r="A96" s="111" t="s">
        <v>591</v>
      </c>
      <c r="B96" s="112" t="s">
        <v>625</v>
      </c>
      <c r="D96" s="14"/>
      <c r="E96" s="14"/>
    </row>
    <row r="97" spans="1:5">
      <c r="A97" s="111" t="s">
        <v>698</v>
      </c>
      <c r="B97" s="112" t="s">
        <v>628</v>
      </c>
      <c r="D97" s="14"/>
      <c r="E97" s="14"/>
    </row>
    <row r="98" spans="1:5">
      <c r="A98" s="111" t="s">
        <v>699</v>
      </c>
      <c r="B98" s="112" t="s">
        <v>620</v>
      </c>
      <c r="D98" s="14"/>
      <c r="E98" s="14"/>
    </row>
    <row r="99" spans="1:5">
      <c r="A99" s="111" t="s">
        <v>106</v>
      </c>
      <c r="B99" s="112" t="s">
        <v>619</v>
      </c>
      <c r="D99" s="14"/>
      <c r="E99" s="14"/>
    </row>
    <row r="100" spans="1:5">
      <c r="A100" s="111" t="s">
        <v>594</v>
      </c>
      <c r="B100" s="112" t="s">
        <v>620</v>
      </c>
      <c r="D100" s="14"/>
      <c r="E100" s="14"/>
    </row>
    <row r="101" spans="1:5">
      <c r="A101" s="111" t="s">
        <v>235</v>
      </c>
      <c r="B101" s="112" t="s">
        <v>614</v>
      </c>
      <c r="D101" s="14"/>
      <c r="E101" s="14"/>
    </row>
    <row r="102" spans="1:5">
      <c r="A102" s="111" t="s">
        <v>307</v>
      </c>
      <c r="B102" s="112" t="s">
        <v>661</v>
      </c>
      <c r="D102" s="14"/>
      <c r="E102" s="14"/>
    </row>
    <row r="103" spans="1:5">
      <c r="A103" s="111" t="s">
        <v>306</v>
      </c>
      <c r="B103" s="112" t="s">
        <v>626</v>
      </c>
      <c r="D103" s="14"/>
      <c r="E103" s="14"/>
    </row>
    <row r="104" spans="1:5">
      <c r="A104" s="111" t="s">
        <v>305</v>
      </c>
      <c r="B104" s="112" t="s">
        <v>626</v>
      </c>
      <c r="D104" s="14"/>
      <c r="E104" s="14"/>
    </row>
    <row r="105" spans="1:5">
      <c r="A105" s="111" t="s">
        <v>242</v>
      </c>
      <c r="B105" s="112" t="s">
        <v>651</v>
      </c>
      <c r="D105" s="14"/>
      <c r="E105" s="14"/>
    </row>
    <row r="106" spans="1:5">
      <c r="A106" s="111" t="s">
        <v>53</v>
      </c>
      <c r="B106" s="112" t="s">
        <v>620</v>
      </c>
      <c r="D106" s="14"/>
      <c r="E106" s="14"/>
    </row>
    <row r="107" spans="1:5">
      <c r="A107" s="111" t="s">
        <v>251</v>
      </c>
      <c r="B107" s="112" t="s">
        <v>628</v>
      </c>
      <c r="D107" s="14"/>
      <c r="E107" s="14"/>
    </row>
    <row r="108" spans="1:5">
      <c r="A108" s="111" t="s">
        <v>111</v>
      </c>
      <c r="B108" s="112" t="s">
        <v>619</v>
      </c>
      <c r="D108" s="14"/>
      <c r="E108" s="14"/>
    </row>
    <row r="109" spans="1:5">
      <c r="A109" s="111" t="s">
        <v>203</v>
      </c>
      <c r="B109" s="112" t="s">
        <v>622</v>
      </c>
      <c r="D109" s="14"/>
      <c r="E109" s="14"/>
    </row>
    <row r="110" spans="1:5">
      <c r="A110" s="111" t="s">
        <v>170</v>
      </c>
      <c r="B110" s="112" t="s">
        <v>597</v>
      </c>
      <c r="D110" s="14"/>
      <c r="E110" s="14"/>
    </row>
    <row r="111" spans="1:5">
      <c r="A111" s="111" t="s">
        <v>700</v>
      </c>
      <c r="B111" s="112" t="s">
        <v>630</v>
      </c>
      <c r="D111" s="14"/>
      <c r="E111" s="14"/>
    </row>
    <row r="112" spans="1:5">
      <c r="A112" s="111" t="s">
        <v>195</v>
      </c>
      <c r="B112" s="112" t="s">
        <v>621</v>
      </c>
      <c r="D112" s="14"/>
      <c r="E112" s="14"/>
    </row>
    <row r="113" spans="1:5">
      <c r="A113" s="111" t="s">
        <v>752</v>
      </c>
      <c r="B113" s="112" t="s">
        <v>621</v>
      </c>
      <c r="D113" s="14"/>
      <c r="E113" s="14"/>
    </row>
    <row r="114" spans="1:5">
      <c r="A114" s="111" t="s">
        <v>195</v>
      </c>
      <c r="B114" s="112" t="s">
        <v>626</v>
      </c>
      <c r="D114" s="14"/>
      <c r="E114" s="14"/>
    </row>
    <row r="115" spans="1:5">
      <c r="A115" s="111" t="s">
        <v>593</v>
      </c>
      <c r="B115" s="112" t="s">
        <v>671</v>
      </c>
      <c r="D115" s="14"/>
      <c r="E115" s="14"/>
    </row>
    <row r="116" spans="1:5">
      <c r="A116" s="111" t="s">
        <v>309</v>
      </c>
      <c r="B116" s="112" t="s">
        <v>628</v>
      </c>
      <c r="D116" s="14"/>
      <c r="E116" s="14"/>
    </row>
    <row r="117" spans="1:5">
      <c r="A117" s="111" t="s">
        <v>86</v>
      </c>
      <c r="B117" s="112" t="s">
        <v>629</v>
      </c>
      <c r="D117" s="14"/>
      <c r="E117" s="14"/>
    </row>
    <row r="118" spans="1:5">
      <c r="A118" s="111" t="s">
        <v>269</v>
      </c>
      <c r="B118" s="112" t="s">
        <v>621</v>
      </c>
      <c r="D118" s="14"/>
      <c r="E118" s="14"/>
    </row>
    <row r="119" spans="1:5">
      <c r="A119" s="111" t="s">
        <v>293</v>
      </c>
      <c r="B119" s="112" t="s">
        <v>609</v>
      </c>
      <c r="D119" s="14"/>
      <c r="E119" s="14"/>
    </row>
    <row r="120" spans="1:5">
      <c r="A120" s="111" t="s">
        <v>51</v>
      </c>
      <c r="B120" s="112" t="s">
        <v>626</v>
      </c>
      <c r="D120" s="14"/>
      <c r="E120" s="14"/>
    </row>
    <row r="121" spans="1:5">
      <c r="A121" s="111" t="s">
        <v>253</v>
      </c>
      <c r="B121" s="112" t="s">
        <v>598</v>
      </c>
      <c r="D121" s="14"/>
      <c r="E121" s="14"/>
    </row>
    <row r="122" spans="1:5">
      <c r="A122" s="111" t="s">
        <v>259</v>
      </c>
      <c r="B122" s="112" t="s">
        <v>625</v>
      </c>
      <c r="D122" s="14"/>
      <c r="E122" s="14"/>
    </row>
    <row r="123" spans="1:5">
      <c r="A123" s="111" t="s">
        <v>301</v>
      </c>
      <c r="B123" s="112" t="s">
        <v>656</v>
      </c>
      <c r="D123" s="14"/>
      <c r="E123" s="14"/>
    </row>
    <row r="124" spans="1:5">
      <c r="A124" s="111" t="s">
        <v>701</v>
      </c>
      <c r="B124" s="112" t="s">
        <v>614</v>
      </c>
      <c r="D124" s="14"/>
      <c r="E124" s="14"/>
    </row>
    <row r="125" spans="1:5">
      <c r="A125" s="111" t="s">
        <v>118</v>
      </c>
      <c r="B125" s="112" t="s">
        <v>655</v>
      </c>
      <c r="D125" s="14"/>
      <c r="E125" s="14"/>
    </row>
    <row r="126" spans="1:5">
      <c r="A126" s="111" t="s">
        <v>286</v>
      </c>
      <c r="B126" s="112" t="s">
        <v>611</v>
      </c>
      <c r="D126" s="14"/>
      <c r="E126" s="14"/>
    </row>
    <row r="127" spans="1:5">
      <c r="A127" s="111" t="s">
        <v>835</v>
      </c>
      <c r="B127" s="112" t="s">
        <v>611</v>
      </c>
      <c r="D127" s="14"/>
      <c r="E127" s="14"/>
    </row>
    <row r="128" spans="1:5">
      <c r="A128" s="111" t="s">
        <v>306</v>
      </c>
      <c r="B128" s="112" t="s">
        <v>621</v>
      </c>
      <c r="D128" s="14"/>
      <c r="E128" s="14"/>
    </row>
    <row r="129" spans="1:5">
      <c r="A129" s="111" t="s">
        <v>226</v>
      </c>
      <c r="B129" s="112" t="s">
        <v>666</v>
      </c>
      <c r="D129" s="14"/>
      <c r="E129" s="14"/>
    </row>
    <row r="130" spans="1:5">
      <c r="A130" s="111" t="s">
        <v>53</v>
      </c>
      <c r="B130" s="112" t="s">
        <v>629</v>
      </c>
      <c r="D130" s="14"/>
      <c r="E130" s="14"/>
    </row>
    <row r="131" spans="1:5">
      <c r="A131" s="111" t="s">
        <v>250</v>
      </c>
      <c r="B131" s="112" t="s">
        <v>683</v>
      </c>
      <c r="D131" s="14"/>
      <c r="E131" s="14"/>
    </row>
    <row r="132" spans="1:5">
      <c r="A132" s="111" t="s">
        <v>702</v>
      </c>
      <c r="B132" s="112" t="s">
        <v>664</v>
      </c>
      <c r="D132" s="14"/>
      <c r="E132" s="14"/>
    </row>
    <row r="133" spans="1:5">
      <c r="A133" s="111" t="s">
        <v>205</v>
      </c>
      <c r="B133" s="112" t="s">
        <v>631</v>
      </c>
      <c r="D133" s="14"/>
      <c r="E133" s="14"/>
    </row>
    <row r="134" spans="1:5">
      <c r="A134" s="111" t="s">
        <v>101</v>
      </c>
      <c r="B134" s="112" t="s">
        <v>607</v>
      </c>
      <c r="D134" s="14"/>
      <c r="E134" s="14"/>
    </row>
    <row r="135" spans="1:5">
      <c r="A135" s="111" t="s">
        <v>703</v>
      </c>
      <c r="B135" s="112" t="s">
        <v>625</v>
      </c>
      <c r="D135" s="14"/>
      <c r="E135" s="14"/>
    </row>
    <row r="136" spans="1:5">
      <c r="A136" s="111" t="s">
        <v>853</v>
      </c>
      <c r="B136" s="112" t="s">
        <v>624</v>
      </c>
      <c r="D136" s="14"/>
      <c r="E136" s="14"/>
    </row>
    <row r="137" spans="1:5">
      <c r="A137" s="111" t="s">
        <v>133</v>
      </c>
      <c r="B137" s="112" t="s">
        <v>617</v>
      </c>
      <c r="D137" s="14"/>
      <c r="E137" s="14"/>
    </row>
    <row r="138" spans="1:5">
      <c r="A138" s="111" t="s">
        <v>704</v>
      </c>
      <c r="B138" s="112" t="s">
        <v>660</v>
      </c>
      <c r="D138" s="14"/>
      <c r="E138" s="14"/>
    </row>
    <row r="139" spans="1:5">
      <c r="A139" s="111" t="s">
        <v>109</v>
      </c>
      <c r="B139" s="112" t="s">
        <v>624</v>
      </c>
      <c r="D139" s="14"/>
      <c r="E139" s="14"/>
    </row>
    <row r="140" spans="1:5">
      <c r="A140" s="111" t="s">
        <v>83</v>
      </c>
      <c r="B140" s="112" t="s">
        <v>621</v>
      </c>
      <c r="D140" s="14"/>
      <c r="E140" s="14"/>
    </row>
    <row r="141" spans="1:5">
      <c r="A141" s="111" t="s">
        <v>141</v>
      </c>
      <c r="B141" s="112" t="s">
        <v>625</v>
      </c>
      <c r="D141" s="14"/>
      <c r="E141" s="14"/>
    </row>
    <row r="142" spans="1:5">
      <c r="A142" s="111" t="s">
        <v>183</v>
      </c>
      <c r="B142" s="112" t="s">
        <v>632</v>
      </c>
      <c r="D142" s="14"/>
      <c r="E142" s="14"/>
    </row>
    <row r="143" spans="1:5">
      <c r="A143" s="111" t="s">
        <v>185</v>
      </c>
      <c r="B143" s="112" t="s">
        <v>632</v>
      </c>
      <c r="D143" s="14"/>
      <c r="E143" s="14"/>
    </row>
    <row r="144" spans="1:5">
      <c r="A144" s="111" t="s">
        <v>57</v>
      </c>
      <c r="B144" s="112" t="s">
        <v>620</v>
      </c>
      <c r="D144" s="14"/>
      <c r="E144" s="14"/>
    </row>
    <row r="145" spans="1:5">
      <c r="A145" s="111" t="s">
        <v>86</v>
      </c>
      <c r="B145" s="112" t="s">
        <v>622</v>
      </c>
      <c r="D145" s="14"/>
      <c r="E145" s="14"/>
    </row>
    <row r="146" spans="1:5">
      <c r="A146" s="111" t="s">
        <v>296</v>
      </c>
      <c r="B146" s="112" t="s">
        <v>625</v>
      </c>
      <c r="D146" s="14"/>
      <c r="E146" s="14"/>
    </row>
    <row r="147" spans="1:5">
      <c r="A147" s="111" t="s">
        <v>705</v>
      </c>
      <c r="B147" s="112" t="s">
        <v>622</v>
      </c>
      <c r="D147" s="14"/>
      <c r="E147" s="14"/>
    </row>
    <row r="148" spans="1:5">
      <c r="A148" s="111" t="s">
        <v>133</v>
      </c>
      <c r="B148" s="112" t="s">
        <v>596</v>
      </c>
      <c r="D148" s="14"/>
      <c r="E148" s="14"/>
    </row>
    <row r="149" spans="1:5">
      <c r="A149" s="111" t="s">
        <v>175</v>
      </c>
      <c r="B149" s="112" t="s">
        <v>621</v>
      </c>
      <c r="D149" s="14"/>
      <c r="E149" s="14"/>
    </row>
    <row r="150" spans="1:5">
      <c r="A150" s="111" t="s">
        <v>158</v>
      </c>
      <c r="B150" s="112" t="s">
        <v>632</v>
      </c>
      <c r="D150" s="14"/>
      <c r="E150" s="14"/>
    </row>
    <row r="151" spans="1:5">
      <c r="A151" s="111" t="s">
        <v>86</v>
      </c>
      <c r="B151" s="112" t="s">
        <v>666</v>
      </c>
      <c r="D151" s="14"/>
      <c r="E151" s="14"/>
    </row>
    <row r="152" spans="1:5">
      <c r="A152" s="111" t="s">
        <v>68</v>
      </c>
      <c r="B152" s="112" t="s">
        <v>622</v>
      </c>
      <c r="D152" s="14"/>
      <c r="E152" s="14"/>
    </row>
    <row r="153" spans="1:5">
      <c r="A153" s="111" t="s">
        <v>187</v>
      </c>
      <c r="B153" s="112" t="s">
        <v>619</v>
      </c>
      <c r="D153" s="14"/>
      <c r="E153" s="14"/>
    </row>
    <row r="154" spans="1:5">
      <c r="A154" s="111" t="s">
        <v>191</v>
      </c>
      <c r="B154" s="112" t="s">
        <v>611</v>
      </c>
      <c r="D154" s="14"/>
      <c r="E154" s="14"/>
    </row>
    <row r="155" spans="1:5">
      <c r="A155" s="111" t="s">
        <v>144</v>
      </c>
      <c r="B155" s="112" t="s">
        <v>648</v>
      </c>
      <c r="D155" s="14"/>
      <c r="E155" s="14"/>
    </row>
    <row r="156" spans="1:5">
      <c r="A156" s="111" t="s">
        <v>71</v>
      </c>
      <c r="B156" s="112" t="s">
        <v>620</v>
      </c>
      <c r="D156" s="14"/>
      <c r="E156" s="14"/>
    </row>
    <row r="157" spans="1:5">
      <c r="A157" s="111" t="s">
        <v>180</v>
      </c>
      <c r="B157" s="112" t="s">
        <v>621</v>
      </c>
      <c r="D157" s="14"/>
      <c r="E157" s="14"/>
    </row>
    <row r="158" spans="1:5">
      <c r="A158" s="111" t="s">
        <v>241</v>
      </c>
      <c r="B158" s="112" t="s">
        <v>618</v>
      </c>
      <c r="D158" s="14"/>
      <c r="E158" s="14"/>
    </row>
    <row r="159" spans="1:5">
      <c r="A159" s="111" t="s">
        <v>194</v>
      </c>
      <c r="B159" s="112" t="s">
        <v>619</v>
      </c>
      <c r="D159" s="14"/>
      <c r="E159" s="14"/>
    </row>
    <row r="160" spans="1:5">
      <c r="A160" s="111" t="s">
        <v>706</v>
      </c>
      <c r="B160" s="112" t="s">
        <v>626</v>
      </c>
      <c r="D160" s="14"/>
      <c r="E160" s="14"/>
    </row>
    <row r="161" spans="1:5">
      <c r="A161" s="111" t="s">
        <v>236</v>
      </c>
      <c r="B161" s="112" t="s">
        <v>632</v>
      </c>
      <c r="D161" s="14"/>
      <c r="E161" s="14"/>
    </row>
    <row r="162" spans="1:5">
      <c r="A162" s="111" t="s">
        <v>277</v>
      </c>
      <c r="B162" s="112" t="s">
        <v>609</v>
      </c>
      <c r="D162" s="14"/>
      <c r="E162" s="14"/>
    </row>
    <row r="163" spans="1:5">
      <c r="A163" s="111" t="s">
        <v>119</v>
      </c>
      <c r="B163" s="112" t="s">
        <v>625</v>
      </c>
      <c r="D163" s="14"/>
      <c r="E163" s="14"/>
    </row>
    <row r="164" spans="1:5">
      <c r="A164" s="111" t="s">
        <v>271</v>
      </c>
      <c r="B164" s="112" t="s">
        <v>671</v>
      </c>
      <c r="D164" s="14"/>
      <c r="E164" s="14"/>
    </row>
    <row r="165" spans="1:5">
      <c r="A165" s="111" t="s">
        <v>698</v>
      </c>
      <c r="B165" s="112" t="s">
        <v>620</v>
      </c>
      <c r="D165" s="14"/>
      <c r="E165" s="14"/>
    </row>
    <row r="166" spans="1:5">
      <c r="A166" s="111" t="s">
        <v>219</v>
      </c>
      <c r="B166" s="112" t="s">
        <v>630</v>
      </c>
      <c r="D166" s="14"/>
      <c r="E166" s="14"/>
    </row>
    <row r="167" spans="1:5">
      <c r="A167" s="111" t="s">
        <v>186</v>
      </c>
      <c r="B167" s="112" t="s">
        <v>618</v>
      </c>
      <c r="D167" s="14"/>
      <c r="E167" s="14"/>
    </row>
    <row r="168" spans="1:5">
      <c r="A168" s="111" t="s">
        <v>120</v>
      </c>
      <c r="B168" s="112" t="s">
        <v>615</v>
      </c>
      <c r="D168" s="14"/>
      <c r="E168" s="14"/>
    </row>
    <row r="169" spans="1:5">
      <c r="A169" s="111" t="s">
        <v>143</v>
      </c>
      <c r="B169" s="112" t="s">
        <v>632</v>
      </c>
      <c r="D169" s="14"/>
      <c r="E169" s="14"/>
    </row>
    <row r="170" spans="1:5">
      <c r="A170" s="111" t="s">
        <v>157</v>
      </c>
      <c r="B170" s="112" t="s">
        <v>632</v>
      </c>
      <c r="D170" s="14"/>
      <c r="E170" s="14"/>
    </row>
    <row r="171" spans="1:5">
      <c r="A171" s="111" t="s">
        <v>168</v>
      </c>
      <c r="B171" s="112" t="s">
        <v>652</v>
      </c>
      <c r="D171" s="14"/>
      <c r="E171" s="14"/>
    </row>
    <row r="172" spans="1:5">
      <c r="A172" s="111" t="s">
        <v>152</v>
      </c>
      <c r="B172" s="112" t="s">
        <v>652</v>
      </c>
      <c r="D172" s="14"/>
      <c r="E172" s="14"/>
    </row>
    <row r="173" spans="1:5">
      <c r="A173" s="111" t="s">
        <v>139</v>
      </c>
      <c r="B173" s="112" t="s">
        <v>645</v>
      </c>
      <c r="D173" s="14"/>
      <c r="E173" s="14"/>
    </row>
    <row r="174" spans="1:5">
      <c r="A174" s="111" t="s">
        <v>707</v>
      </c>
      <c r="B174" s="112" t="s">
        <v>619</v>
      </c>
      <c r="D174" s="14"/>
      <c r="E174" s="14"/>
    </row>
    <row r="175" spans="1:5">
      <c r="A175" s="111" t="s">
        <v>278</v>
      </c>
      <c r="B175" s="112" t="s">
        <v>614</v>
      </c>
      <c r="D175" s="14"/>
      <c r="E175" s="14"/>
    </row>
    <row r="176" spans="1:5">
      <c r="A176" s="111" t="s">
        <v>279</v>
      </c>
      <c r="B176" s="112" t="s">
        <v>634</v>
      </c>
      <c r="D176" s="14"/>
      <c r="E176" s="14"/>
    </row>
    <row r="177" spans="1:5">
      <c r="A177" s="111" t="s">
        <v>845</v>
      </c>
      <c r="B177" s="112" t="s">
        <v>632</v>
      </c>
      <c r="D177" s="14"/>
      <c r="E177" s="14"/>
    </row>
    <row r="178" spans="1:5">
      <c r="A178" s="111" t="s">
        <v>847</v>
      </c>
      <c r="B178" s="112" t="s">
        <v>632</v>
      </c>
      <c r="D178" s="14"/>
      <c r="E178" s="14"/>
    </row>
    <row r="179" spans="1:5">
      <c r="A179" s="111" t="s">
        <v>169</v>
      </c>
      <c r="B179" s="112" t="s">
        <v>632</v>
      </c>
      <c r="D179" s="14"/>
      <c r="E179" s="14"/>
    </row>
    <row r="180" spans="1:5">
      <c r="A180" s="111" t="s">
        <v>167</v>
      </c>
      <c r="B180" s="112" t="s">
        <v>621</v>
      </c>
      <c r="D180" s="14"/>
      <c r="E180" s="14"/>
    </row>
    <row r="181" spans="1:5">
      <c r="A181" s="111" t="s">
        <v>122</v>
      </c>
      <c r="B181" s="112" t="s">
        <v>606</v>
      </c>
      <c r="D181" s="14"/>
      <c r="E181" s="14"/>
    </row>
    <row r="182" spans="1:5">
      <c r="A182" s="111" t="s">
        <v>164</v>
      </c>
      <c r="B182" s="112" t="s">
        <v>621</v>
      </c>
      <c r="D182" s="14"/>
      <c r="E182" s="14"/>
    </row>
    <row r="183" spans="1:5">
      <c r="A183" s="111" t="s">
        <v>293</v>
      </c>
      <c r="B183" s="112" t="s">
        <v>625</v>
      </c>
      <c r="D183" s="14"/>
      <c r="E183" s="14"/>
    </row>
    <row r="184" spans="1:5">
      <c r="A184" s="111" t="s">
        <v>228</v>
      </c>
      <c r="B184" s="112" t="s">
        <v>708</v>
      </c>
      <c r="D184" s="14"/>
      <c r="E184" s="14"/>
    </row>
    <row r="185" spans="1:5">
      <c r="A185" s="111" t="s">
        <v>220</v>
      </c>
      <c r="B185" s="112" t="s">
        <v>663</v>
      </c>
      <c r="D185" s="14"/>
      <c r="E185" s="14"/>
    </row>
    <row r="186" spans="1:5">
      <c r="A186" s="111" t="s">
        <v>83</v>
      </c>
      <c r="B186" s="112" t="s">
        <v>619</v>
      </c>
      <c r="D186" s="14"/>
      <c r="E186" s="14"/>
    </row>
    <row r="187" spans="1:5">
      <c r="A187" s="111" t="s">
        <v>109</v>
      </c>
      <c r="B187" s="112" t="s">
        <v>637</v>
      </c>
      <c r="D187" s="14"/>
      <c r="E187" s="14"/>
    </row>
    <row r="188" spans="1:5">
      <c r="A188" s="111" t="s">
        <v>296</v>
      </c>
      <c r="B188" s="112" t="s">
        <v>630</v>
      </c>
      <c r="D188" s="14"/>
      <c r="E188" s="14"/>
    </row>
    <row r="189" spans="1:5">
      <c r="A189" s="111" t="s">
        <v>158</v>
      </c>
      <c r="B189" s="112" t="s">
        <v>630</v>
      </c>
      <c r="D189" s="14"/>
      <c r="E189" s="14"/>
    </row>
    <row r="190" spans="1:5">
      <c r="A190" s="111" t="s">
        <v>192</v>
      </c>
      <c r="B190" s="112" t="s">
        <v>643</v>
      </c>
      <c r="D190" s="14"/>
      <c r="E190" s="14"/>
    </row>
    <row r="191" spans="1:5">
      <c r="A191" s="111" t="s">
        <v>807</v>
      </c>
      <c r="B191" s="112" t="s">
        <v>643</v>
      </c>
      <c r="D191" s="14"/>
      <c r="E191" s="14"/>
    </row>
    <row r="192" spans="1:5">
      <c r="A192" s="111" t="s">
        <v>156</v>
      </c>
      <c r="B192" s="112" t="s">
        <v>647</v>
      </c>
      <c r="D192" s="14"/>
      <c r="E192" s="14"/>
    </row>
    <row r="193" spans="1:5">
      <c r="A193" s="111" t="s">
        <v>79</v>
      </c>
      <c r="B193" s="112" t="s">
        <v>635</v>
      </c>
      <c r="D193" s="14"/>
      <c r="E193" s="14"/>
    </row>
    <row r="194" spans="1:5">
      <c r="A194" s="111" t="s">
        <v>71</v>
      </c>
      <c r="B194" s="112" t="s">
        <v>617</v>
      </c>
      <c r="D194" s="14"/>
      <c r="E194" s="14"/>
    </row>
    <row r="195" spans="1:5">
      <c r="A195" s="111" t="s">
        <v>245</v>
      </c>
      <c r="B195" s="112" t="s">
        <v>708</v>
      </c>
      <c r="D195" s="14"/>
      <c r="E195" s="14"/>
    </row>
    <row r="196" spans="1:5">
      <c r="A196" s="111" t="s">
        <v>71</v>
      </c>
      <c r="B196" s="112" t="s">
        <v>619</v>
      </c>
      <c r="D196" s="14"/>
      <c r="E196" s="14"/>
    </row>
    <row r="197" spans="1:5">
      <c r="A197" s="111" t="s">
        <v>55</v>
      </c>
      <c r="B197" s="112" t="s">
        <v>628</v>
      </c>
      <c r="D197" s="14"/>
      <c r="E197" s="14"/>
    </row>
    <row r="198" spans="1:5">
      <c r="A198" s="111" t="s">
        <v>313</v>
      </c>
      <c r="B198" s="112" t="s">
        <v>617</v>
      </c>
      <c r="D198" s="14"/>
      <c r="E198" s="14"/>
    </row>
    <row r="199" spans="1:5">
      <c r="A199" s="111" t="s">
        <v>300</v>
      </c>
      <c r="B199" s="112" t="s">
        <v>647</v>
      </c>
      <c r="D199" s="14"/>
      <c r="E199" s="14"/>
    </row>
    <row r="200" spans="1:5">
      <c r="A200" s="111" t="s">
        <v>60</v>
      </c>
      <c r="B200" s="112" t="s">
        <v>617</v>
      </c>
      <c r="D200" s="14"/>
      <c r="E200" s="14"/>
    </row>
    <row r="201" spans="1:5">
      <c r="A201" s="111" t="s">
        <v>216</v>
      </c>
      <c r="B201" s="112" t="s">
        <v>662</v>
      </c>
      <c r="D201" s="14"/>
      <c r="E201" s="14"/>
    </row>
    <row r="202" spans="1:5">
      <c r="A202" s="111" t="s">
        <v>63</v>
      </c>
      <c r="B202" s="112" t="s">
        <v>621</v>
      </c>
      <c r="D202" s="14"/>
      <c r="E202" s="14"/>
    </row>
    <row r="203" spans="1:5">
      <c r="A203" s="111" t="s">
        <v>261</v>
      </c>
      <c r="B203" s="112" t="s">
        <v>613</v>
      </c>
      <c r="D203" s="14"/>
      <c r="E203" s="14"/>
    </row>
    <row r="204" spans="1:5">
      <c r="A204" s="111" t="s">
        <v>87</v>
      </c>
      <c r="B204" s="112" t="s">
        <v>606</v>
      </c>
      <c r="D204" s="14"/>
      <c r="E204" s="14"/>
    </row>
    <row r="205" spans="1:5">
      <c r="A205" s="111" t="s">
        <v>110</v>
      </c>
      <c r="B205" s="112" t="s">
        <v>647</v>
      </c>
      <c r="D205" s="14"/>
      <c r="E205" s="14"/>
    </row>
    <row r="206" spans="1:5">
      <c r="A206" s="111" t="s">
        <v>250</v>
      </c>
      <c r="B206" s="112" t="s">
        <v>628</v>
      </c>
      <c r="D206" s="14"/>
      <c r="E206" s="14"/>
    </row>
    <row r="207" spans="1:5">
      <c r="A207" s="111" t="s">
        <v>149</v>
      </c>
      <c r="B207" s="112" t="s">
        <v>624</v>
      </c>
      <c r="D207" s="14"/>
      <c r="E207" s="14"/>
    </row>
    <row r="208" spans="1:5">
      <c r="A208" s="111" t="s">
        <v>252</v>
      </c>
      <c r="B208" s="112" t="s">
        <v>628</v>
      </c>
      <c r="D208" s="14"/>
      <c r="E208" s="14"/>
    </row>
    <row r="209" spans="1:5">
      <c r="A209" s="111" t="s">
        <v>142</v>
      </c>
      <c r="B209" s="112" t="s">
        <v>647</v>
      </c>
      <c r="D209" s="14"/>
      <c r="E209" s="14"/>
    </row>
    <row r="210" spans="1:5">
      <c r="A210" s="111" t="s">
        <v>81</v>
      </c>
      <c r="B210" s="112" t="s">
        <v>635</v>
      </c>
      <c r="D210" s="14"/>
      <c r="E210" s="14"/>
    </row>
    <row r="211" spans="1:5">
      <c r="A211" s="111" t="s">
        <v>141</v>
      </c>
      <c r="B211" s="112" t="s">
        <v>598</v>
      </c>
      <c r="D211" s="14"/>
      <c r="E211" s="14"/>
    </row>
    <row r="212" spans="1:5">
      <c r="A212" s="111" t="s">
        <v>238</v>
      </c>
      <c r="B212" s="112" t="s">
        <v>645</v>
      </c>
      <c r="D212" s="14"/>
      <c r="E212" s="14"/>
    </row>
    <row r="213" spans="1:5">
      <c r="A213" s="111" t="s">
        <v>84</v>
      </c>
      <c r="B213" s="112" t="s">
        <v>606</v>
      </c>
      <c r="D213" s="14"/>
      <c r="E213" s="14"/>
    </row>
    <row r="214" spans="1:5">
      <c r="A214" s="111" t="s">
        <v>171</v>
      </c>
      <c r="B214" s="112" t="s">
        <v>635</v>
      </c>
      <c r="D214" s="14"/>
      <c r="E214" s="14"/>
    </row>
    <row r="215" spans="1:5">
      <c r="A215" s="111" t="s">
        <v>311</v>
      </c>
      <c r="B215" s="112" t="s">
        <v>617</v>
      </c>
      <c r="D215" s="14"/>
      <c r="E215" s="14"/>
    </row>
    <row r="216" spans="1:5">
      <c r="A216" s="111" t="s">
        <v>182</v>
      </c>
      <c r="B216" s="112" t="s">
        <v>654</v>
      </c>
      <c r="D216" s="14"/>
      <c r="E216" s="14"/>
    </row>
    <row r="217" spans="1:5">
      <c r="A217" s="111" t="s">
        <v>271</v>
      </c>
      <c r="B217" s="112" t="s">
        <v>666</v>
      </c>
      <c r="D217" s="14"/>
      <c r="E217" s="14"/>
    </row>
    <row r="218" spans="1:5">
      <c r="A218" s="111" t="s">
        <v>60</v>
      </c>
      <c r="B218" s="112" t="s">
        <v>627</v>
      </c>
      <c r="D218" s="14"/>
      <c r="E218" s="14"/>
    </row>
    <row r="219" spans="1:5">
      <c r="A219" s="111" t="s">
        <v>290</v>
      </c>
      <c r="B219" s="112" t="s">
        <v>632</v>
      </c>
      <c r="D219" s="14"/>
      <c r="E219" s="14"/>
    </row>
    <row r="220" spans="1:5">
      <c r="A220" s="111" t="s">
        <v>221</v>
      </c>
      <c r="B220" s="112" t="s">
        <v>664</v>
      </c>
      <c r="D220" s="14"/>
      <c r="E220" s="14"/>
    </row>
    <row r="221" spans="1:5">
      <c r="A221" s="111" t="s">
        <v>836</v>
      </c>
      <c r="B221" s="112" t="s">
        <v>664</v>
      </c>
      <c r="D221" s="14"/>
      <c r="E221" s="14"/>
    </row>
    <row r="222" spans="1:5">
      <c r="A222" s="111" t="s">
        <v>299</v>
      </c>
      <c r="B222" s="112" t="s">
        <v>625</v>
      </c>
      <c r="D222" s="14"/>
      <c r="E222" s="14"/>
    </row>
    <row r="223" spans="1:5">
      <c r="A223" s="111" t="s">
        <v>205</v>
      </c>
      <c r="B223" s="112" t="s">
        <v>670</v>
      </c>
      <c r="D223" s="14"/>
      <c r="E223" s="14"/>
    </row>
    <row r="224" spans="1:5">
      <c r="A224" s="111" t="s">
        <v>86</v>
      </c>
      <c r="B224" s="112" t="s">
        <v>630</v>
      </c>
      <c r="D224" s="14"/>
      <c r="E224" s="14"/>
    </row>
    <row r="225" spans="1:5">
      <c r="A225" s="111" t="s">
        <v>247</v>
      </c>
      <c r="B225" s="112" t="s">
        <v>668</v>
      </c>
      <c r="D225" s="14"/>
      <c r="E225" s="14"/>
    </row>
    <row r="226" spans="1:5">
      <c r="A226" s="111" t="s">
        <v>174</v>
      </c>
      <c r="B226" s="112" t="s">
        <v>600</v>
      </c>
      <c r="D226" s="14"/>
      <c r="E226" s="14"/>
    </row>
    <row r="227" spans="1:5">
      <c r="A227" s="111" t="s">
        <v>71</v>
      </c>
      <c r="B227" s="112" t="s">
        <v>596</v>
      </c>
      <c r="D227" s="14"/>
      <c r="E227" s="14"/>
    </row>
    <row r="228" spans="1:5">
      <c r="A228" s="111" t="s">
        <v>256</v>
      </c>
      <c r="B228" s="112" t="s">
        <v>606</v>
      </c>
      <c r="D228" s="14"/>
      <c r="E228" s="14"/>
    </row>
    <row r="229" spans="1:5">
      <c r="A229" s="111" t="s">
        <v>313</v>
      </c>
      <c r="B229" s="112" t="s">
        <v>632</v>
      </c>
      <c r="D229" s="14"/>
      <c r="E229" s="14"/>
    </row>
    <row r="230" spans="1:5">
      <c r="A230" s="111" t="s">
        <v>183</v>
      </c>
      <c r="B230" s="112" t="s">
        <v>618</v>
      </c>
      <c r="D230" s="14"/>
      <c r="E230" s="14"/>
    </row>
    <row r="231" spans="1:5">
      <c r="A231" s="111" t="s">
        <v>253</v>
      </c>
      <c r="B231" s="112" t="s">
        <v>628</v>
      </c>
      <c r="D231" s="14"/>
      <c r="E231" s="14"/>
    </row>
    <row r="232" spans="1:5">
      <c r="A232" s="111" t="s">
        <v>709</v>
      </c>
      <c r="B232" s="112" t="s">
        <v>623</v>
      </c>
      <c r="D232" s="14"/>
      <c r="E232" s="14"/>
    </row>
    <row r="233" spans="1:5">
      <c r="A233" s="111" t="s">
        <v>710</v>
      </c>
      <c r="B233" s="112" t="s">
        <v>619</v>
      </c>
      <c r="D233" s="14"/>
      <c r="E233" s="14"/>
    </row>
    <row r="234" spans="1:5">
      <c r="A234" s="111" t="s">
        <v>111</v>
      </c>
      <c r="B234" s="112" t="s">
        <v>632</v>
      </c>
      <c r="D234" s="14"/>
      <c r="E234" s="14"/>
    </row>
    <row r="235" spans="1:5">
      <c r="A235" s="111" t="s">
        <v>108</v>
      </c>
      <c r="B235" s="112" t="s">
        <v>632</v>
      </c>
      <c r="D235" s="14"/>
      <c r="E235" s="14"/>
    </row>
    <row r="236" spans="1:5">
      <c r="A236" s="111" t="s">
        <v>166</v>
      </c>
      <c r="B236" s="112" t="s">
        <v>644</v>
      </c>
      <c r="D236" s="14"/>
      <c r="E236" s="14"/>
    </row>
    <row r="237" spans="1:5">
      <c r="A237" s="111" t="s">
        <v>711</v>
      </c>
      <c r="B237" s="112" t="s">
        <v>620</v>
      </c>
      <c r="D237" s="14"/>
      <c r="E237" s="14"/>
    </row>
    <row r="238" spans="1:5">
      <c r="A238" s="111" t="s">
        <v>712</v>
      </c>
      <c r="B238" s="112" t="s">
        <v>618</v>
      </c>
      <c r="D238" s="14"/>
      <c r="E238" s="14"/>
    </row>
    <row r="239" spans="1:5">
      <c r="A239" s="111" t="s">
        <v>256</v>
      </c>
      <c r="B239" s="112" t="s">
        <v>632</v>
      </c>
      <c r="D239" s="14"/>
      <c r="E239" s="14"/>
    </row>
    <row r="240" spans="1:5">
      <c r="A240" s="111" t="s">
        <v>286</v>
      </c>
      <c r="B240" s="112" t="s">
        <v>622</v>
      </c>
      <c r="D240" s="14"/>
      <c r="E240" s="14"/>
    </row>
    <row r="241" spans="1:5">
      <c r="A241" s="111" t="s">
        <v>713</v>
      </c>
      <c r="B241" s="112" t="s">
        <v>621</v>
      </c>
      <c r="D241" s="14"/>
      <c r="E241" s="14"/>
    </row>
    <row r="242" spans="1:5">
      <c r="A242" s="111" t="s">
        <v>714</v>
      </c>
      <c r="B242" s="112" t="s">
        <v>630</v>
      </c>
      <c r="D242" s="14"/>
      <c r="E242" s="14"/>
    </row>
    <row r="243" spans="1:5">
      <c r="A243" s="111" t="s">
        <v>241</v>
      </c>
      <c r="B243" s="112" t="s">
        <v>619</v>
      </c>
      <c r="D243" s="14"/>
      <c r="E243" s="14"/>
    </row>
    <row r="244" spans="1:5">
      <c r="A244" s="111" t="s">
        <v>703</v>
      </c>
      <c r="B244" s="112" t="s">
        <v>647</v>
      </c>
      <c r="D244" s="14"/>
      <c r="E244" s="14"/>
    </row>
    <row r="245" spans="1:5">
      <c r="A245" s="111" t="s">
        <v>165</v>
      </c>
      <c r="B245" s="112" t="s">
        <v>621</v>
      </c>
      <c r="D245" s="14"/>
      <c r="E245" s="14"/>
    </row>
    <row r="246" spans="1:5">
      <c r="A246" s="111" t="s">
        <v>96</v>
      </c>
      <c r="B246" s="112" t="s">
        <v>606</v>
      </c>
      <c r="D246" s="14"/>
      <c r="E246" s="14"/>
    </row>
    <row r="247" spans="1:5">
      <c r="A247" s="111" t="s">
        <v>302</v>
      </c>
      <c r="B247" s="112" t="s">
        <v>618</v>
      </c>
      <c r="D247" s="14"/>
      <c r="E247" s="14"/>
    </row>
    <row r="248" spans="1:5">
      <c r="A248" s="111" t="s">
        <v>308</v>
      </c>
      <c r="B248" s="112" t="s">
        <v>619</v>
      </c>
      <c r="D248" s="14"/>
      <c r="E248" s="14"/>
    </row>
    <row r="249" spans="1:5">
      <c r="A249" s="111" t="s">
        <v>715</v>
      </c>
      <c r="B249" s="112" t="s">
        <v>622</v>
      </c>
      <c r="D249" s="14"/>
      <c r="E249" s="14"/>
    </row>
    <row r="250" spans="1:5">
      <c r="A250" s="111" t="s">
        <v>175</v>
      </c>
      <c r="B250" s="112" t="s">
        <v>655</v>
      </c>
      <c r="D250" s="14"/>
      <c r="E250" s="14"/>
    </row>
    <row r="251" spans="1:5">
      <c r="A251" s="111" t="s">
        <v>160</v>
      </c>
      <c r="B251" s="112" t="s">
        <v>621</v>
      </c>
      <c r="D251" s="14"/>
      <c r="E251" s="14"/>
    </row>
    <row r="252" spans="1:5">
      <c r="A252" s="111" t="s">
        <v>716</v>
      </c>
      <c r="B252" s="112" t="s">
        <v>675</v>
      </c>
      <c r="D252" s="14"/>
      <c r="E252" s="14"/>
    </row>
    <row r="253" spans="1:5">
      <c r="A253" s="111" t="s">
        <v>101</v>
      </c>
      <c r="B253" s="112" t="s">
        <v>631</v>
      </c>
      <c r="D253" s="14"/>
      <c r="E253" s="14"/>
    </row>
    <row r="254" spans="1:5">
      <c r="A254" s="111" t="s">
        <v>53</v>
      </c>
      <c r="B254" s="112" t="s">
        <v>608</v>
      </c>
      <c r="D254" s="14"/>
      <c r="E254" s="14"/>
    </row>
    <row r="255" spans="1:5">
      <c r="A255" s="111" t="s">
        <v>261</v>
      </c>
      <c r="B255" s="112" t="s">
        <v>611</v>
      </c>
      <c r="D255" s="14"/>
      <c r="E255" s="14"/>
    </row>
    <row r="256" spans="1:5">
      <c r="A256" s="111" t="s">
        <v>717</v>
      </c>
      <c r="B256" s="112" t="s">
        <v>708</v>
      </c>
      <c r="D256" s="14"/>
      <c r="E256" s="14"/>
    </row>
    <row r="257" spans="1:5">
      <c r="A257" s="111" t="s">
        <v>142</v>
      </c>
      <c r="B257" s="112" t="s">
        <v>646</v>
      </c>
      <c r="D257" s="14"/>
      <c r="E257" s="14"/>
    </row>
    <row r="258" spans="1:5">
      <c r="A258" s="111" t="s">
        <v>194</v>
      </c>
      <c r="B258" s="112" t="s">
        <v>610</v>
      </c>
      <c r="D258" s="14"/>
      <c r="E258" s="14"/>
    </row>
    <row r="259" spans="1:5">
      <c r="A259" s="111" t="s">
        <v>233</v>
      </c>
      <c r="B259" s="112" t="s">
        <v>617</v>
      </c>
      <c r="D259" s="14"/>
      <c r="E259" s="14"/>
    </row>
    <row r="260" spans="1:5">
      <c r="A260" s="111" t="s">
        <v>276</v>
      </c>
      <c r="B260" s="112" t="s">
        <v>660</v>
      </c>
      <c r="D260" s="14"/>
      <c r="E260" s="14"/>
    </row>
    <row r="261" spans="1:5">
      <c r="A261" s="111" t="s">
        <v>718</v>
      </c>
      <c r="B261" s="112" t="s">
        <v>693</v>
      </c>
      <c r="D261" s="14"/>
      <c r="E261" s="14"/>
    </row>
    <row r="262" spans="1:5">
      <c r="A262" s="111" t="s">
        <v>719</v>
      </c>
      <c r="B262" s="112" t="s">
        <v>606</v>
      </c>
      <c r="D262" s="14"/>
      <c r="E262" s="14"/>
    </row>
    <row r="263" spans="1:5">
      <c r="A263" s="111" t="s">
        <v>720</v>
      </c>
      <c r="B263" s="112" t="s">
        <v>671</v>
      </c>
      <c r="D263" s="14"/>
      <c r="E263" s="14"/>
    </row>
    <row r="264" spans="1:5">
      <c r="A264" s="111" t="s">
        <v>721</v>
      </c>
      <c r="B264" s="112" t="s">
        <v>666</v>
      </c>
      <c r="D264" s="14"/>
      <c r="E264" s="14"/>
    </row>
    <row r="265" spans="1:5">
      <c r="A265" s="111" t="s">
        <v>204</v>
      </c>
      <c r="B265" s="112" t="s">
        <v>689</v>
      </c>
      <c r="D265" s="14"/>
      <c r="E265" s="14"/>
    </row>
    <row r="266" spans="1:5">
      <c r="A266" s="111" t="s">
        <v>204</v>
      </c>
      <c r="B266" s="112" t="s">
        <v>632</v>
      </c>
      <c r="D266" s="14"/>
      <c r="E266" s="14"/>
    </row>
    <row r="267" spans="1:5">
      <c r="A267" s="111" t="s">
        <v>226</v>
      </c>
      <c r="B267" s="112" t="s">
        <v>664</v>
      </c>
      <c r="D267" s="14"/>
      <c r="E267" s="14"/>
    </row>
    <row r="268" spans="1:5">
      <c r="A268" s="111" t="s">
        <v>837</v>
      </c>
      <c r="B268" s="112" t="s">
        <v>664</v>
      </c>
      <c r="D268" s="14"/>
      <c r="E268" s="14"/>
    </row>
    <row r="269" spans="1:5">
      <c r="A269" s="111" t="s">
        <v>722</v>
      </c>
      <c r="B269" s="112" t="s">
        <v>640</v>
      </c>
      <c r="D269" s="14"/>
      <c r="E269" s="14"/>
    </row>
    <row r="270" spans="1:5">
      <c r="A270" s="111" t="s">
        <v>723</v>
      </c>
      <c r="B270" s="112" t="s">
        <v>635</v>
      </c>
      <c r="D270" s="14"/>
      <c r="E270" s="14"/>
    </row>
    <row r="271" spans="1:5">
      <c r="A271" s="111" t="s">
        <v>266</v>
      </c>
      <c r="B271" s="112" t="s">
        <v>643</v>
      </c>
      <c r="D271" s="14"/>
      <c r="E271" s="14"/>
    </row>
    <row r="272" spans="1:5">
      <c r="A272" s="111" t="s">
        <v>724</v>
      </c>
      <c r="B272" s="112" t="s">
        <v>670</v>
      </c>
      <c r="D272" s="14"/>
      <c r="E272" s="14"/>
    </row>
    <row r="273" spans="1:5">
      <c r="A273" s="111" t="s">
        <v>313</v>
      </c>
      <c r="B273" s="112" t="s">
        <v>644</v>
      </c>
      <c r="D273" s="14"/>
      <c r="E273" s="14"/>
    </row>
    <row r="274" spans="1:5">
      <c r="A274" s="111" t="s">
        <v>204</v>
      </c>
      <c r="B274" s="112" t="s">
        <v>660</v>
      </c>
      <c r="D274" s="14"/>
      <c r="E274" s="14"/>
    </row>
    <row r="275" spans="1:5">
      <c r="A275" s="111" t="s">
        <v>81</v>
      </c>
      <c r="B275" s="112" t="s">
        <v>631</v>
      </c>
      <c r="D275" s="14"/>
      <c r="E275" s="14"/>
    </row>
    <row r="276" spans="1:5">
      <c r="A276" s="111" t="s">
        <v>725</v>
      </c>
      <c r="B276" s="112" t="s">
        <v>624</v>
      </c>
      <c r="D276" s="14"/>
      <c r="E276" s="14"/>
    </row>
    <row r="277" spans="1:5">
      <c r="A277" s="111" t="s">
        <v>308</v>
      </c>
      <c r="B277" s="112" t="s">
        <v>625</v>
      </c>
      <c r="D277" s="14"/>
      <c r="E277" s="14"/>
    </row>
    <row r="278" spans="1:5">
      <c r="A278" s="111" t="s">
        <v>194</v>
      </c>
      <c r="B278" s="112" t="s">
        <v>605</v>
      </c>
      <c r="D278" s="14"/>
      <c r="E278" s="14"/>
    </row>
    <row r="279" spans="1:5">
      <c r="A279" s="111" t="s">
        <v>233</v>
      </c>
      <c r="B279" s="112" t="s">
        <v>616</v>
      </c>
      <c r="D279" s="14"/>
      <c r="E279" s="14"/>
    </row>
    <row r="280" spans="1:5">
      <c r="A280" s="111" t="s">
        <v>276</v>
      </c>
      <c r="B280" s="112" t="s">
        <v>689</v>
      </c>
      <c r="D280" s="14"/>
      <c r="E280" s="14"/>
    </row>
    <row r="281" spans="1:5">
      <c r="A281" s="111" t="s">
        <v>726</v>
      </c>
      <c r="B281" s="112" t="s">
        <v>618</v>
      </c>
      <c r="D281" s="14"/>
      <c r="E281" s="14"/>
    </row>
    <row r="282" spans="1:5">
      <c r="A282" s="111" t="s">
        <v>727</v>
      </c>
      <c r="B282" s="112" t="s">
        <v>660</v>
      </c>
      <c r="D282" s="14"/>
      <c r="E282" s="14"/>
    </row>
    <row r="283" spans="1:5">
      <c r="A283" s="111" t="s">
        <v>592</v>
      </c>
      <c r="B283" s="112" t="s">
        <v>620</v>
      </c>
      <c r="D283" s="14"/>
      <c r="E283" s="14"/>
    </row>
    <row r="284" spans="1:5">
      <c r="A284" s="111" t="s">
        <v>302</v>
      </c>
      <c r="B284" s="112" t="s">
        <v>625</v>
      </c>
      <c r="D284" s="14"/>
      <c r="E284" s="14"/>
    </row>
    <row r="285" spans="1:5">
      <c r="A285" s="111" t="s">
        <v>161</v>
      </c>
      <c r="B285" s="112" t="s">
        <v>728</v>
      </c>
      <c r="D285" s="14"/>
      <c r="E285" s="14"/>
    </row>
    <row r="286" spans="1:5">
      <c r="A286" s="111" t="s">
        <v>205</v>
      </c>
      <c r="B286" s="112" t="s">
        <v>708</v>
      </c>
      <c r="D286" s="14"/>
      <c r="E286" s="14"/>
    </row>
    <row r="287" spans="1:5">
      <c r="A287" s="111" t="s">
        <v>68</v>
      </c>
      <c r="B287" s="112" t="s">
        <v>631</v>
      </c>
      <c r="D287" s="14"/>
      <c r="E287" s="14"/>
    </row>
    <row r="288" spans="1:5">
      <c r="A288" s="111" t="s">
        <v>256</v>
      </c>
      <c r="B288" s="112" t="s">
        <v>597</v>
      </c>
      <c r="D288" s="14"/>
      <c r="E288" s="14"/>
    </row>
    <row r="289" spans="1:5">
      <c r="A289" s="111" t="s">
        <v>261</v>
      </c>
      <c r="B289" s="112" t="s">
        <v>643</v>
      </c>
      <c r="D289" s="14"/>
      <c r="E289" s="14"/>
    </row>
    <row r="290" spans="1:5">
      <c r="A290" s="111" t="s">
        <v>275</v>
      </c>
      <c r="B290" s="112" t="s">
        <v>657</v>
      </c>
      <c r="D290" s="14"/>
      <c r="E290" s="14"/>
    </row>
    <row r="291" spans="1:5">
      <c r="A291" s="111" t="s">
        <v>136</v>
      </c>
      <c r="B291" s="112" t="s">
        <v>634</v>
      </c>
      <c r="D291" s="14"/>
      <c r="E291" s="14"/>
    </row>
    <row r="292" spans="1:5">
      <c r="A292" s="111" t="s">
        <v>176</v>
      </c>
      <c r="B292" s="112" t="s">
        <v>655</v>
      </c>
      <c r="D292" s="14"/>
      <c r="E292" s="14"/>
    </row>
    <row r="293" spans="1:5">
      <c r="A293" s="111" t="s">
        <v>284</v>
      </c>
      <c r="B293" s="112" t="s">
        <v>643</v>
      </c>
      <c r="D293" s="14"/>
      <c r="E293" s="14"/>
    </row>
    <row r="294" spans="1:5">
      <c r="A294" s="111" t="s">
        <v>729</v>
      </c>
      <c r="B294" s="112" t="s">
        <v>606</v>
      </c>
      <c r="D294" s="14"/>
      <c r="E294" s="14"/>
    </row>
    <row r="295" spans="1:5">
      <c r="A295" s="111" t="s">
        <v>730</v>
      </c>
      <c r="B295" s="112" t="s">
        <v>697</v>
      </c>
      <c r="D295" s="14"/>
      <c r="E295" s="14"/>
    </row>
    <row r="296" spans="1:5">
      <c r="A296" s="111" t="s">
        <v>731</v>
      </c>
      <c r="B296" s="112" t="s">
        <v>663</v>
      </c>
      <c r="D296" s="14"/>
      <c r="E296" s="14"/>
    </row>
    <row r="297" spans="1:5">
      <c r="A297" s="111" t="s">
        <v>236</v>
      </c>
      <c r="B297" s="112" t="s">
        <v>605</v>
      </c>
      <c r="D297" s="14"/>
      <c r="E297" s="14"/>
    </row>
    <row r="298" spans="1:5">
      <c r="A298" s="111" t="s">
        <v>74</v>
      </c>
      <c r="B298" s="112" t="s">
        <v>634</v>
      </c>
      <c r="D298" s="14"/>
      <c r="E298" s="14"/>
    </row>
    <row r="299" spans="1:5">
      <c r="A299" s="111" t="s">
        <v>96</v>
      </c>
      <c r="B299" s="112" t="s">
        <v>605</v>
      </c>
      <c r="D299" s="14"/>
      <c r="E299" s="14"/>
    </row>
    <row r="300" spans="1:5">
      <c r="A300" s="111" t="s">
        <v>98</v>
      </c>
      <c r="B300" s="112" t="s">
        <v>672</v>
      </c>
      <c r="D300" s="14"/>
      <c r="E300" s="14"/>
    </row>
    <row r="301" spans="1:5">
      <c r="A301" s="111" t="s">
        <v>680</v>
      </c>
      <c r="B301" s="112" t="s">
        <v>617</v>
      </c>
      <c r="D301" s="14"/>
      <c r="E301" s="14"/>
    </row>
    <row r="302" spans="1:5">
      <c r="A302" s="111" t="s">
        <v>186</v>
      </c>
      <c r="B302" s="112" t="s">
        <v>732</v>
      </c>
      <c r="D302" s="14"/>
      <c r="E302" s="14"/>
    </row>
    <row r="303" spans="1:5">
      <c r="A303" s="111" t="s">
        <v>190</v>
      </c>
      <c r="B303" s="112" t="s">
        <v>660</v>
      </c>
      <c r="D303" s="14"/>
      <c r="E303" s="14"/>
    </row>
    <row r="304" spans="1:5">
      <c r="A304" s="111" t="s">
        <v>733</v>
      </c>
      <c r="B304" s="112" t="s">
        <v>708</v>
      </c>
      <c r="D304" s="14"/>
      <c r="E304" s="14"/>
    </row>
    <row r="305" spans="1:5">
      <c r="A305" s="111" t="s">
        <v>279</v>
      </c>
      <c r="B305" s="112" t="s">
        <v>658</v>
      </c>
      <c r="D305" s="14"/>
      <c r="E305" s="14"/>
    </row>
    <row r="306" spans="1:5">
      <c r="A306" s="111" t="s">
        <v>229</v>
      </c>
      <c r="B306" s="112" t="s">
        <v>728</v>
      </c>
      <c r="D306" s="14"/>
      <c r="E306" s="14"/>
    </row>
    <row r="307" spans="1:5">
      <c r="A307" s="111" t="s">
        <v>83</v>
      </c>
      <c r="B307" s="112" t="s">
        <v>629</v>
      </c>
      <c r="D307" s="14"/>
      <c r="E307" s="14"/>
    </row>
    <row r="308" spans="1:5">
      <c r="A308" s="111" t="s">
        <v>277</v>
      </c>
      <c r="B308" s="112" t="s">
        <v>626</v>
      </c>
      <c r="D308" s="14"/>
      <c r="E308" s="14"/>
    </row>
    <row r="309" spans="1:5">
      <c r="A309" s="111" t="s">
        <v>734</v>
      </c>
      <c r="B309" s="112" t="s">
        <v>728</v>
      </c>
      <c r="D309" s="14"/>
      <c r="E309" s="14"/>
    </row>
    <row r="310" spans="1:5">
      <c r="A310" s="111" t="s">
        <v>95</v>
      </c>
      <c r="B310" s="112" t="s">
        <v>660</v>
      </c>
      <c r="D310" s="14"/>
      <c r="E310" s="14"/>
    </row>
    <row r="311" spans="1:5">
      <c r="A311" s="111" t="s">
        <v>696</v>
      </c>
      <c r="B311" s="112" t="s">
        <v>708</v>
      </c>
      <c r="D311" s="14"/>
      <c r="E311" s="14"/>
    </row>
    <row r="312" spans="1:5">
      <c r="A312" s="111" t="s">
        <v>206</v>
      </c>
      <c r="B312" s="112" t="s">
        <v>635</v>
      </c>
      <c r="D312" s="14"/>
      <c r="E312" s="14"/>
    </row>
    <row r="313" spans="1:5">
      <c r="A313" s="111" t="s">
        <v>207</v>
      </c>
      <c r="B313" s="112" t="s">
        <v>735</v>
      </c>
      <c r="D313" s="14"/>
      <c r="E313" s="14"/>
    </row>
    <row r="314" spans="1:5">
      <c r="A314" s="111" t="s">
        <v>211</v>
      </c>
      <c r="B314" s="112" t="s">
        <v>606</v>
      </c>
      <c r="D314" s="14"/>
      <c r="E314" s="14"/>
    </row>
    <row r="315" spans="1:5">
      <c r="A315" s="111" t="s">
        <v>257</v>
      </c>
      <c r="B315" s="112" t="s">
        <v>736</v>
      </c>
      <c r="D315" s="14"/>
      <c r="E315" s="14"/>
    </row>
    <row r="316" spans="1:5">
      <c r="A316" s="111" t="s">
        <v>262</v>
      </c>
      <c r="B316" s="112" t="s">
        <v>737</v>
      </c>
      <c r="D316" s="14"/>
      <c r="E316" s="14"/>
    </row>
    <row r="317" spans="1:5">
      <c r="A317" s="111" t="s">
        <v>263</v>
      </c>
      <c r="B317" s="112" t="s">
        <v>686</v>
      </c>
      <c r="D317" s="14"/>
      <c r="E317" s="14"/>
    </row>
    <row r="318" spans="1:5">
      <c r="A318" s="111" t="s">
        <v>264</v>
      </c>
      <c r="B318" s="112" t="s">
        <v>661</v>
      </c>
      <c r="D318" s="14"/>
      <c r="E318" s="14"/>
    </row>
    <row r="319" spans="1:5">
      <c r="A319" s="111" t="s">
        <v>303</v>
      </c>
      <c r="B319" s="112" t="s">
        <v>662</v>
      </c>
      <c r="D319" s="14"/>
      <c r="E319" s="14"/>
    </row>
    <row r="320" spans="1:5">
      <c r="A320" s="111" t="s">
        <v>310</v>
      </c>
      <c r="B320" s="112" t="s">
        <v>659</v>
      </c>
    </row>
    <row r="321" spans="1:2">
      <c r="A321" s="111" t="s">
        <v>114</v>
      </c>
      <c r="B321" s="112" t="s">
        <v>601</v>
      </c>
    </row>
    <row r="322" spans="1:2">
      <c r="A322" s="111" t="s">
        <v>224</v>
      </c>
      <c r="B322" s="112" t="s">
        <v>630</v>
      </c>
    </row>
    <row r="323" spans="1:2">
      <c r="A323" s="111" t="s">
        <v>53</v>
      </c>
      <c r="B323" s="112" t="s">
        <v>607</v>
      </c>
    </row>
    <row r="324" spans="1:2">
      <c r="A324" s="111" t="s">
        <v>221</v>
      </c>
      <c r="B324" s="112" t="s">
        <v>646</v>
      </c>
    </row>
    <row r="325" spans="1:2">
      <c r="A325" s="111" t="s">
        <v>838</v>
      </c>
      <c r="B325" s="112" t="s">
        <v>646</v>
      </c>
    </row>
    <row r="326" spans="1:2">
      <c r="A326" s="111" t="s">
        <v>269</v>
      </c>
      <c r="B326" s="112" t="s">
        <v>628</v>
      </c>
    </row>
    <row r="327" spans="1:2">
      <c r="A327" s="111" t="s">
        <v>170</v>
      </c>
      <c r="B327" s="112" t="s">
        <v>644</v>
      </c>
    </row>
    <row r="328" spans="1:2">
      <c r="A328" s="111">
        <v>0</v>
      </c>
      <c r="B328" s="112" t="s">
        <v>646</v>
      </c>
    </row>
    <row r="329" spans="1:2">
      <c r="A329" s="111">
        <v>0</v>
      </c>
      <c r="B329" s="112" t="s">
        <v>628</v>
      </c>
    </row>
    <row r="330" spans="1:2">
      <c r="A330" s="111">
        <v>0</v>
      </c>
      <c r="B330" s="112" t="s">
        <v>708</v>
      </c>
    </row>
    <row r="331" spans="1:2">
      <c r="A331" s="111">
        <v>0</v>
      </c>
      <c r="B331" s="112" t="s">
        <v>630</v>
      </c>
    </row>
    <row r="332" spans="1:2">
      <c r="A332" s="111">
        <v>0</v>
      </c>
      <c r="B332" s="112" t="s">
        <v>627</v>
      </c>
    </row>
    <row r="333" spans="1:2">
      <c r="A333" s="111">
        <v>0</v>
      </c>
      <c r="B333" s="112" t="s">
        <v>631</v>
      </c>
    </row>
    <row r="334" spans="1:2">
      <c r="A334" s="111">
        <v>0</v>
      </c>
      <c r="B334" s="112" t="s">
        <v>663</v>
      </c>
    </row>
    <row r="335" spans="1:2">
      <c r="A335" s="111">
        <v>0</v>
      </c>
      <c r="B335" s="112" t="s">
        <v>629</v>
      </c>
    </row>
    <row r="336" spans="1:2">
      <c r="A336" s="111">
        <v>0</v>
      </c>
      <c r="B336" s="112" t="s">
        <v>632</v>
      </c>
    </row>
    <row r="337" spans="1:2">
      <c r="A337" s="111" t="s">
        <v>126</v>
      </c>
      <c r="B337" s="112" t="s">
        <v>621</v>
      </c>
    </row>
    <row r="338" spans="1:2">
      <c r="A338" s="111" t="s">
        <v>234</v>
      </c>
      <c r="B338" s="112" t="s">
        <v>621</v>
      </c>
    </row>
    <row r="339" spans="1:2">
      <c r="A339" s="111" t="s">
        <v>127</v>
      </c>
      <c r="B339" s="112" t="s">
        <v>621</v>
      </c>
    </row>
    <row r="340" spans="1:2">
      <c r="A340" s="111" t="s">
        <v>86</v>
      </c>
      <c r="B340" s="112" t="s">
        <v>625</v>
      </c>
    </row>
    <row r="341" spans="1:2">
      <c r="A341" s="111" t="s">
        <v>217</v>
      </c>
      <c r="B341" s="112" t="s">
        <v>621</v>
      </c>
    </row>
    <row r="342" spans="1:2">
      <c r="A342" s="111" t="s">
        <v>738</v>
      </c>
      <c r="B342" s="112" t="s">
        <v>670</v>
      </c>
    </row>
    <row r="343" spans="1:2">
      <c r="A343" s="111" t="s">
        <v>277</v>
      </c>
      <c r="B343" s="112" t="s">
        <v>624</v>
      </c>
    </row>
    <row r="344" spans="1:2">
      <c r="A344" s="111" t="s">
        <v>174</v>
      </c>
      <c r="B344" s="112" t="s">
        <v>621</v>
      </c>
    </row>
    <row r="345" spans="1:2">
      <c r="A345" s="111" t="s">
        <v>240</v>
      </c>
      <c r="B345" s="112" t="s">
        <v>626</v>
      </c>
    </row>
    <row r="346" spans="1:2">
      <c r="A346" s="111" t="s">
        <v>301</v>
      </c>
      <c r="B346" s="112" t="s">
        <v>625</v>
      </c>
    </row>
    <row r="347" spans="1:2">
      <c r="A347" s="111" t="s">
        <v>226</v>
      </c>
      <c r="B347" s="112" t="s">
        <v>612</v>
      </c>
    </row>
    <row r="348" spans="1:2">
      <c r="A348" s="111" t="s">
        <v>231</v>
      </c>
      <c r="B348" s="112" t="s">
        <v>612</v>
      </c>
    </row>
    <row r="349" spans="1:2">
      <c r="A349" s="111" t="s">
        <v>248</v>
      </c>
      <c r="B349" s="112" t="s">
        <v>636</v>
      </c>
    </row>
    <row r="350" spans="1:2">
      <c r="A350" s="111" t="s">
        <v>277</v>
      </c>
      <c r="B350" s="112" t="s">
        <v>663</v>
      </c>
    </row>
    <row r="351" spans="1:2">
      <c r="A351" s="111" t="s">
        <v>250</v>
      </c>
      <c r="B351" s="112" t="s">
        <v>632</v>
      </c>
    </row>
    <row r="352" spans="1:2">
      <c r="A352" s="111" t="s">
        <v>155</v>
      </c>
      <c r="B352" s="112" t="s">
        <v>632</v>
      </c>
    </row>
    <row r="353" spans="1:2">
      <c r="A353" s="111" t="s">
        <v>187</v>
      </c>
      <c r="B353" s="112" t="s">
        <v>631</v>
      </c>
    </row>
    <row r="354" spans="1:2">
      <c r="A354" s="111" t="s">
        <v>269</v>
      </c>
      <c r="B354" s="112" t="s">
        <v>625</v>
      </c>
    </row>
    <row r="355" spans="1:2">
      <c r="A355" s="111" t="s">
        <v>192</v>
      </c>
      <c r="B355" s="112" t="s">
        <v>657</v>
      </c>
    </row>
    <row r="356" spans="1:2">
      <c r="A356" s="111" t="s">
        <v>119</v>
      </c>
      <c r="B356" s="112" t="s">
        <v>607</v>
      </c>
    </row>
    <row r="357" spans="1:2">
      <c r="A357" s="111" t="s">
        <v>590</v>
      </c>
      <c r="B357" s="112" t="s">
        <v>609</v>
      </c>
    </row>
    <row r="358" spans="1:2">
      <c r="A358" s="111" t="s">
        <v>53</v>
      </c>
      <c r="B358" s="112" t="s">
        <v>708</v>
      </c>
    </row>
    <row r="359" spans="1:2">
      <c r="A359" s="111" t="s">
        <v>104</v>
      </c>
      <c r="B359" s="112" t="s">
        <v>632</v>
      </c>
    </row>
    <row r="360" spans="1:2">
      <c r="A360" s="111" t="s">
        <v>86</v>
      </c>
      <c r="B360" s="112" t="s">
        <v>631</v>
      </c>
    </row>
    <row r="361" spans="1:2">
      <c r="A361" s="111" t="s">
        <v>112</v>
      </c>
      <c r="B361" s="112" t="s">
        <v>630</v>
      </c>
    </row>
    <row r="362" spans="1:2">
      <c r="A362" s="111" t="s">
        <v>130</v>
      </c>
      <c r="B362" s="112" t="s">
        <v>617</v>
      </c>
    </row>
    <row r="363" spans="1:2">
      <c r="A363" s="111" t="s">
        <v>116</v>
      </c>
      <c r="B363" s="112" t="s">
        <v>614</v>
      </c>
    </row>
    <row r="364" spans="1:2">
      <c r="A364" s="111" t="s">
        <v>71</v>
      </c>
      <c r="B364" s="112" t="s">
        <v>626</v>
      </c>
    </row>
    <row r="365" spans="1:2">
      <c r="A365" s="111" t="s">
        <v>199</v>
      </c>
      <c r="B365" s="112" t="s">
        <v>671</v>
      </c>
    </row>
    <row r="366" spans="1:2">
      <c r="A366" s="111" t="s">
        <v>177</v>
      </c>
      <c r="B366" s="112" t="s">
        <v>656</v>
      </c>
    </row>
    <row r="367" spans="1:2">
      <c r="A367" s="111" t="s">
        <v>191</v>
      </c>
      <c r="B367" s="112" t="s">
        <v>679</v>
      </c>
    </row>
    <row r="368" spans="1:2">
      <c r="A368" s="111" t="s">
        <v>63</v>
      </c>
      <c r="B368" s="112" t="s">
        <v>647</v>
      </c>
    </row>
    <row r="369" spans="1:2">
      <c r="A369" s="111" t="s">
        <v>286</v>
      </c>
      <c r="B369" s="112" t="s">
        <v>623</v>
      </c>
    </row>
    <row r="370" spans="1:2">
      <c r="A370" s="111" t="s">
        <v>116</v>
      </c>
      <c r="B370" s="112" t="s">
        <v>636</v>
      </c>
    </row>
    <row r="371" spans="1:2">
      <c r="A371" s="111" t="s">
        <v>164</v>
      </c>
      <c r="B371" s="112" t="s">
        <v>635</v>
      </c>
    </row>
    <row r="372" spans="1:2">
      <c r="A372" s="111" t="s">
        <v>175</v>
      </c>
      <c r="B372" s="112" t="s">
        <v>735</v>
      </c>
    </row>
    <row r="373" spans="1:2">
      <c r="A373" s="111" t="s">
        <v>226</v>
      </c>
      <c r="B373" s="112" t="s">
        <v>642</v>
      </c>
    </row>
    <row r="374" spans="1:2">
      <c r="A374" s="111" t="s">
        <v>241</v>
      </c>
      <c r="B374" s="112" t="s">
        <v>606</v>
      </c>
    </row>
    <row r="375" spans="1:2">
      <c r="A375" s="111" t="s">
        <v>246</v>
      </c>
      <c r="B375" s="112" t="s">
        <v>610</v>
      </c>
    </row>
    <row r="376" spans="1:2">
      <c r="A376" s="111" t="s">
        <v>195</v>
      </c>
      <c r="B376" s="112" t="s">
        <v>624</v>
      </c>
    </row>
    <row r="377" spans="1:2">
      <c r="A377" s="111" t="s">
        <v>839</v>
      </c>
      <c r="B377" s="112" t="s">
        <v>624</v>
      </c>
    </row>
    <row r="378" spans="1:2">
      <c r="A378" s="111" t="s">
        <v>241</v>
      </c>
      <c r="B378" s="112" t="s">
        <v>632</v>
      </c>
    </row>
    <row r="379" spans="1:2">
      <c r="A379" s="111" t="s">
        <v>164</v>
      </c>
      <c r="B379" s="112" t="s">
        <v>676</v>
      </c>
    </row>
    <row r="380" spans="1:2">
      <c r="A380" s="111" t="s">
        <v>172</v>
      </c>
      <c r="B380" s="112" t="s">
        <v>635</v>
      </c>
    </row>
    <row r="381" spans="1:2">
      <c r="A381" s="111" t="s">
        <v>241</v>
      </c>
      <c r="B381" s="112" t="s">
        <v>657</v>
      </c>
    </row>
    <row r="382" spans="1:2">
      <c r="A382" s="111" t="s">
        <v>259</v>
      </c>
      <c r="B382" s="112" t="s">
        <v>637</v>
      </c>
    </row>
    <row r="383" spans="1:2">
      <c r="A383" s="111" t="s">
        <v>155</v>
      </c>
      <c r="B383" s="112" t="s">
        <v>688</v>
      </c>
    </row>
    <row r="384" spans="1:2">
      <c r="A384" s="111" t="s">
        <v>161</v>
      </c>
      <c r="B384" s="112" t="s">
        <v>622</v>
      </c>
    </row>
    <row r="385" spans="1:2">
      <c r="A385" s="111" t="s">
        <v>251</v>
      </c>
      <c r="B385" s="112" t="s">
        <v>632</v>
      </c>
    </row>
    <row r="386" spans="1:2">
      <c r="A386" s="111" t="s">
        <v>159</v>
      </c>
      <c r="B386" s="112" t="s">
        <v>621</v>
      </c>
    </row>
    <row r="387" spans="1:2">
      <c r="A387" s="111" t="s">
        <v>848</v>
      </c>
      <c r="B387" s="112" t="s">
        <v>612</v>
      </c>
    </row>
    <row r="388" spans="1:2">
      <c r="A388" s="111" t="s">
        <v>846</v>
      </c>
      <c r="B388" s="112" t="s">
        <v>659</v>
      </c>
    </row>
    <row r="389" spans="1:2">
      <c r="A389" s="111" t="s">
        <v>162</v>
      </c>
      <c r="B389" s="112" t="s">
        <v>660</v>
      </c>
    </row>
    <row r="390" spans="1:2">
      <c r="A390" s="111" t="s">
        <v>83</v>
      </c>
      <c r="B390" s="112" t="s">
        <v>628</v>
      </c>
    </row>
    <row r="391" spans="1:2">
      <c r="A391" s="111" t="s">
        <v>134</v>
      </c>
      <c r="B391" s="112" t="s">
        <v>644</v>
      </c>
    </row>
    <row r="392" spans="1:2">
      <c r="A392" s="111" t="s">
        <v>270</v>
      </c>
      <c r="B392" s="112" t="s">
        <v>670</v>
      </c>
    </row>
    <row r="393" spans="1:2">
      <c r="A393" s="111" t="s">
        <v>148</v>
      </c>
      <c r="B393" s="112" t="s">
        <v>651</v>
      </c>
    </row>
    <row r="394" spans="1:2">
      <c r="A394" s="111" t="s">
        <v>61</v>
      </c>
      <c r="B394" s="112" t="s">
        <v>634</v>
      </c>
    </row>
    <row r="395" spans="1:2">
      <c r="A395" s="111" t="s">
        <v>121</v>
      </c>
      <c r="B395" s="112" t="s">
        <v>618</v>
      </c>
    </row>
    <row r="396" spans="1:2">
      <c r="A396" s="111" t="s">
        <v>128</v>
      </c>
      <c r="B396" s="112" t="s">
        <v>643</v>
      </c>
    </row>
    <row r="397" spans="1:2">
      <c r="A397" s="111" t="s">
        <v>191</v>
      </c>
      <c r="B397" s="112" t="s">
        <v>657</v>
      </c>
    </row>
    <row r="398" spans="1:2">
      <c r="A398" s="111" t="s">
        <v>86</v>
      </c>
      <c r="B398" s="112" t="s">
        <v>617</v>
      </c>
    </row>
    <row r="399" spans="1:2">
      <c r="A399" s="111" t="s">
        <v>273</v>
      </c>
      <c r="B399" s="112" t="s">
        <v>644</v>
      </c>
    </row>
    <row r="400" spans="1:2">
      <c r="A400" s="111" t="s">
        <v>208</v>
      </c>
      <c r="B400" s="112" t="s">
        <v>623</v>
      </c>
    </row>
    <row r="401" spans="1:2">
      <c r="A401" s="111" t="s">
        <v>223</v>
      </c>
      <c r="B401" s="112" t="s">
        <v>664</v>
      </c>
    </row>
    <row r="402" spans="1:2">
      <c r="A402" s="111" t="s">
        <v>222</v>
      </c>
      <c r="B402" s="112" t="s">
        <v>617</v>
      </c>
    </row>
    <row r="403" spans="1:2">
      <c r="A403" s="111" t="s">
        <v>63</v>
      </c>
      <c r="B403" s="112" t="s">
        <v>604</v>
      </c>
    </row>
    <row r="404" spans="1:2">
      <c r="A404" s="111" t="s">
        <v>129</v>
      </c>
      <c r="B404" s="112" t="s">
        <v>603</v>
      </c>
    </row>
    <row r="405" spans="1:2">
      <c r="A405" s="111" t="s">
        <v>91</v>
      </c>
      <c r="B405" s="112" t="s">
        <v>615</v>
      </c>
    </row>
    <row r="406" spans="1:2">
      <c r="A406" s="111" t="s">
        <v>115</v>
      </c>
      <c r="B406" s="112" t="s">
        <v>640</v>
      </c>
    </row>
    <row r="407" spans="1:2">
      <c r="A407" s="111" t="s">
        <v>63</v>
      </c>
      <c r="B407" s="112" t="s">
        <v>646</v>
      </c>
    </row>
    <row r="408" spans="1:2">
      <c r="A408" s="111" t="s">
        <v>199</v>
      </c>
      <c r="B408" s="112" t="s">
        <v>649</v>
      </c>
    </row>
    <row r="409" spans="1:2">
      <c r="A409" s="111" t="s">
        <v>240</v>
      </c>
      <c r="B409" s="112" t="s">
        <v>664</v>
      </c>
    </row>
    <row r="410" spans="1:2">
      <c r="A410" s="111" t="s">
        <v>317</v>
      </c>
      <c r="B410" s="112" t="s">
        <v>644</v>
      </c>
    </row>
    <row r="411" spans="1:2">
      <c r="A411" s="111" t="s">
        <v>314</v>
      </c>
      <c r="B411" s="112" t="s">
        <v>675</v>
      </c>
    </row>
    <row r="412" spans="1:2">
      <c r="A412" s="111" t="s">
        <v>315</v>
      </c>
      <c r="B412" s="112" t="s">
        <v>599</v>
      </c>
    </row>
    <row r="413" spans="1:2">
      <c r="A413" s="111" t="s">
        <v>317</v>
      </c>
      <c r="B413" s="112" t="s">
        <v>654</v>
      </c>
    </row>
    <row r="414" spans="1:2">
      <c r="A414" s="111" t="s">
        <v>316</v>
      </c>
      <c r="B414" s="112" t="s">
        <v>676</v>
      </c>
    </row>
    <row r="415" spans="1:2">
      <c r="A415" s="111" t="s">
        <v>314</v>
      </c>
      <c r="B415" s="112" t="s">
        <v>597</v>
      </c>
    </row>
    <row r="416" spans="1:2">
      <c r="A416" s="111" t="s">
        <v>154</v>
      </c>
      <c r="B416" s="112" t="s">
        <v>632</v>
      </c>
    </row>
    <row r="417" spans="1:2">
      <c r="A417" s="111" t="s">
        <v>55</v>
      </c>
      <c r="B417" s="112" t="s">
        <v>666</v>
      </c>
    </row>
    <row r="418" spans="1:2">
      <c r="A418" s="111" t="s">
        <v>309</v>
      </c>
      <c r="B418" s="112" t="s">
        <v>689</v>
      </c>
    </row>
    <row r="419" spans="1:2">
      <c r="A419" s="111" t="s">
        <v>154</v>
      </c>
      <c r="B419" s="112" t="s">
        <v>664</v>
      </c>
    </row>
    <row r="420" spans="1:2">
      <c r="A420" s="111" t="s">
        <v>101</v>
      </c>
      <c r="B420" s="112" t="s">
        <v>596</v>
      </c>
    </row>
    <row r="421" spans="1:2">
      <c r="A421" s="111" t="s">
        <v>86</v>
      </c>
      <c r="B421" s="112" t="s">
        <v>656</v>
      </c>
    </row>
    <row r="422" spans="1:2">
      <c r="A422" s="111" t="s">
        <v>227</v>
      </c>
      <c r="B422" s="112" t="s">
        <v>644</v>
      </c>
    </row>
    <row r="423" spans="1:2">
      <c r="A423" s="111" t="s">
        <v>168</v>
      </c>
      <c r="B423" s="112" t="s">
        <v>621</v>
      </c>
    </row>
    <row r="424" spans="1:2">
      <c r="A424" s="111" t="s">
        <v>124</v>
      </c>
      <c r="B424" s="112" t="s">
        <v>623</v>
      </c>
    </row>
    <row r="425" spans="1:2">
      <c r="A425" s="111" t="s">
        <v>256</v>
      </c>
      <c r="B425" s="112" t="s">
        <v>628</v>
      </c>
    </row>
    <row r="426" spans="1:2">
      <c r="A426" s="111" t="s">
        <v>168</v>
      </c>
      <c r="B426" s="112" t="s">
        <v>624</v>
      </c>
    </row>
    <row r="427" spans="1:2">
      <c r="A427" s="111" t="s">
        <v>175</v>
      </c>
      <c r="B427" s="112" t="s">
        <v>628</v>
      </c>
    </row>
    <row r="428" spans="1:2">
      <c r="A428" s="111" t="s">
        <v>252</v>
      </c>
      <c r="B428" s="112" t="s">
        <v>618</v>
      </c>
    </row>
    <row r="429" spans="1:2">
      <c r="A429" s="111" t="s">
        <v>72</v>
      </c>
      <c r="B429" s="112" t="s">
        <v>663</v>
      </c>
    </row>
    <row r="430" spans="1:2">
      <c r="A430" s="111" t="s">
        <v>76</v>
      </c>
      <c r="B430" s="112" t="s">
        <v>631</v>
      </c>
    </row>
    <row r="431" spans="1:2">
      <c r="A431" s="111" t="s">
        <v>100</v>
      </c>
      <c r="B431" s="112" t="s">
        <v>630</v>
      </c>
    </row>
    <row r="432" spans="1:2">
      <c r="A432" s="111" t="s">
        <v>97</v>
      </c>
      <c r="B432" s="112" t="s">
        <v>631</v>
      </c>
    </row>
    <row r="433" spans="1:2">
      <c r="A433" s="111" t="s">
        <v>172</v>
      </c>
      <c r="B433" s="112" t="s">
        <v>621</v>
      </c>
    </row>
    <row r="434" spans="1:2">
      <c r="A434" s="111" t="s">
        <v>271</v>
      </c>
      <c r="B434" s="112" t="s">
        <v>621</v>
      </c>
    </row>
    <row r="435" spans="1:2">
      <c r="A435" s="111" t="s">
        <v>83</v>
      </c>
      <c r="B435" s="112" t="s">
        <v>625</v>
      </c>
    </row>
    <row r="436" spans="1:2">
      <c r="A436" s="111" t="s">
        <v>84</v>
      </c>
      <c r="B436" s="112" t="s">
        <v>631</v>
      </c>
    </row>
    <row r="437" spans="1:2">
      <c r="A437" s="111" t="s">
        <v>251</v>
      </c>
      <c r="B437" s="112" t="s">
        <v>655</v>
      </c>
    </row>
    <row r="438" spans="1:2">
      <c r="A438" s="111" t="s">
        <v>55</v>
      </c>
      <c r="B438" s="112" t="s">
        <v>625</v>
      </c>
    </row>
    <row r="439" spans="1:2">
      <c r="A439" s="111" t="s">
        <v>254</v>
      </c>
      <c r="B439" s="112" t="s">
        <v>622</v>
      </c>
    </row>
    <row r="440" spans="1:2">
      <c r="A440" s="111" t="s">
        <v>315</v>
      </c>
      <c r="B440" s="112" t="s">
        <v>620</v>
      </c>
    </row>
    <row r="441" spans="1:2">
      <c r="A441" s="111" t="s">
        <v>226</v>
      </c>
      <c r="B441" s="112" t="s">
        <v>624</v>
      </c>
    </row>
    <row r="442" spans="1:2">
      <c r="A442" s="111" t="s">
        <v>739</v>
      </c>
      <c r="B442" s="112" t="s">
        <v>657</v>
      </c>
    </row>
    <row r="443" spans="1:2">
      <c r="A443" s="111" t="s">
        <v>71</v>
      </c>
      <c r="B443" s="112" t="s">
        <v>693</v>
      </c>
    </row>
    <row r="444" spans="1:2">
      <c r="A444" s="111" t="s">
        <v>300</v>
      </c>
      <c r="B444" s="112" t="s">
        <v>625</v>
      </c>
    </row>
    <row r="445" spans="1:2">
      <c r="A445" s="111" t="s">
        <v>53</v>
      </c>
      <c r="B445" s="112" t="s">
        <v>667</v>
      </c>
    </row>
    <row r="446" spans="1:2">
      <c r="A446" s="111" t="s">
        <v>109</v>
      </c>
      <c r="B446" s="112" t="s">
        <v>619</v>
      </c>
    </row>
    <row r="447" spans="1:2">
      <c r="A447" s="111" t="s">
        <v>51</v>
      </c>
      <c r="B447" s="112" t="s">
        <v>632</v>
      </c>
    </row>
    <row r="448" spans="1:2">
      <c r="A448" s="111" t="s">
        <v>740</v>
      </c>
      <c r="B448" s="112" t="s">
        <v>655</v>
      </c>
    </row>
    <row r="449" spans="1:2">
      <c r="A449" s="111" t="s">
        <v>741</v>
      </c>
      <c r="B449" s="112" t="s">
        <v>603</v>
      </c>
    </row>
    <row r="450" spans="1:2">
      <c r="A450" s="111" t="s">
        <v>251</v>
      </c>
      <c r="B450" s="112" t="s">
        <v>742</v>
      </c>
    </row>
    <row r="451" spans="1:2">
      <c r="A451" s="111" t="s">
        <v>74</v>
      </c>
      <c r="B451" s="112" t="s">
        <v>631</v>
      </c>
    </row>
    <row r="452" spans="1:2">
      <c r="A452" s="111" t="s">
        <v>265</v>
      </c>
      <c r="B452" s="112" t="s">
        <v>632</v>
      </c>
    </row>
    <row r="453" spans="1:2">
      <c r="A453" s="111" t="s">
        <v>743</v>
      </c>
      <c r="B453" s="112" t="s">
        <v>622</v>
      </c>
    </row>
    <row r="454" spans="1:2">
      <c r="A454" s="111" t="s">
        <v>168</v>
      </c>
      <c r="B454" s="112" t="s">
        <v>643</v>
      </c>
    </row>
    <row r="455" spans="1:2">
      <c r="A455" s="111" t="s">
        <v>252</v>
      </c>
      <c r="B455" s="112" t="s">
        <v>620</v>
      </c>
    </row>
    <row r="456" spans="1:2">
      <c r="A456" s="111" t="s">
        <v>240</v>
      </c>
      <c r="B456" s="112" t="s">
        <v>632</v>
      </c>
    </row>
    <row r="457" spans="1:2">
      <c r="A457" s="111" t="s">
        <v>189</v>
      </c>
      <c r="B457" s="112" t="s">
        <v>635</v>
      </c>
    </row>
    <row r="458" spans="1:2">
      <c r="A458" s="111" t="s">
        <v>744</v>
      </c>
      <c r="B458" s="112" t="s">
        <v>621</v>
      </c>
    </row>
    <row r="459" spans="1:2">
      <c r="A459" s="111" t="s">
        <v>86</v>
      </c>
      <c r="B459" s="112" t="s">
        <v>635</v>
      </c>
    </row>
    <row r="460" spans="1:2">
      <c r="A460" s="111" t="s">
        <v>745</v>
      </c>
      <c r="B460" s="112" t="s">
        <v>628</v>
      </c>
    </row>
    <row r="461" spans="1:2">
      <c r="A461" s="111" t="s">
        <v>226</v>
      </c>
      <c r="B461" s="112" t="s">
        <v>671</v>
      </c>
    </row>
    <row r="462" spans="1:2">
      <c r="A462" s="111" t="s">
        <v>271</v>
      </c>
      <c r="B462" s="112" t="s">
        <v>644</v>
      </c>
    </row>
    <row r="463" spans="1:2">
      <c r="A463" s="111" t="s">
        <v>86</v>
      </c>
      <c r="B463" s="112" t="s">
        <v>671</v>
      </c>
    </row>
    <row r="464" spans="1:2">
      <c r="A464" s="111" t="s">
        <v>254</v>
      </c>
      <c r="B464" s="112" t="s">
        <v>632</v>
      </c>
    </row>
    <row r="465" spans="1:2">
      <c r="A465" s="111" t="s">
        <v>743</v>
      </c>
      <c r="B465" s="112" t="s">
        <v>626</v>
      </c>
    </row>
    <row r="466" spans="1:2">
      <c r="A466" s="111" t="s">
        <v>97</v>
      </c>
      <c r="B466" s="112" t="s">
        <v>634</v>
      </c>
    </row>
    <row r="467" spans="1:2">
      <c r="A467" s="111" t="s">
        <v>593</v>
      </c>
      <c r="B467" s="112" t="s">
        <v>630</v>
      </c>
    </row>
    <row r="468" spans="1:2">
      <c r="A468" s="111" t="s">
        <v>63</v>
      </c>
      <c r="B468" s="112" t="s">
        <v>626</v>
      </c>
    </row>
    <row r="469" spans="1:2">
      <c r="A469" s="111" t="s">
        <v>199</v>
      </c>
      <c r="B469" s="112" t="s">
        <v>628</v>
      </c>
    </row>
    <row r="470" spans="1:2">
      <c r="A470" s="111" t="s">
        <v>292</v>
      </c>
      <c r="B470" s="112" t="s">
        <v>632</v>
      </c>
    </row>
    <row r="471" spans="1:2">
      <c r="A471" s="111" t="s">
        <v>83</v>
      </c>
      <c r="B471" s="112" t="s">
        <v>614</v>
      </c>
    </row>
    <row r="472" spans="1:2">
      <c r="A472" s="111" t="s">
        <v>166</v>
      </c>
      <c r="B472" s="112" t="s">
        <v>621</v>
      </c>
    </row>
    <row r="473" spans="1:2">
      <c r="A473" s="111" t="s">
        <v>86</v>
      </c>
      <c r="B473" s="112" t="s">
        <v>632</v>
      </c>
    </row>
    <row r="474" spans="1:2">
      <c r="A474" s="111" t="s">
        <v>746</v>
      </c>
      <c r="B474" s="112" t="s">
        <v>626</v>
      </c>
    </row>
    <row r="475" spans="1:2">
      <c r="A475" s="111" t="s">
        <v>747</v>
      </c>
      <c r="B475" s="112" t="s">
        <v>628</v>
      </c>
    </row>
    <row r="476" spans="1:2">
      <c r="A476" s="111" t="s">
        <v>101</v>
      </c>
      <c r="B476" s="112" t="s">
        <v>642</v>
      </c>
    </row>
    <row r="477" spans="1:2">
      <c r="A477" s="111" t="s">
        <v>256</v>
      </c>
      <c r="B477" s="112" t="s">
        <v>614</v>
      </c>
    </row>
    <row r="478" spans="1:2">
      <c r="A478" s="111" t="s">
        <v>748</v>
      </c>
      <c r="B478" s="112" t="s">
        <v>628</v>
      </c>
    </row>
    <row r="479" spans="1:2">
      <c r="A479" s="111" t="s">
        <v>231</v>
      </c>
      <c r="B479" s="112" t="s">
        <v>620</v>
      </c>
    </row>
    <row r="480" spans="1:2">
      <c r="A480" s="111" t="s">
        <v>240</v>
      </c>
      <c r="B480" s="112" t="s">
        <v>625</v>
      </c>
    </row>
    <row r="481" spans="1:2">
      <c r="A481" s="111" t="s">
        <v>57</v>
      </c>
      <c r="B481" s="112" t="s">
        <v>612</v>
      </c>
    </row>
    <row r="482" spans="1:2">
      <c r="A482" s="111" t="s">
        <v>209</v>
      </c>
      <c r="B482" s="112" t="s">
        <v>632</v>
      </c>
    </row>
    <row r="483" spans="1:2">
      <c r="A483" s="111" t="s">
        <v>55</v>
      </c>
      <c r="B483" s="112" t="s">
        <v>617</v>
      </c>
    </row>
    <row r="484" spans="1:2">
      <c r="A484" s="111" t="s">
        <v>66</v>
      </c>
      <c r="B484" s="112" t="s">
        <v>619</v>
      </c>
    </row>
    <row r="485" spans="1:2">
      <c r="A485" s="111" t="s">
        <v>95</v>
      </c>
      <c r="B485" s="112" t="s">
        <v>631</v>
      </c>
    </row>
    <row r="486" spans="1:2">
      <c r="A486" s="111" t="s">
        <v>63</v>
      </c>
      <c r="B486" s="112" t="s">
        <v>708</v>
      </c>
    </row>
    <row r="487" spans="1:2">
      <c r="A487" s="111" t="s">
        <v>66</v>
      </c>
      <c r="B487" s="112" t="s">
        <v>632</v>
      </c>
    </row>
    <row r="488" spans="1:2">
      <c r="A488" s="111" t="s">
        <v>157</v>
      </c>
      <c r="B488" s="112" t="s">
        <v>647</v>
      </c>
    </row>
    <row r="489" spans="1:2">
      <c r="A489" s="111" t="s">
        <v>132</v>
      </c>
      <c r="B489" s="112" t="s">
        <v>617</v>
      </c>
    </row>
    <row r="490" spans="1:2">
      <c r="A490" s="111" t="s">
        <v>215</v>
      </c>
      <c r="B490" s="112" t="s">
        <v>661</v>
      </c>
    </row>
    <row r="491" spans="1:2">
      <c r="A491" s="111" t="s">
        <v>111</v>
      </c>
      <c r="B491" s="112" t="s">
        <v>597</v>
      </c>
    </row>
    <row r="492" spans="1:2">
      <c r="A492" s="111" t="s">
        <v>111</v>
      </c>
      <c r="B492" s="112" t="s">
        <v>618</v>
      </c>
    </row>
    <row r="493" spans="1:2">
      <c r="A493" s="111" t="s">
        <v>692</v>
      </c>
      <c r="B493" s="112" t="s">
        <v>742</v>
      </c>
    </row>
    <row r="494" spans="1:2">
      <c r="A494" s="111" t="s">
        <v>749</v>
      </c>
      <c r="B494" s="112" t="s">
        <v>647</v>
      </c>
    </row>
    <row r="495" spans="1:2">
      <c r="A495" s="111" t="s">
        <v>209</v>
      </c>
      <c r="B495" s="112" t="s">
        <v>628</v>
      </c>
    </row>
    <row r="496" spans="1:2">
      <c r="A496" s="111" t="s">
        <v>307</v>
      </c>
      <c r="B496" s="112" t="s">
        <v>625</v>
      </c>
    </row>
    <row r="497" spans="1:2">
      <c r="A497" s="111" t="s">
        <v>750</v>
      </c>
      <c r="B497" s="112" t="s">
        <v>622</v>
      </c>
    </row>
    <row r="498" spans="1:2">
      <c r="A498" s="111" t="s">
        <v>116</v>
      </c>
      <c r="B498" s="112" t="s">
        <v>619</v>
      </c>
    </row>
    <row r="499" spans="1:2">
      <c r="A499" s="111" t="s">
        <v>145</v>
      </c>
      <c r="B499" s="112" t="s">
        <v>597</v>
      </c>
    </row>
    <row r="500" spans="1:2">
      <c r="A500" s="111" t="s">
        <v>315</v>
      </c>
      <c r="B500" s="112" t="s">
        <v>597</v>
      </c>
    </row>
    <row r="501" spans="1:2">
      <c r="A501" s="111" t="s">
        <v>55</v>
      </c>
      <c r="B501" s="112" t="s">
        <v>599</v>
      </c>
    </row>
    <row r="502" spans="1:2">
      <c r="A502" s="111" t="s">
        <v>213</v>
      </c>
      <c r="B502" s="112" t="s">
        <v>660</v>
      </c>
    </row>
    <row r="503" spans="1:2">
      <c r="A503" s="111" t="s">
        <v>226</v>
      </c>
      <c r="B503" s="112" t="s">
        <v>631</v>
      </c>
    </row>
    <row r="504" spans="1:2">
      <c r="A504" s="111" t="s">
        <v>92</v>
      </c>
      <c r="B504" s="112" t="s">
        <v>631</v>
      </c>
    </row>
    <row r="505" spans="1:2">
      <c r="A505" s="111" t="s">
        <v>248</v>
      </c>
      <c r="B505" s="112" t="s">
        <v>628</v>
      </c>
    </row>
    <row r="506" spans="1:2">
      <c r="A506" s="111" t="s">
        <v>252</v>
      </c>
      <c r="B506" s="112" t="s">
        <v>597</v>
      </c>
    </row>
    <row r="507" spans="1:2">
      <c r="A507" s="111" t="s">
        <v>151</v>
      </c>
      <c r="B507" s="112" t="s">
        <v>632</v>
      </c>
    </row>
    <row r="508" spans="1:2">
      <c r="A508" s="111" t="s">
        <v>248</v>
      </c>
      <c r="B508" s="112" t="s">
        <v>641</v>
      </c>
    </row>
    <row r="509" spans="1:2">
      <c r="A509" s="111" t="s">
        <v>143</v>
      </c>
      <c r="B509" s="112" t="s">
        <v>647</v>
      </c>
    </row>
    <row r="510" spans="1:2">
      <c r="A510" s="111" t="s">
        <v>140</v>
      </c>
      <c r="B510" s="112" t="s">
        <v>617</v>
      </c>
    </row>
    <row r="511" spans="1:2">
      <c r="A511" s="111" t="s">
        <v>214</v>
      </c>
      <c r="B511" s="112" t="s">
        <v>660</v>
      </c>
    </row>
    <row r="512" spans="1:2">
      <c r="A512" s="111" t="s">
        <v>240</v>
      </c>
      <c r="B512" s="112" t="s">
        <v>629</v>
      </c>
    </row>
    <row r="513" spans="1:2">
      <c r="A513" s="111" t="s">
        <v>155</v>
      </c>
      <c r="B513" s="112" t="s">
        <v>624</v>
      </c>
    </row>
    <row r="514" spans="1:2">
      <c r="A514" s="111" t="s">
        <v>312</v>
      </c>
      <c r="B514" s="112" t="s">
        <v>630</v>
      </c>
    </row>
    <row r="515" spans="1:2">
      <c r="A515" s="111" t="s">
        <v>199</v>
      </c>
      <c r="B515" s="112" t="s">
        <v>647</v>
      </c>
    </row>
    <row r="516" spans="1:2">
      <c r="A516" s="111" t="s">
        <v>195</v>
      </c>
      <c r="B516" s="112" t="s">
        <v>629</v>
      </c>
    </row>
    <row r="517" spans="1:2">
      <c r="A517" s="111" t="s">
        <v>205</v>
      </c>
      <c r="B517" s="112" t="s">
        <v>647</v>
      </c>
    </row>
    <row r="518" spans="1:2">
      <c r="A518" s="111" t="s">
        <v>141</v>
      </c>
      <c r="B518" s="112" t="s">
        <v>617</v>
      </c>
    </row>
    <row r="519" spans="1:2">
      <c r="A519" s="111" t="s">
        <v>53</v>
      </c>
      <c r="B519" s="112" t="s">
        <v>611</v>
      </c>
    </row>
    <row r="520" spans="1:2">
      <c r="A520" s="111" t="s">
        <v>131</v>
      </c>
      <c r="B520" s="112" t="s">
        <v>617</v>
      </c>
    </row>
    <row r="521" spans="1:2">
      <c r="A521" s="111" t="s">
        <v>295</v>
      </c>
      <c r="B521" s="112" t="s">
        <v>621</v>
      </c>
    </row>
    <row r="522" spans="1:2">
      <c r="A522" s="111" t="s">
        <v>128</v>
      </c>
      <c r="B522" s="112" t="s">
        <v>671</v>
      </c>
    </row>
    <row r="523" spans="1:2">
      <c r="A523" s="111" t="s">
        <v>53</v>
      </c>
      <c r="B523" s="112" t="s">
        <v>621</v>
      </c>
    </row>
    <row r="524" spans="1:2">
      <c r="A524" s="111" t="s">
        <v>217</v>
      </c>
      <c r="B524" s="112" t="s">
        <v>630</v>
      </c>
    </row>
    <row r="525" spans="1:2">
      <c r="A525" s="111" t="s">
        <v>241</v>
      </c>
      <c r="B525" s="112" t="s">
        <v>603</v>
      </c>
    </row>
    <row r="526" spans="1:2">
      <c r="A526" s="111" t="s">
        <v>249</v>
      </c>
      <c r="B526" s="112" t="s">
        <v>617</v>
      </c>
    </row>
    <row r="527" spans="1:2">
      <c r="A527" s="111" t="s">
        <v>259</v>
      </c>
      <c r="B527" s="112" t="s">
        <v>664</v>
      </c>
    </row>
    <row r="528" spans="1:2">
      <c r="A528" s="111" t="s">
        <v>751</v>
      </c>
      <c r="B528" s="112" t="s">
        <v>611</v>
      </c>
    </row>
    <row r="529" spans="1:2">
      <c r="A529" s="111" t="s">
        <v>298</v>
      </c>
      <c r="B529" s="112" t="s">
        <v>647</v>
      </c>
    </row>
    <row r="530" spans="1:2">
      <c r="A530" s="111" t="s">
        <v>306</v>
      </c>
      <c r="B530" s="112" t="s">
        <v>622</v>
      </c>
    </row>
    <row r="531" spans="1:2">
      <c r="A531" s="111" t="s">
        <v>86</v>
      </c>
      <c r="B531" s="112" t="s">
        <v>619</v>
      </c>
    </row>
    <row r="532" spans="1:2">
      <c r="A532" s="111" t="s">
        <v>269</v>
      </c>
      <c r="B532" s="112" t="s">
        <v>630</v>
      </c>
    </row>
    <row r="533" spans="1:2">
      <c r="A533" s="111" t="s">
        <v>272</v>
      </c>
      <c r="B533" s="112" t="s">
        <v>635</v>
      </c>
    </row>
    <row r="534" spans="1:2">
      <c r="A534" s="111" t="s">
        <v>163</v>
      </c>
      <c r="B534" s="112" t="s">
        <v>618</v>
      </c>
    </row>
    <row r="535" spans="1:2">
      <c r="A535" s="111" t="s">
        <v>752</v>
      </c>
      <c r="B535" s="112" t="s">
        <v>753</v>
      </c>
    </row>
    <row r="536" spans="1:2">
      <c r="A536" s="111" t="s">
        <v>699</v>
      </c>
      <c r="B536" s="112" t="s">
        <v>598</v>
      </c>
    </row>
    <row r="537" spans="1:2">
      <c r="A537" s="111" t="s">
        <v>305</v>
      </c>
      <c r="B537" s="112" t="s">
        <v>625</v>
      </c>
    </row>
    <row r="538" spans="1:2">
      <c r="A538" s="111" t="s">
        <v>151</v>
      </c>
      <c r="B538" s="112" t="s">
        <v>624</v>
      </c>
    </row>
    <row r="539" spans="1:2">
      <c r="A539" s="111" t="s">
        <v>281</v>
      </c>
      <c r="B539" s="112" t="s">
        <v>655</v>
      </c>
    </row>
    <row r="540" spans="1:2">
      <c r="A540" s="111" t="s">
        <v>237</v>
      </c>
      <c r="B540" s="112" t="s">
        <v>640</v>
      </c>
    </row>
    <row r="541" spans="1:2">
      <c r="A541" s="111" t="s">
        <v>282</v>
      </c>
      <c r="B541" s="112" t="s">
        <v>620</v>
      </c>
    </row>
    <row r="542" spans="1:2">
      <c r="A542" s="111" t="s">
        <v>65</v>
      </c>
      <c r="B542" s="112" t="s">
        <v>620</v>
      </c>
    </row>
    <row r="543" spans="1:2">
      <c r="A543" s="111" t="s">
        <v>219</v>
      </c>
      <c r="B543" s="112" t="s">
        <v>627</v>
      </c>
    </row>
    <row r="544" spans="1:2">
      <c r="A544" s="111" t="s">
        <v>205</v>
      </c>
      <c r="B544" s="112" t="s">
        <v>622</v>
      </c>
    </row>
    <row r="545" spans="1:2">
      <c r="A545" s="111" t="s">
        <v>243</v>
      </c>
      <c r="B545" s="112" t="s">
        <v>658</v>
      </c>
    </row>
    <row r="546" spans="1:2">
      <c r="A546" s="111" t="s">
        <v>266</v>
      </c>
      <c r="B546" s="112" t="s">
        <v>618</v>
      </c>
    </row>
    <row r="547" spans="1:2">
      <c r="A547" s="111" t="s">
        <v>71</v>
      </c>
      <c r="B547" s="112" t="s">
        <v>629</v>
      </c>
    </row>
    <row r="548" spans="1:2">
      <c r="A548" s="111" t="s">
        <v>63</v>
      </c>
      <c r="B548" s="112" t="s">
        <v>612</v>
      </c>
    </row>
    <row r="549" spans="1:2">
      <c r="A549" s="111" t="s">
        <v>277</v>
      </c>
      <c r="B549" s="112" t="s">
        <v>625</v>
      </c>
    </row>
    <row r="550" spans="1:2">
      <c r="A550" s="111" t="s">
        <v>146</v>
      </c>
      <c r="B550" s="112" t="s">
        <v>650</v>
      </c>
    </row>
    <row r="551" spans="1:2">
      <c r="A551" s="111" t="s">
        <v>63</v>
      </c>
      <c r="B551" s="112" t="s">
        <v>648</v>
      </c>
    </row>
    <row r="552" spans="1:2">
      <c r="A552" s="111" t="s">
        <v>268</v>
      </c>
      <c r="B552" s="112" t="s">
        <v>664</v>
      </c>
    </row>
    <row r="553" spans="1:2">
      <c r="A553" s="111" t="s">
        <v>58</v>
      </c>
      <c r="B553" s="112" t="s">
        <v>597</v>
      </c>
    </row>
    <row r="554" spans="1:2">
      <c r="A554" s="111" t="s">
        <v>169</v>
      </c>
      <c r="B554" s="112" t="s">
        <v>648</v>
      </c>
    </row>
    <row r="555" spans="1:2">
      <c r="A555" s="111" t="s">
        <v>291</v>
      </c>
      <c r="B555" s="112" t="s">
        <v>608</v>
      </c>
    </row>
    <row r="556" spans="1:2">
      <c r="A556" s="111" t="s">
        <v>196</v>
      </c>
      <c r="B556" s="112" t="s">
        <v>635</v>
      </c>
    </row>
    <row r="557" spans="1:2">
      <c r="A557" s="111" t="s">
        <v>227</v>
      </c>
      <c r="B557" s="112" t="s">
        <v>667</v>
      </c>
    </row>
    <row r="558" spans="1:2">
      <c r="A558" s="111" t="s">
        <v>297</v>
      </c>
      <c r="B558" s="112" t="s">
        <v>673</v>
      </c>
    </row>
    <row r="559" spans="1:2">
      <c r="A559" s="111" t="s">
        <v>142</v>
      </c>
      <c r="B559" s="112" t="s">
        <v>624</v>
      </c>
    </row>
    <row r="560" spans="1:2">
      <c r="A560" s="111" t="s">
        <v>199</v>
      </c>
      <c r="B560" s="112" t="s">
        <v>659</v>
      </c>
    </row>
    <row r="561" spans="1:2">
      <c r="A561" s="111" t="s">
        <v>110</v>
      </c>
      <c r="B561" s="112" t="s">
        <v>638</v>
      </c>
    </row>
    <row r="562" spans="1:2">
      <c r="A562" s="111" t="s">
        <v>173</v>
      </c>
      <c r="B562" s="112" t="s">
        <v>654</v>
      </c>
    </row>
    <row r="563" spans="1:2">
      <c r="A563" s="111" t="s">
        <v>123</v>
      </c>
      <c r="B563" s="112" t="s">
        <v>642</v>
      </c>
    </row>
    <row r="564" spans="1:2">
      <c r="A564" s="111" t="s">
        <v>234</v>
      </c>
      <c r="B564" s="112" t="s">
        <v>626</v>
      </c>
    </row>
    <row r="565" spans="1:2">
      <c r="A565" s="111" t="s">
        <v>110</v>
      </c>
      <c r="B565" s="112" t="s">
        <v>619</v>
      </c>
    </row>
    <row r="566" spans="1:2">
      <c r="A566" s="111" t="s">
        <v>124</v>
      </c>
      <c r="B566" s="112" t="s">
        <v>611</v>
      </c>
    </row>
    <row r="567" spans="1:2">
      <c r="A567" s="111" t="s">
        <v>218</v>
      </c>
      <c r="B567" s="112" t="s">
        <v>647</v>
      </c>
    </row>
    <row r="568" spans="1:2">
      <c r="A568" s="111" t="s">
        <v>232</v>
      </c>
      <c r="B568" s="112" t="s">
        <v>663</v>
      </c>
    </row>
    <row r="569" spans="1:2">
      <c r="A569" s="111" t="s">
        <v>290</v>
      </c>
      <c r="B569" s="112" t="s">
        <v>630</v>
      </c>
    </row>
    <row r="570" spans="1:2">
      <c r="A570" s="111" t="s">
        <v>230</v>
      </c>
      <c r="B570" s="112" t="s">
        <v>754</v>
      </c>
    </row>
    <row r="571" spans="1:2">
      <c r="A571" s="111" t="s">
        <v>240</v>
      </c>
      <c r="B571" s="112" t="s">
        <v>621</v>
      </c>
    </row>
    <row r="572" spans="1:2">
      <c r="A572" s="111" t="s">
        <v>254</v>
      </c>
      <c r="B572" s="112" t="s">
        <v>628</v>
      </c>
    </row>
    <row r="573" spans="1:2">
      <c r="A573" s="111" t="s">
        <v>236</v>
      </c>
      <c r="B573" s="112" t="s">
        <v>626</v>
      </c>
    </row>
    <row r="574" spans="1:2">
      <c r="A574" s="111" t="s">
        <v>214</v>
      </c>
      <c r="B574" s="112" t="s">
        <v>632</v>
      </c>
    </row>
    <row r="575" spans="1:2">
      <c r="A575" s="111" t="s">
        <v>192</v>
      </c>
      <c r="B575" s="112" t="s">
        <v>618</v>
      </c>
    </row>
    <row r="576" spans="1:2">
      <c r="A576" s="111" t="s">
        <v>210</v>
      </c>
      <c r="B576" s="112" t="s">
        <v>660</v>
      </c>
    </row>
    <row r="577" spans="1:2">
      <c r="A577" s="111" t="s">
        <v>154</v>
      </c>
      <c r="B577" s="112" t="s">
        <v>624</v>
      </c>
    </row>
    <row r="578" spans="1:2">
      <c r="A578" s="111" t="s">
        <v>112</v>
      </c>
      <c r="B578" s="112" t="s">
        <v>639</v>
      </c>
    </row>
    <row r="579" spans="1:2">
      <c r="A579" s="111" t="s">
        <v>225</v>
      </c>
      <c r="B579" s="112" t="s">
        <v>665</v>
      </c>
    </row>
    <row r="580" spans="1:2">
      <c r="A580" s="111" t="s">
        <v>255</v>
      </c>
      <c r="B580" s="112" t="s">
        <v>669</v>
      </c>
    </row>
    <row r="581" spans="1:2">
      <c r="A581" s="111" t="s">
        <v>287</v>
      </c>
      <c r="B581" s="112" t="s">
        <v>672</v>
      </c>
    </row>
    <row r="582" spans="1:2">
      <c r="A582" s="111" t="s">
        <v>230</v>
      </c>
      <c r="B582" s="112" t="s">
        <v>622</v>
      </c>
    </row>
    <row r="583" spans="1:2">
      <c r="A583" s="111" t="s">
        <v>139</v>
      </c>
      <c r="B583" s="112" t="s">
        <v>686</v>
      </c>
    </row>
    <row r="584" spans="1:2">
      <c r="A584" s="111" t="s">
        <v>200</v>
      </c>
      <c r="B584" s="112" t="s">
        <v>658</v>
      </c>
    </row>
    <row r="585" spans="1:2">
      <c r="A585" s="111" t="s">
        <v>102</v>
      </c>
      <c r="B585" s="112" t="s">
        <v>631</v>
      </c>
    </row>
    <row r="586" spans="1:2">
      <c r="A586" s="111" t="s">
        <v>216</v>
      </c>
      <c r="B586" s="112" t="s">
        <v>611</v>
      </c>
    </row>
    <row r="587" spans="1:2">
      <c r="A587" s="111" t="s">
        <v>83</v>
      </c>
      <c r="B587" s="112" t="s">
        <v>618</v>
      </c>
    </row>
    <row r="588" spans="1:2">
      <c r="A588" s="111" t="s">
        <v>120</v>
      </c>
      <c r="B588" s="112" t="s">
        <v>617</v>
      </c>
    </row>
    <row r="589" spans="1:2">
      <c r="A589" s="111" t="s">
        <v>590</v>
      </c>
      <c r="B589" s="112" t="s">
        <v>708</v>
      </c>
    </row>
    <row r="590" spans="1:2">
      <c r="A590" s="111" t="s">
        <v>283</v>
      </c>
      <c r="B590" s="112" t="s">
        <v>620</v>
      </c>
    </row>
    <row r="591" spans="1:2">
      <c r="A591" s="111" t="s">
        <v>245</v>
      </c>
      <c r="B591" s="112" t="s">
        <v>626</v>
      </c>
    </row>
    <row r="592" spans="1:2">
      <c r="A592" s="111" t="s">
        <v>280</v>
      </c>
      <c r="B592" s="112" t="s">
        <v>620</v>
      </c>
    </row>
    <row r="593" spans="1:2">
      <c r="A593" s="111" t="s">
        <v>259</v>
      </c>
      <c r="B593" s="112" t="s">
        <v>628</v>
      </c>
    </row>
    <row r="594" spans="1:2">
      <c r="A594" s="111" t="s">
        <v>695</v>
      </c>
      <c r="B594" s="112" t="s">
        <v>629</v>
      </c>
    </row>
    <row r="595" spans="1:2">
      <c r="A595" s="111" t="s">
        <v>233</v>
      </c>
      <c r="B595" s="112" t="s">
        <v>620</v>
      </c>
    </row>
    <row r="596" spans="1:2">
      <c r="A596" s="111" t="s">
        <v>55</v>
      </c>
      <c r="B596" s="112" t="s">
        <v>616</v>
      </c>
    </row>
    <row r="597" spans="1:2">
      <c r="A597" s="111" t="s">
        <v>60</v>
      </c>
      <c r="B597" s="112" t="s">
        <v>742</v>
      </c>
    </row>
    <row r="598" spans="1:2">
      <c r="A598" s="111" t="s">
        <v>711</v>
      </c>
      <c r="B598" s="112" t="s">
        <v>628</v>
      </c>
    </row>
    <row r="599" spans="1:2">
      <c r="A599" s="111" t="s">
        <v>682</v>
      </c>
      <c r="B599" s="112" t="s">
        <v>612</v>
      </c>
    </row>
    <row r="600" spans="1:2">
      <c r="A600" s="111" t="s">
        <v>755</v>
      </c>
      <c r="B600" s="112" t="s">
        <v>742</v>
      </c>
    </row>
    <row r="601" spans="1:2">
      <c r="A601" s="111" t="s">
        <v>60</v>
      </c>
      <c r="B601" s="112" t="s">
        <v>630</v>
      </c>
    </row>
    <row r="602" spans="1:2">
      <c r="A602" s="111" t="s">
        <v>91</v>
      </c>
      <c r="B602" s="112" t="s">
        <v>628</v>
      </c>
    </row>
    <row r="603" spans="1:2">
      <c r="A603" s="111" t="s">
        <v>307</v>
      </c>
      <c r="B603" s="112" t="s">
        <v>660</v>
      </c>
    </row>
    <row r="604" spans="1:2">
      <c r="A604" s="111" t="s">
        <v>123</v>
      </c>
      <c r="B604" s="112" t="s">
        <v>661</v>
      </c>
    </row>
    <row r="605" spans="1:2">
      <c r="A605" s="111" t="s">
        <v>288</v>
      </c>
      <c r="B605" s="112" t="s">
        <v>611</v>
      </c>
    </row>
    <row r="606" spans="1:2">
      <c r="A606" s="111" t="s">
        <v>149</v>
      </c>
      <c r="B606" s="112" t="s">
        <v>637</v>
      </c>
    </row>
    <row r="607" spans="1:2">
      <c r="A607" s="111" t="s">
        <v>203</v>
      </c>
      <c r="B607" s="112" t="s">
        <v>669</v>
      </c>
    </row>
    <row r="608" spans="1:2">
      <c r="A608" s="111" t="s">
        <v>241</v>
      </c>
      <c r="B608" s="112" t="s">
        <v>629</v>
      </c>
    </row>
    <row r="609" spans="1:2">
      <c r="A609" s="111" t="s">
        <v>258</v>
      </c>
      <c r="B609" s="112" t="s">
        <v>628</v>
      </c>
    </row>
    <row r="610" spans="1:2">
      <c r="A610" s="111" t="s">
        <v>247</v>
      </c>
      <c r="B610" s="112" t="s">
        <v>628</v>
      </c>
    </row>
    <row r="611" spans="1:2">
      <c r="A611" s="111" t="s">
        <v>108</v>
      </c>
      <c r="B611" s="112" t="s">
        <v>619</v>
      </c>
    </row>
    <row r="612" spans="1:2">
      <c r="A612" s="111" t="s">
        <v>239</v>
      </c>
      <c r="B612" s="112" t="s">
        <v>626</v>
      </c>
    </row>
    <row r="613" spans="1:2">
      <c r="A613" s="111" t="s">
        <v>118</v>
      </c>
      <c r="B613" s="112" t="s">
        <v>619</v>
      </c>
    </row>
    <row r="614" spans="1:2">
      <c r="A614" s="111" t="s">
        <v>254</v>
      </c>
      <c r="B614" s="112" t="s">
        <v>669</v>
      </c>
    </row>
    <row r="615" spans="1:2">
      <c r="A615" s="111" t="s">
        <v>150</v>
      </c>
      <c r="B615" s="112" t="s">
        <v>624</v>
      </c>
    </row>
    <row r="616" spans="1:2">
      <c r="A616" s="111" t="s">
        <v>106</v>
      </c>
      <c r="B616" s="112" t="s">
        <v>597</v>
      </c>
    </row>
    <row r="617" spans="1:2">
      <c r="A617" s="111" t="s">
        <v>137</v>
      </c>
      <c r="B617" s="112" t="s">
        <v>617</v>
      </c>
    </row>
    <row r="618" spans="1:2">
      <c r="A618" s="111" t="s">
        <v>212</v>
      </c>
      <c r="B618" s="112" t="s">
        <v>660</v>
      </c>
    </row>
    <row r="619" spans="1:2">
      <c r="A619" s="111" t="s">
        <v>101</v>
      </c>
      <c r="B619" s="112" t="s">
        <v>625</v>
      </c>
    </row>
    <row r="620" spans="1:2">
      <c r="A620" s="111" t="s">
        <v>718</v>
      </c>
      <c r="B620" s="112" t="s">
        <v>660</v>
      </c>
    </row>
    <row r="621" spans="1:2">
      <c r="A621" s="111" t="s">
        <v>756</v>
      </c>
      <c r="B621" s="112" t="s">
        <v>632</v>
      </c>
    </row>
    <row r="622" spans="1:2">
      <c r="A622" s="111" t="s">
        <v>756</v>
      </c>
      <c r="B622" s="112" t="s">
        <v>613</v>
      </c>
    </row>
    <row r="623" spans="1:2">
      <c r="A623" s="111" t="s">
        <v>95</v>
      </c>
      <c r="B623" s="112" t="s">
        <v>619</v>
      </c>
    </row>
    <row r="624" spans="1:2">
      <c r="A624" s="111" t="s">
        <v>757</v>
      </c>
      <c r="B624" s="112" t="s">
        <v>619</v>
      </c>
    </row>
    <row r="625" spans="1:2">
      <c r="A625" s="111" t="s">
        <v>758</v>
      </c>
      <c r="B625" s="112" t="s">
        <v>623</v>
      </c>
    </row>
    <row r="626" spans="1:2">
      <c r="A626" s="111" t="s">
        <v>759</v>
      </c>
      <c r="B626" s="112" t="s">
        <v>628</v>
      </c>
    </row>
    <row r="627" spans="1:2">
      <c r="A627" s="111" t="s">
        <v>716</v>
      </c>
      <c r="B627" s="112" t="s">
        <v>624</v>
      </c>
    </row>
    <row r="628" spans="1:2">
      <c r="A628" s="111" t="s">
        <v>760</v>
      </c>
      <c r="B628" s="112" t="s">
        <v>624</v>
      </c>
    </row>
    <row r="629" spans="1:2">
      <c r="A629" s="111" t="s">
        <v>761</v>
      </c>
      <c r="B629" s="112" t="s">
        <v>631</v>
      </c>
    </row>
    <row r="630" spans="1:2">
      <c r="A630" s="111" t="s">
        <v>762</v>
      </c>
      <c r="B630" s="112" t="s">
        <v>623</v>
      </c>
    </row>
    <row r="631" spans="1:2">
      <c r="A631" s="111" t="s">
        <v>763</v>
      </c>
      <c r="B631" s="112" t="s">
        <v>623</v>
      </c>
    </row>
    <row r="632" spans="1:2">
      <c r="A632" s="111" t="s">
        <v>83</v>
      </c>
      <c r="B632" s="112" t="s">
        <v>663</v>
      </c>
    </row>
    <row r="633" spans="1:2">
      <c r="A633" s="111" t="s">
        <v>174</v>
      </c>
      <c r="B633" s="112" t="s">
        <v>764</v>
      </c>
    </row>
    <row r="634" spans="1:2">
      <c r="A634" s="111" t="s">
        <v>765</v>
      </c>
      <c r="B634" s="112" t="s">
        <v>647</v>
      </c>
    </row>
    <row r="635" spans="1:2">
      <c r="A635" s="111" t="s">
        <v>256</v>
      </c>
      <c r="B635" s="112" t="s">
        <v>626</v>
      </c>
    </row>
    <row r="636" spans="1:2">
      <c r="A636" s="111" t="s">
        <v>55</v>
      </c>
      <c r="B636" s="112" t="s">
        <v>645</v>
      </c>
    </row>
    <row r="637" spans="1:2">
      <c r="A637" s="111" t="s">
        <v>245</v>
      </c>
      <c r="B637" s="112" t="s">
        <v>550</v>
      </c>
    </row>
    <row r="638" spans="1:2">
      <c r="A638" s="111" t="s">
        <v>766</v>
      </c>
      <c r="B638" s="112" t="s">
        <v>617</v>
      </c>
    </row>
    <row r="639" spans="1:2">
      <c r="A639" s="111" t="s">
        <v>767</v>
      </c>
      <c r="B639" s="112" t="s">
        <v>624</v>
      </c>
    </row>
    <row r="640" spans="1:2">
      <c r="A640" s="111" t="s">
        <v>243</v>
      </c>
      <c r="B640" s="112" t="s">
        <v>632</v>
      </c>
    </row>
    <row r="641" spans="1:2">
      <c r="A641" s="111" t="s">
        <v>256</v>
      </c>
      <c r="B641" s="112" t="s">
        <v>708</v>
      </c>
    </row>
    <row r="642" spans="1:2">
      <c r="A642" s="111" t="s">
        <v>86</v>
      </c>
      <c r="B642" s="112" t="s">
        <v>663</v>
      </c>
    </row>
    <row r="643" spans="1:2">
      <c r="A643" s="111" t="s">
        <v>195</v>
      </c>
      <c r="B643" s="112" t="s">
        <v>632</v>
      </c>
    </row>
    <row r="644" spans="1:2">
      <c r="A644" s="111" t="s">
        <v>145</v>
      </c>
      <c r="B644" s="112" t="s">
        <v>649</v>
      </c>
    </row>
    <row r="645" spans="1:2">
      <c r="A645" s="111" t="s">
        <v>193</v>
      </c>
      <c r="B645" s="112" t="s">
        <v>610</v>
      </c>
    </row>
    <row r="646" spans="1:2">
      <c r="A646" s="111" t="s">
        <v>153</v>
      </c>
      <c r="B646" s="112" t="s">
        <v>653</v>
      </c>
    </row>
    <row r="647" spans="1:2">
      <c r="A647" s="111" t="s">
        <v>768</v>
      </c>
      <c r="B647" s="112" t="s">
        <v>619</v>
      </c>
    </row>
    <row r="648" spans="1:2">
      <c r="A648" s="111" t="s">
        <v>769</v>
      </c>
      <c r="B648" s="112" t="s">
        <v>622</v>
      </c>
    </row>
    <row r="649" spans="1:2">
      <c r="A649" s="111" t="s">
        <v>770</v>
      </c>
      <c r="B649" s="112" t="s">
        <v>660</v>
      </c>
    </row>
    <row r="650" spans="1:2">
      <c r="A650" s="111" t="s">
        <v>771</v>
      </c>
      <c r="B650" s="112" t="s">
        <v>660</v>
      </c>
    </row>
    <row r="651" spans="1:2">
      <c r="A651" s="111" t="s">
        <v>249</v>
      </c>
      <c r="B651" s="112" t="s">
        <v>632</v>
      </c>
    </row>
    <row r="652" spans="1:2">
      <c r="A652" s="111" t="s">
        <v>184</v>
      </c>
      <c r="B652" s="112" t="s">
        <v>618</v>
      </c>
    </row>
    <row r="653" spans="1:2">
      <c r="A653" s="111" t="s">
        <v>147</v>
      </c>
      <c r="B653" s="112" t="s">
        <v>647</v>
      </c>
    </row>
    <row r="654" spans="1:2">
      <c r="A654" s="111" t="s">
        <v>91</v>
      </c>
      <c r="B654" s="112" t="s">
        <v>618</v>
      </c>
    </row>
    <row r="655" spans="1:2">
      <c r="A655" s="111" t="s">
        <v>246</v>
      </c>
      <c r="B655" s="112" t="s">
        <v>612</v>
      </c>
    </row>
    <row r="656" spans="1:2">
      <c r="A656" s="111" t="s">
        <v>224</v>
      </c>
      <c r="B656" s="112" t="s">
        <v>624</v>
      </c>
    </row>
    <row r="657" spans="1:2">
      <c r="A657" s="111" t="s">
        <v>276</v>
      </c>
      <c r="B657" s="112" t="s">
        <v>643</v>
      </c>
    </row>
    <row r="658" spans="1:2">
      <c r="A658" s="111" t="s">
        <v>239</v>
      </c>
      <c r="B658" s="112" t="s">
        <v>629</v>
      </c>
    </row>
    <row r="659" spans="1:2">
      <c r="A659" s="111" t="s">
        <v>772</v>
      </c>
      <c r="B659" s="112" t="s">
        <v>624</v>
      </c>
    </row>
    <row r="660" spans="1:2">
      <c r="A660" s="111" t="s">
        <v>231</v>
      </c>
      <c r="B660" s="112" t="s">
        <v>626</v>
      </c>
    </row>
    <row r="661" spans="1:2">
      <c r="A661" s="111" t="s">
        <v>721</v>
      </c>
      <c r="B661" s="112" t="s">
        <v>598</v>
      </c>
    </row>
    <row r="662" spans="1:2">
      <c r="A662" s="111" t="s">
        <v>78</v>
      </c>
      <c r="B662" s="112" t="s">
        <v>622</v>
      </c>
    </row>
    <row r="663" spans="1:2">
      <c r="A663" s="111" t="s">
        <v>199</v>
      </c>
      <c r="B663" s="112" t="s">
        <v>618</v>
      </c>
    </row>
    <row r="664" spans="1:2">
      <c r="A664" s="111" t="s">
        <v>178</v>
      </c>
      <c r="B664" s="112" t="s">
        <v>671</v>
      </c>
    </row>
    <row r="665" spans="1:2">
      <c r="A665" s="111" t="s">
        <v>217</v>
      </c>
      <c r="B665" s="112" t="s">
        <v>666</v>
      </c>
    </row>
    <row r="666" spans="1:2">
      <c r="A666" s="111" t="s">
        <v>226</v>
      </c>
      <c r="B666" s="112" t="s">
        <v>668</v>
      </c>
    </row>
    <row r="667" spans="1:2">
      <c r="A667" s="111" t="s">
        <v>265</v>
      </c>
      <c r="B667" s="112" t="s">
        <v>664</v>
      </c>
    </row>
    <row r="668" spans="1:2">
      <c r="A668" s="111" t="s">
        <v>271</v>
      </c>
      <c r="B668" s="112" t="s">
        <v>708</v>
      </c>
    </row>
    <row r="669" spans="1:2">
      <c r="A669" s="111" t="s">
        <v>110</v>
      </c>
      <c r="B669" s="112" t="s">
        <v>693</v>
      </c>
    </row>
    <row r="670" spans="1:2">
      <c r="A670" s="111" t="s">
        <v>89</v>
      </c>
      <c r="B670" s="112" t="s">
        <v>635</v>
      </c>
    </row>
    <row r="671" spans="1:2">
      <c r="A671" s="111" t="s">
        <v>110</v>
      </c>
      <c r="B671" s="112" t="s">
        <v>599</v>
      </c>
    </row>
    <row r="672" spans="1:2">
      <c r="A672" s="111" t="s">
        <v>119</v>
      </c>
      <c r="B672" s="112" t="s">
        <v>655</v>
      </c>
    </row>
    <row r="673" spans="1:2">
      <c r="A673" s="111" t="s">
        <v>125</v>
      </c>
      <c r="B673" s="112" t="s">
        <v>632</v>
      </c>
    </row>
    <row r="674" spans="1:2">
      <c r="A674" s="111" t="s">
        <v>773</v>
      </c>
      <c r="B674" s="112" t="s">
        <v>612</v>
      </c>
    </row>
    <row r="675" spans="1:2">
      <c r="A675" s="111" t="s">
        <v>260</v>
      </c>
      <c r="B675" s="112" t="s">
        <v>626</v>
      </c>
    </row>
    <row r="676" spans="1:2">
      <c r="A676" s="111" t="s">
        <v>161</v>
      </c>
      <c r="B676" s="112" t="s">
        <v>671</v>
      </c>
    </row>
    <row r="677" spans="1:2">
      <c r="A677" s="111" t="s">
        <v>160</v>
      </c>
      <c r="B677" s="112" t="s">
        <v>693</v>
      </c>
    </row>
    <row r="678" spans="1:2">
      <c r="A678" s="111" t="s">
        <v>228</v>
      </c>
      <c r="B678" s="112" t="s">
        <v>630</v>
      </c>
    </row>
    <row r="679" spans="1:2">
      <c r="A679" s="111" t="s">
        <v>231</v>
      </c>
      <c r="B679" s="112" t="s">
        <v>631</v>
      </c>
    </row>
    <row r="680" spans="1:2">
      <c r="A680" s="111" t="s">
        <v>107</v>
      </c>
      <c r="B680" s="112" t="s">
        <v>617</v>
      </c>
    </row>
    <row r="681" spans="1:2">
      <c r="A681" s="111" t="s">
        <v>115</v>
      </c>
      <c r="B681" s="112" t="s">
        <v>626</v>
      </c>
    </row>
    <row r="682" spans="1:2">
      <c r="A682" s="111" t="s">
        <v>116</v>
      </c>
      <c r="B682" s="112" t="s">
        <v>668</v>
      </c>
    </row>
    <row r="683" spans="1:2">
      <c r="A683" s="111" t="s">
        <v>117</v>
      </c>
      <c r="B683" s="112" t="s">
        <v>620</v>
      </c>
    </row>
    <row r="684" spans="1:2">
      <c r="A684" s="111" t="s">
        <v>97</v>
      </c>
      <c r="B684" s="112" t="s">
        <v>607</v>
      </c>
    </row>
    <row r="685" spans="1:2">
      <c r="A685" s="111" t="s">
        <v>101</v>
      </c>
      <c r="B685" s="112" t="s">
        <v>609</v>
      </c>
    </row>
    <row r="686" spans="1:2">
      <c r="A686" s="111" t="s">
        <v>271</v>
      </c>
      <c r="B686" s="112" t="s">
        <v>668</v>
      </c>
    </row>
    <row r="687" spans="1:2">
      <c r="A687" s="111" t="s">
        <v>97</v>
      </c>
      <c r="B687" s="112" t="s">
        <v>609</v>
      </c>
    </row>
    <row r="688" spans="1:2">
      <c r="A688" s="111" t="s">
        <v>81</v>
      </c>
      <c r="B688" s="112" t="s">
        <v>597</v>
      </c>
    </row>
    <row r="689" spans="1:2">
      <c r="A689" s="111" t="s">
        <v>63</v>
      </c>
      <c r="B689" s="112" t="s">
        <v>666</v>
      </c>
    </row>
    <row r="690" spans="1:2">
      <c r="A690" s="111" t="s">
        <v>57</v>
      </c>
      <c r="B690" s="112" t="s">
        <v>631</v>
      </c>
    </row>
    <row r="691" spans="1:2">
      <c r="A691" s="111" t="s">
        <v>226</v>
      </c>
      <c r="B691" s="112" t="s">
        <v>708</v>
      </c>
    </row>
    <row r="692" spans="1:2">
      <c r="A692" s="111" t="s">
        <v>774</v>
      </c>
      <c r="B692" s="112" t="s">
        <v>661</v>
      </c>
    </row>
    <row r="693" spans="1:2">
      <c r="A693" s="111" t="s">
        <v>97</v>
      </c>
      <c r="B693" s="112" t="s">
        <v>616</v>
      </c>
    </row>
    <row r="694" spans="1:2">
      <c r="A694" s="111" t="s">
        <v>694</v>
      </c>
      <c r="B694" s="112" t="s">
        <v>673</v>
      </c>
    </row>
    <row r="695" spans="1:2">
      <c r="A695" s="111" t="s">
        <v>69</v>
      </c>
      <c r="B695" s="112" t="s">
        <v>632</v>
      </c>
    </row>
    <row r="696" spans="1:2">
      <c r="A696" s="111" t="s">
        <v>691</v>
      </c>
      <c r="B696" s="112" t="s">
        <v>631</v>
      </c>
    </row>
    <row r="697" spans="1:2">
      <c r="A697" s="111" t="s">
        <v>101</v>
      </c>
      <c r="B697" s="112" t="s">
        <v>668</v>
      </c>
    </row>
    <row r="698" spans="1:2">
      <c r="A698" s="111" t="s">
        <v>120</v>
      </c>
      <c r="B698" s="112" t="s">
        <v>642</v>
      </c>
    </row>
    <row r="699" spans="1:2">
      <c r="A699" s="111" t="s">
        <v>121</v>
      </c>
      <c r="B699" s="112" t="s">
        <v>669</v>
      </c>
    </row>
    <row r="700" spans="1:2">
      <c r="A700" s="111" t="s">
        <v>738</v>
      </c>
      <c r="B700" s="112" t="s">
        <v>664</v>
      </c>
    </row>
    <row r="701" spans="1:2">
      <c r="A701" s="111" t="s">
        <v>161</v>
      </c>
      <c r="B701" s="112" t="s">
        <v>638</v>
      </c>
    </row>
    <row r="702" spans="1:2">
      <c r="A702" s="111" t="s">
        <v>775</v>
      </c>
      <c r="B702" s="112" t="s">
        <v>753</v>
      </c>
    </row>
    <row r="703" spans="1:2">
      <c r="A703" s="111" t="s">
        <v>217</v>
      </c>
      <c r="B703" s="112" t="s">
        <v>635</v>
      </c>
    </row>
    <row r="704" spans="1:2">
      <c r="A704" s="111" t="s">
        <v>228</v>
      </c>
      <c r="B704" s="112" t="s">
        <v>602</v>
      </c>
    </row>
    <row r="705" spans="1:2">
      <c r="A705" s="111" t="s">
        <v>266</v>
      </c>
      <c r="B705" s="112" t="s">
        <v>623</v>
      </c>
    </row>
    <row r="706" spans="1:2">
      <c r="A706" s="111" t="s">
        <v>267</v>
      </c>
      <c r="B706" s="112" t="s">
        <v>632</v>
      </c>
    </row>
    <row r="707" spans="1:2">
      <c r="A707" s="111" t="s">
        <v>285</v>
      </c>
      <c r="B707" s="112" t="s">
        <v>622</v>
      </c>
    </row>
    <row r="708" spans="1:2">
      <c r="A708" s="111" t="s">
        <v>776</v>
      </c>
      <c r="B708" s="112" t="s">
        <v>708</v>
      </c>
    </row>
    <row r="709" spans="1:2">
      <c r="A709" s="111" t="s">
        <v>159</v>
      </c>
      <c r="B709" s="112" t="s">
        <v>598</v>
      </c>
    </row>
    <row r="710" spans="1:2">
      <c r="A710" s="111" t="s">
        <v>160</v>
      </c>
      <c r="B710" s="112" t="s">
        <v>654</v>
      </c>
    </row>
    <row r="711" spans="1:2">
      <c r="A711" s="111" t="s">
        <v>226</v>
      </c>
      <c r="B711" s="112" t="s">
        <v>621</v>
      </c>
    </row>
    <row r="712" spans="1:2">
      <c r="A712" s="111" t="s">
        <v>217</v>
      </c>
      <c r="B712" s="112" t="s">
        <v>647</v>
      </c>
    </row>
    <row r="713" spans="1:2">
      <c r="A713" s="111" t="s">
        <v>53</v>
      </c>
      <c r="B713" s="112" t="s">
        <v>550</v>
      </c>
    </row>
    <row r="714" spans="1:2">
      <c r="A714" s="111" t="s">
        <v>228</v>
      </c>
      <c r="B714" s="112" t="s">
        <v>627</v>
      </c>
    </row>
    <row r="715" spans="1:2">
      <c r="A715" s="111" t="s">
        <v>777</v>
      </c>
      <c r="B715" s="112" t="s">
        <v>637</v>
      </c>
    </row>
    <row r="716" spans="1:2">
      <c r="A716" s="111" t="s">
        <v>161</v>
      </c>
      <c r="B716" s="112" t="s">
        <v>666</v>
      </c>
    </row>
    <row r="717" spans="1:2">
      <c r="A717" s="111" t="s">
        <v>226</v>
      </c>
      <c r="B717" s="112" t="s">
        <v>688</v>
      </c>
    </row>
    <row r="718" spans="1:2">
      <c r="A718" s="111" t="s">
        <v>772</v>
      </c>
      <c r="B718" s="112" t="s">
        <v>647</v>
      </c>
    </row>
    <row r="719" spans="1:2">
      <c r="A719" s="111" t="s">
        <v>269</v>
      </c>
      <c r="B719" s="112" t="s">
        <v>624</v>
      </c>
    </row>
    <row r="720" spans="1:2">
      <c r="A720" s="111" t="s">
        <v>96</v>
      </c>
      <c r="B720" s="112" t="s">
        <v>631</v>
      </c>
    </row>
    <row r="721" spans="1:2">
      <c r="A721" s="111" t="s">
        <v>217</v>
      </c>
      <c r="B721" s="112" t="s">
        <v>631</v>
      </c>
    </row>
    <row r="722" spans="1:2">
      <c r="A722" s="111" t="s">
        <v>245</v>
      </c>
      <c r="B722" s="112" t="s">
        <v>663</v>
      </c>
    </row>
    <row r="723" spans="1:2">
      <c r="A723" s="111" t="s">
        <v>121</v>
      </c>
      <c r="B723" s="112" t="s">
        <v>732</v>
      </c>
    </row>
    <row r="724" spans="1:2">
      <c r="A724" s="111" t="s">
        <v>739</v>
      </c>
      <c r="B724" s="112" t="s">
        <v>671</v>
      </c>
    </row>
    <row r="725" spans="1:2">
      <c r="A725" s="111" t="s">
        <v>83</v>
      </c>
      <c r="B725" s="112" t="s">
        <v>631</v>
      </c>
    </row>
    <row r="726" spans="1:2">
      <c r="A726" s="111" t="s">
        <v>265</v>
      </c>
      <c r="B726" s="112" t="s">
        <v>666</v>
      </c>
    </row>
    <row r="727" spans="1:2">
      <c r="A727" s="111" t="s">
        <v>778</v>
      </c>
      <c r="B727" s="112" t="s">
        <v>632</v>
      </c>
    </row>
    <row r="728" spans="1:2">
      <c r="A728" s="111" t="s">
        <v>178</v>
      </c>
      <c r="B728" s="112" t="s">
        <v>732</v>
      </c>
    </row>
    <row r="729" spans="1:2">
      <c r="A729" s="111" t="s">
        <v>91</v>
      </c>
      <c r="B729" s="112" t="s">
        <v>600</v>
      </c>
    </row>
    <row r="730" spans="1:2">
      <c r="A730" s="111" t="s">
        <v>185</v>
      </c>
      <c r="B730" s="112" t="s">
        <v>670</v>
      </c>
    </row>
    <row r="731" spans="1:2">
      <c r="A731" s="111" t="s">
        <v>247</v>
      </c>
      <c r="B731" s="112" t="s">
        <v>621</v>
      </c>
    </row>
    <row r="732" spans="1:2">
      <c r="A732" s="111" t="s">
        <v>256</v>
      </c>
      <c r="B732" s="112" t="s">
        <v>671</v>
      </c>
    </row>
    <row r="733" spans="1:2">
      <c r="A733" s="111" t="s">
        <v>289</v>
      </c>
      <c r="B733" s="112" t="s">
        <v>657</v>
      </c>
    </row>
    <row r="734" spans="1:2">
      <c r="A734" s="111" t="s">
        <v>188</v>
      </c>
      <c r="B734" s="112" t="s">
        <v>612</v>
      </c>
    </row>
    <row r="735" spans="1:2">
      <c r="A735" s="111" t="s">
        <v>246</v>
      </c>
      <c r="B735" s="112" t="s">
        <v>735</v>
      </c>
    </row>
    <row r="736" spans="1:2">
      <c r="A736" s="111" t="s">
        <v>221</v>
      </c>
      <c r="B736" s="112" t="s">
        <v>697</v>
      </c>
    </row>
    <row r="737" spans="1:2">
      <c r="A737" s="111" t="s">
        <v>231</v>
      </c>
      <c r="B737" s="112" t="s">
        <v>619</v>
      </c>
    </row>
    <row r="738" spans="1:2">
      <c r="A738" s="111" t="s">
        <v>161</v>
      </c>
      <c r="B738" s="112" t="s">
        <v>632</v>
      </c>
    </row>
    <row r="739" spans="1:2">
      <c r="A739" s="111" t="s">
        <v>755</v>
      </c>
      <c r="B739" s="112" t="s">
        <v>630</v>
      </c>
    </row>
    <row r="740" spans="1:2">
      <c r="A740" s="111" t="s">
        <v>66</v>
      </c>
      <c r="B740" s="112" t="s">
        <v>612</v>
      </c>
    </row>
    <row r="741" spans="1:2">
      <c r="A741" s="111" t="s">
        <v>292</v>
      </c>
      <c r="B741" s="112" t="s">
        <v>607</v>
      </c>
    </row>
    <row r="742" spans="1:2">
      <c r="A742" s="111" t="s">
        <v>221</v>
      </c>
      <c r="B742" s="112" t="s">
        <v>650</v>
      </c>
    </row>
    <row r="743" spans="1:2">
      <c r="A743" s="111" t="s">
        <v>292</v>
      </c>
      <c r="B743" s="112" t="s">
        <v>609</v>
      </c>
    </row>
    <row r="744" spans="1:2">
      <c r="A744" s="111" t="s">
        <v>84</v>
      </c>
      <c r="B744" s="112" t="s">
        <v>596</v>
      </c>
    </row>
    <row r="745" spans="1:2">
      <c r="A745" s="111" t="s">
        <v>104</v>
      </c>
      <c r="B745" s="112" t="s">
        <v>676</v>
      </c>
    </row>
    <row r="746" spans="1:2">
      <c r="A746" s="111" t="s">
        <v>108</v>
      </c>
      <c r="B746" s="112" t="s">
        <v>647</v>
      </c>
    </row>
    <row r="747" spans="1:2">
      <c r="A747" s="111" t="s">
        <v>246</v>
      </c>
      <c r="B747" s="112" t="s">
        <v>626</v>
      </c>
    </row>
    <row r="748" spans="1:2">
      <c r="A748" s="111" t="s">
        <v>107</v>
      </c>
      <c r="B748" s="112" t="s">
        <v>616</v>
      </c>
    </row>
    <row r="749" spans="1:2">
      <c r="A749" s="111" t="s">
        <v>247</v>
      </c>
      <c r="B749" s="112" t="s">
        <v>634</v>
      </c>
    </row>
    <row r="750" spans="1:2">
      <c r="A750" s="111" t="s">
        <v>301</v>
      </c>
      <c r="B750" s="112" t="s">
        <v>673</v>
      </c>
    </row>
    <row r="751" spans="1:2">
      <c r="A751" s="111" t="s">
        <v>104</v>
      </c>
      <c r="B751" s="112" t="s">
        <v>619</v>
      </c>
    </row>
    <row r="752" spans="1:2">
      <c r="A752" s="111" t="s">
        <v>160</v>
      </c>
      <c r="B752" s="112" t="s">
        <v>643</v>
      </c>
    </row>
    <row r="753" spans="1:2">
      <c r="A753" s="111" t="s">
        <v>261</v>
      </c>
      <c r="B753" s="112" t="s">
        <v>623</v>
      </c>
    </row>
    <row r="754" spans="1:2">
      <c r="A754" s="111" t="s">
        <v>74</v>
      </c>
      <c r="B754" s="112" t="s">
        <v>617</v>
      </c>
    </row>
    <row r="755" spans="1:2">
      <c r="A755" s="111" t="s">
        <v>104</v>
      </c>
      <c r="B755" s="112" t="s">
        <v>601</v>
      </c>
    </row>
    <row r="756" spans="1:2">
      <c r="A756" s="111" t="s">
        <v>114</v>
      </c>
      <c r="B756" s="112" t="s">
        <v>619</v>
      </c>
    </row>
    <row r="757" spans="1:2">
      <c r="A757" s="111" t="s">
        <v>113</v>
      </c>
      <c r="B757" s="112" t="s">
        <v>601</v>
      </c>
    </row>
    <row r="758" spans="1:2">
      <c r="A758" s="111" t="s">
        <v>114</v>
      </c>
      <c r="B758" s="112" t="s">
        <v>660</v>
      </c>
    </row>
    <row r="759" spans="1:2">
      <c r="A759" s="111" t="s">
        <v>125</v>
      </c>
      <c r="B759" s="112" t="s">
        <v>623</v>
      </c>
    </row>
    <row r="760" spans="1:2">
      <c r="A760" s="111" t="s">
        <v>65</v>
      </c>
      <c r="B760" s="112" t="s">
        <v>622</v>
      </c>
    </row>
    <row r="761" spans="1:2">
      <c r="A761" s="111" t="s">
        <v>221</v>
      </c>
      <c r="B761" s="112" t="s">
        <v>683</v>
      </c>
    </row>
    <row r="762" spans="1:2">
      <c r="A762" s="111" t="s">
        <v>230</v>
      </c>
      <c r="B762" s="112" t="s">
        <v>634</v>
      </c>
    </row>
    <row r="763" spans="1:2">
      <c r="A763" s="111" t="s">
        <v>233</v>
      </c>
      <c r="B763" s="112" t="s">
        <v>672</v>
      </c>
    </row>
    <row r="764" spans="1:2">
      <c r="A764" s="111" t="s">
        <v>722</v>
      </c>
      <c r="B764" s="112" t="s">
        <v>661</v>
      </c>
    </row>
    <row r="765" spans="1:2">
      <c r="A765" s="111" t="s">
        <v>248</v>
      </c>
      <c r="B765" s="112" t="s">
        <v>620</v>
      </c>
    </row>
    <row r="766" spans="1:2">
      <c r="A766" s="111" t="s">
        <v>95</v>
      </c>
      <c r="B766" s="112" t="s">
        <v>632</v>
      </c>
    </row>
    <row r="767" spans="1:2">
      <c r="A767" s="111" t="s">
        <v>749</v>
      </c>
      <c r="B767" s="112" t="s">
        <v>742</v>
      </c>
    </row>
    <row r="768" spans="1:2">
      <c r="A768" s="111" t="s">
        <v>722</v>
      </c>
      <c r="B768" s="112" t="s">
        <v>599</v>
      </c>
    </row>
    <row r="769" spans="1:2">
      <c r="A769" s="111" t="s">
        <v>265</v>
      </c>
      <c r="B769" s="112" t="s">
        <v>601</v>
      </c>
    </row>
    <row r="770" spans="1:2">
      <c r="A770" s="111" t="s">
        <v>267</v>
      </c>
      <c r="B770" s="112" t="s">
        <v>779</v>
      </c>
    </row>
    <row r="771" spans="1:2">
      <c r="A771" s="111" t="s">
        <v>53</v>
      </c>
      <c r="B771" s="112" t="s">
        <v>609</v>
      </c>
    </row>
    <row r="772" spans="1:2">
      <c r="A772" s="111" t="s">
        <v>266</v>
      </c>
      <c r="B772" s="112" t="s">
        <v>621</v>
      </c>
    </row>
    <row r="773" spans="1:2">
      <c r="A773" s="111" t="s">
        <v>197</v>
      </c>
      <c r="B773" s="112" t="s">
        <v>630</v>
      </c>
    </row>
    <row r="774" spans="1:2">
      <c r="A774" s="111" t="s">
        <v>198</v>
      </c>
      <c r="B774" s="112" t="s">
        <v>622</v>
      </c>
    </row>
    <row r="775" spans="1:2">
      <c r="A775" s="111" t="s">
        <v>69</v>
      </c>
      <c r="B775" s="112" t="s">
        <v>631</v>
      </c>
    </row>
    <row r="776" spans="1:2">
      <c r="A776" s="111" t="s">
        <v>210</v>
      </c>
      <c r="B776" s="112" t="s">
        <v>632</v>
      </c>
    </row>
    <row r="777" spans="1:2">
      <c r="A777" s="111" t="s">
        <v>780</v>
      </c>
      <c r="B777" s="112" t="s">
        <v>620</v>
      </c>
    </row>
    <row r="778" spans="1:2">
      <c r="A778" s="111" t="s">
        <v>722</v>
      </c>
      <c r="B778" s="112" t="s">
        <v>611</v>
      </c>
    </row>
    <row r="779" spans="1:2">
      <c r="A779" s="111" t="s">
        <v>120</v>
      </c>
      <c r="B779" s="112" t="s">
        <v>628</v>
      </c>
    </row>
    <row r="780" spans="1:2">
      <c r="A780" s="111" t="s">
        <v>276</v>
      </c>
      <c r="B780" s="112" t="s">
        <v>667</v>
      </c>
    </row>
    <row r="781" spans="1:2">
      <c r="A781" s="111" t="s">
        <v>781</v>
      </c>
      <c r="B781" s="112" t="s">
        <v>642</v>
      </c>
    </row>
    <row r="782" spans="1:2">
      <c r="A782" s="111" t="s">
        <v>142</v>
      </c>
      <c r="B782" s="112" t="s">
        <v>622</v>
      </c>
    </row>
    <row r="783" spans="1:2">
      <c r="A783" s="111" t="s">
        <v>217</v>
      </c>
      <c r="B783" s="112" t="s">
        <v>671</v>
      </c>
    </row>
    <row r="784" spans="1:2">
      <c r="A784" s="111" t="s">
        <v>104</v>
      </c>
      <c r="B784" s="112" t="s">
        <v>639</v>
      </c>
    </row>
    <row r="785" spans="1:2">
      <c r="A785" s="111" t="s">
        <v>104</v>
      </c>
      <c r="B785" s="112" t="s">
        <v>640</v>
      </c>
    </row>
    <row r="786" spans="1:2">
      <c r="A786" s="111" t="s">
        <v>292</v>
      </c>
      <c r="B786" s="112" t="s">
        <v>625</v>
      </c>
    </row>
    <row r="787" spans="1:2">
      <c r="A787" s="111" t="s">
        <v>221</v>
      </c>
      <c r="B787" s="112" t="s">
        <v>631</v>
      </c>
    </row>
    <row r="788" spans="1:2">
      <c r="A788" s="111" t="s">
        <v>292</v>
      </c>
      <c r="B788" s="112" t="s">
        <v>597</v>
      </c>
    </row>
    <row r="789" spans="1:2">
      <c r="A789" s="111" t="s">
        <v>69</v>
      </c>
      <c r="B789" s="112" t="s">
        <v>635</v>
      </c>
    </row>
    <row r="790" spans="1:2">
      <c r="A790" s="111" t="s">
        <v>119</v>
      </c>
      <c r="B790" s="112" t="s">
        <v>619</v>
      </c>
    </row>
    <row r="791" spans="1:2">
      <c r="A791" s="111" t="s">
        <v>99</v>
      </c>
      <c r="B791" s="112" t="s">
        <v>632</v>
      </c>
    </row>
    <row r="792" spans="1:2">
      <c r="A792" s="111" t="s">
        <v>238</v>
      </c>
      <c r="B792" s="112" t="s">
        <v>639</v>
      </c>
    </row>
    <row r="793" spans="1:2">
      <c r="A793" s="111" t="s">
        <v>195</v>
      </c>
      <c r="B793" s="112" t="s">
        <v>631</v>
      </c>
    </row>
    <row r="794" spans="1:2">
      <c r="A794" s="111" t="s">
        <v>119</v>
      </c>
      <c r="B794" s="112" t="s">
        <v>597</v>
      </c>
    </row>
    <row r="795" spans="1:2">
      <c r="A795" s="111" t="s">
        <v>271</v>
      </c>
      <c r="B795" s="112" t="s">
        <v>625</v>
      </c>
    </row>
    <row r="796" spans="1:2">
      <c r="A796" s="111" t="s">
        <v>178</v>
      </c>
      <c r="B796" s="112" t="s">
        <v>753</v>
      </c>
    </row>
    <row r="797" spans="1:2">
      <c r="A797" s="111" t="s">
        <v>224</v>
      </c>
      <c r="B797" s="112" t="s">
        <v>629</v>
      </c>
    </row>
    <row r="798" spans="1:2">
      <c r="A798" s="111" t="s">
        <v>235</v>
      </c>
      <c r="B798" s="112" t="s">
        <v>617</v>
      </c>
    </row>
    <row r="799" spans="1:2">
      <c r="A799" s="111" t="s">
        <v>97</v>
      </c>
      <c r="B799" s="112" t="s">
        <v>628</v>
      </c>
    </row>
    <row r="800" spans="1:2">
      <c r="A800" s="111" t="s">
        <v>187</v>
      </c>
      <c r="B800" s="112" t="s">
        <v>659</v>
      </c>
    </row>
    <row r="801" spans="1:2">
      <c r="A801" s="111" t="s">
        <v>103</v>
      </c>
      <c r="B801" s="112" t="s">
        <v>631</v>
      </c>
    </row>
    <row r="802" spans="1:2">
      <c r="A802" s="111" t="s">
        <v>63</v>
      </c>
      <c r="B802" s="112" t="s">
        <v>622</v>
      </c>
    </row>
    <row r="803" spans="1:2">
      <c r="A803" s="111" t="s">
        <v>121</v>
      </c>
      <c r="B803" s="112" t="s">
        <v>611</v>
      </c>
    </row>
    <row r="804" spans="1:2">
      <c r="A804" s="111" t="s">
        <v>138</v>
      </c>
      <c r="B804" s="112" t="s">
        <v>610</v>
      </c>
    </row>
    <row r="805" spans="1:2">
      <c r="A805" s="111" t="s">
        <v>97</v>
      </c>
      <c r="B805" s="112" t="s">
        <v>612</v>
      </c>
    </row>
    <row r="806" spans="1:2">
      <c r="A806" s="111" t="s">
        <v>84</v>
      </c>
      <c r="B806" s="112" t="s">
        <v>753</v>
      </c>
    </row>
    <row r="807" spans="1:2">
      <c r="A807" s="111" t="s">
        <v>185</v>
      </c>
      <c r="B807" s="112" t="s">
        <v>628</v>
      </c>
    </row>
    <row r="808" spans="1:2">
      <c r="A808" s="111" t="s">
        <v>201</v>
      </c>
      <c r="B808" s="112" t="s">
        <v>622</v>
      </c>
    </row>
    <row r="809" spans="1:2">
      <c r="A809" s="111" t="s">
        <v>84</v>
      </c>
      <c r="B809" s="112" t="s">
        <v>618</v>
      </c>
    </row>
    <row r="810" spans="1:2">
      <c r="A810" s="111" t="s">
        <v>69</v>
      </c>
      <c r="B810" s="112" t="s">
        <v>618</v>
      </c>
    </row>
    <row r="811" spans="1:2">
      <c r="A811" s="111" t="s">
        <v>92</v>
      </c>
      <c r="B811" s="112" t="s">
        <v>632</v>
      </c>
    </row>
    <row r="812" spans="1:2">
      <c r="A812" s="111" t="s">
        <v>81</v>
      </c>
      <c r="B812" s="112" t="s">
        <v>612</v>
      </c>
    </row>
    <row r="813" spans="1:2">
      <c r="A813" s="111" t="s">
        <v>178</v>
      </c>
      <c r="B813" s="112" t="s">
        <v>666</v>
      </c>
    </row>
    <row r="814" spans="1:2">
      <c r="A814" s="111" t="s">
        <v>79</v>
      </c>
      <c r="B814" s="112" t="s">
        <v>624</v>
      </c>
    </row>
    <row r="815" spans="1:2">
      <c r="A815" s="111" t="s">
        <v>69</v>
      </c>
      <c r="B815" s="112" t="s">
        <v>623</v>
      </c>
    </row>
    <row r="816" spans="1:2">
      <c r="A816" s="111" t="s">
        <v>113</v>
      </c>
      <c r="B816" s="112" t="s">
        <v>632</v>
      </c>
    </row>
    <row r="817" spans="1:2">
      <c r="A817" s="111" t="s">
        <v>135</v>
      </c>
      <c r="B817" s="112" t="s">
        <v>610</v>
      </c>
    </row>
    <row r="818" spans="1:2">
      <c r="A818" s="111" t="s">
        <v>63</v>
      </c>
      <c r="B818" s="112" t="s">
        <v>619</v>
      </c>
    </row>
    <row r="819" spans="1:2">
      <c r="A819" s="111" t="s">
        <v>101</v>
      </c>
      <c r="B819" s="112" t="s">
        <v>597</v>
      </c>
    </row>
    <row r="820" spans="1:2">
      <c r="A820" s="111" t="s">
        <v>105</v>
      </c>
      <c r="B820" s="112" t="s">
        <v>619</v>
      </c>
    </row>
    <row r="821" spans="1:2">
      <c r="A821" s="111" t="s">
        <v>782</v>
      </c>
      <c r="B821" s="112" t="s">
        <v>607</v>
      </c>
    </row>
    <row r="822" spans="1:2">
      <c r="A822" s="111" t="s">
        <v>94</v>
      </c>
      <c r="B822" s="112" t="s">
        <v>659</v>
      </c>
    </row>
    <row r="823" spans="1:2">
      <c r="A823" s="111" t="s">
        <v>92</v>
      </c>
      <c r="B823" s="112" t="s">
        <v>606</v>
      </c>
    </row>
    <row r="824" spans="1:2">
      <c r="A824" s="111" t="s">
        <v>95</v>
      </c>
      <c r="B824" s="112" t="s">
        <v>635</v>
      </c>
    </row>
    <row r="825" spans="1:2">
      <c r="A825" s="111" t="s">
        <v>66</v>
      </c>
      <c r="B825" s="112" t="s">
        <v>631</v>
      </c>
    </row>
    <row r="826" spans="1:2">
      <c r="A826" s="111" t="s">
        <v>181</v>
      </c>
      <c r="B826" s="112" t="s">
        <v>635</v>
      </c>
    </row>
    <row r="827" spans="1:2">
      <c r="A827" s="111" t="s">
        <v>113</v>
      </c>
      <c r="B827" s="112" t="s">
        <v>619</v>
      </c>
    </row>
    <row r="828" spans="1:2">
      <c r="A828" s="111" t="s">
        <v>867</v>
      </c>
      <c r="B828" s="112" t="s">
        <v>604</v>
      </c>
    </row>
    <row r="829" spans="1:2">
      <c r="A829" s="111" t="s">
        <v>240</v>
      </c>
      <c r="B829" s="112" t="s">
        <v>605</v>
      </c>
    </row>
    <row r="830" spans="1:2">
      <c r="A830" s="111" t="s">
        <v>99</v>
      </c>
      <c r="B830" s="112" t="s">
        <v>631</v>
      </c>
    </row>
    <row r="831" spans="1:2">
      <c r="A831" s="111" t="s">
        <v>868</v>
      </c>
      <c r="B831" s="112" t="s">
        <v>598</v>
      </c>
    </row>
    <row r="832" spans="1:2">
      <c r="A832" s="111" t="s">
        <v>869</v>
      </c>
      <c r="B832" s="112" t="s">
        <v>605</v>
      </c>
    </row>
    <row r="833" spans="1:2">
      <c r="A833" s="111" t="s">
        <v>870</v>
      </c>
      <c r="B833" s="112" t="s">
        <v>604</v>
      </c>
    </row>
    <row r="834" spans="1:2">
      <c r="A834" s="111" t="s">
        <v>871</v>
      </c>
      <c r="B834" s="112" t="s">
        <v>603</v>
      </c>
    </row>
    <row r="835" spans="1:2">
      <c r="A835" s="111" t="s">
        <v>872</v>
      </c>
      <c r="B835" s="112" t="s">
        <v>602</v>
      </c>
    </row>
    <row r="836" spans="1:2">
      <c r="A836" s="111" t="s">
        <v>873</v>
      </c>
      <c r="B836" s="112" t="s">
        <v>598</v>
      </c>
    </row>
    <row r="837" spans="1:2">
      <c r="A837" s="111" t="s">
        <v>874</v>
      </c>
      <c r="B837" s="112" t="s">
        <v>600</v>
      </c>
    </row>
    <row r="838" spans="1:2">
      <c r="A838" s="111" t="s">
        <v>875</v>
      </c>
      <c r="B838" s="112" t="s">
        <v>599</v>
      </c>
    </row>
    <row r="839" spans="1:2">
      <c r="A839" s="111" t="s">
        <v>876</v>
      </c>
      <c r="B839" s="112" t="s">
        <v>638</v>
      </c>
    </row>
    <row r="840" spans="1:2">
      <c r="A840" s="111" t="s">
        <v>877</v>
      </c>
      <c r="B840" s="112" t="s">
        <v>779</v>
      </c>
    </row>
    <row r="841" spans="1:2">
      <c r="A841" s="111" t="s">
        <v>878</v>
      </c>
      <c r="B841" s="112" t="s">
        <v>661</v>
      </c>
    </row>
    <row r="842" spans="1:2">
      <c r="A842" s="111" t="s">
        <v>879</v>
      </c>
      <c r="B842" s="112" t="s">
        <v>686</v>
      </c>
    </row>
    <row r="843" spans="1:2">
      <c r="A843" s="111" t="s">
        <v>880</v>
      </c>
      <c r="B843" s="112" t="s">
        <v>644</v>
      </c>
    </row>
    <row r="844" spans="1:2">
      <c r="A844" s="111" t="s">
        <v>881</v>
      </c>
      <c r="B844" s="112" t="s">
        <v>764</v>
      </c>
    </row>
    <row r="845" spans="1:2">
      <c r="A845" s="111" t="s">
        <v>882</v>
      </c>
      <c r="B845" s="112" t="s">
        <v>658</v>
      </c>
    </row>
    <row r="846" spans="1:2">
      <c r="A846" s="111" t="s">
        <v>187</v>
      </c>
      <c r="B846" s="112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O1" zoomScale="70" zoomScaleNormal="70" workbookViewId="0">
      <pane ySplit="1" topLeftCell="A2" activePane="bottomLeft" state="frozen"/>
      <selection pane="bottomLeft" activeCell="CA8" sqref="CA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P1" workbookViewId="0">
      <pane ySplit="1" topLeftCell="A2" activePane="bottomLeft" state="frozen"/>
      <selection pane="bottomLeft" activeCell="X1" sqref="X1:X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51.42578125" style="102" bestFit="1" customWidth="1"/>
    <col min="8" max="8" width="11.7109375" style="102" customWidth="1" outlineLevel="1"/>
    <col min="9" max="9" width="75.42578125" style="102" customWidth="1" outlineLevel="1"/>
    <col min="10" max="11" width="9.7109375" style="102" customWidth="1" outlineLevel="1"/>
    <col min="12" max="12" width="24.140625" style="102" bestFit="1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0" width="8" style="102" bestFit="1" customWidth="1"/>
    <col min="21" max="21" width="15.28515625" style="102" bestFit="1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3" t="s">
        <v>866</v>
      </c>
      <c r="AB1" s="77" t="s">
        <v>557</v>
      </c>
      <c r="AC1" s="75">
        <f>MAX(AC2:AC10000)</f>
        <v>88</v>
      </c>
      <c r="AD1" s="75"/>
      <c r="AE1" s="75" t="str">
        <f>RIGHT(TEXT(MAX(AE2:AE10000),"###"),3)</f>
        <v>344</v>
      </c>
      <c r="AF1" s="76" t="str">
        <f>RIGHT("000"&amp;AC1,2)&amp;"-"&amp;RIGHT("000"&amp;AE1,3)</f>
        <v>88-344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88-345-</v>
      </c>
      <c r="AI1" s="78" t="s">
        <v>582</v>
      </c>
      <c r="AJ1" s="141" t="s">
        <v>530</v>
      </c>
      <c r="AK1" s="78" t="s">
        <v>852</v>
      </c>
      <c r="AL1" s="142">
        <v>1</v>
      </c>
    </row>
    <row r="2" spans="1:38">
      <c r="A2" s="81" t="str">
        <f>IF(G2&amp;Q2&lt;&gt;"",W2&amp;Q2,"")</f>
        <v>CL/DIS3/1/BON/MIC2black</v>
      </c>
      <c r="B2" s="81" t="str">
        <f>IF(C2&lt;&gt;"",LEFT(C2,9),"")</f>
        <v>88-001-09</v>
      </c>
      <c r="C2" s="102" t="s">
        <v>999</v>
      </c>
      <c r="D2" s="102" t="s">
        <v>1000</v>
      </c>
      <c r="E2" s="102" t="s">
        <v>1001</v>
      </c>
      <c r="F2" s="103">
        <v>0</v>
      </c>
      <c r="G2" s="103" t="s">
        <v>1002</v>
      </c>
      <c r="H2" s="102" t="s">
        <v>53</v>
      </c>
      <c r="I2" s="102" t="s">
        <v>1003</v>
      </c>
      <c r="J2" s="102" t="s">
        <v>340</v>
      </c>
      <c r="K2" s="102" t="s">
        <v>382</v>
      </c>
      <c r="L2" s="102" t="s">
        <v>1004</v>
      </c>
      <c r="M2" s="102" t="s">
        <v>389</v>
      </c>
      <c r="O2" s="102" t="s">
        <v>386</v>
      </c>
      <c r="P2" s="102" t="s">
        <v>581</v>
      </c>
      <c r="Q2" s="102" t="s">
        <v>1007</v>
      </c>
      <c r="R2" s="102" t="s">
        <v>53</v>
      </c>
      <c r="T2" s="102" t="s">
        <v>1005</v>
      </c>
      <c r="U2" s="102" t="s">
        <v>1006</v>
      </c>
      <c r="V2" s="81" t="str">
        <f>W2&amp;H2</f>
        <v>CL/DIS3/1/BON/MIC2черный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CL/DIS3/1/BON/MIC2</v>
      </c>
      <c r="X2" s="81" t="str">
        <f>IF(A2&lt;&gt;"",IFERROR(IF(FIND(" ",G2)&gt;=1,MID(G2,FIND(" ",G2)+1,LEN(G2)),""),""),"")</f>
        <v>Disney Mickey Mouse</v>
      </c>
      <c r="AC2" s="60">
        <f>IFERROR(VALUE(MID($C2,1,2)),0)</f>
        <v>88</v>
      </c>
      <c r="AD2" s="49">
        <f t="shared" ref="AD2:AD66" si="1">IFERROR(VALUE(MID($C2,4,3)),0)</f>
        <v>1</v>
      </c>
      <c r="AE2" s="60">
        <f>VALUE(RIGHT("00"&amp;AC2,2)&amp;RIGHT("000"&amp;AD2,3))</f>
        <v>88001</v>
      </c>
    </row>
    <row r="3" spans="1:38">
      <c r="A3" s="81" t="str">
        <f t="shared" ref="A3:A66" si="2">IF(G3&amp;Q3&lt;&gt;"",W3&amp;Q3,"")</f>
        <v>CL/DIS/1/BEA2grey</v>
      </c>
      <c r="B3" s="81" t="str">
        <f t="shared" ref="B3:B66" si="3">IF(C3&lt;&gt;"",LEFT(C3,9),"")</f>
        <v>88-002-01</v>
      </c>
      <c r="C3" s="102" t="s">
        <v>1008</v>
      </c>
      <c r="D3" s="102" t="s">
        <v>1009</v>
      </c>
      <c r="E3" s="102" t="s">
        <v>1001</v>
      </c>
      <c r="F3" s="103">
        <v>0</v>
      </c>
      <c r="G3" s="103" t="s">
        <v>1010</v>
      </c>
      <c r="H3" s="102" t="s">
        <v>231</v>
      </c>
      <c r="I3" s="102" t="s">
        <v>1011</v>
      </c>
      <c r="J3" s="102" t="s">
        <v>356</v>
      </c>
      <c r="K3" s="102" t="s">
        <v>382</v>
      </c>
      <c r="L3" s="102" t="s">
        <v>1004</v>
      </c>
      <c r="M3" s="102" t="s">
        <v>388</v>
      </c>
      <c r="N3" s="102" t="s">
        <v>43</v>
      </c>
      <c r="O3" s="102" t="s">
        <v>386</v>
      </c>
      <c r="P3" s="102" t="s">
        <v>581</v>
      </c>
      <c r="Q3" s="102" t="s">
        <v>1012</v>
      </c>
      <c r="R3" s="102" t="s">
        <v>83</v>
      </c>
      <c r="T3" s="102" t="s">
        <v>1005</v>
      </c>
      <c r="U3" s="102" t="s">
        <v>1006</v>
      </c>
      <c r="V3" s="81" t="str">
        <f t="shared" ref="V3:V66" si="4">W3&amp;H3</f>
        <v>CL/DIS/1/BEA2светло-серый</v>
      </c>
      <c r="W3" s="81" t="str">
        <f t="shared" si="0"/>
        <v>CL/DIS/1/BEA2</v>
      </c>
      <c r="X3" s="81" t="str">
        <f t="shared" ref="X3:X66" si="5">IF(A3&lt;&gt;"",IFERROR(IF(FIND(" ",G3)&gt;=1,MID(G3,FIND(" ",G3)+1,LEN(G3)),""),""),"")</f>
        <v>Disney Beagle Boys</v>
      </c>
      <c r="AC3" s="60">
        <f t="shared" ref="AC3:AC66" si="6">IFERROR(VALUE(MID($C3,1,2)),0)</f>
        <v>88</v>
      </c>
      <c r="AD3" s="49">
        <f t="shared" si="1"/>
        <v>2</v>
      </c>
      <c r="AE3" s="60">
        <f t="shared" ref="AE3:AE66" si="7">VALUE(RIGHT("00"&amp;AC3,2)&amp;RIGHT("000"&amp;AD3,3))</f>
        <v>88002</v>
      </c>
    </row>
    <row r="4" spans="1:38">
      <c r="A4" s="81" t="str">
        <f t="shared" si="2"/>
        <v>CL/DIS/1/DON1khaki</v>
      </c>
      <c r="B4" s="81" t="str">
        <f t="shared" si="3"/>
        <v>88-003-03</v>
      </c>
      <c r="C4" s="102" t="s">
        <v>1013</v>
      </c>
      <c r="D4" s="102" t="s">
        <v>1014</v>
      </c>
      <c r="E4" s="102" t="s">
        <v>1001</v>
      </c>
      <c r="F4" s="103">
        <v>0</v>
      </c>
      <c r="G4" s="103" t="s">
        <v>1015</v>
      </c>
      <c r="H4" s="102" t="s">
        <v>195</v>
      </c>
      <c r="I4" s="102" t="s">
        <v>1011</v>
      </c>
      <c r="J4" s="102" t="s">
        <v>356</v>
      </c>
      <c r="K4" s="102" t="s">
        <v>382</v>
      </c>
      <c r="L4" s="102" t="s">
        <v>1004</v>
      </c>
      <c r="M4" s="102" t="s">
        <v>388</v>
      </c>
      <c r="N4" s="102" t="s">
        <v>43</v>
      </c>
      <c r="O4" s="102" t="s">
        <v>386</v>
      </c>
      <c r="P4" s="102" t="s">
        <v>581</v>
      </c>
      <c r="Q4" s="102" t="s">
        <v>1016</v>
      </c>
      <c r="R4" s="102" t="s">
        <v>195</v>
      </c>
      <c r="T4" s="102" t="s">
        <v>1005</v>
      </c>
      <c r="U4" s="102" t="s">
        <v>1006</v>
      </c>
      <c r="V4" s="81" t="str">
        <f t="shared" si="4"/>
        <v>CL/DIS/1/DON1оливковый</v>
      </c>
      <c r="W4" s="81" t="str">
        <f t="shared" si="0"/>
        <v>CL/DIS/1/DON1</v>
      </c>
      <c r="X4" s="81" t="str">
        <f t="shared" si="5"/>
        <v>Disney Donald Duck</v>
      </c>
      <c r="AC4" s="60">
        <f t="shared" si="6"/>
        <v>88</v>
      </c>
      <c r="AD4" s="49">
        <f t="shared" si="1"/>
        <v>3</v>
      </c>
      <c r="AE4" s="60">
        <f t="shared" si="7"/>
        <v>88003</v>
      </c>
    </row>
    <row r="5" spans="1:38">
      <c r="A5" s="81" t="str">
        <f t="shared" si="2"/>
        <v>CL/DIS/1/FLOwhite</v>
      </c>
      <c r="B5" s="81" t="str">
        <f t="shared" si="3"/>
        <v>88-004-48</v>
      </c>
      <c r="C5" s="102" t="s">
        <v>1017</v>
      </c>
      <c r="D5" s="102" t="s">
        <v>1018</v>
      </c>
      <c r="E5" s="102" t="s">
        <v>1001</v>
      </c>
      <c r="F5" s="103">
        <v>0</v>
      </c>
      <c r="G5" s="103" t="s">
        <v>1019</v>
      </c>
      <c r="H5" s="102" t="s">
        <v>119</v>
      </c>
      <c r="I5" s="102" t="s">
        <v>1011</v>
      </c>
      <c r="J5" s="102" t="s">
        <v>356</v>
      </c>
      <c r="K5" s="102" t="s">
        <v>382</v>
      </c>
      <c r="L5" s="102" t="s">
        <v>1004</v>
      </c>
      <c r="M5" s="102" t="s">
        <v>388</v>
      </c>
      <c r="N5" s="102" t="s">
        <v>43</v>
      </c>
      <c r="O5" s="102" t="s">
        <v>386</v>
      </c>
      <c r="P5" s="102" t="s">
        <v>581</v>
      </c>
      <c r="Q5" s="102" t="s">
        <v>998</v>
      </c>
      <c r="R5" s="102" t="s">
        <v>57</v>
      </c>
      <c r="T5" s="102" t="s">
        <v>1005</v>
      </c>
      <c r="U5" s="102" t="s">
        <v>1006</v>
      </c>
      <c r="V5" s="81" t="str">
        <f t="shared" si="4"/>
        <v>CL/DIS/1/FLOбелый / черный</v>
      </c>
      <c r="W5" s="81" t="str">
        <f t="shared" si="0"/>
        <v>CL/DIS/1/FLO</v>
      </c>
      <c r="X5" s="81" t="str">
        <f t="shared" si="5"/>
        <v>Disney Mickey Mouse</v>
      </c>
      <c r="AC5" s="60">
        <f t="shared" si="6"/>
        <v>88</v>
      </c>
      <c r="AD5" s="49">
        <f t="shared" si="1"/>
        <v>4</v>
      </c>
      <c r="AE5" s="60">
        <f t="shared" si="7"/>
        <v>88004</v>
      </c>
    </row>
    <row r="6" spans="1:38">
      <c r="A6" s="81" t="str">
        <f t="shared" si="2"/>
        <v>CL/DIS/1/GOO2black</v>
      </c>
      <c r="B6" s="81" t="str">
        <f t="shared" si="3"/>
        <v>88-005-09</v>
      </c>
      <c r="C6" s="102" t="s">
        <v>1020</v>
      </c>
      <c r="D6" s="102" t="s">
        <v>1021</v>
      </c>
      <c r="E6" s="102" t="s">
        <v>1001</v>
      </c>
      <c r="F6" s="103">
        <v>0</v>
      </c>
      <c r="G6" s="103" t="s">
        <v>1022</v>
      </c>
      <c r="H6" s="102" t="s">
        <v>53</v>
      </c>
      <c r="I6" s="102" t="s">
        <v>1011</v>
      </c>
      <c r="J6" s="102" t="s">
        <v>356</v>
      </c>
      <c r="K6" s="102" t="s">
        <v>382</v>
      </c>
      <c r="L6" s="102" t="s">
        <v>1004</v>
      </c>
      <c r="M6" s="102" t="s">
        <v>388</v>
      </c>
      <c r="N6" s="102" t="s">
        <v>43</v>
      </c>
      <c r="O6" s="102" t="s">
        <v>386</v>
      </c>
      <c r="P6" s="102" t="s">
        <v>581</v>
      </c>
      <c r="Q6" s="102" t="s">
        <v>1007</v>
      </c>
      <c r="R6" s="102" t="s">
        <v>53</v>
      </c>
      <c r="T6" s="102" t="s">
        <v>1005</v>
      </c>
      <c r="U6" s="102" t="s">
        <v>1006</v>
      </c>
      <c r="V6" s="81" t="str">
        <f t="shared" si="4"/>
        <v>CL/DIS/1/GOO2черный</v>
      </c>
      <c r="W6" s="81" t="str">
        <f t="shared" si="0"/>
        <v>CL/DIS/1/GOO2</v>
      </c>
      <c r="X6" s="81" t="str">
        <f t="shared" si="5"/>
        <v>Disney Goofy</v>
      </c>
      <c r="AC6" s="60">
        <f t="shared" si="6"/>
        <v>88</v>
      </c>
      <c r="AD6" s="49">
        <f t="shared" si="1"/>
        <v>5</v>
      </c>
      <c r="AE6" s="60">
        <f t="shared" si="7"/>
        <v>88005</v>
      </c>
    </row>
    <row r="7" spans="1:38">
      <c r="A7" s="81" t="str">
        <f t="shared" si="2"/>
        <v>CL/DIS/1/MIC1blue</v>
      </c>
      <c r="B7" s="81" t="str">
        <f t="shared" si="3"/>
        <v>88-006-06</v>
      </c>
      <c r="C7" s="102" t="s">
        <v>1023</v>
      </c>
      <c r="D7" s="102" t="s">
        <v>1024</v>
      </c>
      <c r="E7" s="102" t="s">
        <v>1001</v>
      </c>
      <c r="F7" s="103">
        <v>0</v>
      </c>
      <c r="G7" s="103" t="s">
        <v>1025</v>
      </c>
      <c r="H7" s="102" t="s">
        <v>251</v>
      </c>
      <c r="I7" s="102" t="s">
        <v>1011</v>
      </c>
      <c r="J7" s="102" t="s">
        <v>356</v>
      </c>
      <c r="K7" s="102" t="s">
        <v>382</v>
      </c>
      <c r="L7" s="102" t="s">
        <v>1004</v>
      </c>
      <c r="M7" s="102" t="s">
        <v>388</v>
      </c>
      <c r="N7" s="102" t="s">
        <v>43</v>
      </c>
      <c r="O7" s="102" t="s">
        <v>386</v>
      </c>
      <c r="P7" s="102" t="s">
        <v>581</v>
      </c>
      <c r="Q7" s="102" t="s">
        <v>1026</v>
      </c>
      <c r="R7" s="102" t="s">
        <v>71</v>
      </c>
      <c r="T7" s="102" t="s">
        <v>1005</v>
      </c>
      <c r="U7" s="102" t="s">
        <v>1006</v>
      </c>
      <c r="V7" s="81" t="str">
        <f t="shared" si="4"/>
        <v>CL/DIS/1/MIC1синий / коричневый</v>
      </c>
      <c r="W7" s="81" t="str">
        <f t="shared" si="0"/>
        <v>CL/DIS/1/MIC1</v>
      </c>
      <c r="X7" s="81" t="str">
        <f t="shared" si="5"/>
        <v>Disney Mickey Mouse</v>
      </c>
      <c r="AC7" s="60">
        <f t="shared" si="6"/>
        <v>88</v>
      </c>
      <c r="AD7" s="49">
        <f t="shared" si="1"/>
        <v>6</v>
      </c>
      <c r="AE7" s="60">
        <f t="shared" si="7"/>
        <v>88006</v>
      </c>
    </row>
    <row r="8" spans="1:38">
      <c r="A8" s="81" t="str">
        <f t="shared" si="2"/>
        <v>CL/DIS/1/MIC2black</v>
      </c>
      <c r="B8" s="81" t="str">
        <f t="shared" si="3"/>
        <v>88-007-09</v>
      </c>
      <c r="C8" s="102" t="s">
        <v>1027</v>
      </c>
      <c r="D8" s="102" t="s">
        <v>1028</v>
      </c>
      <c r="E8" s="102" t="s">
        <v>1001</v>
      </c>
      <c r="F8" s="103">
        <v>0</v>
      </c>
      <c r="G8" s="103" t="s">
        <v>1029</v>
      </c>
      <c r="H8" s="102" t="s">
        <v>53</v>
      </c>
      <c r="I8" s="102" t="s">
        <v>1011</v>
      </c>
      <c r="J8" s="102" t="s">
        <v>356</v>
      </c>
      <c r="K8" s="102" t="s">
        <v>382</v>
      </c>
      <c r="L8" s="102" t="s">
        <v>1004</v>
      </c>
      <c r="M8" s="102" t="s">
        <v>388</v>
      </c>
      <c r="N8" s="102" t="s">
        <v>43</v>
      </c>
      <c r="O8" s="102" t="s">
        <v>386</v>
      </c>
      <c r="P8" s="102" t="s">
        <v>581</v>
      </c>
      <c r="Q8" s="102" t="s">
        <v>1007</v>
      </c>
      <c r="R8" s="102" t="s">
        <v>53</v>
      </c>
      <c r="T8" s="102" t="s">
        <v>1005</v>
      </c>
      <c r="U8" s="102" t="s">
        <v>1006</v>
      </c>
      <c r="V8" s="81" t="str">
        <f t="shared" si="4"/>
        <v>CL/DIS/1/MIC2черный</v>
      </c>
      <c r="W8" s="81" t="str">
        <f t="shared" si="0"/>
        <v>CL/DIS/1/MIC2</v>
      </c>
      <c r="X8" s="81" t="str">
        <f t="shared" si="5"/>
        <v>Disney Mickey Mouse</v>
      </c>
      <c r="AC8" s="60">
        <f t="shared" si="6"/>
        <v>88</v>
      </c>
      <c r="AD8" s="49">
        <f t="shared" si="1"/>
        <v>7</v>
      </c>
      <c r="AE8" s="60">
        <f t="shared" si="7"/>
        <v>88007</v>
      </c>
    </row>
    <row r="9" spans="1:38">
      <c r="A9" s="81" t="str">
        <f t="shared" si="2"/>
        <v>CL/DIS/1/MIC3black</v>
      </c>
      <c r="B9" s="81" t="str">
        <f t="shared" si="3"/>
        <v>88-008-09</v>
      </c>
      <c r="C9" s="102" t="s">
        <v>1030</v>
      </c>
      <c r="D9" s="102" t="s">
        <v>1031</v>
      </c>
      <c r="E9" s="102" t="s">
        <v>1001</v>
      </c>
      <c r="F9" s="103">
        <v>0</v>
      </c>
      <c r="G9" s="103" t="s">
        <v>1032</v>
      </c>
      <c r="H9" s="102" t="s">
        <v>53</v>
      </c>
      <c r="I9" s="102" t="s">
        <v>1033</v>
      </c>
      <c r="J9" s="102" t="s">
        <v>327</v>
      </c>
      <c r="K9" s="102" t="s">
        <v>382</v>
      </c>
      <c r="L9" s="102" t="s">
        <v>1004</v>
      </c>
      <c r="M9" s="102" t="s">
        <v>388</v>
      </c>
      <c r="N9" s="102" t="s">
        <v>43</v>
      </c>
      <c r="O9" s="102" t="s">
        <v>386</v>
      </c>
      <c r="P9" s="102" t="s">
        <v>581</v>
      </c>
      <c r="Q9" s="102" t="s">
        <v>1007</v>
      </c>
      <c r="R9" s="102" t="s">
        <v>53</v>
      </c>
      <c r="T9" s="102" t="s">
        <v>1005</v>
      </c>
      <c r="U9" s="102" t="s">
        <v>1006</v>
      </c>
      <c r="V9" s="81" t="str">
        <f t="shared" si="4"/>
        <v>CL/DIS/1/MIC3черный</v>
      </c>
      <c r="W9" s="81" t="str">
        <f t="shared" si="0"/>
        <v>CL/DIS/1/MIC3</v>
      </c>
      <c r="X9" s="81" t="str">
        <f t="shared" si="5"/>
        <v>Disney Mickey Mouse</v>
      </c>
      <c r="AC9" s="60">
        <f t="shared" si="6"/>
        <v>88</v>
      </c>
      <c r="AD9" s="49">
        <f t="shared" si="1"/>
        <v>8</v>
      </c>
      <c r="AE9" s="60">
        <f t="shared" si="7"/>
        <v>88008</v>
      </c>
    </row>
    <row r="10" spans="1:38">
      <c r="A10" s="81" t="str">
        <f t="shared" si="2"/>
        <v>CL/DIS/1/MIC4white</v>
      </c>
      <c r="B10" s="81" t="str">
        <f t="shared" si="3"/>
        <v>88-009-17</v>
      </c>
      <c r="C10" s="102" t="s">
        <v>1034</v>
      </c>
      <c r="D10" s="102" t="s">
        <v>1035</v>
      </c>
      <c r="E10" s="102" t="s">
        <v>1001</v>
      </c>
      <c r="F10" s="103">
        <v>0</v>
      </c>
      <c r="G10" s="103" t="s">
        <v>1036</v>
      </c>
      <c r="H10" s="102" t="s">
        <v>111</v>
      </c>
      <c r="I10" s="102" t="s">
        <v>1011</v>
      </c>
      <c r="J10" s="102" t="s">
        <v>356</v>
      </c>
      <c r="K10" s="102" t="s">
        <v>382</v>
      </c>
      <c r="L10" s="102" t="s">
        <v>1004</v>
      </c>
      <c r="M10" s="102" t="s">
        <v>388</v>
      </c>
      <c r="N10" s="102" t="s">
        <v>43</v>
      </c>
      <c r="O10" s="102" t="s">
        <v>386</v>
      </c>
      <c r="P10" s="102" t="s">
        <v>581</v>
      </c>
      <c r="Q10" s="102" t="s">
        <v>998</v>
      </c>
      <c r="R10" s="102" t="s">
        <v>57</v>
      </c>
      <c r="T10" s="102" t="s">
        <v>1005</v>
      </c>
      <c r="U10" s="102" t="s">
        <v>1006</v>
      </c>
      <c r="V10" s="81" t="str">
        <f t="shared" si="4"/>
        <v>CL/DIS/1/MIC4белый / красный</v>
      </c>
      <c r="W10" s="81" t="str">
        <f t="shared" si="0"/>
        <v>CL/DIS/1/MIC4</v>
      </c>
      <c r="X10" s="81" t="str">
        <f t="shared" si="5"/>
        <v>Disney Mickey Mouse</v>
      </c>
      <c r="AC10" s="60">
        <f t="shared" si="6"/>
        <v>88</v>
      </c>
      <c r="AD10" s="49">
        <f t="shared" si="1"/>
        <v>9</v>
      </c>
      <c r="AE10" s="60">
        <f t="shared" si="7"/>
        <v>88009</v>
      </c>
    </row>
    <row r="11" spans="1:38">
      <c r="A11" s="81" t="str">
        <f t="shared" si="2"/>
        <v>CL/DIS/1/MIC5black</v>
      </c>
      <c r="B11" s="81" t="str">
        <f t="shared" si="3"/>
        <v>88-010-09</v>
      </c>
      <c r="C11" s="102" t="s">
        <v>1037</v>
      </c>
      <c r="D11" s="102" t="s">
        <v>1038</v>
      </c>
      <c r="E11" s="102" t="s">
        <v>1001</v>
      </c>
      <c r="F11" s="103">
        <v>0</v>
      </c>
      <c r="G11" s="103" t="s">
        <v>1039</v>
      </c>
      <c r="H11" s="102" t="s">
        <v>53</v>
      </c>
      <c r="I11" s="102" t="s">
        <v>1011</v>
      </c>
      <c r="J11" s="102" t="s">
        <v>356</v>
      </c>
      <c r="K11" s="102" t="s">
        <v>382</v>
      </c>
      <c r="L11" s="102" t="s">
        <v>1004</v>
      </c>
      <c r="M11" s="102" t="s">
        <v>388</v>
      </c>
      <c r="N11" s="102" t="s">
        <v>43</v>
      </c>
      <c r="O11" s="102" t="s">
        <v>386</v>
      </c>
      <c r="P11" s="102" t="s">
        <v>581</v>
      </c>
      <c r="Q11" s="102" t="s">
        <v>1007</v>
      </c>
      <c r="R11" s="102" t="s">
        <v>53</v>
      </c>
      <c r="T11" s="102" t="s">
        <v>1005</v>
      </c>
      <c r="U11" s="102" t="s">
        <v>1006</v>
      </c>
      <c r="V11" s="81" t="str">
        <f t="shared" si="4"/>
        <v>CL/DIS/1/MIC5черный</v>
      </c>
      <c r="W11" s="81" t="str">
        <f t="shared" si="0"/>
        <v>CL/DIS/1/MIC5</v>
      </c>
      <c r="X11" s="81" t="str">
        <f t="shared" si="5"/>
        <v>Disney Mickey Mouse</v>
      </c>
      <c r="AC11" s="60">
        <f t="shared" si="6"/>
        <v>88</v>
      </c>
      <c r="AD11" s="49">
        <f t="shared" si="1"/>
        <v>10</v>
      </c>
      <c r="AE11" s="60">
        <f t="shared" si="7"/>
        <v>88010</v>
      </c>
    </row>
    <row r="12" spans="1:38">
      <c r="A12" s="81" t="str">
        <f t="shared" si="2"/>
        <v>CL/DIS/1/PET1white</v>
      </c>
      <c r="B12" s="81" t="str">
        <f t="shared" si="3"/>
        <v>88-011-46</v>
      </c>
      <c r="C12" s="102" t="s">
        <v>1040</v>
      </c>
      <c r="D12" s="102" t="s">
        <v>1041</v>
      </c>
      <c r="E12" s="102" t="s">
        <v>1001</v>
      </c>
      <c r="F12" s="103">
        <v>0</v>
      </c>
      <c r="G12" s="103" t="s">
        <v>1042</v>
      </c>
      <c r="H12" s="102" t="s">
        <v>107</v>
      </c>
      <c r="I12" s="102" t="s">
        <v>1011</v>
      </c>
      <c r="J12" s="102" t="s">
        <v>356</v>
      </c>
      <c r="K12" s="102" t="s">
        <v>382</v>
      </c>
      <c r="L12" s="102" t="s">
        <v>1004</v>
      </c>
      <c r="M12" s="102" t="s">
        <v>388</v>
      </c>
      <c r="N12" s="102" t="s">
        <v>43</v>
      </c>
      <c r="O12" s="102" t="s">
        <v>386</v>
      </c>
      <c r="P12" s="102" t="s">
        <v>581</v>
      </c>
      <c r="Q12" s="102" t="s">
        <v>998</v>
      </c>
      <c r="R12" s="102" t="s">
        <v>57</v>
      </c>
      <c r="T12" s="102" t="s">
        <v>1005</v>
      </c>
      <c r="U12" s="102" t="s">
        <v>1006</v>
      </c>
      <c r="V12" s="81" t="str">
        <f t="shared" si="4"/>
        <v>CL/DIS/1/PET1белый / голубой</v>
      </c>
      <c r="W12" s="81" t="str">
        <f t="shared" si="0"/>
        <v>CL/DIS/1/PET1</v>
      </c>
      <c r="X12" s="81" t="str">
        <f t="shared" si="5"/>
        <v>Disney Pete</v>
      </c>
      <c r="AC12" s="60">
        <f t="shared" si="6"/>
        <v>88</v>
      </c>
      <c r="AD12" s="49">
        <f t="shared" si="1"/>
        <v>11</v>
      </c>
      <c r="AE12" s="60">
        <f t="shared" si="7"/>
        <v>88011</v>
      </c>
    </row>
    <row r="13" spans="1:38">
      <c r="A13" s="81" t="str">
        <f t="shared" si="2"/>
        <v>CL/DIS/1/PET2white</v>
      </c>
      <c r="B13" s="81" t="str">
        <f t="shared" si="3"/>
        <v>88-012-48</v>
      </c>
      <c r="C13" s="102" t="s">
        <v>1043</v>
      </c>
      <c r="D13" s="102" t="s">
        <v>1044</v>
      </c>
      <c r="E13" s="102" t="s">
        <v>1001</v>
      </c>
      <c r="F13" s="103">
        <v>0</v>
      </c>
      <c r="G13" s="103" t="s">
        <v>1045</v>
      </c>
      <c r="H13" s="102" t="s">
        <v>119</v>
      </c>
      <c r="I13" s="102" t="s">
        <v>1011</v>
      </c>
      <c r="J13" s="102" t="s">
        <v>356</v>
      </c>
      <c r="K13" s="102" t="s">
        <v>382</v>
      </c>
      <c r="L13" s="102" t="s">
        <v>1004</v>
      </c>
      <c r="M13" s="102" t="s">
        <v>388</v>
      </c>
      <c r="N13" s="102" t="s">
        <v>43</v>
      </c>
      <c r="O13" s="102" t="s">
        <v>386</v>
      </c>
      <c r="P13" s="102" t="s">
        <v>581</v>
      </c>
      <c r="Q13" s="102" t="s">
        <v>998</v>
      </c>
      <c r="R13" s="102" t="s">
        <v>57</v>
      </c>
      <c r="T13" s="102" t="s">
        <v>1005</v>
      </c>
      <c r="U13" s="102" t="s">
        <v>1006</v>
      </c>
      <c r="V13" s="81" t="str">
        <f t="shared" si="4"/>
        <v>CL/DIS/1/PET2белый / черный</v>
      </c>
      <c r="W13" s="81" t="str">
        <f t="shared" si="0"/>
        <v>CL/DIS/1/PET2</v>
      </c>
      <c r="X13" s="81" t="str">
        <f t="shared" si="5"/>
        <v>Disney Pete</v>
      </c>
      <c r="AC13" s="60">
        <f t="shared" si="6"/>
        <v>88</v>
      </c>
      <c r="AD13" s="49">
        <f t="shared" si="1"/>
        <v>12</v>
      </c>
      <c r="AE13" s="60">
        <f t="shared" si="7"/>
        <v>88012</v>
      </c>
    </row>
    <row r="14" spans="1:38">
      <c r="A14" s="81" t="str">
        <f t="shared" si="2"/>
        <v>CL/DIS/1/SCR1orange</v>
      </c>
      <c r="B14" s="81" t="str">
        <f t="shared" si="3"/>
        <v>88-013-13</v>
      </c>
      <c r="C14" s="102" t="s">
        <v>1046</v>
      </c>
      <c r="D14" s="102" t="s">
        <v>1047</v>
      </c>
      <c r="E14" s="102" t="s">
        <v>1001</v>
      </c>
      <c r="F14" s="103">
        <v>0</v>
      </c>
      <c r="G14" s="103" t="s">
        <v>1048</v>
      </c>
      <c r="H14" s="102" t="s">
        <v>203</v>
      </c>
      <c r="I14" s="102" t="s">
        <v>1011</v>
      </c>
      <c r="J14" s="102" t="s">
        <v>356</v>
      </c>
      <c r="K14" s="102" t="s">
        <v>382</v>
      </c>
      <c r="L14" s="102" t="s">
        <v>1004</v>
      </c>
      <c r="M14" s="102" t="s">
        <v>388</v>
      </c>
      <c r="N14" s="102" t="s">
        <v>43</v>
      </c>
      <c r="O14" s="102" t="s">
        <v>386</v>
      </c>
      <c r="P14" s="102" t="s">
        <v>581</v>
      </c>
      <c r="Q14" s="102" t="s">
        <v>1049</v>
      </c>
      <c r="R14" s="102" t="s">
        <v>199</v>
      </c>
      <c r="T14" s="102" t="s">
        <v>1005</v>
      </c>
      <c r="U14" s="102" t="s">
        <v>1006</v>
      </c>
      <c r="V14" s="81" t="str">
        <f t="shared" si="4"/>
        <v>CL/DIS/1/SCR1оранжевый / синий</v>
      </c>
      <c r="W14" s="81" t="str">
        <f t="shared" si="0"/>
        <v>CL/DIS/1/SCR1</v>
      </c>
      <c r="X14" s="81" t="str">
        <f t="shared" si="5"/>
        <v>Disney Scrooge McDuck</v>
      </c>
      <c r="AC14" s="60">
        <f t="shared" si="6"/>
        <v>88</v>
      </c>
      <c r="AD14" s="49">
        <f t="shared" si="1"/>
        <v>13</v>
      </c>
      <c r="AE14" s="60">
        <f t="shared" si="7"/>
        <v>88013</v>
      </c>
    </row>
    <row r="15" spans="1:38">
      <c r="A15" s="81" t="str">
        <f t="shared" si="2"/>
        <v>CL/DIS/1/SCR3black</v>
      </c>
      <c r="B15" s="81" t="str">
        <f t="shared" si="3"/>
        <v>88-014-09</v>
      </c>
      <c r="C15" s="102" t="s">
        <v>1050</v>
      </c>
      <c r="D15" s="102" t="s">
        <v>1051</v>
      </c>
      <c r="E15" s="102" t="s">
        <v>1001</v>
      </c>
      <c r="F15" s="103">
        <v>0</v>
      </c>
      <c r="G15" s="103" t="s">
        <v>1052</v>
      </c>
      <c r="H15" s="102" t="s">
        <v>53</v>
      </c>
      <c r="I15" s="102" t="s">
        <v>1033</v>
      </c>
      <c r="J15" s="102" t="s">
        <v>327</v>
      </c>
      <c r="K15" s="102" t="s">
        <v>382</v>
      </c>
      <c r="L15" s="102" t="s">
        <v>1004</v>
      </c>
      <c r="M15" s="102" t="s">
        <v>388</v>
      </c>
      <c r="N15" s="102" t="s">
        <v>43</v>
      </c>
      <c r="O15" s="102" t="s">
        <v>386</v>
      </c>
      <c r="P15" s="102" t="s">
        <v>581</v>
      </c>
      <c r="Q15" s="102" t="s">
        <v>1007</v>
      </c>
      <c r="R15" s="102" t="s">
        <v>53</v>
      </c>
      <c r="T15" s="102" t="s">
        <v>1005</v>
      </c>
      <c r="U15" s="102" t="s">
        <v>1006</v>
      </c>
      <c r="V15" s="81" t="str">
        <f t="shared" si="4"/>
        <v>CL/DIS/1/SCR3черный</v>
      </c>
      <c r="W15" s="81" t="str">
        <f t="shared" si="0"/>
        <v>CL/DIS/1/SCR3</v>
      </c>
      <c r="X15" s="81" t="str">
        <f t="shared" si="5"/>
        <v>Disney Scrooge McDuck</v>
      </c>
      <c r="AC15" s="60">
        <f t="shared" si="6"/>
        <v>88</v>
      </c>
      <c r="AD15" s="49">
        <f t="shared" si="1"/>
        <v>14</v>
      </c>
      <c r="AE15" s="60">
        <f t="shared" si="7"/>
        <v>88014</v>
      </c>
    </row>
    <row r="16" spans="1:38">
      <c r="A16" s="81" t="str">
        <f t="shared" si="2"/>
        <v>CL/DIS/1/VIN2black</v>
      </c>
      <c r="B16" s="81" t="str">
        <f t="shared" si="3"/>
        <v>88-015-09</v>
      </c>
      <c r="C16" s="102" t="s">
        <v>1053</v>
      </c>
      <c r="D16" s="102" t="s">
        <v>1054</v>
      </c>
      <c r="E16" s="102" t="s">
        <v>1001</v>
      </c>
      <c r="F16" s="103">
        <v>0</v>
      </c>
      <c r="G16" s="103" t="s">
        <v>1055</v>
      </c>
      <c r="H16" s="102" t="s">
        <v>53</v>
      </c>
      <c r="I16" s="102" t="s">
        <v>1011</v>
      </c>
      <c r="J16" s="102" t="s">
        <v>356</v>
      </c>
      <c r="K16" s="102" t="s">
        <v>382</v>
      </c>
      <c r="L16" s="102" t="s">
        <v>1004</v>
      </c>
      <c r="M16" s="102" t="s">
        <v>388</v>
      </c>
      <c r="N16" s="102" t="s">
        <v>43</v>
      </c>
      <c r="O16" s="102" t="s">
        <v>386</v>
      </c>
      <c r="P16" s="102" t="s">
        <v>581</v>
      </c>
      <c r="Q16" s="102" t="s">
        <v>1007</v>
      </c>
      <c r="R16" s="102" t="s">
        <v>53</v>
      </c>
      <c r="T16" s="102" t="s">
        <v>1005</v>
      </c>
      <c r="U16" s="102" t="s">
        <v>1006</v>
      </c>
      <c r="V16" s="81" t="str">
        <f t="shared" si="4"/>
        <v>CL/DIS/1/VIN2черный</v>
      </c>
      <c r="W16" s="81" t="str">
        <f t="shared" si="0"/>
        <v>CL/DIS/1/VIN2</v>
      </c>
      <c r="X16" s="81" t="str">
        <f t="shared" si="5"/>
        <v>Disney Mickey Mouse</v>
      </c>
      <c r="AC16" s="60">
        <f t="shared" si="6"/>
        <v>88</v>
      </c>
      <c r="AD16" s="49">
        <f t="shared" si="1"/>
        <v>15</v>
      </c>
      <c r="AE16" s="60">
        <f t="shared" si="7"/>
        <v>88015</v>
      </c>
    </row>
    <row r="17" spans="1:31">
      <c r="A17" s="81" t="str">
        <f t="shared" si="2"/>
        <v>CL/DIS/2/SNO2black</v>
      </c>
      <c r="B17" s="81" t="str">
        <f t="shared" si="3"/>
        <v>88-016-72</v>
      </c>
      <c r="C17" s="102" t="s">
        <v>1056</v>
      </c>
      <c r="D17" s="102" t="s">
        <v>1057</v>
      </c>
      <c r="E17" s="102" t="s">
        <v>1001</v>
      </c>
      <c r="F17" s="103">
        <v>0</v>
      </c>
      <c r="G17" s="103" t="s">
        <v>1058</v>
      </c>
      <c r="H17" s="102" t="s">
        <v>170</v>
      </c>
      <c r="I17" s="102" t="s">
        <v>1011</v>
      </c>
      <c r="J17" s="102" t="s">
        <v>356</v>
      </c>
      <c r="K17" s="102" t="s">
        <v>387</v>
      </c>
      <c r="L17" s="102" t="s">
        <v>1004</v>
      </c>
      <c r="M17" s="102" t="s">
        <v>388</v>
      </c>
      <c r="N17" s="102" t="s">
        <v>43</v>
      </c>
      <c r="O17" s="102" t="s">
        <v>386</v>
      </c>
      <c r="P17" s="102" t="s">
        <v>581</v>
      </c>
      <c r="Q17" s="102" t="s">
        <v>1007</v>
      </c>
      <c r="R17" s="102" t="s">
        <v>86</v>
      </c>
      <c r="T17" s="102" t="s">
        <v>1005</v>
      </c>
      <c r="U17" s="102" t="s">
        <v>1006</v>
      </c>
      <c r="V17" s="81" t="str">
        <f t="shared" si="4"/>
        <v>CL/DIS/2/SNO2коричневый / красный</v>
      </c>
      <c r="W17" s="81" t="str">
        <f t="shared" si="0"/>
        <v>CL/DIS/2/SNO2</v>
      </c>
      <c r="X17" s="81" t="str">
        <f t="shared" si="5"/>
        <v>Disney Snow White</v>
      </c>
      <c r="AC17" s="60">
        <f t="shared" si="6"/>
        <v>88</v>
      </c>
      <c r="AD17" s="49">
        <f t="shared" si="1"/>
        <v>16</v>
      </c>
      <c r="AE17" s="60">
        <f t="shared" si="7"/>
        <v>88016</v>
      </c>
    </row>
    <row r="18" spans="1:31">
      <c r="A18" s="81" t="str">
        <f t="shared" si="2"/>
        <v>CL/DIS/3/DON2black</v>
      </c>
      <c r="B18" s="81" t="str">
        <f t="shared" si="3"/>
        <v>88-017-09</v>
      </c>
      <c r="C18" s="102" t="s">
        <v>1059</v>
      </c>
      <c r="D18" s="102" t="s">
        <v>1060</v>
      </c>
      <c r="E18" s="102" t="s">
        <v>1001</v>
      </c>
      <c r="F18" s="103">
        <v>0</v>
      </c>
      <c r="G18" s="103" t="s">
        <v>1061</v>
      </c>
      <c r="H18" s="102" t="s">
        <v>53</v>
      </c>
      <c r="I18" s="102" t="s">
        <v>1011</v>
      </c>
      <c r="J18" s="102" t="s">
        <v>356</v>
      </c>
      <c r="K18" s="102" t="s">
        <v>391</v>
      </c>
      <c r="L18" s="102" t="s">
        <v>1004</v>
      </c>
      <c r="M18" s="102" t="s">
        <v>388</v>
      </c>
      <c r="N18" s="102" t="s">
        <v>43</v>
      </c>
      <c r="O18" s="102" t="s">
        <v>386</v>
      </c>
      <c r="P18" s="102" t="s">
        <v>581</v>
      </c>
      <c r="Q18" s="102" t="s">
        <v>1007</v>
      </c>
      <c r="R18" s="102" t="s">
        <v>53</v>
      </c>
      <c r="T18" s="102" t="s">
        <v>1005</v>
      </c>
      <c r="U18" s="102" t="s">
        <v>1006</v>
      </c>
      <c r="V18" s="81" t="str">
        <f t="shared" si="4"/>
        <v>CL/DIS/3/DON2черный</v>
      </c>
      <c r="W18" s="81" t="str">
        <f t="shared" si="0"/>
        <v>CL/DIS/3/DON2</v>
      </c>
      <c r="X18" s="81" t="str">
        <f t="shared" si="5"/>
        <v>Junior Disney Donald Duck</v>
      </c>
      <c r="AC18" s="60">
        <f t="shared" si="6"/>
        <v>88</v>
      </c>
      <c r="AD18" s="49">
        <f t="shared" si="1"/>
        <v>17</v>
      </c>
      <c r="AE18" s="60">
        <f t="shared" si="7"/>
        <v>88017</v>
      </c>
    </row>
    <row r="19" spans="1:31">
      <c r="A19" s="81" t="str">
        <f t="shared" si="2"/>
        <v>CL/DIS/3/MIC4white</v>
      </c>
      <c r="B19" s="81" t="str">
        <f t="shared" si="3"/>
        <v>88-018-17</v>
      </c>
      <c r="C19" s="102" t="s">
        <v>1062</v>
      </c>
      <c r="D19" s="102" t="s">
        <v>1063</v>
      </c>
      <c r="E19" s="102" t="s">
        <v>1001</v>
      </c>
      <c r="F19" s="103">
        <v>0</v>
      </c>
      <c r="G19" s="103" t="s">
        <v>1064</v>
      </c>
      <c r="H19" s="102" t="s">
        <v>111</v>
      </c>
      <c r="I19" s="102" t="s">
        <v>1011</v>
      </c>
      <c r="J19" s="102" t="s">
        <v>356</v>
      </c>
      <c r="K19" s="102" t="s">
        <v>391</v>
      </c>
      <c r="L19" s="102" t="s">
        <v>1004</v>
      </c>
      <c r="M19" s="102" t="s">
        <v>388</v>
      </c>
      <c r="N19" s="102" t="s">
        <v>43</v>
      </c>
      <c r="O19" s="102" t="s">
        <v>386</v>
      </c>
      <c r="P19" s="102" t="s">
        <v>581</v>
      </c>
      <c r="Q19" s="102" t="s">
        <v>998</v>
      </c>
      <c r="R19" s="102" t="s">
        <v>57</v>
      </c>
      <c r="T19" s="102" t="s">
        <v>1005</v>
      </c>
      <c r="U19" s="102" t="s">
        <v>1006</v>
      </c>
      <c r="V19" s="81" t="str">
        <f t="shared" si="4"/>
        <v>CL/DIS/3/MIC4белый / красный</v>
      </c>
      <c r="W19" s="81" t="str">
        <f t="shared" si="0"/>
        <v>CL/DIS/3/MIC4</v>
      </c>
      <c r="X19" s="81" t="str">
        <f t="shared" si="5"/>
        <v>Junior Disney Mickey Mouse</v>
      </c>
      <c r="AC19" s="60">
        <f t="shared" si="6"/>
        <v>88</v>
      </c>
      <c r="AD19" s="49">
        <f t="shared" si="1"/>
        <v>18</v>
      </c>
      <c r="AE19" s="60">
        <f t="shared" si="7"/>
        <v>88018</v>
      </c>
    </row>
    <row r="20" spans="1:31">
      <c r="A20" s="81" t="str">
        <f t="shared" si="2"/>
        <v>CL/DIS/TAG/1/MICblack</v>
      </c>
      <c r="B20" s="81" t="str">
        <f t="shared" si="3"/>
        <v>88-019-78</v>
      </c>
      <c r="C20" s="102" t="s">
        <v>1065</v>
      </c>
      <c r="D20" s="102" t="s">
        <v>1066</v>
      </c>
      <c r="E20" s="102" t="s">
        <v>1001</v>
      </c>
      <c r="F20" s="103">
        <v>0</v>
      </c>
      <c r="G20" s="103" t="s">
        <v>1067</v>
      </c>
      <c r="H20" s="102" t="s">
        <v>309</v>
      </c>
      <c r="I20" s="102" t="s">
        <v>1068</v>
      </c>
      <c r="J20" s="102" t="s">
        <v>327</v>
      </c>
      <c r="K20" s="102" t="s">
        <v>382</v>
      </c>
      <c r="L20" s="102" t="s">
        <v>1004</v>
      </c>
      <c r="M20" s="102" t="s">
        <v>388</v>
      </c>
      <c r="N20" s="102" t="s">
        <v>43</v>
      </c>
      <c r="O20" s="102" t="s">
        <v>386</v>
      </c>
      <c r="P20" s="102" t="s">
        <v>581</v>
      </c>
      <c r="Q20" s="102" t="s">
        <v>1007</v>
      </c>
      <c r="R20" s="102" t="s">
        <v>53</v>
      </c>
      <c r="T20" s="102" t="s">
        <v>1005</v>
      </c>
      <c r="U20" s="102" t="s">
        <v>1006</v>
      </c>
      <c r="V20" s="81" t="str">
        <f t="shared" si="4"/>
        <v>CL/DIS/TAG/1/MICчерный / синий</v>
      </c>
      <c r="W20" s="81" t="str">
        <f t="shared" si="0"/>
        <v>CL/DIS/TAG/1/MIC</v>
      </c>
      <c r="X20" s="81" t="str">
        <f t="shared" si="5"/>
        <v>Disney Mickey Mouse</v>
      </c>
      <c r="AC20" s="60">
        <f t="shared" si="6"/>
        <v>88</v>
      </c>
      <c r="AD20" s="49">
        <f t="shared" si="1"/>
        <v>19</v>
      </c>
      <c r="AE20" s="60">
        <f t="shared" si="7"/>
        <v>88019</v>
      </c>
    </row>
    <row r="21" spans="1:31">
      <c r="A21" s="81" t="str">
        <f t="shared" si="2"/>
        <v>CL/DIS/TAG/1/MIC2black</v>
      </c>
      <c r="B21" s="81" t="str">
        <f t="shared" si="3"/>
        <v>88-020-40</v>
      </c>
      <c r="C21" s="102" t="s">
        <v>1069</v>
      </c>
      <c r="D21" s="102" t="s">
        <v>1070</v>
      </c>
      <c r="E21" s="102" t="s">
        <v>1001</v>
      </c>
      <c r="F21" s="103">
        <v>0</v>
      </c>
      <c r="G21" s="103" t="s">
        <v>1071</v>
      </c>
      <c r="H21" s="102" t="s">
        <v>307</v>
      </c>
      <c r="I21" s="102" t="s">
        <v>1068</v>
      </c>
      <c r="J21" s="102" t="s">
        <v>327</v>
      </c>
      <c r="K21" s="102" t="s">
        <v>387</v>
      </c>
      <c r="L21" s="102" t="s">
        <v>1004</v>
      </c>
      <c r="M21" s="102" t="s">
        <v>388</v>
      </c>
      <c r="N21" s="102" t="s">
        <v>43</v>
      </c>
      <c r="O21" s="102" t="s">
        <v>386</v>
      </c>
      <c r="P21" s="102" t="s">
        <v>581</v>
      </c>
      <c r="Q21" s="102" t="s">
        <v>1007</v>
      </c>
      <c r="R21" s="102" t="s">
        <v>53</v>
      </c>
      <c r="T21" s="102" t="s">
        <v>1005</v>
      </c>
      <c r="U21" s="102" t="s">
        <v>1006</v>
      </c>
      <c r="V21" s="81" t="str">
        <f t="shared" si="4"/>
        <v>CL/DIS/TAG/1/MIC2черный / розовый</v>
      </c>
      <c r="W21" s="81" t="str">
        <f t="shared" si="0"/>
        <v>CL/DIS/TAG/1/MIC2</v>
      </c>
      <c r="X21" s="81" t="str">
        <f t="shared" si="5"/>
        <v>Disney Mickey Mouse</v>
      </c>
      <c r="AC21" s="60">
        <f t="shared" si="6"/>
        <v>88</v>
      </c>
      <c r="AD21" s="49">
        <f t="shared" si="1"/>
        <v>20</v>
      </c>
      <c r="AE21" s="60">
        <f t="shared" si="7"/>
        <v>88020</v>
      </c>
    </row>
    <row r="22" spans="1:31">
      <c r="A22" s="81" t="str">
        <f t="shared" si="2"/>
        <v>CL/DRS/1/POO3grey</v>
      </c>
      <c r="B22" s="81" t="str">
        <f t="shared" si="3"/>
        <v>88-021-08</v>
      </c>
      <c r="C22" s="102" t="s">
        <v>1072</v>
      </c>
      <c r="D22" s="102" t="s">
        <v>1073</v>
      </c>
      <c r="E22" s="102" t="s">
        <v>1001</v>
      </c>
      <c r="F22" s="103">
        <v>0</v>
      </c>
      <c r="G22" s="103" t="s">
        <v>1074</v>
      </c>
      <c r="H22" s="102" t="s">
        <v>83</v>
      </c>
      <c r="I22" s="102" t="s">
        <v>1011</v>
      </c>
      <c r="J22" s="102" t="s">
        <v>356</v>
      </c>
      <c r="K22" s="102" t="s">
        <v>387</v>
      </c>
      <c r="L22" s="102" t="s">
        <v>1075</v>
      </c>
      <c r="M22" s="102" t="s">
        <v>388</v>
      </c>
      <c r="N22" s="102" t="s">
        <v>43</v>
      </c>
      <c r="O22" s="102" t="s">
        <v>386</v>
      </c>
      <c r="P22" s="102" t="s">
        <v>581</v>
      </c>
      <c r="Q22" s="102" t="s">
        <v>1012</v>
      </c>
      <c r="R22" s="102" t="s">
        <v>83</v>
      </c>
      <c r="T22" s="102" t="s">
        <v>1005</v>
      </c>
      <c r="U22" s="102" t="s">
        <v>1076</v>
      </c>
      <c r="V22" s="81" t="str">
        <f t="shared" si="4"/>
        <v>CL/DRS/1/POO3серый</v>
      </c>
      <c r="W22" s="81" t="str">
        <f t="shared" si="0"/>
        <v>CL/DRS/1/POO3</v>
      </c>
      <c r="X22" s="81" t="str">
        <f t="shared" si="5"/>
        <v>Dr Slump Poop</v>
      </c>
      <c r="AC22" s="60">
        <f t="shared" si="6"/>
        <v>88</v>
      </c>
      <c r="AD22" s="49">
        <f t="shared" si="1"/>
        <v>21</v>
      </c>
      <c r="AE22" s="60">
        <f t="shared" si="7"/>
        <v>88021</v>
      </c>
    </row>
    <row r="23" spans="1:31">
      <c r="A23" s="81" t="str">
        <f t="shared" si="2"/>
        <v>CL/DRS/1/ROB1khaki</v>
      </c>
      <c r="B23" s="81" t="str">
        <f t="shared" si="3"/>
        <v>88-022-03</v>
      </c>
      <c r="C23" s="102" t="s">
        <v>1077</v>
      </c>
      <c r="D23" s="102" t="s">
        <v>1078</v>
      </c>
      <c r="E23" s="102" t="s">
        <v>1001</v>
      </c>
      <c r="F23" s="103">
        <v>0</v>
      </c>
      <c r="G23" s="103" t="s">
        <v>1079</v>
      </c>
      <c r="H23" s="102" t="s">
        <v>700</v>
      </c>
      <c r="I23" s="102" t="s">
        <v>1011</v>
      </c>
      <c r="J23" s="102" t="s">
        <v>356</v>
      </c>
      <c r="K23" s="102" t="s">
        <v>387</v>
      </c>
      <c r="L23" s="102" t="s">
        <v>1075</v>
      </c>
      <c r="M23" s="102" t="s">
        <v>388</v>
      </c>
      <c r="N23" s="102" t="s">
        <v>43</v>
      </c>
      <c r="O23" s="102" t="s">
        <v>386</v>
      </c>
      <c r="P23" s="102" t="s">
        <v>581</v>
      </c>
      <c r="Q23" s="102" t="s">
        <v>1016</v>
      </c>
      <c r="R23" s="102" t="s">
        <v>195</v>
      </c>
      <c r="T23" s="102" t="s">
        <v>1005</v>
      </c>
      <c r="U23" s="102" t="s">
        <v>1076</v>
      </c>
      <c r="V23" s="81" t="str">
        <f t="shared" si="4"/>
        <v>CL/DRS/1/ROB1оливковый / коричневый</v>
      </c>
      <c r="W23" s="81" t="str">
        <f t="shared" si="0"/>
        <v>CL/DRS/1/ROB1</v>
      </c>
      <c r="X23" s="81" t="str">
        <f t="shared" si="5"/>
        <v>Dr Slump Arale</v>
      </c>
      <c r="AC23" s="60">
        <f t="shared" si="6"/>
        <v>88</v>
      </c>
      <c r="AD23" s="49">
        <f t="shared" si="1"/>
        <v>22</v>
      </c>
      <c r="AE23" s="60">
        <f t="shared" si="7"/>
        <v>88022</v>
      </c>
    </row>
    <row r="24" spans="1:31">
      <c r="A24" s="81" t="str">
        <f t="shared" si="2"/>
        <v>CL/DRS/1/ROB2black</v>
      </c>
      <c r="B24" s="81" t="str">
        <f t="shared" si="3"/>
        <v>88-023-09</v>
      </c>
      <c r="C24" s="102" t="s">
        <v>1080</v>
      </c>
      <c r="D24" s="102" t="s">
        <v>1081</v>
      </c>
      <c r="E24" s="102" t="s">
        <v>1001</v>
      </c>
      <c r="F24" s="103">
        <v>0</v>
      </c>
      <c r="G24" s="103" t="s">
        <v>1082</v>
      </c>
      <c r="H24" s="102" t="s">
        <v>53</v>
      </c>
      <c r="I24" s="102" t="s">
        <v>1011</v>
      </c>
      <c r="J24" s="102" t="s">
        <v>356</v>
      </c>
      <c r="K24" s="102" t="s">
        <v>387</v>
      </c>
      <c r="L24" s="102" t="s">
        <v>1075</v>
      </c>
      <c r="M24" s="102" t="s">
        <v>388</v>
      </c>
      <c r="N24" s="102" t="s">
        <v>43</v>
      </c>
      <c r="O24" s="102" t="s">
        <v>386</v>
      </c>
      <c r="P24" s="102" t="s">
        <v>581</v>
      </c>
      <c r="Q24" s="102" t="s">
        <v>1007</v>
      </c>
      <c r="R24" s="102" t="s">
        <v>53</v>
      </c>
      <c r="T24" s="102" t="s">
        <v>1005</v>
      </c>
      <c r="U24" s="102" t="s">
        <v>1076</v>
      </c>
      <c r="V24" s="81" t="str">
        <f t="shared" si="4"/>
        <v>CL/DRS/1/ROB2черный</v>
      </c>
      <c r="W24" s="81" t="str">
        <f t="shared" si="0"/>
        <v>CL/DRS/1/ROB2</v>
      </c>
      <c r="X24" s="81" t="str">
        <f t="shared" si="5"/>
        <v>Dr Slump Arale</v>
      </c>
      <c r="AC24" s="60">
        <f t="shared" si="6"/>
        <v>88</v>
      </c>
      <c r="AD24" s="49">
        <f t="shared" si="1"/>
        <v>23</v>
      </c>
      <c r="AE24" s="60">
        <f t="shared" si="7"/>
        <v>88023</v>
      </c>
    </row>
    <row r="25" spans="1:31">
      <c r="A25" s="81" t="str">
        <f t="shared" si="2"/>
        <v>CL/DRS/1/SLU2navy</v>
      </c>
      <c r="B25" s="81" t="str">
        <f t="shared" si="3"/>
        <v>88-024-21</v>
      </c>
      <c r="C25" s="102" t="s">
        <v>1083</v>
      </c>
      <c r="D25" s="102" t="s">
        <v>1084</v>
      </c>
      <c r="E25" s="102" t="s">
        <v>1001</v>
      </c>
      <c r="F25" s="103">
        <v>0</v>
      </c>
      <c r="G25" s="103" t="s">
        <v>1085</v>
      </c>
      <c r="H25" s="102" t="s">
        <v>252</v>
      </c>
      <c r="I25" s="102" t="s">
        <v>1011</v>
      </c>
      <c r="J25" s="102" t="s">
        <v>356</v>
      </c>
      <c r="K25" s="102" t="s">
        <v>387</v>
      </c>
      <c r="L25" s="102" t="s">
        <v>1075</v>
      </c>
      <c r="M25" s="102" t="s">
        <v>388</v>
      </c>
      <c r="N25" s="102" t="s">
        <v>43</v>
      </c>
      <c r="O25" s="102" t="s">
        <v>386</v>
      </c>
      <c r="P25" s="102" t="s">
        <v>581</v>
      </c>
      <c r="Q25" s="102" t="s">
        <v>1086</v>
      </c>
      <c r="R25" s="102" t="s">
        <v>71</v>
      </c>
      <c r="T25" s="102" t="s">
        <v>1005</v>
      </c>
      <c r="U25" s="102" t="s">
        <v>1076</v>
      </c>
      <c r="V25" s="81" t="str">
        <f t="shared" si="4"/>
        <v>CL/DRS/1/SLU2синий / красный</v>
      </c>
      <c r="W25" s="81" t="str">
        <f t="shared" si="0"/>
        <v>CL/DRS/1/SLU2</v>
      </c>
      <c r="X25" s="81" t="str">
        <f t="shared" si="5"/>
        <v>Dr Slump Arale</v>
      </c>
      <c r="AC25" s="60">
        <f t="shared" si="6"/>
        <v>88</v>
      </c>
      <c r="AD25" s="49">
        <f t="shared" si="1"/>
        <v>24</v>
      </c>
      <c r="AE25" s="60">
        <f t="shared" si="7"/>
        <v>88024</v>
      </c>
    </row>
    <row r="26" spans="1:31">
      <c r="A26" s="81" t="str">
        <f t="shared" si="2"/>
        <v>CL/DRS/1/POO2black</v>
      </c>
      <c r="B26" s="81" t="str">
        <f t="shared" si="3"/>
        <v>88-025-09</v>
      </c>
      <c r="C26" s="102" t="s">
        <v>1087</v>
      </c>
      <c r="D26" s="102" t="s">
        <v>1088</v>
      </c>
      <c r="E26" s="102" t="s">
        <v>1001</v>
      </c>
      <c r="F26" s="103">
        <v>0</v>
      </c>
      <c r="G26" s="103" t="s">
        <v>1089</v>
      </c>
      <c r="H26" s="102" t="s">
        <v>53</v>
      </c>
      <c r="I26" s="102" t="s">
        <v>1033</v>
      </c>
      <c r="J26" s="102" t="s">
        <v>327</v>
      </c>
      <c r="K26" s="102" t="s">
        <v>387</v>
      </c>
      <c r="L26" s="102" t="s">
        <v>1075</v>
      </c>
      <c r="M26" s="102" t="s">
        <v>388</v>
      </c>
      <c r="N26" s="102" t="s">
        <v>43</v>
      </c>
      <c r="O26" s="102" t="s">
        <v>386</v>
      </c>
      <c r="P26" s="102" t="s">
        <v>581</v>
      </c>
      <c r="Q26" s="102" t="s">
        <v>1007</v>
      </c>
      <c r="R26" s="102" t="s">
        <v>53</v>
      </c>
      <c r="T26" s="102" t="s">
        <v>1005</v>
      </c>
      <c r="U26" s="102" t="s">
        <v>1076</v>
      </c>
      <c r="V26" s="81" t="str">
        <f t="shared" si="4"/>
        <v>CL/DRS/1/POO2черный</v>
      </c>
      <c r="W26" s="81" t="str">
        <f t="shared" si="0"/>
        <v>CL/DRS/1/POO2</v>
      </c>
      <c r="X26" s="81" t="str">
        <f t="shared" si="5"/>
        <v>Dr Slump Poop</v>
      </c>
      <c r="AC26" s="60">
        <f t="shared" si="6"/>
        <v>88</v>
      </c>
      <c r="AD26" s="49">
        <f t="shared" si="1"/>
        <v>25</v>
      </c>
      <c r="AE26" s="60">
        <f t="shared" si="7"/>
        <v>88025</v>
      </c>
    </row>
    <row r="27" spans="1:31">
      <c r="A27" s="81" t="str">
        <f t="shared" si="2"/>
        <v>CL/DRS/1/SEN1black</v>
      </c>
      <c r="B27" s="81" t="str">
        <f t="shared" si="3"/>
        <v>88-026-09</v>
      </c>
      <c r="C27" s="102" t="s">
        <v>1090</v>
      </c>
      <c r="D27" s="102" t="s">
        <v>1091</v>
      </c>
      <c r="E27" s="102" t="s">
        <v>1001</v>
      </c>
      <c r="F27" s="103">
        <v>0</v>
      </c>
      <c r="G27" s="103" t="s">
        <v>1092</v>
      </c>
      <c r="H27" s="102" t="s">
        <v>53</v>
      </c>
      <c r="I27" s="102" t="s">
        <v>1011</v>
      </c>
      <c r="J27" s="102" t="s">
        <v>356</v>
      </c>
      <c r="K27" s="102" t="s">
        <v>382</v>
      </c>
      <c r="L27" s="102" t="s">
        <v>1075</v>
      </c>
      <c r="M27" s="102" t="s">
        <v>388</v>
      </c>
      <c r="N27" s="102" t="s">
        <v>43</v>
      </c>
      <c r="O27" s="102" t="s">
        <v>386</v>
      </c>
      <c r="P27" s="102" t="s">
        <v>581</v>
      </c>
      <c r="Q27" s="102" t="s">
        <v>1007</v>
      </c>
      <c r="R27" s="102" t="s">
        <v>53</v>
      </c>
      <c r="T27" s="102" t="s">
        <v>1005</v>
      </c>
      <c r="U27" s="102" t="s">
        <v>1076</v>
      </c>
      <c r="V27" s="81" t="str">
        <f t="shared" si="4"/>
        <v>CL/DRS/1/SEN1черный</v>
      </c>
      <c r="W27" s="81" t="str">
        <f t="shared" si="0"/>
        <v>CL/DRS/1/SEN1</v>
      </c>
      <c r="X27" s="81" t="str">
        <f t="shared" si="5"/>
        <v>Dr Slump Senbei</v>
      </c>
      <c r="AC27" s="60">
        <f t="shared" si="6"/>
        <v>88</v>
      </c>
      <c r="AD27" s="49">
        <f t="shared" si="1"/>
        <v>26</v>
      </c>
      <c r="AE27" s="60">
        <f t="shared" si="7"/>
        <v>88026</v>
      </c>
    </row>
    <row r="28" spans="1:31">
      <c r="A28" s="81" t="str">
        <f t="shared" si="2"/>
        <v>CL/DB1/1/GOK2black</v>
      </c>
      <c r="B28" s="81" t="str">
        <f t="shared" si="3"/>
        <v>88-027-78</v>
      </c>
      <c r="C28" s="102" t="s">
        <v>1093</v>
      </c>
      <c r="D28" s="102" t="s">
        <v>1094</v>
      </c>
      <c r="E28" s="102" t="s">
        <v>1001</v>
      </c>
      <c r="F28" s="103">
        <v>0</v>
      </c>
      <c r="G28" s="103" t="s">
        <v>1095</v>
      </c>
      <c r="H28" s="102" t="s">
        <v>309</v>
      </c>
      <c r="I28" s="102" t="s">
        <v>1011</v>
      </c>
      <c r="J28" s="102" t="s">
        <v>356</v>
      </c>
      <c r="K28" s="102" t="s">
        <v>382</v>
      </c>
      <c r="L28" s="102" t="s">
        <v>1096</v>
      </c>
      <c r="M28" s="102" t="s">
        <v>388</v>
      </c>
      <c r="N28" s="102" t="s">
        <v>43</v>
      </c>
      <c r="O28" s="102" t="s">
        <v>386</v>
      </c>
      <c r="P28" s="102" t="s">
        <v>581</v>
      </c>
      <c r="Q28" s="102" t="s">
        <v>1007</v>
      </c>
      <c r="R28" s="102" t="s">
        <v>53</v>
      </c>
      <c r="T28" s="102" t="s">
        <v>1005</v>
      </c>
      <c r="U28" s="102" t="s">
        <v>1097</v>
      </c>
      <c r="V28" s="81" t="str">
        <f t="shared" si="4"/>
        <v>CL/DB1/1/GOK2черный / синий</v>
      </c>
      <c r="W28" s="81" t="str">
        <f t="shared" si="0"/>
        <v>CL/DB1/1/GOK2</v>
      </c>
      <c r="X28" s="81" t="str">
        <f t="shared" si="5"/>
        <v>Dragon Ball Goku</v>
      </c>
      <c r="AC28" s="60">
        <f t="shared" si="6"/>
        <v>88</v>
      </c>
      <c r="AD28" s="49">
        <f t="shared" si="1"/>
        <v>27</v>
      </c>
      <c r="AE28" s="60">
        <f t="shared" si="7"/>
        <v>88027</v>
      </c>
    </row>
    <row r="29" spans="1:31">
      <c r="A29" s="81" t="str">
        <f t="shared" si="2"/>
        <v>CL/DB1/1/HOU2white</v>
      </c>
      <c r="B29" s="81" t="str">
        <f t="shared" si="3"/>
        <v>88-028-46</v>
      </c>
      <c r="C29" s="102" t="s">
        <v>1098</v>
      </c>
      <c r="D29" s="102" t="s">
        <v>1099</v>
      </c>
      <c r="E29" s="102" t="s">
        <v>1001</v>
      </c>
      <c r="F29" s="103">
        <v>0</v>
      </c>
      <c r="G29" s="103" t="s">
        <v>1100</v>
      </c>
      <c r="H29" s="102" t="s">
        <v>107</v>
      </c>
      <c r="I29" s="102" t="s">
        <v>1011</v>
      </c>
      <c r="J29" s="102" t="s">
        <v>356</v>
      </c>
      <c r="K29" s="102" t="s">
        <v>382</v>
      </c>
      <c r="L29" s="102" t="s">
        <v>1096</v>
      </c>
      <c r="M29" s="102" t="s">
        <v>388</v>
      </c>
      <c r="N29" s="102" t="s">
        <v>43</v>
      </c>
      <c r="O29" s="102" t="s">
        <v>386</v>
      </c>
      <c r="P29" s="102" t="s">
        <v>581</v>
      </c>
      <c r="Q29" s="102" t="s">
        <v>998</v>
      </c>
      <c r="R29" s="102" t="s">
        <v>57</v>
      </c>
      <c r="T29" s="102" t="s">
        <v>1005</v>
      </c>
      <c r="U29" s="102" t="s">
        <v>1097</v>
      </c>
      <c r="V29" s="81" t="str">
        <f t="shared" si="4"/>
        <v>CL/DB1/1/HOU2белый / голубой</v>
      </c>
      <c r="W29" s="81" t="str">
        <f t="shared" si="0"/>
        <v>CL/DB1/1/HOU2</v>
      </c>
      <c r="X29" s="81" t="str">
        <f t="shared" si="5"/>
        <v>Dragon Ball Kame House</v>
      </c>
      <c r="AC29" s="60">
        <f t="shared" si="6"/>
        <v>88</v>
      </c>
      <c r="AD29" s="49">
        <f t="shared" si="1"/>
        <v>28</v>
      </c>
      <c r="AE29" s="60">
        <f t="shared" si="7"/>
        <v>88028</v>
      </c>
    </row>
    <row r="30" spans="1:31">
      <c r="A30" s="81" t="str">
        <f t="shared" si="2"/>
        <v>CL/DB1/1/HOU3blue</v>
      </c>
      <c r="B30" s="81" t="str">
        <f t="shared" si="3"/>
        <v>88-029-19</v>
      </c>
      <c r="C30" s="102" t="s">
        <v>1101</v>
      </c>
      <c r="D30" s="102" t="s">
        <v>1102</v>
      </c>
      <c r="E30" s="102" t="s">
        <v>1001</v>
      </c>
      <c r="F30" s="103">
        <v>0</v>
      </c>
      <c r="G30" s="103" t="s">
        <v>1103</v>
      </c>
      <c r="H30" s="102" t="s">
        <v>91</v>
      </c>
      <c r="I30" s="102" t="s">
        <v>1011</v>
      </c>
      <c r="J30" s="102" t="s">
        <v>356</v>
      </c>
      <c r="K30" s="102" t="s">
        <v>382</v>
      </c>
      <c r="L30" s="102" t="s">
        <v>1096</v>
      </c>
      <c r="M30" s="102" t="s">
        <v>388</v>
      </c>
      <c r="N30" s="102" t="s">
        <v>43</v>
      </c>
      <c r="O30" s="102" t="s">
        <v>386</v>
      </c>
      <c r="P30" s="102" t="s">
        <v>581</v>
      </c>
      <c r="Q30" s="102" t="s">
        <v>1026</v>
      </c>
      <c r="R30" s="102" t="s">
        <v>91</v>
      </c>
      <c r="T30" s="102" t="s">
        <v>1005</v>
      </c>
      <c r="U30" s="102" t="s">
        <v>1097</v>
      </c>
      <c r="V30" s="81" t="str">
        <f t="shared" si="4"/>
        <v>CL/DB1/1/HOU3голубой</v>
      </c>
      <c r="W30" s="81" t="str">
        <f t="shared" si="0"/>
        <v>CL/DB1/1/HOU3</v>
      </c>
      <c r="X30" s="81" t="str">
        <f t="shared" si="5"/>
        <v>Dragon Ball Kame House</v>
      </c>
      <c r="AC30" s="60">
        <f t="shared" si="6"/>
        <v>88</v>
      </c>
      <c r="AD30" s="49">
        <f t="shared" si="1"/>
        <v>29</v>
      </c>
      <c r="AE30" s="60">
        <f t="shared" si="7"/>
        <v>88029</v>
      </c>
    </row>
    <row r="31" spans="1:31">
      <c r="A31" s="81" t="str">
        <f t="shared" si="2"/>
        <v>CL/DB1/1/NIN1grey</v>
      </c>
      <c r="B31" s="81" t="str">
        <f t="shared" si="3"/>
        <v>88-030-08</v>
      </c>
      <c r="C31" s="102" t="s">
        <v>1104</v>
      </c>
      <c r="D31" s="102" t="s">
        <v>1105</v>
      </c>
      <c r="E31" s="102" t="s">
        <v>1001</v>
      </c>
      <c r="F31" s="103">
        <v>0</v>
      </c>
      <c r="G31" s="103" t="s">
        <v>1106</v>
      </c>
      <c r="H31" s="102" t="s">
        <v>83</v>
      </c>
      <c r="I31" s="102" t="s">
        <v>1011</v>
      </c>
      <c r="J31" s="102" t="s">
        <v>356</v>
      </c>
      <c r="K31" s="102" t="s">
        <v>382</v>
      </c>
      <c r="L31" s="102" t="s">
        <v>1096</v>
      </c>
      <c r="M31" s="102" t="s">
        <v>388</v>
      </c>
      <c r="N31" s="102" t="s">
        <v>43</v>
      </c>
      <c r="O31" s="102" t="s">
        <v>386</v>
      </c>
      <c r="P31" s="102" t="s">
        <v>581</v>
      </c>
      <c r="Q31" s="102" t="s">
        <v>1012</v>
      </c>
      <c r="R31" s="102" t="s">
        <v>83</v>
      </c>
      <c r="T31" s="102" t="s">
        <v>1005</v>
      </c>
      <c r="U31" s="102" t="s">
        <v>1097</v>
      </c>
      <c r="V31" s="81" t="str">
        <f t="shared" si="4"/>
        <v>CL/DB1/1/NIN1серый</v>
      </c>
      <c r="W31" s="81" t="str">
        <f t="shared" si="0"/>
        <v>CL/DB1/1/NIN1</v>
      </c>
      <c r="X31" s="81" t="str">
        <f t="shared" si="5"/>
        <v>Dragon Ball Kame</v>
      </c>
      <c r="AC31" s="60">
        <f t="shared" si="6"/>
        <v>88</v>
      </c>
      <c r="AD31" s="49">
        <f t="shared" si="1"/>
        <v>30</v>
      </c>
      <c r="AE31" s="60">
        <f t="shared" si="7"/>
        <v>88030</v>
      </c>
    </row>
    <row r="32" spans="1:31">
      <c r="A32" s="81" t="str">
        <f t="shared" si="2"/>
        <v>CL/DBSB1/1/BRO2grey</v>
      </c>
      <c r="B32" s="81" t="str">
        <f t="shared" si="3"/>
        <v>88-031-07</v>
      </c>
      <c r="C32" s="102" t="s">
        <v>1107</v>
      </c>
      <c r="D32" s="102" t="s">
        <v>1108</v>
      </c>
      <c r="E32" s="102" t="s">
        <v>1001</v>
      </c>
      <c r="F32" s="103">
        <v>0</v>
      </c>
      <c r="G32" s="103" t="s">
        <v>1109</v>
      </c>
      <c r="H32" s="102" t="s">
        <v>299</v>
      </c>
      <c r="I32" s="102" t="s">
        <v>1110</v>
      </c>
      <c r="J32" s="102" t="s">
        <v>356</v>
      </c>
      <c r="K32" s="102" t="s">
        <v>382</v>
      </c>
      <c r="L32" s="102" t="s">
        <v>1096</v>
      </c>
      <c r="M32" s="102" t="s">
        <v>388</v>
      </c>
      <c r="N32" s="102" t="s">
        <v>43</v>
      </c>
      <c r="O32" s="102" t="s">
        <v>386</v>
      </c>
      <c r="P32" s="102" t="s">
        <v>581</v>
      </c>
      <c r="Q32" s="102" t="s">
        <v>1012</v>
      </c>
      <c r="R32" s="102" t="s">
        <v>53</v>
      </c>
      <c r="T32" s="102" t="s">
        <v>1005</v>
      </c>
      <c r="U32" s="102" t="s">
        <v>1097</v>
      </c>
      <c r="V32" s="81" t="str">
        <f t="shared" si="4"/>
        <v>CL/DBSB1/1/BRO2черный / зеленый</v>
      </c>
      <c r="W32" s="81" t="str">
        <f t="shared" si="0"/>
        <v>CL/DBSB1/1/BRO2</v>
      </c>
      <c r="X32" s="81" t="str">
        <f t="shared" si="5"/>
        <v>Dragon Ball Broly</v>
      </c>
      <c r="AC32" s="60">
        <f t="shared" si="6"/>
        <v>88</v>
      </c>
      <c r="AD32" s="49">
        <f t="shared" si="1"/>
        <v>31</v>
      </c>
      <c r="AE32" s="60">
        <f t="shared" si="7"/>
        <v>88031</v>
      </c>
    </row>
    <row r="33" spans="1:31">
      <c r="A33" s="81" t="str">
        <f t="shared" si="2"/>
        <v>CL/DBSB1/1/FRI3black</v>
      </c>
      <c r="B33" s="81" t="str">
        <f t="shared" si="3"/>
        <v>88-032-09</v>
      </c>
      <c r="C33" s="102" t="s">
        <v>1111</v>
      </c>
      <c r="D33" s="102" t="s">
        <v>1112</v>
      </c>
      <c r="E33" s="102" t="s">
        <v>1001</v>
      </c>
      <c r="F33" s="103">
        <v>0</v>
      </c>
      <c r="G33" s="103" t="s">
        <v>1113</v>
      </c>
      <c r="H33" s="102" t="s">
        <v>298</v>
      </c>
      <c r="I33" s="102" t="s">
        <v>1011</v>
      </c>
      <c r="J33" s="102" t="s">
        <v>356</v>
      </c>
      <c r="K33" s="102" t="s">
        <v>382</v>
      </c>
      <c r="L33" s="102" t="s">
        <v>1096</v>
      </c>
      <c r="M33" s="102" t="s">
        <v>388</v>
      </c>
      <c r="N33" s="102" t="s">
        <v>43</v>
      </c>
      <c r="O33" s="102" t="s">
        <v>386</v>
      </c>
      <c r="P33" s="102" t="s">
        <v>581</v>
      </c>
      <c r="Q33" s="102" t="s">
        <v>1007</v>
      </c>
      <c r="R33" s="102" t="s">
        <v>53</v>
      </c>
      <c r="T33" s="102" t="s">
        <v>1005</v>
      </c>
      <c r="U33" s="102" t="s">
        <v>1097</v>
      </c>
      <c r="V33" s="81" t="str">
        <f t="shared" si="4"/>
        <v>CL/DBSB1/1/FRI3черный / желтый</v>
      </c>
      <c r="W33" s="81" t="str">
        <f t="shared" si="0"/>
        <v>CL/DBSB1/1/FRI3</v>
      </c>
      <c r="X33" s="81" t="str">
        <f t="shared" si="5"/>
        <v>Dragon Ball Frieza</v>
      </c>
      <c r="AC33" s="60">
        <f t="shared" si="6"/>
        <v>88</v>
      </c>
      <c r="AD33" s="49">
        <f t="shared" si="1"/>
        <v>32</v>
      </c>
      <c r="AE33" s="60">
        <f t="shared" si="7"/>
        <v>88032</v>
      </c>
    </row>
    <row r="34" spans="1:31">
      <c r="A34" s="81" t="str">
        <f t="shared" si="2"/>
        <v>CL/DBZ/1/BUL3white</v>
      </c>
      <c r="B34" s="81" t="str">
        <f t="shared" si="3"/>
        <v>88-033-48</v>
      </c>
      <c r="C34" s="102" t="s">
        <v>1114</v>
      </c>
      <c r="D34" s="102" t="s">
        <v>1115</v>
      </c>
      <c r="E34" s="102" t="s">
        <v>1001</v>
      </c>
      <c r="F34" s="103">
        <v>0</v>
      </c>
      <c r="G34" s="103" t="s">
        <v>1116</v>
      </c>
      <c r="H34" s="102" t="s">
        <v>119</v>
      </c>
      <c r="I34" s="102" t="s">
        <v>1011</v>
      </c>
      <c r="J34" s="102" t="s">
        <v>356</v>
      </c>
      <c r="K34" s="102" t="s">
        <v>387</v>
      </c>
      <c r="L34" s="102" t="s">
        <v>1096</v>
      </c>
      <c r="M34" s="102" t="s">
        <v>388</v>
      </c>
      <c r="N34" s="102" t="s">
        <v>43</v>
      </c>
      <c r="O34" s="102" t="s">
        <v>386</v>
      </c>
      <c r="P34" s="102" t="s">
        <v>581</v>
      </c>
      <c r="Q34" s="102" t="s">
        <v>998</v>
      </c>
      <c r="R34" s="102" t="s">
        <v>57</v>
      </c>
      <c r="T34" s="102" t="s">
        <v>1005</v>
      </c>
      <c r="U34" s="102" t="s">
        <v>1097</v>
      </c>
      <c r="V34" s="81" t="str">
        <f t="shared" si="4"/>
        <v>CL/DBZ/1/BUL3белый / черный</v>
      </c>
      <c r="W34" s="81" t="str">
        <f t="shared" si="0"/>
        <v>CL/DBZ/1/BUL3</v>
      </c>
      <c r="X34" s="81" t="str">
        <f t="shared" si="5"/>
        <v>Dragon Ball Bulma</v>
      </c>
      <c r="AC34" s="60">
        <f t="shared" si="6"/>
        <v>88</v>
      </c>
      <c r="AD34" s="49">
        <f t="shared" si="1"/>
        <v>33</v>
      </c>
      <c r="AE34" s="60">
        <f t="shared" si="7"/>
        <v>88033</v>
      </c>
    </row>
    <row r="35" spans="1:31">
      <c r="A35" s="81" t="str">
        <f t="shared" si="2"/>
        <v>CL/DBZ/1/BUUblack</v>
      </c>
      <c r="B35" s="81" t="str">
        <f t="shared" si="3"/>
        <v>88-034-40</v>
      </c>
      <c r="C35" s="102" t="s">
        <v>1117</v>
      </c>
      <c r="D35" s="102" t="s">
        <v>1118</v>
      </c>
      <c r="E35" s="102" t="s">
        <v>1001</v>
      </c>
      <c r="F35" s="103">
        <v>0</v>
      </c>
      <c r="G35" s="103" t="s">
        <v>1119</v>
      </c>
      <c r="H35" s="102" t="s">
        <v>307</v>
      </c>
      <c r="I35" s="102" t="s">
        <v>1011</v>
      </c>
      <c r="J35" s="102" t="s">
        <v>356</v>
      </c>
      <c r="K35" s="102" t="s">
        <v>382</v>
      </c>
      <c r="L35" s="102" t="s">
        <v>1096</v>
      </c>
      <c r="M35" s="102" t="s">
        <v>388</v>
      </c>
      <c r="N35" s="102" t="s">
        <v>43</v>
      </c>
      <c r="O35" s="102" t="s">
        <v>386</v>
      </c>
      <c r="P35" s="102" t="s">
        <v>581</v>
      </c>
      <c r="Q35" s="102" t="s">
        <v>1007</v>
      </c>
      <c r="R35" s="102" t="s">
        <v>53</v>
      </c>
      <c r="T35" s="102" t="s">
        <v>1005</v>
      </c>
      <c r="U35" s="102" t="s">
        <v>1097</v>
      </c>
      <c r="V35" s="81" t="str">
        <f t="shared" si="4"/>
        <v>CL/DBZ/1/BUUчерный / розовый</v>
      </c>
      <c r="W35" s="81" t="str">
        <f t="shared" si="0"/>
        <v>CL/DBZ/1/BUU</v>
      </c>
      <c r="X35" s="81" t="str">
        <f t="shared" si="5"/>
        <v>Dragon Ball Majin Buu</v>
      </c>
      <c r="AC35" s="60">
        <f t="shared" si="6"/>
        <v>88</v>
      </c>
      <c r="AD35" s="49">
        <f t="shared" si="1"/>
        <v>34</v>
      </c>
      <c r="AE35" s="60">
        <f t="shared" si="7"/>
        <v>88034</v>
      </c>
    </row>
    <row r="36" spans="1:31">
      <c r="A36" s="81" t="str">
        <f t="shared" si="2"/>
        <v>CL/DBZ/1/BUUBblack</v>
      </c>
      <c r="B36" s="81" t="str">
        <f t="shared" si="3"/>
        <v>88-035-09</v>
      </c>
      <c r="C36" s="102" t="s">
        <v>1120</v>
      </c>
      <c r="D36" s="102" t="s">
        <v>1121</v>
      </c>
      <c r="E36" s="102" t="s">
        <v>1001</v>
      </c>
      <c r="F36" s="103">
        <v>0</v>
      </c>
      <c r="G36" s="103" t="s">
        <v>1122</v>
      </c>
      <c r="H36" s="102" t="s">
        <v>53</v>
      </c>
      <c r="I36" s="102" t="s">
        <v>1033</v>
      </c>
      <c r="J36" s="102" t="s">
        <v>327</v>
      </c>
      <c r="K36" s="102" t="s">
        <v>382</v>
      </c>
      <c r="L36" s="102" t="s">
        <v>1096</v>
      </c>
      <c r="M36" s="102" t="s">
        <v>388</v>
      </c>
      <c r="N36" s="102" t="s">
        <v>43</v>
      </c>
      <c r="O36" s="102" t="s">
        <v>386</v>
      </c>
      <c r="P36" s="102" t="s">
        <v>581</v>
      </c>
      <c r="Q36" s="102" t="s">
        <v>1007</v>
      </c>
      <c r="R36" s="102" t="s">
        <v>53</v>
      </c>
      <c r="T36" s="102" t="s">
        <v>1005</v>
      </c>
      <c r="U36" s="102" t="s">
        <v>1097</v>
      </c>
      <c r="V36" s="81" t="str">
        <f t="shared" si="4"/>
        <v>CL/DBZ/1/BUUBчерный</v>
      </c>
      <c r="W36" s="81" t="str">
        <f t="shared" si="0"/>
        <v>CL/DBZ/1/BUUB</v>
      </c>
      <c r="X36" s="81" t="str">
        <f t="shared" si="5"/>
        <v>Dragon Ball Majin Buu</v>
      </c>
      <c r="AC36" s="60">
        <f t="shared" si="6"/>
        <v>88</v>
      </c>
      <c r="AD36" s="49">
        <f t="shared" si="1"/>
        <v>35</v>
      </c>
      <c r="AE36" s="60">
        <f t="shared" si="7"/>
        <v>88035</v>
      </c>
    </row>
    <row r="37" spans="1:31">
      <c r="A37" s="81" t="str">
        <f t="shared" si="2"/>
        <v>CL/DBZ/1/CELBblack</v>
      </c>
      <c r="B37" s="81" t="str">
        <f t="shared" si="3"/>
        <v>88-036-09</v>
      </c>
      <c r="C37" s="102" t="s">
        <v>1123</v>
      </c>
      <c r="D37" s="102" t="s">
        <v>1124</v>
      </c>
      <c r="E37" s="102" t="s">
        <v>1001</v>
      </c>
      <c r="F37" s="103">
        <v>0</v>
      </c>
      <c r="G37" s="103" t="s">
        <v>1125</v>
      </c>
      <c r="H37" s="102" t="s">
        <v>53</v>
      </c>
      <c r="I37" s="102" t="s">
        <v>1011</v>
      </c>
      <c r="J37" s="102" t="s">
        <v>356</v>
      </c>
      <c r="K37" s="102" t="s">
        <v>382</v>
      </c>
      <c r="L37" s="102" t="s">
        <v>1096</v>
      </c>
      <c r="M37" s="102" t="s">
        <v>388</v>
      </c>
      <c r="N37" s="102" t="s">
        <v>43</v>
      </c>
      <c r="O37" s="102" t="s">
        <v>386</v>
      </c>
      <c r="P37" s="102" t="s">
        <v>581</v>
      </c>
      <c r="Q37" s="102" t="s">
        <v>1007</v>
      </c>
      <c r="R37" s="102" t="s">
        <v>53</v>
      </c>
      <c r="T37" s="102" t="s">
        <v>1005</v>
      </c>
      <c r="U37" s="102" t="s">
        <v>1097</v>
      </c>
      <c r="V37" s="81" t="str">
        <f t="shared" si="4"/>
        <v>CL/DBZ/1/CELBчерный</v>
      </c>
      <c r="W37" s="81" t="str">
        <f t="shared" si="0"/>
        <v>CL/DBZ/1/CELB</v>
      </c>
      <c r="X37" s="81" t="str">
        <f t="shared" si="5"/>
        <v>Dragon Ball Cell</v>
      </c>
      <c r="AC37" s="60">
        <f t="shared" si="6"/>
        <v>88</v>
      </c>
      <c r="AD37" s="49">
        <f t="shared" si="1"/>
        <v>36</v>
      </c>
      <c r="AE37" s="60">
        <f t="shared" si="7"/>
        <v>88036</v>
      </c>
    </row>
    <row r="38" spans="1:31">
      <c r="A38" s="81" t="str">
        <f t="shared" si="2"/>
        <v>CL/DBZ/1/FREgrey</v>
      </c>
      <c r="B38" s="81" t="str">
        <f t="shared" si="3"/>
        <v>88-037-01</v>
      </c>
      <c r="C38" s="102" t="s">
        <v>1126</v>
      </c>
      <c r="D38" s="102" t="s">
        <v>1127</v>
      </c>
      <c r="E38" s="102" t="s">
        <v>1001</v>
      </c>
      <c r="F38" s="103">
        <v>0</v>
      </c>
      <c r="G38" s="103" t="s">
        <v>1128</v>
      </c>
      <c r="H38" s="102" t="s">
        <v>231</v>
      </c>
      <c r="I38" s="102" t="s">
        <v>1011</v>
      </c>
      <c r="J38" s="102" t="s">
        <v>356</v>
      </c>
      <c r="K38" s="102" t="s">
        <v>382</v>
      </c>
      <c r="L38" s="102" t="s">
        <v>1096</v>
      </c>
      <c r="M38" s="102" t="s">
        <v>388</v>
      </c>
      <c r="N38" s="102" t="s">
        <v>43</v>
      </c>
      <c r="O38" s="102" t="s">
        <v>386</v>
      </c>
      <c r="P38" s="102" t="s">
        <v>581</v>
      </c>
      <c r="Q38" s="102" t="s">
        <v>1012</v>
      </c>
      <c r="R38" s="102" t="s">
        <v>83</v>
      </c>
      <c r="T38" s="102" t="s">
        <v>1005</v>
      </c>
      <c r="U38" s="102" t="s">
        <v>1097</v>
      </c>
      <c r="V38" s="81" t="str">
        <f t="shared" si="4"/>
        <v>CL/DBZ/1/FREсветло-серый</v>
      </c>
      <c r="W38" s="81" t="str">
        <f t="shared" si="0"/>
        <v>CL/DBZ/1/FRE</v>
      </c>
      <c r="X38" s="81" t="str">
        <f t="shared" si="5"/>
        <v>Dragon Ball Frieza</v>
      </c>
      <c r="AC38" s="60">
        <f t="shared" si="6"/>
        <v>88</v>
      </c>
      <c r="AD38" s="49">
        <f t="shared" si="1"/>
        <v>37</v>
      </c>
      <c r="AE38" s="60">
        <f t="shared" si="7"/>
        <v>88037</v>
      </c>
    </row>
    <row r="39" spans="1:31">
      <c r="A39" s="81" t="str">
        <f t="shared" si="2"/>
        <v>CL/DBZ/1/FREBblack</v>
      </c>
      <c r="B39" s="81" t="str">
        <f t="shared" si="3"/>
        <v>88-038-78</v>
      </c>
      <c r="C39" s="102" t="s">
        <v>1129</v>
      </c>
      <c r="D39" s="102" t="s">
        <v>1130</v>
      </c>
      <c r="E39" s="102" t="s">
        <v>1001</v>
      </c>
      <c r="F39" s="103">
        <v>0</v>
      </c>
      <c r="G39" s="103" t="s">
        <v>1131</v>
      </c>
      <c r="H39" s="102" t="s">
        <v>309</v>
      </c>
      <c r="I39" s="102" t="s">
        <v>1011</v>
      </c>
      <c r="J39" s="102" t="s">
        <v>356</v>
      </c>
      <c r="K39" s="102" t="s">
        <v>382</v>
      </c>
      <c r="L39" s="102" t="s">
        <v>1096</v>
      </c>
      <c r="M39" s="102" t="s">
        <v>388</v>
      </c>
      <c r="N39" s="102" t="s">
        <v>43</v>
      </c>
      <c r="O39" s="102" t="s">
        <v>386</v>
      </c>
      <c r="P39" s="102" t="s">
        <v>581</v>
      </c>
      <c r="Q39" s="102" t="s">
        <v>1007</v>
      </c>
      <c r="R39" s="102" t="s">
        <v>53</v>
      </c>
      <c r="T39" s="102" t="s">
        <v>1005</v>
      </c>
      <c r="U39" s="102" t="s">
        <v>1097</v>
      </c>
      <c r="V39" s="81" t="str">
        <f t="shared" si="4"/>
        <v>CL/DBZ/1/FREBчерный / синий</v>
      </c>
      <c r="W39" s="81" t="str">
        <f t="shared" si="0"/>
        <v>CL/DBZ/1/FREB</v>
      </c>
      <c r="X39" s="81" t="str">
        <f t="shared" si="5"/>
        <v>Dragon Ball Frieza</v>
      </c>
      <c r="AC39" s="60">
        <f t="shared" si="6"/>
        <v>88</v>
      </c>
      <c r="AD39" s="49">
        <f t="shared" si="1"/>
        <v>38</v>
      </c>
      <c r="AE39" s="60">
        <f t="shared" si="7"/>
        <v>88038</v>
      </c>
    </row>
    <row r="40" spans="1:31">
      <c r="A40" s="81" t="str">
        <f t="shared" si="2"/>
        <v>CL/DBZ/1/GO2black</v>
      </c>
      <c r="B40" s="81" t="str">
        <f t="shared" si="3"/>
        <v>88-039-09</v>
      </c>
      <c r="C40" s="102" t="s">
        <v>1132</v>
      </c>
      <c r="D40" s="102" t="s">
        <v>1133</v>
      </c>
      <c r="E40" s="102" t="s">
        <v>1001</v>
      </c>
      <c r="F40" s="103">
        <v>0</v>
      </c>
      <c r="G40" s="103" t="s">
        <v>1134</v>
      </c>
      <c r="H40" s="102" t="s">
        <v>53</v>
      </c>
      <c r="I40" s="102" t="s">
        <v>1033</v>
      </c>
      <c r="J40" s="102" t="s">
        <v>327</v>
      </c>
      <c r="K40" s="102" t="s">
        <v>382</v>
      </c>
      <c r="L40" s="102" t="s">
        <v>1096</v>
      </c>
      <c r="M40" s="102" t="s">
        <v>388</v>
      </c>
      <c r="N40" s="102" t="s">
        <v>43</v>
      </c>
      <c r="O40" s="102" t="s">
        <v>386</v>
      </c>
      <c r="P40" s="102" t="s">
        <v>581</v>
      </c>
      <c r="Q40" s="102" t="s">
        <v>1007</v>
      </c>
      <c r="R40" s="102" t="s">
        <v>53</v>
      </c>
      <c r="T40" s="102" t="s">
        <v>1005</v>
      </c>
      <c r="U40" s="102" t="s">
        <v>1097</v>
      </c>
      <c r="V40" s="81" t="str">
        <f t="shared" si="4"/>
        <v>CL/DBZ/1/GO2черный</v>
      </c>
      <c r="W40" s="81" t="str">
        <f t="shared" si="0"/>
        <v>CL/DBZ/1/GO2</v>
      </c>
      <c r="X40" s="81" t="str">
        <f t="shared" si="5"/>
        <v>Dragon Ball Goku Saiyan</v>
      </c>
      <c r="AC40" s="60">
        <f t="shared" si="6"/>
        <v>88</v>
      </c>
      <c r="AD40" s="49">
        <f t="shared" si="1"/>
        <v>39</v>
      </c>
      <c r="AE40" s="60">
        <f t="shared" si="7"/>
        <v>88039</v>
      </c>
    </row>
    <row r="41" spans="1:31">
      <c r="A41" s="81" t="str">
        <f t="shared" si="2"/>
        <v>CL/DBZ/1/GO3black</v>
      </c>
      <c r="B41" s="81" t="str">
        <f t="shared" si="3"/>
        <v>88-040-09</v>
      </c>
      <c r="C41" s="102" t="s">
        <v>1135</v>
      </c>
      <c r="D41" s="102" t="s">
        <v>1136</v>
      </c>
      <c r="E41" s="102" t="s">
        <v>1001</v>
      </c>
      <c r="F41" s="103">
        <v>0</v>
      </c>
      <c r="G41" s="103" t="s">
        <v>1137</v>
      </c>
      <c r="H41" s="102" t="s">
        <v>53</v>
      </c>
      <c r="I41" s="102" t="s">
        <v>1011</v>
      </c>
      <c r="J41" s="102" t="s">
        <v>356</v>
      </c>
      <c r="K41" s="102" t="s">
        <v>382</v>
      </c>
      <c r="L41" s="102" t="s">
        <v>1096</v>
      </c>
      <c r="M41" s="102" t="s">
        <v>388</v>
      </c>
      <c r="N41" s="102" t="s">
        <v>43</v>
      </c>
      <c r="O41" s="102" t="s">
        <v>386</v>
      </c>
      <c r="P41" s="102" t="s">
        <v>581</v>
      </c>
      <c r="Q41" s="102" t="s">
        <v>1007</v>
      </c>
      <c r="R41" s="102" t="s">
        <v>53</v>
      </c>
      <c r="T41" s="102" t="s">
        <v>1005</v>
      </c>
      <c r="U41" s="102" t="s">
        <v>1097</v>
      </c>
      <c r="V41" s="81" t="str">
        <f t="shared" si="4"/>
        <v>CL/DBZ/1/GO3черный</v>
      </c>
      <c r="W41" s="81" t="str">
        <f t="shared" si="0"/>
        <v>CL/DBZ/1/GO3</v>
      </c>
      <c r="X41" s="81" t="str">
        <f t="shared" si="5"/>
        <v>Dragon Ball Goku Saiyan</v>
      </c>
      <c r="AC41" s="60">
        <f t="shared" si="6"/>
        <v>88</v>
      </c>
      <c r="AD41" s="49">
        <f t="shared" si="1"/>
        <v>40</v>
      </c>
      <c r="AE41" s="60">
        <f t="shared" si="7"/>
        <v>88040</v>
      </c>
    </row>
    <row r="42" spans="1:31">
      <c r="A42" s="81" t="str">
        <f t="shared" si="2"/>
        <v>CL/DBZ/1/GOKBblack</v>
      </c>
      <c r="B42" s="81" t="str">
        <f t="shared" si="3"/>
        <v>88-041-09</v>
      </c>
      <c r="C42" s="102" t="s">
        <v>1138</v>
      </c>
      <c r="D42" s="102" t="s">
        <v>1139</v>
      </c>
      <c r="E42" s="102" t="s">
        <v>1001</v>
      </c>
      <c r="F42" s="103">
        <v>0</v>
      </c>
      <c r="G42" s="103" t="s">
        <v>1140</v>
      </c>
      <c r="H42" s="102" t="s">
        <v>591</v>
      </c>
      <c r="I42" s="102" t="s">
        <v>1011</v>
      </c>
      <c r="J42" s="102" t="s">
        <v>356</v>
      </c>
      <c r="K42" s="102" t="s">
        <v>382</v>
      </c>
      <c r="L42" s="102" t="s">
        <v>1096</v>
      </c>
      <c r="M42" s="102" t="s">
        <v>388</v>
      </c>
      <c r="N42" s="102" t="s">
        <v>43</v>
      </c>
      <c r="O42" s="102" t="s">
        <v>386</v>
      </c>
      <c r="P42" s="102" t="s">
        <v>581</v>
      </c>
      <c r="Q42" s="102" t="s">
        <v>1007</v>
      </c>
      <c r="R42" s="102" t="s">
        <v>53</v>
      </c>
      <c r="T42" s="102" t="s">
        <v>1005</v>
      </c>
      <c r="U42" s="102" t="s">
        <v>1097</v>
      </c>
      <c r="V42" s="81" t="str">
        <f t="shared" si="4"/>
        <v>CL/DBZ/1/GOKBчерный / рыжий</v>
      </c>
      <c r="W42" s="81" t="str">
        <f t="shared" si="0"/>
        <v>CL/DBZ/1/GOKB</v>
      </c>
      <c r="X42" s="81" t="str">
        <f t="shared" si="5"/>
        <v>Dragon Ball Goku</v>
      </c>
      <c r="AC42" s="60">
        <f t="shared" si="6"/>
        <v>88</v>
      </c>
      <c r="AD42" s="49">
        <f t="shared" si="1"/>
        <v>41</v>
      </c>
      <c r="AE42" s="60">
        <f t="shared" si="7"/>
        <v>88041</v>
      </c>
    </row>
    <row r="43" spans="1:31">
      <c r="A43" s="81" t="str">
        <f t="shared" si="2"/>
        <v>CL/DBZ/1/GOKDblack</v>
      </c>
      <c r="B43" s="81" t="str">
        <f t="shared" si="3"/>
        <v>88-042-09</v>
      </c>
      <c r="C43" s="102" t="s">
        <v>1141</v>
      </c>
      <c r="D43" s="102" t="s">
        <v>1142</v>
      </c>
      <c r="E43" s="102" t="s">
        <v>1001</v>
      </c>
      <c r="F43" s="103">
        <v>0</v>
      </c>
      <c r="G43" s="103" t="s">
        <v>1143</v>
      </c>
      <c r="H43" s="102" t="s">
        <v>591</v>
      </c>
      <c r="I43" s="102" t="s">
        <v>1011</v>
      </c>
      <c r="J43" s="102" t="s">
        <v>356</v>
      </c>
      <c r="K43" s="102" t="s">
        <v>382</v>
      </c>
      <c r="L43" s="102" t="s">
        <v>1096</v>
      </c>
      <c r="M43" s="102" t="s">
        <v>388</v>
      </c>
      <c r="N43" s="102" t="s">
        <v>43</v>
      </c>
      <c r="O43" s="102" t="s">
        <v>386</v>
      </c>
      <c r="P43" s="102" t="s">
        <v>581</v>
      </c>
      <c r="Q43" s="102" t="s">
        <v>1007</v>
      </c>
      <c r="R43" s="102" t="s">
        <v>53</v>
      </c>
      <c r="T43" s="102" t="s">
        <v>1005</v>
      </c>
      <c r="U43" s="102" t="s">
        <v>1097</v>
      </c>
      <c r="V43" s="81" t="str">
        <f t="shared" si="4"/>
        <v>CL/DBZ/1/GOKDчерный / рыжий</v>
      </c>
      <c r="W43" s="81" t="str">
        <f t="shared" si="0"/>
        <v>CL/DBZ/1/GOKD</v>
      </c>
      <c r="X43" s="81" t="str">
        <f t="shared" si="5"/>
        <v>Dragon Ball Goku</v>
      </c>
      <c r="AC43" s="60">
        <f t="shared" si="6"/>
        <v>88</v>
      </c>
      <c r="AD43" s="49">
        <f t="shared" si="1"/>
        <v>42</v>
      </c>
      <c r="AE43" s="60">
        <f t="shared" si="7"/>
        <v>88042</v>
      </c>
    </row>
    <row r="44" spans="1:31">
      <c r="A44" s="81" t="str">
        <f t="shared" si="2"/>
        <v>CL/DBZ/1/GOT2black</v>
      </c>
      <c r="B44" s="81" t="str">
        <f t="shared" si="3"/>
        <v>88-043-09</v>
      </c>
      <c r="C44" s="102" t="s">
        <v>1144</v>
      </c>
      <c r="D44" s="102" t="s">
        <v>1145</v>
      </c>
      <c r="E44" s="102" t="s">
        <v>1001</v>
      </c>
      <c r="F44" s="103">
        <v>0</v>
      </c>
      <c r="G44" s="103" t="s">
        <v>1146</v>
      </c>
      <c r="H44" s="102" t="s">
        <v>298</v>
      </c>
      <c r="I44" s="102" t="s">
        <v>1011</v>
      </c>
      <c r="J44" s="102" t="s">
        <v>356</v>
      </c>
      <c r="K44" s="102" t="s">
        <v>382</v>
      </c>
      <c r="L44" s="102" t="s">
        <v>1096</v>
      </c>
      <c r="M44" s="102" t="s">
        <v>388</v>
      </c>
      <c r="N44" s="102" t="s">
        <v>43</v>
      </c>
      <c r="O44" s="102" t="s">
        <v>386</v>
      </c>
      <c r="P44" s="102" t="s">
        <v>581</v>
      </c>
      <c r="Q44" s="102" t="s">
        <v>1007</v>
      </c>
      <c r="R44" s="102" t="s">
        <v>53</v>
      </c>
      <c r="T44" s="102" t="s">
        <v>1005</v>
      </c>
      <c r="U44" s="102" t="s">
        <v>1097</v>
      </c>
      <c r="V44" s="81" t="str">
        <f t="shared" si="4"/>
        <v>CL/DBZ/1/GOT2черный / желтый</v>
      </c>
      <c r="W44" s="81" t="str">
        <f t="shared" si="0"/>
        <v>CL/DBZ/1/GOT2</v>
      </c>
      <c r="X44" s="81" t="str">
        <f t="shared" si="5"/>
        <v>Dragon Ball Gotenks Saiyan</v>
      </c>
      <c r="AC44" s="60">
        <f t="shared" si="6"/>
        <v>88</v>
      </c>
      <c r="AD44" s="49">
        <f t="shared" si="1"/>
        <v>43</v>
      </c>
      <c r="AE44" s="60">
        <f t="shared" si="7"/>
        <v>88043</v>
      </c>
    </row>
    <row r="45" spans="1:31">
      <c r="A45" s="81" t="str">
        <f t="shared" si="2"/>
        <v>CL/DBZ/1/GOT3black</v>
      </c>
      <c r="B45" s="81" t="str">
        <f t="shared" si="3"/>
        <v>88-044-09</v>
      </c>
      <c r="C45" s="102" t="s">
        <v>1147</v>
      </c>
      <c r="D45" s="102" t="s">
        <v>1148</v>
      </c>
      <c r="E45" s="102" t="s">
        <v>1001</v>
      </c>
      <c r="F45" s="103">
        <v>0</v>
      </c>
      <c r="G45" s="103" t="s">
        <v>1149</v>
      </c>
      <c r="H45" s="102" t="s">
        <v>298</v>
      </c>
      <c r="I45" s="102" t="s">
        <v>1011</v>
      </c>
      <c r="J45" s="102" t="s">
        <v>356</v>
      </c>
      <c r="K45" s="102" t="s">
        <v>382</v>
      </c>
      <c r="L45" s="102" t="s">
        <v>1096</v>
      </c>
      <c r="M45" s="102" t="s">
        <v>388</v>
      </c>
      <c r="N45" s="102" t="s">
        <v>43</v>
      </c>
      <c r="O45" s="102" t="s">
        <v>386</v>
      </c>
      <c r="P45" s="102" t="s">
        <v>581</v>
      </c>
      <c r="Q45" s="102" t="s">
        <v>1007</v>
      </c>
      <c r="R45" s="102" t="s">
        <v>53</v>
      </c>
      <c r="T45" s="102" t="s">
        <v>1005</v>
      </c>
      <c r="U45" s="102" t="s">
        <v>1097</v>
      </c>
      <c r="V45" s="81" t="str">
        <f t="shared" si="4"/>
        <v>CL/DBZ/1/GOT3черный / желтый</v>
      </c>
      <c r="W45" s="81" t="str">
        <f t="shared" si="0"/>
        <v>CL/DBZ/1/GOT3</v>
      </c>
      <c r="X45" s="81" t="str">
        <f t="shared" si="5"/>
        <v>Dragon Ball Gotenks Saiyan</v>
      </c>
      <c r="AC45" s="60">
        <f t="shared" si="6"/>
        <v>88</v>
      </c>
      <c r="AD45" s="49">
        <f t="shared" si="1"/>
        <v>44</v>
      </c>
      <c r="AE45" s="60">
        <f t="shared" si="7"/>
        <v>88044</v>
      </c>
    </row>
    <row r="46" spans="1:31">
      <c r="A46" s="81" t="str">
        <f t="shared" si="2"/>
        <v>CL/DBZ/1/KAMBblack</v>
      </c>
      <c r="B46" s="81" t="str">
        <f t="shared" si="3"/>
        <v>88-045-09</v>
      </c>
      <c r="C46" s="102" t="s">
        <v>1150</v>
      </c>
      <c r="D46" s="102" t="s">
        <v>1151</v>
      </c>
      <c r="E46" s="102" t="s">
        <v>1001</v>
      </c>
      <c r="F46" s="103">
        <v>0</v>
      </c>
      <c r="G46" s="103" t="s">
        <v>1152</v>
      </c>
      <c r="H46" s="102" t="s">
        <v>53</v>
      </c>
      <c r="I46" s="102" t="s">
        <v>1033</v>
      </c>
      <c r="J46" s="102" t="s">
        <v>327</v>
      </c>
      <c r="K46" s="102" t="s">
        <v>382</v>
      </c>
      <c r="L46" s="102" t="s">
        <v>1096</v>
      </c>
      <c r="M46" s="102" t="s">
        <v>388</v>
      </c>
      <c r="N46" s="102" t="s">
        <v>43</v>
      </c>
      <c r="O46" s="102" t="s">
        <v>386</v>
      </c>
      <c r="P46" s="102" t="s">
        <v>581</v>
      </c>
      <c r="Q46" s="102" t="s">
        <v>1007</v>
      </c>
      <c r="R46" s="102" t="s">
        <v>53</v>
      </c>
      <c r="T46" s="102" t="s">
        <v>1005</v>
      </c>
      <c r="U46" s="102" t="s">
        <v>1097</v>
      </c>
      <c r="V46" s="81" t="str">
        <f t="shared" si="4"/>
        <v>CL/DBZ/1/KAMBчерный</v>
      </c>
      <c r="W46" s="81" t="str">
        <f t="shared" si="0"/>
        <v>CL/DBZ/1/KAMB</v>
      </c>
      <c r="X46" s="81" t="str">
        <f t="shared" si="5"/>
        <v>Dragon Ball Kame</v>
      </c>
      <c r="AC46" s="60">
        <f t="shared" si="6"/>
        <v>88</v>
      </c>
      <c r="AD46" s="49">
        <f t="shared" si="1"/>
        <v>45</v>
      </c>
      <c r="AE46" s="60">
        <f t="shared" si="7"/>
        <v>88045</v>
      </c>
    </row>
    <row r="47" spans="1:31">
      <c r="A47" s="81" t="str">
        <f t="shared" si="2"/>
        <v>CL/DBZ/1/SAN3black</v>
      </c>
      <c r="B47" s="81" t="str">
        <f t="shared" si="3"/>
        <v>88-046-09</v>
      </c>
      <c r="C47" s="102" t="s">
        <v>1153</v>
      </c>
      <c r="D47" s="102" t="s">
        <v>1154</v>
      </c>
      <c r="E47" s="102" t="s">
        <v>1001</v>
      </c>
      <c r="F47" s="103">
        <v>0</v>
      </c>
      <c r="G47" s="103" t="s">
        <v>1155</v>
      </c>
      <c r="H47" s="102" t="s">
        <v>53</v>
      </c>
      <c r="I47" s="102" t="s">
        <v>1011</v>
      </c>
      <c r="J47" s="102" t="s">
        <v>356</v>
      </c>
      <c r="K47" s="102" t="s">
        <v>382</v>
      </c>
      <c r="L47" s="102" t="s">
        <v>1096</v>
      </c>
      <c r="M47" s="102" t="s">
        <v>388</v>
      </c>
      <c r="N47" s="102" t="s">
        <v>43</v>
      </c>
      <c r="O47" s="102" t="s">
        <v>386</v>
      </c>
      <c r="P47" s="102" t="s">
        <v>581</v>
      </c>
      <c r="Q47" s="102" t="s">
        <v>1007</v>
      </c>
      <c r="R47" s="102" t="s">
        <v>53</v>
      </c>
      <c r="T47" s="102" t="s">
        <v>1005</v>
      </c>
      <c r="U47" s="102" t="s">
        <v>1097</v>
      </c>
      <c r="V47" s="81" t="str">
        <f t="shared" si="4"/>
        <v>CL/DBZ/1/SAN3черный</v>
      </c>
      <c r="W47" s="81" t="str">
        <f t="shared" si="0"/>
        <v>CL/DBZ/1/SAN3</v>
      </c>
      <c r="X47" s="81" t="str">
        <f t="shared" si="5"/>
        <v>Dragon Ball San Goku Saiyan</v>
      </c>
      <c r="AC47" s="60">
        <f t="shared" si="6"/>
        <v>88</v>
      </c>
      <c r="AD47" s="49">
        <f t="shared" si="1"/>
        <v>46</v>
      </c>
      <c r="AE47" s="60">
        <f t="shared" si="7"/>
        <v>88046</v>
      </c>
    </row>
    <row r="48" spans="1:31">
      <c r="A48" s="81" t="str">
        <f t="shared" si="2"/>
        <v>CL/DBZ/1/SAT1white</v>
      </c>
      <c r="B48" s="81" t="str">
        <f t="shared" si="3"/>
        <v>88-047-48</v>
      </c>
      <c r="C48" s="102" t="s">
        <v>1156</v>
      </c>
      <c r="D48" s="102" t="s">
        <v>1157</v>
      </c>
      <c r="E48" s="102" t="s">
        <v>1001</v>
      </c>
      <c r="F48" s="103">
        <v>0</v>
      </c>
      <c r="G48" s="103" t="s">
        <v>1158</v>
      </c>
      <c r="H48" s="102" t="s">
        <v>119</v>
      </c>
      <c r="I48" s="102" t="s">
        <v>1011</v>
      </c>
      <c r="J48" s="102" t="s">
        <v>356</v>
      </c>
      <c r="K48" s="102" t="s">
        <v>382</v>
      </c>
      <c r="L48" s="102" t="s">
        <v>1096</v>
      </c>
      <c r="M48" s="102" t="s">
        <v>388</v>
      </c>
      <c r="N48" s="102" t="s">
        <v>43</v>
      </c>
      <c r="O48" s="102" t="s">
        <v>386</v>
      </c>
      <c r="P48" s="102" t="s">
        <v>581</v>
      </c>
      <c r="Q48" s="102" t="s">
        <v>998</v>
      </c>
      <c r="R48" s="102" t="s">
        <v>57</v>
      </c>
      <c r="T48" s="102" t="s">
        <v>1005</v>
      </c>
      <c r="U48" s="102" t="s">
        <v>1097</v>
      </c>
      <c r="V48" s="81" t="str">
        <f t="shared" si="4"/>
        <v>CL/DBZ/1/SAT1белый / черный</v>
      </c>
      <c r="W48" s="81" t="str">
        <f t="shared" si="0"/>
        <v>CL/DBZ/1/SAT1</v>
      </c>
      <c r="X48" s="81" t="str">
        <f t="shared" si="5"/>
        <v>Dragon Ball Mr Satan</v>
      </c>
      <c r="AC48" s="60">
        <f t="shared" si="6"/>
        <v>88</v>
      </c>
      <c r="AD48" s="49">
        <f t="shared" si="1"/>
        <v>47</v>
      </c>
      <c r="AE48" s="60">
        <f t="shared" si="7"/>
        <v>88047</v>
      </c>
    </row>
    <row r="49" spans="1:31">
      <c r="A49" s="81" t="str">
        <f t="shared" si="2"/>
        <v>CL/DBZ/1/SUPblack</v>
      </c>
      <c r="B49" s="81" t="str">
        <f t="shared" si="3"/>
        <v>88-048-09</v>
      </c>
      <c r="C49" s="102" t="s">
        <v>1159</v>
      </c>
      <c r="D49" s="102" t="s">
        <v>1160</v>
      </c>
      <c r="E49" s="102" t="s">
        <v>1001</v>
      </c>
      <c r="F49" s="103">
        <v>0</v>
      </c>
      <c r="G49" s="103" t="s">
        <v>1161</v>
      </c>
      <c r="H49" s="102" t="s">
        <v>591</v>
      </c>
      <c r="I49" s="102" t="s">
        <v>1011</v>
      </c>
      <c r="J49" s="102" t="s">
        <v>356</v>
      </c>
      <c r="K49" s="102" t="s">
        <v>382</v>
      </c>
      <c r="L49" s="102" t="s">
        <v>1096</v>
      </c>
      <c r="M49" s="102" t="s">
        <v>388</v>
      </c>
      <c r="N49" s="102" t="s">
        <v>43</v>
      </c>
      <c r="O49" s="102" t="s">
        <v>386</v>
      </c>
      <c r="P49" s="102" t="s">
        <v>581</v>
      </c>
      <c r="Q49" s="102" t="s">
        <v>1007</v>
      </c>
      <c r="R49" s="102" t="s">
        <v>53</v>
      </c>
      <c r="T49" s="102" t="s">
        <v>1005</v>
      </c>
      <c r="U49" s="102" t="s">
        <v>1097</v>
      </c>
      <c r="V49" s="81" t="str">
        <f t="shared" si="4"/>
        <v>CL/DBZ/1/SUPчерный / рыжий</v>
      </c>
      <c r="W49" s="81" t="str">
        <f t="shared" si="0"/>
        <v>CL/DBZ/1/SUP</v>
      </c>
      <c r="X49" s="81" t="str">
        <f t="shared" si="5"/>
        <v>Dragon Ball Gohan Saiyan</v>
      </c>
      <c r="AC49" s="60">
        <f t="shared" si="6"/>
        <v>88</v>
      </c>
      <c r="AD49" s="49">
        <f t="shared" si="1"/>
        <v>48</v>
      </c>
      <c r="AE49" s="60">
        <f t="shared" si="7"/>
        <v>88048</v>
      </c>
    </row>
    <row r="50" spans="1:31">
      <c r="A50" s="81" t="str">
        <f t="shared" si="2"/>
        <v>CL/DBZ/1/VE2black</v>
      </c>
      <c r="B50" s="81" t="str">
        <f t="shared" si="3"/>
        <v>88-049-09</v>
      </c>
      <c r="C50" s="102" t="s">
        <v>1162</v>
      </c>
      <c r="D50" s="102" t="s">
        <v>1163</v>
      </c>
      <c r="E50" s="102" t="s">
        <v>1001</v>
      </c>
      <c r="F50" s="103">
        <v>0</v>
      </c>
      <c r="G50" s="103" t="s">
        <v>1164</v>
      </c>
      <c r="H50" s="102" t="s">
        <v>53</v>
      </c>
      <c r="I50" s="102" t="s">
        <v>1011</v>
      </c>
      <c r="J50" s="102" t="s">
        <v>327</v>
      </c>
      <c r="K50" s="102" t="s">
        <v>382</v>
      </c>
      <c r="L50" s="102" t="s">
        <v>1096</v>
      </c>
      <c r="M50" s="102" t="s">
        <v>388</v>
      </c>
      <c r="N50" s="102" t="s">
        <v>43</v>
      </c>
      <c r="O50" s="102" t="s">
        <v>386</v>
      </c>
      <c r="P50" s="102" t="s">
        <v>581</v>
      </c>
      <c r="Q50" s="102" t="s">
        <v>1007</v>
      </c>
      <c r="R50" s="102" t="s">
        <v>53</v>
      </c>
      <c r="T50" s="102" t="s">
        <v>1005</v>
      </c>
      <c r="U50" s="102" t="s">
        <v>1097</v>
      </c>
      <c r="V50" s="81" t="str">
        <f t="shared" si="4"/>
        <v>CL/DBZ/1/VE2черный</v>
      </c>
      <c r="W50" s="81" t="str">
        <f t="shared" si="0"/>
        <v>CL/DBZ/1/VE2</v>
      </c>
      <c r="X50" s="81" t="str">
        <f t="shared" si="5"/>
        <v>Dragon Ball Vegeta Saiyan</v>
      </c>
      <c r="AC50" s="60">
        <f t="shared" si="6"/>
        <v>88</v>
      </c>
      <c r="AD50" s="49">
        <f t="shared" si="1"/>
        <v>49</v>
      </c>
      <c r="AE50" s="60">
        <f t="shared" si="7"/>
        <v>88049</v>
      </c>
    </row>
    <row r="51" spans="1:31">
      <c r="A51" s="81" t="str">
        <f t="shared" si="2"/>
        <v>CL/DBZ/1/VE3black</v>
      </c>
      <c r="B51" s="81" t="str">
        <f t="shared" si="3"/>
        <v>88-050-78</v>
      </c>
      <c r="C51" s="102" t="s">
        <v>1165</v>
      </c>
      <c r="D51" s="102" t="s">
        <v>1166</v>
      </c>
      <c r="E51" s="102" t="s">
        <v>1001</v>
      </c>
      <c r="F51" s="103">
        <v>0</v>
      </c>
      <c r="G51" s="103" t="s">
        <v>1167</v>
      </c>
      <c r="H51" s="102" t="s">
        <v>309</v>
      </c>
      <c r="I51" s="102" t="s">
        <v>1011</v>
      </c>
      <c r="J51" s="102" t="s">
        <v>356</v>
      </c>
      <c r="K51" s="102" t="s">
        <v>382</v>
      </c>
      <c r="L51" s="102" t="s">
        <v>1096</v>
      </c>
      <c r="M51" s="102" t="s">
        <v>388</v>
      </c>
      <c r="N51" s="102" t="s">
        <v>43</v>
      </c>
      <c r="O51" s="102" t="s">
        <v>386</v>
      </c>
      <c r="P51" s="102" t="s">
        <v>581</v>
      </c>
      <c r="Q51" s="102" t="s">
        <v>1007</v>
      </c>
      <c r="R51" s="102" t="s">
        <v>53</v>
      </c>
      <c r="T51" s="102" t="s">
        <v>1005</v>
      </c>
      <c r="U51" s="102" t="s">
        <v>1097</v>
      </c>
      <c r="V51" s="81" t="str">
        <f t="shared" si="4"/>
        <v>CL/DBZ/1/VE3черный / синий</v>
      </c>
      <c r="W51" s="81" t="str">
        <f t="shared" si="0"/>
        <v>CL/DBZ/1/VE3</v>
      </c>
      <c r="X51" s="81" t="str">
        <f t="shared" si="5"/>
        <v>Dragon Ball Vegeta Saiyan</v>
      </c>
      <c r="AC51" s="60">
        <f t="shared" si="6"/>
        <v>88</v>
      </c>
      <c r="AD51" s="49">
        <f t="shared" si="1"/>
        <v>50</v>
      </c>
      <c r="AE51" s="60">
        <f t="shared" si="7"/>
        <v>88050</v>
      </c>
    </row>
    <row r="52" spans="1:31">
      <c r="A52" s="81" t="str">
        <f t="shared" si="2"/>
        <v>CL/DBZ/1/VEGblue</v>
      </c>
      <c r="B52" s="81" t="str">
        <f t="shared" si="3"/>
        <v>88-051-06</v>
      </c>
      <c r="C52" s="102" t="s">
        <v>1168</v>
      </c>
      <c r="D52" s="102" t="s">
        <v>1169</v>
      </c>
      <c r="E52" s="102" t="s">
        <v>1001</v>
      </c>
      <c r="F52" s="103">
        <v>0</v>
      </c>
      <c r="G52" s="103" t="s">
        <v>1170</v>
      </c>
      <c r="H52" s="102" t="s">
        <v>698</v>
      </c>
      <c r="I52" s="102" t="s">
        <v>1011</v>
      </c>
      <c r="J52" s="102" t="s">
        <v>356</v>
      </c>
      <c r="K52" s="102" t="s">
        <v>382</v>
      </c>
      <c r="L52" s="102" t="s">
        <v>1096</v>
      </c>
      <c r="M52" s="102" t="s">
        <v>388</v>
      </c>
      <c r="N52" s="102" t="s">
        <v>43</v>
      </c>
      <c r="O52" s="102" t="s">
        <v>386</v>
      </c>
      <c r="P52" s="102" t="s">
        <v>581</v>
      </c>
      <c r="Q52" s="102" t="s">
        <v>1026</v>
      </c>
      <c r="R52" s="102" t="s">
        <v>71</v>
      </c>
      <c r="T52" s="102" t="s">
        <v>1005</v>
      </c>
      <c r="U52" s="102" t="s">
        <v>1097</v>
      </c>
      <c r="V52" s="81" t="str">
        <f t="shared" si="4"/>
        <v>CL/DBZ/1/VEGсиний / желтый</v>
      </c>
      <c r="W52" s="81" t="str">
        <f t="shared" si="0"/>
        <v>CL/DBZ/1/VEG</v>
      </c>
      <c r="X52" s="81" t="str">
        <f t="shared" si="5"/>
        <v>Dragon Ball Vegeta</v>
      </c>
      <c r="AC52" s="60">
        <f t="shared" si="6"/>
        <v>88</v>
      </c>
      <c r="AD52" s="49">
        <f t="shared" si="1"/>
        <v>51</v>
      </c>
      <c r="AE52" s="60">
        <f t="shared" si="7"/>
        <v>88051</v>
      </c>
    </row>
    <row r="53" spans="1:31">
      <c r="A53" s="81" t="str">
        <f t="shared" si="2"/>
        <v>CL/DBZ/1/VEGBblue</v>
      </c>
      <c r="B53" s="81" t="str">
        <f t="shared" si="3"/>
        <v>88-052-16</v>
      </c>
      <c r="C53" s="102" t="s">
        <v>1171</v>
      </c>
      <c r="D53" s="102" t="s">
        <v>1172</v>
      </c>
      <c r="E53" s="102" t="s">
        <v>1001</v>
      </c>
      <c r="F53" s="103">
        <v>0</v>
      </c>
      <c r="G53" s="103" t="s">
        <v>1173</v>
      </c>
      <c r="H53" s="102" t="s">
        <v>55</v>
      </c>
      <c r="I53" s="102" t="s">
        <v>1011</v>
      </c>
      <c r="J53" s="102" t="s">
        <v>356</v>
      </c>
      <c r="K53" s="102" t="s">
        <v>382</v>
      </c>
      <c r="L53" s="102" t="s">
        <v>1096</v>
      </c>
      <c r="M53" s="102" t="s">
        <v>388</v>
      </c>
      <c r="N53" s="102" t="s">
        <v>43</v>
      </c>
      <c r="O53" s="102" t="s">
        <v>386</v>
      </c>
      <c r="P53" s="102" t="s">
        <v>581</v>
      </c>
      <c r="Q53" s="102" t="s">
        <v>1026</v>
      </c>
      <c r="R53" s="102" t="s">
        <v>71</v>
      </c>
      <c r="T53" s="102" t="s">
        <v>1005</v>
      </c>
      <c r="U53" s="102" t="s">
        <v>1097</v>
      </c>
      <c r="V53" s="81" t="str">
        <f t="shared" si="4"/>
        <v>CL/DBZ/1/VEGBтемно-синий</v>
      </c>
      <c r="W53" s="81" t="str">
        <f t="shared" si="0"/>
        <v>CL/DBZ/1/VEGB</v>
      </c>
      <c r="X53" s="81" t="str">
        <f t="shared" si="5"/>
        <v>Dragon Ball Vegeta</v>
      </c>
      <c r="AC53" s="60">
        <f t="shared" si="6"/>
        <v>88</v>
      </c>
      <c r="AD53" s="49">
        <f t="shared" si="1"/>
        <v>52</v>
      </c>
      <c r="AE53" s="60">
        <f t="shared" si="7"/>
        <v>88052</v>
      </c>
    </row>
    <row r="54" spans="1:31">
      <c r="A54" s="81" t="str">
        <f t="shared" si="2"/>
        <v>CL/DBZ/2/BUL1white</v>
      </c>
      <c r="B54" s="81" t="str">
        <f t="shared" si="3"/>
        <v>88-053-46</v>
      </c>
      <c r="C54" s="102" t="s">
        <v>1174</v>
      </c>
      <c r="D54" s="102" t="s">
        <v>1175</v>
      </c>
      <c r="E54" s="102" t="s">
        <v>1001</v>
      </c>
      <c r="F54" s="103">
        <v>0</v>
      </c>
      <c r="G54" s="103" t="s">
        <v>1176</v>
      </c>
      <c r="H54" s="102" t="s">
        <v>107</v>
      </c>
      <c r="I54" s="102" t="s">
        <v>1011</v>
      </c>
      <c r="J54" s="102" t="s">
        <v>356</v>
      </c>
      <c r="K54" s="102" t="s">
        <v>387</v>
      </c>
      <c r="L54" s="102" t="s">
        <v>1096</v>
      </c>
      <c r="M54" s="102" t="s">
        <v>388</v>
      </c>
      <c r="N54" s="102" t="s">
        <v>43</v>
      </c>
      <c r="O54" s="102" t="s">
        <v>386</v>
      </c>
      <c r="P54" s="102" t="s">
        <v>581</v>
      </c>
      <c r="Q54" s="102" t="s">
        <v>998</v>
      </c>
      <c r="R54" s="102" t="s">
        <v>57</v>
      </c>
      <c r="T54" s="102" t="s">
        <v>1005</v>
      </c>
      <c r="U54" s="102" t="s">
        <v>1097</v>
      </c>
      <c r="V54" s="81" t="str">
        <f t="shared" si="4"/>
        <v>CL/DBZ/2/BUL1белый / голубой</v>
      </c>
      <c r="W54" s="81" t="str">
        <f t="shared" si="0"/>
        <v>CL/DBZ/2/BUL1</v>
      </c>
      <c r="X54" s="81" t="str">
        <f t="shared" si="5"/>
        <v>Dragon Ball Bulma</v>
      </c>
      <c r="AC54" s="60">
        <f t="shared" si="6"/>
        <v>88</v>
      </c>
      <c r="AD54" s="49">
        <f t="shared" si="1"/>
        <v>53</v>
      </c>
      <c r="AE54" s="60">
        <f t="shared" si="7"/>
        <v>88053</v>
      </c>
    </row>
    <row r="55" spans="1:31">
      <c r="A55" s="81" t="str">
        <f t="shared" si="2"/>
        <v>CL/DBZ/3/BUUblack</v>
      </c>
      <c r="B55" s="81" t="str">
        <f t="shared" si="3"/>
        <v>88-054-40</v>
      </c>
      <c r="C55" s="102" t="s">
        <v>1177</v>
      </c>
      <c r="D55" s="102" t="s">
        <v>1178</v>
      </c>
      <c r="E55" s="102" t="s">
        <v>1001</v>
      </c>
      <c r="F55" s="103">
        <v>0</v>
      </c>
      <c r="G55" s="103" t="s">
        <v>1179</v>
      </c>
      <c r="H55" s="102" t="s">
        <v>307</v>
      </c>
      <c r="I55" s="102" t="s">
        <v>1011</v>
      </c>
      <c r="J55" s="102" t="s">
        <v>356</v>
      </c>
      <c r="K55" s="102" t="s">
        <v>391</v>
      </c>
      <c r="L55" s="102" t="s">
        <v>1096</v>
      </c>
      <c r="M55" s="102" t="s">
        <v>388</v>
      </c>
      <c r="N55" s="102" t="s">
        <v>43</v>
      </c>
      <c r="O55" s="102" t="s">
        <v>386</v>
      </c>
      <c r="P55" s="102" t="s">
        <v>581</v>
      </c>
      <c r="Q55" s="102" t="s">
        <v>1007</v>
      </c>
      <c r="R55" s="102" t="s">
        <v>53</v>
      </c>
      <c r="T55" s="102" t="s">
        <v>1005</v>
      </c>
      <c r="U55" s="102" t="s">
        <v>1097</v>
      </c>
      <c r="V55" s="81" t="str">
        <f t="shared" si="4"/>
        <v>CL/DBZ/3/BUUчерный / розовый</v>
      </c>
      <c r="W55" s="81" t="str">
        <f t="shared" si="0"/>
        <v>CL/DBZ/3/BUU</v>
      </c>
      <c r="X55" s="81" t="str">
        <f t="shared" si="5"/>
        <v>Junior Dragon Ball Majin Buu</v>
      </c>
      <c r="AC55" s="60">
        <f t="shared" si="6"/>
        <v>88</v>
      </c>
      <c r="AD55" s="49">
        <f t="shared" si="1"/>
        <v>54</v>
      </c>
      <c r="AE55" s="60">
        <f t="shared" si="7"/>
        <v>88054</v>
      </c>
    </row>
    <row r="56" spans="1:31">
      <c r="A56" s="81" t="str">
        <f t="shared" si="2"/>
        <v>CL/DBZ/3/GO3black</v>
      </c>
      <c r="B56" s="81" t="str">
        <f t="shared" si="3"/>
        <v>88-055-09</v>
      </c>
      <c r="C56" s="102" t="s">
        <v>1180</v>
      </c>
      <c r="D56" s="102" t="s">
        <v>1181</v>
      </c>
      <c r="E56" s="102" t="s">
        <v>1001</v>
      </c>
      <c r="F56" s="103">
        <v>0</v>
      </c>
      <c r="G56" s="103" t="s">
        <v>1182</v>
      </c>
      <c r="H56" s="102" t="s">
        <v>306</v>
      </c>
      <c r="I56" s="102" t="s">
        <v>1011</v>
      </c>
      <c r="J56" s="102" t="s">
        <v>356</v>
      </c>
      <c r="K56" s="102" t="s">
        <v>391</v>
      </c>
      <c r="L56" s="102" t="s">
        <v>1096</v>
      </c>
      <c r="M56" s="102" t="s">
        <v>388</v>
      </c>
      <c r="N56" s="102" t="s">
        <v>43</v>
      </c>
      <c r="O56" s="102" t="s">
        <v>386</v>
      </c>
      <c r="P56" s="102" t="s">
        <v>581</v>
      </c>
      <c r="Q56" s="102" t="s">
        <v>1007</v>
      </c>
      <c r="R56" s="102" t="s">
        <v>53</v>
      </c>
      <c r="T56" s="102" t="s">
        <v>1005</v>
      </c>
      <c r="U56" s="102" t="s">
        <v>1097</v>
      </c>
      <c r="V56" s="81" t="str">
        <f t="shared" si="4"/>
        <v>CL/DBZ/3/GO3черный / оранжевый</v>
      </c>
      <c r="W56" s="81" t="str">
        <f t="shared" si="0"/>
        <v>CL/DBZ/3/GO3</v>
      </c>
      <c r="X56" s="81" t="str">
        <f t="shared" si="5"/>
        <v>Junior Dragon Ball Goku Saiyan</v>
      </c>
      <c r="AC56" s="60">
        <f t="shared" si="6"/>
        <v>88</v>
      </c>
      <c r="AD56" s="49">
        <f t="shared" si="1"/>
        <v>55</v>
      </c>
      <c r="AE56" s="60">
        <f t="shared" si="7"/>
        <v>88055</v>
      </c>
    </row>
    <row r="57" spans="1:31">
      <c r="A57" s="81" t="str">
        <f t="shared" si="2"/>
        <v>CL/DBZ/3/GOKBblack</v>
      </c>
      <c r="B57" s="81" t="str">
        <f t="shared" si="3"/>
        <v>88-056-09</v>
      </c>
      <c r="C57" s="102" t="s">
        <v>1183</v>
      </c>
      <c r="D57" s="102" t="s">
        <v>1184</v>
      </c>
      <c r="E57" s="102" t="s">
        <v>1001</v>
      </c>
      <c r="F57" s="103">
        <v>0</v>
      </c>
      <c r="G57" s="103" t="s">
        <v>1185</v>
      </c>
      <c r="H57" s="102" t="s">
        <v>298</v>
      </c>
      <c r="I57" s="102" t="s">
        <v>1011</v>
      </c>
      <c r="J57" s="102" t="s">
        <v>356</v>
      </c>
      <c r="K57" s="102" t="s">
        <v>391</v>
      </c>
      <c r="L57" s="102" t="s">
        <v>1096</v>
      </c>
      <c r="M57" s="102" t="s">
        <v>388</v>
      </c>
      <c r="N57" s="102" t="s">
        <v>43</v>
      </c>
      <c r="O57" s="102" t="s">
        <v>386</v>
      </c>
      <c r="P57" s="102" t="s">
        <v>581</v>
      </c>
      <c r="Q57" s="102" t="s">
        <v>1007</v>
      </c>
      <c r="R57" s="102" t="s">
        <v>53</v>
      </c>
      <c r="T57" s="102" t="s">
        <v>1005</v>
      </c>
      <c r="U57" s="102" t="s">
        <v>1097</v>
      </c>
      <c r="V57" s="81" t="str">
        <f t="shared" si="4"/>
        <v>CL/DBZ/3/GOKBчерный / желтый</v>
      </c>
      <c r="W57" s="81" t="str">
        <f t="shared" si="0"/>
        <v>CL/DBZ/3/GOKB</v>
      </c>
      <c r="X57" s="81" t="str">
        <f t="shared" si="5"/>
        <v>Junior Dragon Ball Goku</v>
      </c>
      <c r="AC57" s="60">
        <f t="shared" si="6"/>
        <v>88</v>
      </c>
      <c r="AD57" s="49">
        <f t="shared" si="1"/>
        <v>56</v>
      </c>
      <c r="AE57" s="60">
        <f t="shared" si="7"/>
        <v>88056</v>
      </c>
    </row>
    <row r="58" spans="1:31">
      <c r="A58" s="81" t="str">
        <f t="shared" si="2"/>
        <v>CL/DBZ/3/KAMCblack</v>
      </c>
      <c r="B58" s="81" t="str">
        <f t="shared" si="3"/>
        <v>88-057-09</v>
      </c>
      <c r="C58" s="102" t="s">
        <v>1186</v>
      </c>
      <c r="D58" s="102" t="s">
        <v>1187</v>
      </c>
      <c r="E58" s="102" t="s">
        <v>1001</v>
      </c>
      <c r="F58" s="103">
        <v>0</v>
      </c>
      <c r="G58" s="103" t="s">
        <v>1188</v>
      </c>
      <c r="H58" s="102" t="s">
        <v>53</v>
      </c>
      <c r="I58" s="102" t="s">
        <v>1011</v>
      </c>
      <c r="J58" s="102" t="s">
        <v>356</v>
      </c>
      <c r="K58" s="102" t="s">
        <v>391</v>
      </c>
      <c r="L58" s="102" t="s">
        <v>1096</v>
      </c>
      <c r="M58" s="102" t="s">
        <v>388</v>
      </c>
      <c r="N58" s="102" t="s">
        <v>43</v>
      </c>
      <c r="O58" s="102" t="s">
        <v>386</v>
      </c>
      <c r="P58" s="102" t="s">
        <v>581</v>
      </c>
      <c r="Q58" s="102" t="s">
        <v>1007</v>
      </c>
      <c r="R58" s="102" t="s">
        <v>53</v>
      </c>
      <c r="T58" s="102" t="s">
        <v>1005</v>
      </c>
      <c r="U58" s="102" t="s">
        <v>1097</v>
      </c>
      <c r="V58" s="81" t="str">
        <f t="shared" si="4"/>
        <v>CL/DBZ/3/KAMCчерный</v>
      </c>
      <c r="W58" s="81" t="str">
        <f t="shared" si="0"/>
        <v>CL/DBZ/3/KAMC</v>
      </c>
      <c r="X58" s="81" t="str">
        <f t="shared" si="5"/>
        <v>Junior Dragon Ball Kame</v>
      </c>
      <c r="AC58" s="60">
        <f t="shared" si="6"/>
        <v>88</v>
      </c>
      <c r="AD58" s="49">
        <f t="shared" si="1"/>
        <v>57</v>
      </c>
      <c r="AE58" s="60">
        <f t="shared" si="7"/>
        <v>88057</v>
      </c>
    </row>
    <row r="59" spans="1:31">
      <c r="A59" s="81" t="str">
        <f t="shared" si="2"/>
        <v>CL/DBZ/3/VE3black</v>
      </c>
      <c r="B59" s="81" t="str">
        <f t="shared" si="3"/>
        <v>88-058-78</v>
      </c>
      <c r="C59" s="102" t="s">
        <v>1189</v>
      </c>
      <c r="D59" s="102" t="s">
        <v>1190</v>
      </c>
      <c r="E59" s="102" t="s">
        <v>1001</v>
      </c>
      <c r="F59" s="103">
        <v>0</v>
      </c>
      <c r="G59" s="103" t="s">
        <v>1191</v>
      </c>
      <c r="H59" s="102" t="s">
        <v>309</v>
      </c>
      <c r="I59" s="102" t="s">
        <v>1011</v>
      </c>
      <c r="J59" s="102" t="s">
        <v>356</v>
      </c>
      <c r="K59" s="102" t="s">
        <v>391</v>
      </c>
      <c r="L59" s="102" t="s">
        <v>1096</v>
      </c>
      <c r="M59" s="102" t="s">
        <v>388</v>
      </c>
      <c r="N59" s="102" t="s">
        <v>43</v>
      </c>
      <c r="O59" s="102" t="s">
        <v>386</v>
      </c>
      <c r="P59" s="102" t="s">
        <v>581</v>
      </c>
      <c r="Q59" s="102" t="s">
        <v>1007</v>
      </c>
      <c r="R59" s="102" t="s">
        <v>53</v>
      </c>
      <c r="T59" s="102" t="s">
        <v>1005</v>
      </c>
      <c r="U59" s="102" t="s">
        <v>1097</v>
      </c>
      <c r="V59" s="81" t="str">
        <f t="shared" si="4"/>
        <v>CL/DBZ/3/VE3черный / синий</v>
      </c>
      <c r="W59" s="81" t="str">
        <f t="shared" si="0"/>
        <v>CL/DBZ/3/VE3</v>
      </c>
      <c r="X59" s="81" t="str">
        <f t="shared" si="5"/>
        <v>Junior Dragon Ball Vegeta Saiyan</v>
      </c>
      <c r="AC59" s="60">
        <f t="shared" si="6"/>
        <v>88</v>
      </c>
      <c r="AD59" s="49">
        <f t="shared" si="1"/>
        <v>58</v>
      </c>
      <c r="AE59" s="60">
        <f t="shared" si="7"/>
        <v>88058</v>
      </c>
    </row>
    <row r="60" spans="1:31">
      <c r="A60" s="81" t="str">
        <f t="shared" si="2"/>
        <v>CL/DBZ/3/VEGBnavy</v>
      </c>
      <c r="B60" s="81" t="str">
        <f t="shared" si="3"/>
        <v>88-059-16</v>
      </c>
      <c r="C60" s="102" t="s">
        <v>1192</v>
      </c>
      <c r="D60" s="102" t="s">
        <v>1193</v>
      </c>
      <c r="E60" s="102" t="s">
        <v>1001</v>
      </c>
      <c r="F60" s="103">
        <v>0</v>
      </c>
      <c r="G60" s="103" t="s">
        <v>1194</v>
      </c>
      <c r="H60" s="102" t="s">
        <v>699</v>
      </c>
      <c r="I60" s="102" t="s">
        <v>1011</v>
      </c>
      <c r="J60" s="102" t="s">
        <v>356</v>
      </c>
      <c r="K60" s="102" t="s">
        <v>391</v>
      </c>
      <c r="L60" s="102" t="s">
        <v>1096</v>
      </c>
      <c r="M60" s="102" t="s">
        <v>388</v>
      </c>
      <c r="N60" s="102" t="s">
        <v>43</v>
      </c>
      <c r="O60" s="102" t="s">
        <v>386</v>
      </c>
      <c r="P60" s="102" t="s">
        <v>581</v>
      </c>
      <c r="Q60" s="102" t="s">
        <v>1086</v>
      </c>
      <c r="R60" s="102" t="s">
        <v>71</v>
      </c>
      <c r="T60" s="102" t="s">
        <v>1005</v>
      </c>
      <c r="U60" s="102" t="s">
        <v>1097</v>
      </c>
      <c r="V60" s="81" t="str">
        <f t="shared" si="4"/>
        <v>CL/DBZ/3/VEGBтемно-синий / голубой</v>
      </c>
      <c r="W60" s="81" t="str">
        <f t="shared" si="0"/>
        <v>CL/DBZ/3/VEGB</v>
      </c>
      <c r="X60" s="81" t="str">
        <f t="shared" si="5"/>
        <v>Junior Dragon Ball Vegeta</v>
      </c>
      <c r="AC60" s="60">
        <f t="shared" si="6"/>
        <v>88</v>
      </c>
      <c r="AD60" s="49">
        <f t="shared" si="1"/>
        <v>59</v>
      </c>
      <c r="AE60" s="60">
        <f t="shared" si="7"/>
        <v>88059</v>
      </c>
    </row>
    <row r="61" spans="1:31">
      <c r="A61" s="81" t="str">
        <f t="shared" si="2"/>
        <v>CL/DBZ/TAG/1/BUUblack</v>
      </c>
      <c r="B61" s="81" t="str">
        <f t="shared" si="3"/>
        <v>88-060-40</v>
      </c>
      <c r="C61" s="102" t="s">
        <v>1195</v>
      </c>
      <c r="D61" s="102" t="s">
        <v>1196</v>
      </c>
      <c r="E61" s="102" t="s">
        <v>1001</v>
      </c>
      <c r="F61" s="103">
        <v>0</v>
      </c>
      <c r="G61" s="103" t="s">
        <v>1197</v>
      </c>
      <c r="H61" s="102" t="s">
        <v>307</v>
      </c>
      <c r="I61" s="102" t="s">
        <v>1068</v>
      </c>
      <c r="J61" s="102" t="s">
        <v>327</v>
      </c>
      <c r="K61" s="102" t="s">
        <v>382</v>
      </c>
      <c r="L61" s="102" t="s">
        <v>1096</v>
      </c>
      <c r="M61" s="102" t="s">
        <v>388</v>
      </c>
      <c r="O61" s="102" t="s">
        <v>386</v>
      </c>
      <c r="P61" s="102" t="s">
        <v>581</v>
      </c>
      <c r="Q61" s="102" t="s">
        <v>1007</v>
      </c>
      <c r="R61" s="102" t="s">
        <v>53</v>
      </c>
      <c r="T61" s="102" t="s">
        <v>1005</v>
      </c>
      <c r="U61" s="102" t="s">
        <v>1097</v>
      </c>
      <c r="V61" s="81" t="str">
        <f t="shared" si="4"/>
        <v>CL/DBZ/TAG/1/BUUчерный / розовый</v>
      </c>
      <c r="W61" s="81" t="str">
        <f t="shared" si="0"/>
        <v>CL/DBZ/TAG/1/BUU</v>
      </c>
      <c r="X61" s="81" t="str">
        <f t="shared" si="5"/>
        <v>Dragon Ball Majin Buu</v>
      </c>
      <c r="AC61" s="60">
        <f t="shared" si="6"/>
        <v>88</v>
      </c>
      <c r="AD61" s="49">
        <f t="shared" si="1"/>
        <v>60</v>
      </c>
      <c r="AE61" s="60">
        <f t="shared" si="7"/>
        <v>88060</v>
      </c>
    </row>
    <row r="62" spans="1:31">
      <c r="A62" s="81" t="str">
        <f t="shared" si="2"/>
        <v>CL/DBZ/TAG/1/GOKblack</v>
      </c>
      <c r="B62" s="81" t="str">
        <f t="shared" si="3"/>
        <v>88-061-09</v>
      </c>
      <c r="C62" s="102" t="s">
        <v>1198</v>
      </c>
      <c r="D62" s="102" t="s">
        <v>1199</v>
      </c>
      <c r="E62" s="102" t="s">
        <v>1001</v>
      </c>
      <c r="F62" s="103">
        <v>0</v>
      </c>
      <c r="G62" s="103" t="s">
        <v>1200</v>
      </c>
      <c r="H62" s="102" t="s">
        <v>53</v>
      </c>
      <c r="I62" s="102" t="s">
        <v>1068</v>
      </c>
      <c r="J62" s="102" t="s">
        <v>327</v>
      </c>
      <c r="K62" s="102" t="s">
        <v>382</v>
      </c>
      <c r="L62" s="102" t="s">
        <v>1096</v>
      </c>
      <c r="M62" s="102" t="s">
        <v>388</v>
      </c>
      <c r="O62" s="102" t="s">
        <v>386</v>
      </c>
      <c r="P62" s="102" t="s">
        <v>581</v>
      </c>
      <c r="Q62" s="102" t="s">
        <v>1007</v>
      </c>
      <c r="R62" s="102" t="s">
        <v>53</v>
      </c>
      <c r="T62" s="102" t="s">
        <v>1005</v>
      </c>
      <c r="U62" s="102" t="s">
        <v>1097</v>
      </c>
      <c r="V62" s="81" t="str">
        <f t="shared" si="4"/>
        <v>CL/DBZ/TAG/1/GOKчерный</v>
      </c>
      <c r="W62" s="81" t="str">
        <f t="shared" si="0"/>
        <v>CL/DBZ/TAG/1/GOK</v>
      </c>
      <c r="X62" s="81" t="str">
        <f t="shared" si="5"/>
        <v>Dragon Ball Goku</v>
      </c>
      <c r="AC62" s="60">
        <f t="shared" si="6"/>
        <v>88</v>
      </c>
      <c r="AD62" s="49">
        <f t="shared" si="1"/>
        <v>61</v>
      </c>
      <c r="AE62" s="60">
        <f t="shared" si="7"/>
        <v>88061</v>
      </c>
    </row>
    <row r="63" spans="1:31">
      <c r="A63" s="81" t="str">
        <f t="shared" si="2"/>
        <v>CL/DBZ/TAG/1/KAMblack</v>
      </c>
      <c r="B63" s="81" t="str">
        <f t="shared" si="3"/>
        <v>88-062-09</v>
      </c>
      <c r="C63" s="102" t="s">
        <v>1201</v>
      </c>
      <c r="D63" s="102" t="s">
        <v>1202</v>
      </c>
      <c r="E63" s="102" t="s">
        <v>1001</v>
      </c>
      <c r="F63" s="103">
        <v>0</v>
      </c>
      <c r="G63" s="103" t="s">
        <v>1203</v>
      </c>
      <c r="H63" s="102" t="s">
        <v>53</v>
      </c>
      <c r="I63" s="102" t="s">
        <v>1068</v>
      </c>
      <c r="J63" s="102" t="s">
        <v>327</v>
      </c>
      <c r="K63" s="102" t="s">
        <v>382</v>
      </c>
      <c r="L63" s="102" t="s">
        <v>1096</v>
      </c>
      <c r="M63" s="102" t="s">
        <v>388</v>
      </c>
      <c r="O63" s="102" t="s">
        <v>386</v>
      </c>
      <c r="P63" s="102" t="s">
        <v>581</v>
      </c>
      <c r="Q63" s="102" t="s">
        <v>1007</v>
      </c>
      <c r="R63" s="102" t="s">
        <v>53</v>
      </c>
      <c r="T63" s="102" t="s">
        <v>1005</v>
      </c>
      <c r="U63" s="102" t="s">
        <v>1097</v>
      </c>
      <c r="V63" s="81" t="str">
        <f t="shared" si="4"/>
        <v>CL/DBZ/TAG/1/KAMчерный</v>
      </c>
      <c r="W63" s="81" t="str">
        <f t="shared" si="0"/>
        <v>CL/DBZ/TAG/1/KAM</v>
      </c>
      <c r="X63" s="81" t="str">
        <f t="shared" si="5"/>
        <v>Dragon Ball Kame</v>
      </c>
      <c r="AC63" s="60">
        <f t="shared" si="6"/>
        <v>88</v>
      </c>
      <c r="AD63" s="49">
        <f t="shared" si="1"/>
        <v>62</v>
      </c>
      <c r="AE63" s="60">
        <f t="shared" si="7"/>
        <v>88062</v>
      </c>
    </row>
    <row r="64" spans="1:31">
      <c r="A64" s="81" t="str">
        <f t="shared" si="2"/>
        <v>CL/DBZ/TAG/1/SHEblack</v>
      </c>
      <c r="B64" s="81" t="str">
        <f t="shared" si="3"/>
        <v>88-063-72</v>
      </c>
      <c r="C64" s="102" t="s">
        <v>1204</v>
      </c>
      <c r="D64" s="102" t="s">
        <v>1205</v>
      </c>
      <c r="E64" s="102" t="s">
        <v>1001</v>
      </c>
      <c r="F64" s="103">
        <v>0</v>
      </c>
      <c r="G64" s="103" t="s">
        <v>1206</v>
      </c>
      <c r="H64" s="102" t="s">
        <v>302</v>
      </c>
      <c r="I64" s="102" t="s">
        <v>1068</v>
      </c>
      <c r="J64" s="102" t="s">
        <v>327</v>
      </c>
      <c r="K64" s="102" t="s">
        <v>382</v>
      </c>
      <c r="L64" s="102" t="s">
        <v>1096</v>
      </c>
      <c r="M64" s="102" t="s">
        <v>388</v>
      </c>
      <c r="O64" s="102" t="s">
        <v>386</v>
      </c>
      <c r="P64" s="102" t="s">
        <v>581</v>
      </c>
      <c r="Q64" s="102" t="s">
        <v>1007</v>
      </c>
      <c r="R64" s="102" t="s">
        <v>53</v>
      </c>
      <c r="T64" s="102" t="s">
        <v>1005</v>
      </c>
      <c r="U64" s="102" t="s">
        <v>1097</v>
      </c>
      <c r="V64" s="81" t="str">
        <f t="shared" si="4"/>
        <v>CL/DBZ/TAG/1/SHEчерный / красный</v>
      </c>
      <c r="W64" s="81" t="str">
        <f t="shared" si="0"/>
        <v>CL/DBZ/TAG/1/SHE</v>
      </c>
      <c r="X64" s="81" t="str">
        <f t="shared" si="5"/>
        <v>Dragon Ball Shenron</v>
      </c>
      <c r="AC64" s="60">
        <f t="shared" si="6"/>
        <v>88</v>
      </c>
      <c r="AD64" s="49">
        <f t="shared" si="1"/>
        <v>63</v>
      </c>
      <c r="AE64" s="60">
        <f t="shared" si="7"/>
        <v>88063</v>
      </c>
    </row>
    <row r="65" spans="1:31">
      <c r="A65" s="81" t="str">
        <f t="shared" si="2"/>
        <v>CL/DBZ/TAG/1/VEGblack</v>
      </c>
      <c r="B65" s="81" t="str">
        <f t="shared" si="3"/>
        <v>88-064-72</v>
      </c>
      <c r="C65" s="102" t="s">
        <v>1207</v>
      </c>
      <c r="D65" s="102" t="s">
        <v>1208</v>
      </c>
      <c r="E65" s="102" t="s">
        <v>1001</v>
      </c>
      <c r="F65" s="103">
        <v>0</v>
      </c>
      <c r="G65" s="103" t="s">
        <v>1209</v>
      </c>
      <c r="H65" s="102" t="s">
        <v>302</v>
      </c>
      <c r="I65" s="102" t="s">
        <v>1068</v>
      </c>
      <c r="J65" s="102" t="s">
        <v>327</v>
      </c>
      <c r="K65" s="102" t="s">
        <v>382</v>
      </c>
      <c r="L65" s="102" t="s">
        <v>1096</v>
      </c>
      <c r="M65" s="102" t="s">
        <v>388</v>
      </c>
      <c r="O65" s="102" t="s">
        <v>386</v>
      </c>
      <c r="P65" s="102" t="s">
        <v>581</v>
      </c>
      <c r="Q65" s="102" t="s">
        <v>1007</v>
      </c>
      <c r="R65" s="102" t="s">
        <v>53</v>
      </c>
      <c r="T65" s="102" t="s">
        <v>1005</v>
      </c>
      <c r="U65" s="102" t="s">
        <v>1097</v>
      </c>
      <c r="V65" s="81" t="str">
        <f t="shared" si="4"/>
        <v>CL/DBZ/TAG/1/VEGчерный / красный</v>
      </c>
      <c r="W65" s="81" t="str">
        <f t="shared" si="0"/>
        <v>CL/DBZ/TAG/1/VEG</v>
      </c>
      <c r="X65" s="81" t="str">
        <f t="shared" si="5"/>
        <v>Dragon Ball Vegeta</v>
      </c>
      <c r="AC65" s="60">
        <f t="shared" si="6"/>
        <v>88</v>
      </c>
      <c r="AD65" s="49">
        <f t="shared" si="1"/>
        <v>64</v>
      </c>
      <c r="AE65" s="60">
        <f t="shared" si="7"/>
        <v>88064</v>
      </c>
    </row>
    <row r="66" spans="1:31">
      <c r="A66" s="81" t="str">
        <f t="shared" si="2"/>
        <v>CL/DBZ2/1/C18Bblack</v>
      </c>
      <c r="B66" s="81" t="str">
        <f t="shared" si="3"/>
        <v>88-065-09</v>
      </c>
      <c r="C66" s="102" t="s">
        <v>1210</v>
      </c>
      <c r="D66" s="102" t="s">
        <v>1211</v>
      </c>
      <c r="E66" s="102" t="s">
        <v>1001</v>
      </c>
      <c r="F66" s="103">
        <v>0</v>
      </c>
      <c r="G66" s="103" t="s">
        <v>1212</v>
      </c>
      <c r="H66" s="102" t="s">
        <v>53</v>
      </c>
      <c r="I66" s="102" t="s">
        <v>1011</v>
      </c>
      <c r="J66" s="102" t="s">
        <v>356</v>
      </c>
      <c r="K66" s="102" t="s">
        <v>382</v>
      </c>
      <c r="L66" s="102" t="s">
        <v>1096</v>
      </c>
      <c r="M66" s="102" t="s">
        <v>388</v>
      </c>
      <c r="N66" s="102" t="s">
        <v>43</v>
      </c>
      <c r="O66" s="102" t="s">
        <v>386</v>
      </c>
      <c r="P66" s="102" t="s">
        <v>581</v>
      </c>
      <c r="Q66" s="102" t="s">
        <v>1007</v>
      </c>
      <c r="R66" s="102" t="s">
        <v>53</v>
      </c>
      <c r="T66" s="102" t="s">
        <v>1005</v>
      </c>
      <c r="U66" s="102" t="s">
        <v>1097</v>
      </c>
      <c r="V66" s="81" t="str">
        <f t="shared" si="4"/>
        <v>CL/DBZ2/1/C18Bчерный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CL/DBZ2/1/C18B</v>
      </c>
      <c r="X66" s="81" t="str">
        <f t="shared" si="5"/>
        <v>Dragon Ball C-18</v>
      </c>
      <c r="AC66" s="60">
        <f t="shared" si="6"/>
        <v>88</v>
      </c>
      <c r="AD66" s="49">
        <f t="shared" si="1"/>
        <v>65</v>
      </c>
      <c r="AE66" s="60">
        <f t="shared" si="7"/>
        <v>88065</v>
      </c>
    </row>
    <row r="67" spans="1:31">
      <c r="A67" s="81" t="str">
        <f t="shared" ref="A67:A130" si="9">IF(G67&amp;Q67&lt;&gt;"",W67&amp;Q67,"")</f>
        <v>CL/DBZ2/1/DES1black</v>
      </c>
      <c r="B67" s="81" t="str">
        <f t="shared" ref="B67:B130" si="10">IF(C67&lt;&gt;"",LEFT(C67,9),"")</f>
        <v>88-066-10</v>
      </c>
      <c r="C67" s="102" t="s">
        <v>1213</v>
      </c>
      <c r="D67" s="102" t="s">
        <v>1214</v>
      </c>
      <c r="E67" s="102" t="s">
        <v>1001</v>
      </c>
      <c r="F67" s="103">
        <v>0</v>
      </c>
      <c r="G67" s="103" t="s">
        <v>1215</v>
      </c>
      <c r="H67" s="102" t="s">
        <v>246</v>
      </c>
      <c r="I67" s="102" t="s">
        <v>1011</v>
      </c>
      <c r="J67" s="102" t="s">
        <v>356</v>
      </c>
      <c r="K67" s="102" t="s">
        <v>382</v>
      </c>
      <c r="L67" s="102" t="s">
        <v>1096</v>
      </c>
      <c r="M67" s="102" t="s">
        <v>388</v>
      </c>
      <c r="N67" s="102" t="s">
        <v>43</v>
      </c>
      <c r="O67" s="102" t="s">
        <v>386</v>
      </c>
      <c r="P67" s="102" t="s">
        <v>581</v>
      </c>
      <c r="Q67" s="102" t="s">
        <v>1007</v>
      </c>
      <c r="R67" s="102" t="s">
        <v>83</v>
      </c>
      <c r="T67" s="102" t="s">
        <v>1005</v>
      </c>
      <c r="U67" s="102" t="s">
        <v>1097</v>
      </c>
      <c r="V67" s="81" t="str">
        <f t="shared" ref="V67:V130" si="11">W67&amp;H67</f>
        <v>CL/DBZ2/1/DES1серый / черный</v>
      </c>
      <c r="W67" s="81" t="str">
        <f t="shared" si="8"/>
        <v>CL/DBZ2/1/DES1</v>
      </c>
      <c r="X67" s="81" t="str">
        <f t="shared" ref="X67:X130" si="12">IF(A67&lt;&gt;"",IFERROR(IF(FIND(" ",G67)&gt;=1,MID(G67,FIND(" ",G67)+1,LEN(G67)),""),""),"")</f>
        <v>Dragon Ball Minute Of Desperation</v>
      </c>
      <c r="AC67" s="60">
        <f t="shared" ref="AC67:AC130" si="13">IFERROR(VALUE(MID($C67,1,2)),0)</f>
        <v>88</v>
      </c>
      <c r="AD67" s="49">
        <f t="shared" ref="AD67:AD130" si="14">IFERROR(VALUE(MID($C67,4,3)),0)</f>
        <v>66</v>
      </c>
      <c r="AE67" s="60">
        <f t="shared" ref="AE67:AE130" si="15">VALUE(RIGHT("00"&amp;AC67,2)&amp;RIGHT("000"&amp;AD67,3))</f>
        <v>88066</v>
      </c>
    </row>
    <row r="68" spans="1:31">
      <c r="A68" s="81" t="str">
        <f t="shared" si="9"/>
        <v>CL/DBZ2/1/GTN3white</v>
      </c>
      <c r="B68" s="81" t="str">
        <f t="shared" si="10"/>
        <v>88-067-48</v>
      </c>
      <c r="C68" s="102" t="s">
        <v>1216</v>
      </c>
      <c r="D68" s="102" t="s">
        <v>1217</v>
      </c>
      <c r="E68" s="102" t="s">
        <v>1001</v>
      </c>
      <c r="F68" s="103">
        <v>0</v>
      </c>
      <c r="G68" s="103" t="s">
        <v>1218</v>
      </c>
      <c r="H68" s="102" t="s">
        <v>119</v>
      </c>
      <c r="I68" s="102" t="s">
        <v>1011</v>
      </c>
      <c r="J68" s="102" t="s">
        <v>356</v>
      </c>
      <c r="K68" s="102" t="s">
        <v>382</v>
      </c>
      <c r="L68" s="102" t="s">
        <v>1096</v>
      </c>
      <c r="M68" s="102" t="s">
        <v>388</v>
      </c>
      <c r="N68" s="102" t="s">
        <v>43</v>
      </c>
      <c r="O68" s="102" t="s">
        <v>386</v>
      </c>
      <c r="P68" s="102" t="s">
        <v>581</v>
      </c>
      <c r="Q68" s="102" t="s">
        <v>998</v>
      </c>
      <c r="R68" s="102" t="s">
        <v>57</v>
      </c>
      <c r="T68" s="102" t="s">
        <v>1005</v>
      </c>
      <c r="U68" s="102" t="s">
        <v>1097</v>
      </c>
      <c r="V68" s="81" t="str">
        <f t="shared" si="11"/>
        <v>CL/DBZ2/1/GTN3белый / черный</v>
      </c>
      <c r="W68" s="81" t="str">
        <f t="shared" si="8"/>
        <v>CL/DBZ2/1/GTN3</v>
      </c>
      <c r="X68" s="81" t="str">
        <f t="shared" si="12"/>
        <v>Dragon Ball Goten</v>
      </c>
      <c r="AC68" s="60">
        <f t="shared" si="13"/>
        <v>88</v>
      </c>
      <c r="AD68" s="49">
        <f t="shared" si="14"/>
        <v>67</v>
      </c>
      <c r="AE68" s="60">
        <f t="shared" si="15"/>
        <v>88067</v>
      </c>
    </row>
    <row r="69" spans="1:31">
      <c r="A69" s="81" t="str">
        <f t="shared" si="9"/>
        <v>CL/DBZ2/1/KAM10black</v>
      </c>
      <c r="B69" s="81" t="str">
        <f t="shared" si="10"/>
        <v>88-068-09</v>
      </c>
      <c r="C69" s="102" t="s">
        <v>1219</v>
      </c>
      <c r="D69" s="102" t="s">
        <v>1220</v>
      </c>
      <c r="E69" s="102" t="s">
        <v>1001</v>
      </c>
      <c r="F69" s="103">
        <v>0</v>
      </c>
      <c r="G69" s="103" t="s">
        <v>1221</v>
      </c>
      <c r="H69" s="102" t="s">
        <v>53</v>
      </c>
      <c r="I69" s="102" t="s">
        <v>1011</v>
      </c>
      <c r="J69" s="102" t="s">
        <v>356</v>
      </c>
      <c r="K69" s="102" t="s">
        <v>382</v>
      </c>
      <c r="L69" s="102" t="s">
        <v>1096</v>
      </c>
      <c r="M69" s="102" t="s">
        <v>388</v>
      </c>
      <c r="N69" s="102" t="s">
        <v>43</v>
      </c>
      <c r="O69" s="102" t="s">
        <v>386</v>
      </c>
      <c r="P69" s="102" t="s">
        <v>581</v>
      </c>
      <c r="Q69" s="102" t="s">
        <v>1007</v>
      </c>
      <c r="R69" s="102" t="s">
        <v>53</v>
      </c>
      <c r="T69" s="102" t="s">
        <v>1005</v>
      </c>
      <c r="U69" s="102" t="s">
        <v>1097</v>
      </c>
      <c r="V69" s="81" t="str">
        <f t="shared" si="11"/>
        <v>CL/DBZ2/1/KAM10черный</v>
      </c>
      <c r="W69" s="81" t="str">
        <f t="shared" si="8"/>
        <v>CL/DBZ2/1/KAM10</v>
      </c>
      <c r="X69" s="81" t="str">
        <f t="shared" si="12"/>
        <v>Dragon Ball Kame</v>
      </c>
      <c r="AC69" s="60">
        <f t="shared" si="13"/>
        <v>88</v>
      </c>
      <c r="AD69" s="49">
        <f t="shared" si="14"/>
        <v>68</v>
      </c>
      <c r="AE69" s="60">
        <f t="shared" si="15"/>
        <v>88068</v>
      </c>
    </row>
    <row r="70" spans="1:31">
      <c r="A70" s="81" t="str">
        <f t="shared" si="9"/>
        <v>CL/DBZ2/1/KAM5red</v>
      </c>
      <c r="B70" s="81" t="str">
        <f t="shared" si="10"/>
        <v>88-069-72</v>
      </c>
      <c r="C70" s="102" t="s">
        <v>1222</v>
      </c>
      <c r="D70" s="102" t="s">
        <v>1223</v>
      </c>
      <c r="E70" s="102" t="s">
        <v>1001</v>
      </c>
      <c r="F70" s="103">
        <v>0</v>
      </c>
      <c r="G70" s="103" t="s">
        <v>1224</v>
      </c>
      <c r="H70" s="102" t="s">
        <v>186</v>
      </c>
      <c r="I70" s="102" t="s">
        <v>1011</v>
      </c>
      <c r="J70" s="102" t="s">
        <v>356</v>
      </c>
      <c r="K70" s="102" t="s">
        <v>382</v>
      </c>
      <c r="L70" s="102" t="s">
        <v>1096</v>
      </c>
      <c r="M70" s="102" t="s">
        <v>388</v>
      </c>
      <c r="N70" s="102" t="s">
        <v>43</v>
      </c>
      <c r="O70" s="102" t="s">
        <v>386</v>
      </c>
      <c r="P70" s="102" t="s">
        <v>581</v>
      </c>
      <c r="Q70" s="102" t="s">
        <v>1225</v>
      </c>
      <c r="R70" s="102" t="s">
        <v>78</v>
      </c>
      <c r="T70" s="102" t="s">
        <v>1005</v>
      </c>
      <c r="U70" s="102" t="s">
        <v>1097</v>
      </c>
      <c r="V70" s="81" t="str">
        <f t="shared" si="11"/>
        <v>CL/DBZ2/1/KAM5красный / черный</v>
      </c>
      <c r="W70" s="81" t="str">
        <f t="shared" si="8"/>
        <v>CL/DBZ2/1/KAM5</v>
      </c>
      <c r="X70" s="81" t="str">
        <f t="shared" si="12"/>
        <v>Dragon Ball Kame</v>
      </c>
      <c r="AC70" s="60">
        <f t="shared" si="13"/>
        <v>88</v>
      </c>
      <c r="AD70" s="49">
        <f t="shared" si="14"/>
        <v>69</v>
      </c>
      <c r="AE70" s="60">
        <f t="shared" si="15"/>
        <v>88069</v>
      </c>
    </row>
    <row r="71" spans="1:31">
      <c r="A71" s="81" t="str">
        <f t="shared" si="9"/>
        <v>CL/DBZ2/1/KAM6Mwhite</v>
      </c>
      <c r="B71" s="81" t="str">
        <f t="shared" si="10"/>
        <v>88-070-48</v>
      </c>
      <c r="C71" s="102" t="s">
        <v>1226</v>
      </c>
      <c r="D71" s="102" t="s">
        <v>1227</v>
      </c>
      <c r="E71" s="102" t="s">
        <v>1001</v>
      </c>
      <c r="F71" s="103">
        <v>0</v>
      </c>
      <c r="G71" s="103" t="s">
        <v>1228</v>
      </c>
      <c r="H71" s="102" t="s">
        <v>119</v>
      </c>
      <c r="I71" s="102" t="s">
        <v>1068</v>
      </c>
      <c r="J71" s="102" t="s">
        <v>356</v>
      </c>
      <c r="K71" s="102" t="s">
        <v>382</v>
      </c>
      <c r="L71" s="102" t="s">
        <v>1096</v>
      </c>
      <c r="M71" s="102" t="s">
        <v>388</v>
      </c>
      <c r="O71" s="102" t="s">
        <v>386</v>
      </c>
      <c r="P71" s="102" t="s">
        <v>581</v>
      </c>
      <c r="Q71" s="102" t="s">
        <v>998</v>
      </c>
      <c r="R71" s="102" t="s">
        <v>57</v>
      </c>
      <c r="T71" s="102" t="s">
        <v>1005</v>
      </c>
      <c r="U71" s="102" t="s">
        <v>1097</v>
      </c>
      <c r="V71" s="81" t="str">
        <f t="shared" si="11"/>
        <v>CL/DBZ2/1/KAM6Mбелый / черный</v>
      </c>
      <c r="W71" s="81" t="str">
        <f t="shared" si="8"/>
        <v>CL/DBZ2/1/KAM6M</v>
      </c>
      <c r="X71" s="81" t="str">
        <f t="shared" si="12"/>
        <v>Dragon Ball Kame</v>
      </c>
      <c r="AC71" s="60">
        <f t="shared" si="13"/>
        <v>88</v>
      </c>
      <c r="AD71" s="49">
        <f t="shared" si="14"/>
        <v>70</v>
      </c>
      <c r="AE71" s="60">
        <f t="shared" si="15"/>
        <v>88070</v>
      </c>
    </row>
    <row r="72" spans="1:31">
      <c r="A72" s="81" t="str">
        <f t="shared" si="9"/>
        <v>CL/DBZ2/1/KAM7white</v>
      </c>
      <c r="B72" s="81" t="str">
        <f t="shared" si="10"/>
        <v>88-071-17</v>
      </c>
      <c r="C72" s="102" t="s">
        <v>1229</v>
      </c>
      <c r="D72" s="102" t="s">
        <v>1230</v>
      </c>
      <c r="E72" s="102" t="s">
        <v>1001</v>
      </c>
      <c r="F72" s="103">
        <v>0</v>
      </c>
      <c r="G72" s="103" t="s">
        <v>1231</v>
      </c>
      <c r="H72" s="102" t="s">
        <v>106</v>
      </c>
      <c r="I72" s="102" t="s">
        <v>1011</v>
      </c>
      <c r="J72" s="102" t="s">
        <v>356</v>
      </c>
      <c r="K72" s="102" t="s">
        <v>382</v>
      </c>
      <c r="L72" s="102" t="s">
        <v>1096</v>
      </c>
      <c r="M72" s="102" t="s">
        <v>388</v>
      </c>
      <c r="N72" s="102" t="s">
        <v>43</v>
      </c>
      <c r="O72" s="102" t="s">
        <v>386</v>
      </c>
      <c r="P72" s="102" t="s">
        <v>581</v>
      </c>
      <c r="Q72" s="102" t="s">
        <v>998</v>
      </c>
      <c r="R72" s="102" t="s">
        <v>57</v>
      </c>
      <c r="T72" s="102" t="s">
        <v>1005</v>
      </c>
      <c r="U72" s="102" t="s">
        <v>1097</v>
      </c>
      <c r="V72" s="81" t="str">
        <f t="shared" si="11"/>
        <v>CL/DBZ2/1/KAM7белый / бордовый</v>
      </c>
      <c r="W72" s="81" t="str">
        <f t="shared" si="8"/>
        <v>CL/DBZ2/1/KAM7</v>
      </c>
      <c r="X72" s="81" t="str">
        <f t="shared" si="12"/>
        <v>Dragon Ball Kame</v>
      </c>
      <c r="AC72" s="60">
        <f t="shared" si="13"/>
        <v>88</v>
      </c>
      <c r="AD72" s="49">
        <f t="shared" si="14"/>
        <v>71</v>
      </c>
      <c r="AE72" s="60">
        <f t="shared" si="15"/>
        <v>88071</v>
      </c>
    </row>
    <row r="73" spans="1:31">
      <c r="A73" s="81" t="str">
        <f t="shared" si="9"/>
        <v>CL/DBZ2/1/MV1navy</v>
      </c>
      <c r="B73" s="81" t="str">
        <f t="shared" si="10"/>
        <v>88-072-16</v>
      </c>
      <c r="C73" s="102" t="s">
        <v>1232</v>
      </c>
      <c r="D73" s="102" t="s">
        <v>1233</v>
      </c>
      <c r="E73" s="102" t="s">
        <v>1001</v>
      </c>
      <c r="F73" s="103">
        <v>0</v>
      </c>
      <c r="G73" s="103" t="s">
        <v>1234</v>
      </c>
      <c r="H73" s="102" t="s">
        <v>594</v>
      </c>
      <c r="I73" s="102" t="s">
        <v>1011</v>
      </c>
      <c r="J73" s="102" t="s">
        <v>356</v>
      </c>
      <c r="K73" s="102" t="s">
        <v>382</v>
      </c>
      <c r="L73" s="102" t="s">
        <v>1096</v>
      </c>
      <c r="M73" s="102" t="s">
        <v>388</v>
      </c>
      <c r="N73" s="102" t="s">
        <v>43</v>
      </c>
      <c r="O73" s="102" t="s">
        <v>386</v>
      </c>
      <c r="P73" s="102" t="s">
        <v>581</v>
      </c>
      <c r="Q73" s="102" t="s">
        <v>1086</v>
      </c>
      <c r="R73" s="102" t="s">
        <v>71</v>
      </c>
      <c r="T73" s="102" t="s">
        <v>1005</v>
      </c>
      <c r="U73" s="102" t="s">
        <v>1097</v>
      </c>
      <c r="V73" s="81" t="str">
        <f t="shared" si="11"/>
        <v>CL/DBZ2/1/MV1темно-синий / рыжий</v>
      </c>
      <c r="W73" s="81" t="str">
        <f t="shared" si="8"/>
        <v>CL/DBZ2/1/MV1</v>
      </c>
      <c r="X73" s="81" t="str">
        <f t="shared" si="12"/>
        <v>Dragon Ball Majin Vegeta</v>
      </c>
      <c r="AC73" s="60">
        <f t="shared" si="13"/>
        <v>88</v>
      </c>
      <c r="AD73" s="49">
        <f t="shared" si="14"/>
        <v>72</v>
      </c>
      <c r="AE73" s="60">
        <f t="shared" si="15"/>
        <v>88072</v>
      </c>
    </row>
    <row r="74" spans="1:31">
      <c r="A74" s="81" t="str">
        <f t="shared" si="9"/>
        <v>CL/DBZ2/1/MV2black</v>
      </c>
      <c r="B74" s="81" t="str">
        <f t="shared" si="10"/>
        <v>88-073-09</v>
      </c>
      <c r="C74" s="102" t="s">
        <v>1235</v>
      </c>
      <c r="D74" s="102" t="s">
        <v>1236</v>
      </c>
      <c r="E74" s="102" t="s">
        <v>1001</v>
      </c>
      <c r="F74" s="103">
        <v>0</v>
      </c>
      <c r="G74" s="103" t="s">
        <v>1237</v>
      </c>
      <c r="H74" s="102" t="s">
        <v>53</v>
      </c>
      <c r="I74" s="102" t="s">
        <v>1011</v>
      </c>
      <c r="J74" s="102" t="s">
        <v>356</v>
      </c>
      <c r="K74" s="102" t="s">
        <v>382</v>
      </c>
      <c r="L74" s="102" t="s">
        <v>1096</v>
      </c>
      <c r="M74" s="102" t="s">
        <v>388</v>
      </c>
      <c r="N74" s="102" t="s">
        <v>43</v>
      </c>
      <c r="O74" s="102" t="s">
        <v>386</v>
      </c>
      <c r="P74" s="102" t="s">
        <v>581</v>
      </c>
      <c r="Q74" s="102" t="s">
        <v>1007</v>
      </c>
      <c r="R74" s="102" t="s">
        <v>53</v>
      </c>
      <c r="T74" s="102" t="s">
        <v>1005</v>
      </c>
      <c r="U74" s="102" t="s">
        <v>1097</v>
      </c>
      <c r="V74" s="81" t="str">
        <f t="shared" si="11"/>
        <v>CL/DBZ2/1/MV2черный</v>
      </c>
      <c r="W74" s="81" t="str">
        <f t="shared" si="8"/>
        <v>CL/DBZ2/1/MV2</v>
      </c>
      <c r="X74" s="81" t="str">
        <f t="shared" si="12"/>
        <v>Dragon Ball Majin Vegeta</v>
      </c>
      <c r="AC74" s="60">
        <f t="shared" si="13"/>
        <v>88</v>
      </c>
      <c r="AD74" s="49">
        <f t="shared" si="14"/>
        <v>73</v>
      </c>
      <c r="AE74" s="60">
        <f t="shared" si="15"/>
        <v>88073</v>
      </c>
    </row>
    <row r="75" spans="1:31">
      <c r="A75" s="81" t="str">
        <f t="shared" si="9"/>
        <v>CL/DBZ2/1/MV3black</v>
      </c>
      <c r="B75" s="81" t="str">
        <f t="shared" si="10"/>
        <v>88-074-09</v>
      </c>
      <c r="C75" s="102" t="s">
        <v>1238</v>
      </c>
      <c r="D75" s="102" t="s">
        <v>1239</v>
      </c>
      <c r="E75" s="102" t="s">
        <v>1001</v>
      </c>
      <c r="F75" s="103">
        <v>0</v>
      </c>
      <c r="G75" s="103" t="s">
        <v>1240</v>
      </c>
      <c r="H75" s="102" t="s">
        <v>298</v>
      </c>
      <c r="I75" s="102" t="s">
        <v>1033</v>
      </c>
      <c r="J75" s="102" t="s">
        <v>327</v>
      </c>
      <c r="K75" s="102" t="s">
        <v>382</v>
      </c>
      <c r="L75" s="102" t="s">
        <v>1096</v>
      </c>
      <c r="M75" s="102" t="s">
        <v>388</v>
      </c>
      <c r="N75" s="102" t="s">
        <v>43</v>
      </c>
      <c r="O75" s="102" t="s">
        <v>386</v>
      </c>
      <c r="P75" s="102" t="s">
        <v>581</v>
      </c>
      <c r="Q75" s="102" t="s">
        <v>1007</v>
      </c>
      <c r="R75" s="102" t="s">
        <v>53</v>
      </c>
      <c r="T75" s="102" t="s">
        <v>1005</v>
      </c>
      <c r="U75" s="102" t="s">
        <v>1097</v>
      </c>
      <c r="V75" s="81" t="str">
        <f t="shared" si="11"/>
        <v>CL/DBZ2/1/MV3черный / желтый</v>
      </c>
      <c r="W75" s="81" t="str">
        <f t="shared" si="8"/>
        <v>CL/DBZ2/1/MV3</v>
      </c>
      <c r="X75" s="81" t="str">
        <f t="shared" si="12"/>
        <v>Dragon Ball Majin Vegeta</v>
      </c>
      <c r="AC75" s="60">
        <f t="shared" si="13"/>
        <v>88</v>
      </c>
      <c r="AD75" s="49">
        <f t="shared" si="14"/>
        <v>74</v>
      </c>
      <c r="AE75" s="60">
        <f t="shared" si="15"/>
        <v>88074</v>
      </c>
    </row>
    <row r="76" spans="1:31">
      <c r="A76" s="81" t="str">
        <f t="shared" si="9"/>
        <v>CL/DBZ2/1/MV4white</v>
      </c>
      <c r="B76" s="81" t="str">
        <f t="shared" si="10"/>
        <v>88-075-48</v>
      </c>
      <c r="C76" s="102" t="s">
        <v>1241</v>
      </c>
      <c r="D76" s="102" t="s">
        <v>1242</v>
      </c>
      <c r="E76" s="102" t="s">
        <v>1001</v>
      </c>
      <c r="F76" s="103">
        <v>0</v>
      </c>
      <c r="G76" s="103" t="s">
        <v>1243</v>
      </c>
      <c r="H76" s="102" t="s">
        <v>119</v>
      </c>
      <c r="I76" s="102" t="s">
        <v>1011</v>
      </c>
      <c r="J76" s="102" t="s">
        <v>356</v>
      </c>
      <c r="K76" s="102" t="s">
        <v>382</v>
      </c>
      <c r="L76" s="102" t="s">
        <v>1096</v>
      </c>
      <c r="M76" s="102" t="s">
        <v>388</v>
      </c>
      <c r="N76" s="102" t="s">
        <v>43</v>
      </c>
      <c r="O76" s="102" t="s">
        <v>386</v>
      </c>
      <c r="P76" s="102" t="s">
        <v>581</v>
      </c>
      <c r="Q76" s="102" t="s">
        <v>998</v>
      </c>
      <c r="R76" s="102" t="s">
        <v>57</v>
      </c>
      <c r="T76" s="102" t="s">
        <v>1005</v>
      </c>
      <c r="U76" s="102" t="s">
        <v>1097</v>
      </c>
      <c r="V76" s="81" t="str">
        <f t="shared" si="11"/>
        <v>CL/DBZ2/1/MV4белый / черный</v>
      </c>
      <c r="W76" s="81" t="str">
        <f t="shared" si="8"/>
        <v>CL/DBZ2/1/MV4</v>
      </c>
      <c r="X76" s="81" t="str">
        <f t="shared" si="12"/>
        <v>Dragon Ball Majin Vegeta</v>
      </c>
      <c r="AC76" s="60">
        <f t="shared" si="13"/>
        <v>88</v>
      </c>
      <c r="AD76" s="49">
        <f t="shared" si="14"/>
        <v>75</v>
      </c>
      <c r="AE76" s="60">
        <f t="shared" si="15"/>
        <v>88075</v>
      </c>
    </row>
    <row r="77" spans="1:31">
      <c r="A77" s="81" t="str">
        <f t="shared" si="9"/>
        <v>CL/DBZ2/1/PIC1green</v>
      </c>
      <c r="B77" s="81" t="str">
        <f t="shared" si="10"/>
        <v>88-076-11</v>
      </c>
      <c r="C77" s="102" t="s">
        <v>1244</v>
      </c>
      <c r="D77" s="102" t="s">
        <v>1245</v>
      </c>
      <c r="E77" s="102" t="s">
        <v>1001</v>
      </c>
      <c r="F77" s="103">
        <v>0</v>
      </c>
      <c r="G77" s="103" t="s">
        <v>1246</v>
      </c>
      <c r="H77" s="102" t="s">
        <v>60</v>
      </c>
      <c r="I77" s="102" t="s">
        <v>1011</v>
      </c>
      <c r="J77" s="102" t="s">
        <v>356</v>
      </c>
      <c r="K77" s="102" t="s">
        <v>382</v>
      </c>
      <c r="L77" s="102" t="s">
        <v>1096</v>
      </c>
      <c r="M77" s="102" t="s">
        <v>388</v>
      </c>
      <c r="N77" s="102" t="s">
        <v>43</v>
      </c>
      <c r="O77" s="102" t="s">
        <v>386</v>
      </c>
      <c r="P77" s="102" t="s">
        <v>581</v>
      </c>
      <c r="Q77" s="102" t="s">
        <v>1247</v>
      </c>
      <c r="R77" s="102" t="s">
        <v>60</v>
      </c>
      <c r="T77" s="102" t="s">
        <v>1005</v>
      </c>
      <c r="U77" s="102" t="s">
        <v>1097</v>
      </c>
      <c r="V77" s="81" t="str">
        <f t="shared" si="11"/>
        <v>CL/DBZ2/1/PIC1зеленый</v>
      </c>
      <c r="W77" s="81" t="str">
        <f t="shared" si="8"/>
        <v>CL/DBZ2/1/PIC1</v>
      </c>
      <c r="X77" s="81" t="str">
        <f t="shared" si="12"/>
        <v>Dragon Ball Piccolo</v>
      </c>
      <c r="AC77" s="60">
        <f t="shared" si="13"/>
        <v>88</v>
      </c>
      <c r="AD77" s="49">
        <f t="shared" si="14"/>
        <v>76</v>
      </c>
      <c r="AE77" s="60">
        <f t="shared" si="15"/>
        <v>88076</v>
      </c>
    </row>
    <row r="78" spans="1:31">
      <c r="A78" s="81" t="str">
        <f t="shared" si="9"/>
        <v>CL/DBZ2/1/TRK1blue</v>
      </c>
      <c r="B78" s="81" t="str">
        <f t="shared" si="10"/>
        <v>88-077-26</v>
      </c>
      <c r="C78" s="102" t="s">
        <v>1248</v>
      </c>
      <c r="D78" s="102" t="s">
        <v>1249</v>
      </c>
      <c r="E78" s="102" t="s">
        <v>1001</v>
      </c>
      <c r="F78" s="103">
        <v>0</v>
      </c>
      <c r="G78" s="103" t="s">
        <v>1250</v>
      </c>
      <c r="H78" s="102" t="s">
        <v>235</v>
      </c>
      <c r="I78" s="102" t="s">
        <v>1011</v>
      </c>
      <c r="J78" s="102" t="s">
        <v>356</v>
      </c>
      <c r="K78" s="102" t="s">
        <v>382</v>
      </c>
      <c r="L78" s="102" t="s">
        <v>1096</v>
      </c>
      <c r="M78" s="102" t="s">
        <v>388</v>
      </c>
      <c r="N78" s="102" t="s">
        <v>43</v>
      </c>
      <c r="O78" s="102" t="s">
        <v>386</v>
      </c>
      <c r="P78" s="102" t="s">
        <v>581</v>
      </c>
      <c r="Q78" s="102" t="s">
        <v>1026</v>
      </c>
      <c r="R78" s="102" t="s">
        <v>71</v>
      </c>
      <c r="T78" s="102" t="s">
        <v>1005</v>
      </c>
      <c r="U78" s="102" t="s">
        <v>1097</v>
      </c>
      <c r="V78" s="81" t="str">
        <f t="shared" si="11"/>
        <v>CL/DBZ2/1/TRK1серо-синий</v>
      </c>
      <c r="W78" s="81" t="str">
        <f t="shared" si="8"/>
        <v>CL/DBZ2/1/TRK1</v>
      </c>
      <c r="X78" s="81" t="str">
        <f t="shared" si="12"/>
        <v>Dragon Ball Trunks</v>
      </c>
      <c r="AC78" s="60">
        <f t="shared" si="13"/>
        <v>88</v>
      </c>
      <c r="AD78" s="49">
        <f t="shared" si="14"/>
        <v>77</v>
      </c>
      <c r="AE78" s="60">
        <f t="shared" si="15"/>
        <v>88077</v>
      </c>
    </row>
    <row r="79" spans="1:31">
      <c r="A79" s="81" t="str">
        <f t="shared" si="9"/>
        <v>CL/DBZ2/1/TRK2white</v>
      </c>
      <c r="B79" s="81" t="str">
        <f t="shared" si="10"/>
        <v>88-078-48</v>
      </c>
      <c r="C79" s="102" t="s">
        <v>1251</v>
      </c>
      <c r="D79" s="102" t="s">
        <v>1252</v>
      </c>
      <c r="E79" s="102" t="s">
        <v>1001</v>
      </c>
      <c r="F79" s="103">
        <v>0</v>
      </c>
      <c r="G79" s="103" t="s">
        <v>1253</v>
      </c>
      <c r="H79" s="102" t="s">
        <v>119</v>
      </c>
      <c r="I79" s="102" t="s">
        <v>1011</v>
      </c>
      <c r="J79" s="102" t="s">
        <v>356</v>
      </c>
      <c r="K79" s="102" t="s">
        <v>382</v>
      </c>
      <c r="L79" s="102" t="s">
        <v>1096</v>
      </c>
      <c r="M79" s="102" t="s">
        <v>388</v>
      </c>
      <c r="N79" s="102" t="s">
        <v>43</v>
      </c>
      <c r="O79" s="102" t="s">
        <v>386</v>
      </c>
      <c r="P79" s="102" t="s">
        <v>581</v>
      </c>
      <c r="Q79" s="102" t="s">
        <v>998</v>
      </c>
      <c r="R79" s="102" t="s">
        <v>57</v>
      </c>
      <c r="T79" s="102" t="s">
        <v>1005</v>
      </c>
      <c r="U79" s="102" t="s">
        <v>1097</v>
      </c>
      <c r="V79" s="81" t="str">
        <f t="shared" si="11"/>
        <v>CL/DBZ2/1/TRK2белый / черный</v>
      </c>
      <c r="W79" s="81" t="str">
        <f t="shared" si="8"/>
        <v>CL/DBZ2/1/TRK2</v>
      </c>
      <c r="X79" s="81" t="str">
        <f t="shared" si="12"/>
        <v>Dragon Ball Trunks</v>
      </c>
      <c r="AC79" s="60">
        <f t="shared" si="13"/>
        <v>88</v>
      </c>
      <c r="AD79" s="49">
        <f t="shared" si="14"/>
        <v>78</v>
      </c>
      <c r="AE79" s="60">
        <f t="shared" si="15"/>
        <v>88078</v>
      </c>
    </row>
    <row r="80" spans="1:31">
      <c r="A80" s="81" t="str">
        <f t="shared" si="9"/>
        <v>CL/DBZ2/1/WHO2grey</v>
      </c>
      <c r="B80" s="81" t="str">
        <f t="shared" si="10"/>
        <v>88-079-08</v>
      </c>
      <c r="C80" s="102" t="s">
        <v>1254</v>
      </c>
      <c r="D80" s="102" t="s">
        <v>1255</v>
      </c>
      <c r="E80" s="102" t="s">
        <v>1001</v>
      </c>
      <c r="F80" s="103">
        <v>0</v>
      </c>
      <c r="G80" s="103" t="s">
        <v>1256</v>
      </c>
      <c r="H80" s="102" t="s">
        <v>83</v>
      </c>
      <c r="I80" s="102" t="s">
        <v>1011</v>
      </c>
      <c r="J80" s="102" t="s">
        <v>356</v>
      </c>
      <c r="K80" s="102" t="s">
        <v>382</v>
      </c>
      <c r="L80" s="102" t="s">
        <v>1096</v>
      </c>
      <c r="M80" s="102" t="s">
        <v>388</v>
      </c>
      <c r="N80" s="102" t="s">
        <v>43</v>
      </c>
      <c r="O80" s="102" t="s">
        <v>386</v>
      </c>
      <c r="P80" s="102" t="s">
        <v>581</v>
      </c>
      <c r="Q80" s="102" t="s">
        <v>1012</v>
      </c>
      <c r="R80" s="102" t="s">
        <v>83</v>
      </c>
      <c r="T80" s="102" t="s">
        <v>1005</v>
      </c>
      <c r="U80" s="102" t="s">
        <v>1097</v>
      </c>
      <c r="V80" s="81" t="str">
        <f t="shared" si="11"/>
        <v>CL/DBZ2/1/WHO2серый</v>
      </c>
      <c r="W80" s="81" t="str">
        <f t="shared" si="8"/>
        <v>CL/DBZ2/1/WHO2</v>
      </c>
      <c r="X80" s="81" t="str">
        <f t="shared" si="12"/>
        <v>Dragon Ball Gohan vs Majin Buu</v>
      </c>
      <c r="AC80" s="60">
        <f t="shared" si="13"/>
        <v>88</v>
      </c>
      <c r="AD80" s="49">
        <f t="shared" si="14"/>
        <v>79</v>
      </c>
      <c r="AE80" s="60">
        <f t="shared" si="15"/>
        <v>88079</v>
      </c>
    </row>
    <row r="81" spans="1:31">
      <c r="A81" s="81" t="str">
        <f t="shared" si="9"/>
        <v>CL/DBZ2/3/MV1navy</v>
      </c>
      <c r="B81" s="81" t="str">
        <f t="shared" si="10"/>
        <v>88-080-16</v>
      </c>
      <c r="C81" s="102" t="s">
        <v>1257</v>
      </c>
      <c r="D81" s="102" t="s">
        <v>1258</v>
      </c>
      <c r="E81" s="102" t="s">
        <v>1001</v>
      </c>
      <c r="F81" s="103">
        <v>0</v>
      </c>
      <c r="G81" s="103" t="s">
        <v>1259</v>
      </c>
      <c r="H81" s="102" t="s">
        <v>594</v>
      </c>
      <c r="I81" s="102" t="s">
        <v>1011</v>
      </c>
      <c r="J81" s="102" t="s">
        <v>356</v>
      </c>
      <c r="K81" s="102" t="s">
        <v>391</v>
      </c>
      <c r="L81" s="102" t="s">
        <v>1096</v>
      </c>
      <c r="M81" s="102" t="s">
        <v>388</v>
      </c>
      <c r="N81" s="102" t="s">
        <v>43</v>
      </c>
      <c r="O81" s="102" t="s">
        <v>386</v>
      </c>
      <c r="P81" s="102" t="s">
        <v>581</v>
      </c>
      <c r="Q81" s="102" t="s">
        <v>1086</v>
      </c>
      <c r="R81" s="102" t="s">
        <v>71</v>
      </c>
      <c r="T81" s="102" t="s">
        <v>1005</v>
      </c>
      <c r="U81" s="102" t="s">
        <v>1097</v>
      </c>
      <c r="V81" s="81" t="str">
        <f t="shared" si="11"/>
        <v>CL/DBZ2/3/MV1темно-синий / рыжий</v>
      </c>
      <c r="W81" s="81" t="str">
        <f t="shared" si="8"/>
        <v>CL/DBZ2/3/MV1</v>
      </c>
      <c r="X81" s="81" t="str">
        <f t="shared" si="12"/>
        <v>Junior Dragon Ball Majin Vegeta</v>
      </c>
      <c r="AC81" s="60">
        <f t="shared" si="13"/>
        <v>88</v>
      </c>
      <c r="AD81" s="49">
        <f t="shared" si="14"/>
        <v>80</v>
      </c>
      <c r="AE81" s="60">
        <f t="shared" si="15"/>
        <v>88080</v>
      </c>
    </row>
    <row r="82" spans="1:31">
      <c r="A82" s="81" t="str">
        <f t="shared" si="9"/>
        <v>CL/DBZ2/1/KAM9black</v>
      </c>
      <c r="B82" s="81" t="str">
        <f t="shared" si="10"/>
        <v>88-081-09</v>
      </c>
      <c r="C82" s="102" t="s">
        <v>1260</v>
      </c>
      <c r="D82" s="102" t="s">
        <v>1261</v>
      </c>
      <c r="E82" s="102" t="s">
        <v>1001</v>
      </c>
      <c r="F82" s="103">
        <v>0</v>
      </c>
      <c r="G82" s="103" t="s">
        <v>1262</v>
      </c>
      <c r="H82" s="102" t="s">
        <v>53</v>
      </c>
      <c r="I82" s="102" t="s">
        <v>1011</v>
      </c>
      <c r="J82" s="102" t="s">
        <v>356</v>
      </c>
      <c r="K82" s="102" t="s">
        <v>382</v>
      </c>
      <c r="L82" s="102" t="s">
        <v>1096</v>
      </c>
      <c r="M82" s="102" t="s">
        <v>388</v>
      </c>
      <c r="N82" s="102" t="s">
        <v>43</v>
      </c>
      <c r="O82" s="102" t="s">
        <v>386</v>
      </c>
      <c r="P82" s="102" t="s">
        <v>581</v>
      </c>
      <c r="Q82" s="102" t="s">
        <v>1007</v>
      </c>
      <c r="R82" s="102" t="s">
        <v>53</v>
      </c>
      <c r="T82" s="102" t="s">
        <v>1005</v>
      </c>
      <c r="U82" s="102" t="s">
        <v>1097</v>
      </c>
      <c r="V82" s="81" t="str">
        <f t="shared" si="11"/>
        <v>CL/DBZ2/1/KAM9черный</v>
      </c>
      <c r="W82" s="81" t="str">
        <f t="shared" si="8"/>
        <v>CL/DBZ2/1/KAM9</v>
      </c>
      <c r="X82" s="81" t="str">
        <f t="shared" si="12"/>
        <v>Dragon Ball Kame</v>
      </c>
      <c r="AC82" s="60">
        <f t="shared" si="13"/>
        <v>88</v>
      </c>
      <c r="AD82" s="49">
        <f t="shared" si="14"/>
        <v>81</v>
      </c>
      <c r="AE82" s="60">
        <f t="shared" si="15"/>
        <v>88081</v>
      </c>
    </row>
    <row r="83" spans="1:31">
      <c r="A83" s="81" t="str">
        <f t="shared" si="9"/>
        <v>CL/DBZ3/1/BIG3black</v>
      </c>
      <c r="B83" s="81" t="str">
        <f t="shared" si="10"/>
        <v>88-082-40</v>
      </c>
      <c r="C83" s="102" t="s">
        <v>1263</v>
      </c>
      <c r="D83" s="102" t="s">
        <v>1264</v>
      </c>
      <c r="E83" s="102" t="s">
        <v>1001</v>
      </c>
      <c r="F83" s="103">
        <v>0</v>
      </c>
      <c r="G83" s="103" t="s">
        <v>1265</v>
      </c>
      <c r="H83" s="102" t="s">
        <v>307</v>
      </c>
      <c r="I83" s="102" t="s">
        <v>1011</v>
      </c>
      <c r="J83" s="102" t="s">
        <v>356</v>
      </c>
      <c r="K83" s="102" t="s">
        <v>382</v>
      </c>
      <c r="L83" s="102" t="s">
        <v>1096</v>
      </c>
      <c r="M83" s="102" t="s">
        <v>388</v>
      </c>
      <c r="N83" s="102" t="s">
        <v>43</v>
      </c>
      <c r="O83" s="102" t="s">
        <v>386</v>
      </c>
      <c r="P83" s="102" t="s">
        <v>581</v>
      </c>
      <c r="Q83" s="102" t="s">
        <v>1007</v>
      </c>
      <c r="R83" s="102" t="s">
        <v>53</v>
      </c>
      <c r="T83" s="102" t="s">
        <v>1005</v>
      </c>
      <c r="U83" s="102" t="s">
        <v>1097</v>
      </c>
      <c r="V83" s="81" t="str">
        <f t="shared" si="11"/>
        <v>CL/DBZ3/1/BIG3черный / розовый</v>
      </c>
      <c r="W83" s="81" t="str">
        <f t="shared" si="8"/>
        <v>CL/DBZ3/1/BIG3</v>
      </c>
      <c r="X83" s="81" t="str">
        <f t="shared" si="12"/>
        <v>Dragon Ball Majin Buu</v>
      </c>
      <c r="AC83" s="60">
        <f t="shared" si="13"/>
        <v>88</v>
      </c>
      <c r="AD83" s="49">
        <f t="shared" si="14"/>
        <v>82</v>
      </c>
      <c r="AE83" s="60">
        <f t="shared" si="15"/>
        <v>88082</v>
      </c>
    </row>
    <row r="84" spans="1:31">
      <c r="A84" s="81" t="str">
        <f t="shared" si="9"/>
        <v>CL/DBZ3/1/CRI1black</v>
      </c>
      <c r="B84" s="81" t="str">
        <f t="shared" si="10"/>
        <v>88-083-09</v>
      </c>
      <c r="C84" s="102" t="s">
        <v>1266</v>
      </c>
      <c r="D84" s="102" t="s">
        <v>1267</v>
      </c>
      <c r="E84" s="102" t="s">
        <v>1001</v>
      </c>
      <c r="F84" s="103">
        <v>0</v>
      </c>
      <c r="G84" s="103" t="s">
        <v>1268</v>
      </c>
      <c r="H84" s="102" t="s">
        <v>53</v>
      </c>
      <c r="I84" s="102" t="s">
        <v>1011</v>
      </c>
      <c r="J84" s="102" t="s">
        <v>356</v>
      </c>
      <c r="K84" s="102" t="s">
        <v>382</v>
      </c>
      <c r="L84" s="102" t="s">
        <v>1096</v>
      </c>
      <c r="M84" s="102" t="s">
        <v>388</v>
      </c>
      <c r="N84" s="102" t="s">
        <v>43</v>
      </c>
      <c r="O84" s="102" t="s">
        <v>386</v>
      </c>
      <c r="P84" s="102" t="s">
        <v>581</v>
      </c>
      <c r="Q84" s="102" t="s">
        <v>1007</v>
      </c>
      <c r="R84" s="102" t="s">
        <v>53</v>
      </c>
      <c r="T84" s="102" t="s">
        <v>1005</v>
      </c>
      <c r="U84" s="102" t="s">
        <v>1097</v>
      </c>
      <c r="V84" s="81" t="str">
        <f t="shared" si="11"/>
        <v>CL/DBZ3/1/CRI1черный</v>
      </c>
      <c r="W84" s="81" t="str">
        <f t="shared" si="8"/>
        <v>CL/DBZ3/1/CRI1</v>
      </c>
      <c r="X84" s="81" t="str">
        <f t="shared" si="12"/>
        <v>Dragon Ball Four Star Ball</v>
      </c>
      <c r="AC84" s="60">
        <f t="shared" si="13"/>
        <v>88</v>
      </c>
      <c r="AD84" s="49">
        <f t="shared" si="14"/>
        <v>83</v>
      </c>
      <c r="AE84" s="60">
        <f t="shared" si="15"/>
        <v>88083</v>
      </c>
    </row>
    <row r="85" spans="1:31">
      <c r="A85" s="81" t="str">
        <f t="shared" si="9"/>
        <v>CL/DBZ3/1/FRI1black</v>
      </c>
      <c r="B85" s="81" t="str">
        <f t="shared" si="10"/>
        <v>88-084-78</v>
      </c>
      <c r="C85" s="102" t="s">
        <v>1269</v>
      </c>
      <c r="D85" s="102" t="s">
        <v>1270</v>
      </c>
      <c r="E85" s="102" t="s">
        <v>1001</v>
      </c>
      <c r="F85" s="103">
        <v>0</v>
      </c>
      <c r="G85" s="103" t="s">
        <v>1271</v>
      </c>
      <c r="H85" s="102" t="s">
        <v>309</v>
      </c>
      <c r="I85" s="102" t="s">
        <v>1011</v>
      </c>
      <c r="J85" s="102" t="s">
        <v>356</v>
      </c>
      <c r="K85" s="102" t="s">
        <v>382</v>
      </c>
      <c r="L85" s="102" t="s">
        <v>1096</v>
      </c>
      <c r="M85" s="102" t="s">
        <v>388</v>
      </c>
      <c r="N85" s="102" t="s">
        <v>43</v>
      </c>
      <c r="O85" s="102" t="s">
        <v>386</v>
      </c>
      <c r="P85" s="102" t="s">
        <v>581</v>
      </c>
      <c r="Q85" s="102" t="s">
        <v>1007</v>
      </c>
      <c r="R85" s="102" t="s">
        <v>53</v>
      </c>
      <c r="T85" s="102" t="s">
        <v>1005</v>
      </c>
      <c r="U85" s="102" t="s">
        <v>1097</v>
      </c>
      <c r="V85" s="81" t="str">
        <f t="shared" si="11"/>
        <v>CL/DBZ3/1/FRI1черный / синий</v>
      </c>
      <c r="W85" s="81" t="str">
        <f t="shared" si="8"/>
        <v>CL/DBZ3/1/FRI1</v>
      </c>
      <c r="X85" s="81" t="str">
        <f t="shared" si="12"/>
        <v>Dragon Ball Frieza</v>
      </c>
      <c r="AC85" s="60">
        <f t="shared" si="13"/>
        <v>88</v>
      </c>
      <c r="AD85" s="49">
        <f t="shared" si="14"/>
        <v>84</v>
      </c>
      <c r="AE85" s="60">
        <f t="shared" si="15"/>
        <v>88084</v>
      </c>
    </row>
    <row r="86" spans="1:31">
      <c r="A86" s="81" t="str">
        <f t="shared" si="9"/>
        <v>CL/DBZ3/1/KRIwhite</v>
      </c>
      <c r="B86" s="81" t="str">
        <f t="shared" si="10"/>
        <v>88-085-48</v>
      </c>
      <c r="C86" s="102" t="s">
        <v>1272</v>
      </c>
      <c r="D86" s="102" t="s">
        <v>1273</v>
      </c>
      <c r="E86" s="102" t="s">
        <v>1001</v>
      </c>
      <c r="F86" s="103">
        <v>0</v>
      </c>
      <c r="G86" s="103" t="s">
        <v>1274</v>
      </c>
      <c r="H86" s="102" t="s">
        <v>119</v>
      </c>
      <c r="I86" s="102" t="s">
        <v>1011</v>
      </c>
      <c r="J86" s="102" t="s">
        <v>356</v>
      </c>
      <c r="K86" s="102" t="s">
        <v>382</v>
      </c>
      <c r="L86" s="102" t="s">
        <v>1096</v>
      </c>
      <c r="M86" s="102" t="s">
        <v>388</v>
      </c>
      <c r="N86" s="102" t="s">
        <v>43</v>
      </c>
      <c r="O86" s="102" t="s">
        <v>386</v>
      </c>
      <c r="P86" s="102" t="s">
        <v>581</v>
      </c>
      <c r="Q86" s="102" t="s">
        <v>998</v>
      </c>
      <c r="R86" s="102" t="s">
        <v>57</v>
      </c>
      <c r="T86" s="102" t="s">
        <v>1005</v>
      </c>
      <c r="U86" s="102" t="s">
        <v>1097</v>
      </c>
      <c r="V86" s="81" t="str">
        <f t="shared" si="11"/>
        <v>CL/DBZ3/1/KRIбелый / черный</v>
      </c>
      <c r="W86" s="81" t="str">
        <f t="shared" si="8"/>
        <v>CL/DBZ3/1/KRI</v>
      </c>
      <c r="X86" s="81" t="str">
        <f t="shared" si="12"/>
        <v>Dragon Ball Krillin</v>
      </c>
      <c r="AC86" s="60">
        <f t="shared" si="13"/>
        <v>88</v>
      </c>
      <c r="AD86" s="49">
        <f t="shared" si="14"/>
        <v>85</v>
      </c>
      <c r="AE86" s="60">
        <f t="shared" si="15"/>
        <v>88085</v>
      </c>
    </row>
    <row r="87" spans="1:31">
      <c r="A87" s="81" t="str">
        <f t="shared" si="9"/>
        <v>CL/DBZ3/1/KRI3black</v>
      </c>
      <c r="B87" s="81" t="str">
        <f t="shared" si="10"/>
        <v>88-086-09</v>
      </c>
      <c r="C87" s="102" t="s">
        <v>1275</v>
      </c>
      <c r="D87" s="102" t="s">
        <v>1276</v>
      </c>
      <c r="E87" s="102" t="s">
        <v>1001</v>
      </c>
      <c r="F87" s="103">
        <v>0</v>
      </c>
      <c r="G87" s="103" t="s">
        <v>1277</v>
      </c>
      <c r="H87" s="102" t="s">
        <v>53</v>
      </c>
      <c r="I87" s="102" t="s">
        <v>1011</v>
      </c>
      <c r="J87" s="102" t="s">
        <v>356</v>
      </c>
      <c r="K87" s="102" t="s">
        <v>382</v>
      </c>
      <c r="L87" s="102" t="s">
        <v>1096</v>
      </c>
      <c r="M87" s="102" t="s">
        <v>388</v>
      </c>
      <c r="N87" s="102" t="s">
        <v>43</v>
      </c>
      <c r="O87" s="102" t="s">
        <v>386</v>
      </c>
      <c r="P87" s="102" t="s">
        <v>581</v>
      </c>
      <c r="Q87" s="102" t="s">
        <v>1007</v>
      </c>
      <c r="R87" s="102" t="s">
        <v>53</v>
      </c>
      <c r="T87" s="102" t="s">
        <v>1005</v>
      </c>
      <c r="U87" s="102" t="s">
        <v>1097</v>
      </c>
      <c r="V87" s="81" t="str">
        <f t="shared" si="11"/>
        <v>CL/DBZ3/1/KRI3черный</v>
      </c>
      <c r="W87" s="81" t="str">
        <f t="shared" si="8"/>
        <v>CL/DBZ3/1/KRI3</v>
      </c>
      <c r="X87" s="81" t="str">
        <f t="shared" si="12"/>
        <v>Dragon Ball Krillin</v>
      </c>
      <c r="AC87" s="60">
        <f t="shared" si="13"/>
        <v>88</v>
      </c>
      <c r="AD87" s="49">
        <f t="shared" si="14"/>
        <v>86</v>
      </c>
      <c r="AE87" s="60">
        <f t="shared" si="15"/>
        <v>88086</v>
      </c>
    </row>
    <row r="88" spans="1:31">
      <c r="A88" s="81" t="str">
        <f t="shared" si="9"/>
        <v>CL/DBZ3/1/KRI4black</v>
      </c>
      <c r="B88" s="81" t="str">
        <f t="shared" si="10"/>
        <v>88-087-09</v>
      </c>
      <c r="C88" s="102" t="s">
        <v>1278</v>
      </c>
      <c r="D88" s="102" t="s">
        <v>1279</v>
      </c>
      <c r="E88" s="102" t="s">
        <v>1001</v>
      </c>
      <c r="F88" s="103">
        <v>0</v>
      </c>
      <c r="G88" s="103" t="s">
        <v>1280</v>
      </c>
      <c r="H88" s="102" t="s">
        <v>591</v>
      </c>
      <c r="I88" s="102" t="s">
        <v>1011</v>
      </c>
      <c r="J88" s="102" t="s">
        <v>356</v>
      </c>
      <c r="K88" s="102" t="s">
        <v>382</v>
      </c>
      <c r="L88" s="102" t="s">
        <v>1096</v>
      </c>
      <c r="M88" s="102" t="s">
        <v>388</v>
      </c>
      <c r="N88" s="102" t="s">
        <v>43</v>
      </c>
      <c r="O88" s="102" t="s">
        <v>386</v>
      </c>
      <c r="P88" s="102" t="s">
        <v>581</v>
      </c>
      <c r="Q88" s="102" t="s">
        <v>1007</v>
      </c>
      <c r="R88" s="102" t="s">
        <v>53</v>
      </c>
      <c r="T88" s="102" t="s">
        <v>1005</v>
      </c>
      <c r="U88" s="102" t="s">
        <v>1097</v>
      </c>
      <c r="V88" s="81" t="str">
        <f t="shared" si="11"/>
        <v>CL/DBZ3/1/KRI4черный / рыжий</v>
      </c>
      <c r="W88" s="81" t="str">
        <f t="shared" si="8"/>
        <v>CL/DBZ3/1/KRI4</v>
      </c>
      <c r="X88" s="81" t="str">
        <f t="shared" si="12"/>
        <v>Dragon Ball Krillin</v>
      </c>
      <c r="AC88" s="60">
        <f t="shared" si="13"/>
        <v>88</v>
      </c>
      <c r="AD88" s="49">
        <f t="shared" si="14"/>
        <v>87</v>
      </c>
      <c r="AE88" s="60">
        <f t="shared" si="15"/>
        <v>88087</v>
      </c>
    </row>
    <row r="89" spans="1:31">
      <c r="A89" s="81" t="str">
        <f t="shared" si="9"/>
        <v>CL/DBZ3/1/NAM2khaki</v>
      </c>
      <c r="B89" s="81" t="str">
        <f t="shared" si="10"/>
        <v>88-088-14</v>
      </c>
      <c r="C89" s="102" t="s">
        <v>1281</v>
      </c>
      <c r="D89" s="102" t="s">
        <v>1282</v>
      </c>
      <c r="E89" s="102" t="s">
        <v>1001</v>
      </c>
      <c r="F89" s="103">
        <v>0</v>
      </c>
      <c r="G89" s="103" t="s">
        <v>1283</v>
      </c>
      <c r="H89" s="102" t="s">
        <v>86</v>
      </c>
      <c r="I89" s="102" t="s">
        <v>1011</v>
      </c>
      <c r="J89" s="102" t="s">
        <v>356</v>
      </c>
      <c r="K89" s="102" t="s">
        <v>382</v>
      </c>
      <c r="L89" s="102" t="s">
        <v>1096</v>
      </c>
      <c r="M89" s="102" t="s">
        <v>388</v>
      </c>
      <c r="N89" s="102" t="s">
        <v>43</v>
      </c>
      <c r="O89" s="102" t="s">
        <v>386</v>
      </c>
      <c r="P89" s="102" t="s">
        <v>581</v>
      </c>
      <c r="Q89" s="102" t="s">
        <v>1016</v>
      </c>
      <c r="R89" s="102" t="s">
        <v>86</v>
      </c>
      <c r="T89" s="102" t="s">
        <v>1005</v>
      </c>
      <c r="U89" s="102" t="s">
        <v>1097</v>
      </c>
      <c r="V89" s="81" t="str">
        <f t="shared" si="11"/>
        <v>CL/DBZ3/1/NAM2коричневый</v>
      </c>
      <c r="W89" s="81" t="str">
        <f t="shared" si="8"/>
        <v>CL/DBZ3/1/NAM2</v>
      </c>
      <c r="X89" s="81" t="str">
        <f t="shared" si="12"/>
        <v>Dragon Ball Goku and Frieza Clash</v>
      </c>
      <c r="AC89" s="60">
        <f t="shared" si="13"/>
        <v>88</v>
      </c>
      <c r="AD89" s="49">
        <f t="shared" si="14"/>
        <v>88</v>
      </c>
      <c r="AE89" s="60">
        <f t="shared" si="15"/>
        <v>88088</v>
      </c>
    </row>
    <row r="90" spans="1:31">
      <c r="A90" s="81" t="str">
        <f t="shared" si="9"/>
        <v>CL/DBZ3/1/NAM3black</v>
      </c>
      <c r="B90" s="81" t="str">
        <f t="shared" si="10"/>
        <v>88-089-09</v>
      </c>
      <c r="C90" s="102" t="s">
        <v>1284</v>
      </c>
      <c r="D90" s="102" t="s">
        <v>1285</v>
      </c>
      <c r="E90" s="102" t="s">
        <v>1001</v>
      </c>
      <c r="F90" s="103">
        <v>0</v>
      </c>
      <c r="G90" s="103" t="s">
        <v>1286</v>
      </c>
      <c r="H90" s="102" t="s">
        <v>53</v>
      </c>
      <c r="I90" s="102" t="s">
        <v>1011</v>
      </c>
      <c r="J90" s="102" t="s">
        <v>356</v>
      </c>
      <c r="K90" s="102" t="s">
        <v>382</v>
      </c>
      <c r="L90" s="102" t="s">
        <v>1096</v>
      </c>
      <c r="M90" s="102" t="s">
        <v>388</v>
      </c>
      <c r="N90" s="102" t="s">
        <v>43</v>
      </c>
      <c r="O90" s="102" t="s">
        <v>386</v>
      </c>
      <c r="P90" s="102" t="s">
        <v>581</v>
      </c>
      <c r="Q90" s="102" t="s">
        <v>1007</v>
      </c>
      <c r="R90" s="102" t="s">
        <v>53</v>
      </c>
      <c r="T90" s="102" t="s">
        <v>1005</v>
      </c>
      <c r="U90" s="102" t="s">
        <v>1097</v>
      </c>
      <c r="V90" s="81" t="str">
        <f t="shared" si="11"/>
        <v>CL/DBZ3/1/NAM3черный</v>
      </c>
      <c r="W90" s="81" t="str">
        <f t="shared" si="8"/>
        <v>CL/DBZ3/1/NAM3</v>
      </c>
      <c r="X90" s="81" t="str">
        <f t="shared" si="12"/>
        <v>Dragon Ball Goku and Frieza Clash</v>
      </c>
      <c r="AC90" s="60">
        <f t="shared" si="13"/>
        <v>88</v>
      </c>
      <c r="AD90" s="49">
        <f t="shared" si="14"/>
        <v>89</v>
      </c>
      <c r="AE90" s="60">
        <f t="shared" si="15"/>
        <v>88089</v>
      </c>
    </row>
    <row r="91" spans="1:31">
      <c r="A91" s="81" t="str">
        <f t="shared" si="9"/>
        <v>CL/DBZ3/1/SHENgreen</v>
      </c>
      <c r="B91" s="81" t="str">
        <f t="shared" si="10"/>
        <v>88-090-07</v>
      </c>
      <c r="C91" s="102" t="s">
        <v>1287</v>
      </c>
      <c r="D91" s="102" t="s">
        <v>1288</v>
      </c>
      <c r="E91" s="102" t="s">
        <v>1001</v>
      </c>
      <c r="F91" s="103">
        <v>0</v>
      </c>
      <c r="G91" s="103" t="s">
        <v>1289</v>
      </c>
      <c r="H91" s="102" t="s">
        <v>269</v>
      </c>
      <c r="I91" s="102" t="s">
        <v>1011</v>
      </c>
      <c r="J91" s="102" t="s">
        <v>356</v>
      </c>
      <c r="K91" s="102" t="s">
        <v>382</v>
      </c>
      <c r="L91" s="102" t="s">
        <v>1096</v>
      </c>
      <c r="M91" s="102" t="s">
        <v>388</v>
      </c>
      <c r="N91" s="102" t="s">
        <v>43</v>
      </c>
      <c r="O91" s="102" t="s">
        <v>386</v>
      </c>
      <c r="P91" s="102" t="s">
        <v>581</v>
      </c>
      <c r="Q91" s="102" t="s">
        <v>1247</v>
      </c>
      <c r="R91" s="102" t="s">
        <v>60</v>
      </c>
      <c r="T91" s="102" t="s">
        <v>1005</v>
      </c>
      <c r="U91" s="102" t="s">
        <v>1097</v>
      </c>
      <c r="V91" s="81" t="str">
        <f t="shared" si="11"/>
        <v>CL/DBZ3/1/SHENтемно-зеленый</v>
      </c>
      <c r="W91" s="81" t="str">
        <f t="shared" si="8"/>
        <v>CL/DBZ3/1/SHEN</v>
      </c>
      <c r="X91" s="81" t="str">
        <f t="shared" si="12"/>
        <v>Dragon Ball Shenron</v>
      </c>
      <c r="AC91" s="60">
        <f t="shared" si="13"/>
        <v>88</v>
      </c>
      <c r="AD91" s="49">
        <f t="shared" si="14"/>
        <v>90</v>
      </c>
      <c r="AE91" s="60">
        <f t="shared" si="15"/>
        <v>88090</v>
      </c>
    </row>
    <row r="92" spans="1:31">
      <c r="A92" s="81" t="str">
        <f t="shared" si="9"/>
        <v>CL/DBZ3/1/SHEN2white</v>
      </c>
      <c r="B92" s="81" t="str">
        <f t="shared" si="10"/>
        <v>88-091-48</v>
      </c>
      <c r="C92" s="102" t="s">
        <v>1290</v>
      </c>
      <c r="D92" s="102" t="s">
        <v>1291</v>
      </c>
      <c r="E92" s="102" t="s">
        <v>1001</v>
      </c>
      <c r="F92" s="103">
        <v>0</v>
      </c>
      <c r="G92" s="102" t="s">
        <v>1292</v>
      </c>
      <c r="H92" s="102" t="s">
        <v>119</v>
      </c>
      <c r="I92" s="102" t="s">
        <v>1011</v>
      </c>
      <c r="J92" s="102" t="s">
        <v>356</v>
      </c>
      <c r="K92" s="102" t="s">
        <v>382</v>
      </c>
      <c r="L92" s="102" t="s">
        <v>1096</v>
      </c>
      <c r="M92" s="102" t="s">
        <v>388</v>
      </c>
      <c r="N92" s="102" t="s">
        <v>43</v>
      </c>
      <c r="O92" s="102" t="s">
        <v>386</v>
      </c>
      <c r="P92" s="102" t="s">
        <v>581</v>
      </c>
      <c r="Q92" s="102" t="s">
        <v>998</v>
      </c>
      <c r="R92" s="102" t="s">
        <v>57</v>
      </c>
      <c r="T92" s="102" t="s">
        <v>1005</v>
      </c>
      <c r="U92" s="102" t="s">
        <v>1097</v>
      </c>
      <c r="V92" s="81" t="str">
        <f t="shared" si="11"/>
        <v>CL/DBZ3/1/SHEN2белый / черный</v>
      </c>
      <c r="W92" s="81" t="str">
        <f t="shared" si="8"/>
        <v>CL/DBZ3/1/SHEN2</v>
      </c>
      <c r="X92" s="81" t="str">
        <f t="shared" si="12"/>
        <v>Dragon Ball Shenron</v>
      </c>
      <c r="AC92" s="60">
        <f t="shared" si="13"/>
        <v>88</v>
      </c>
      <c r="AD92" s="49">
        <f t="shared" si="14"/>
        <v>91</v>
      </c>
      <c r="AE92" s="60">
        <f t="shared" si="15"/>
        <v>88091</v>
      </c>
    </row>
    <row r="93" spans="1:31">
      <c r="A93" s="81" t="str">
        <f t="shared" si="9"/>
        <v>CL/DBZ3/1/SHEN3black</v>
      </c>
      <c r="B93" s="81" t="str">
        <f t="shared" si="10"/>
        <v>88-092-09</v>
      </c>
      <c r="C93" s="102" t="s">
        <v>1293</v>
      </c>
      <c r="D93" s="102" t="s">
        <v>1294</v>
      </c>
      <c r="E93" s="102" t="s">
        <v>1001</v>
      </c>
      <c r="F93" s="103">
        <v>0</v>
      </c>
      <c r="G93" s="102" t="s">
        <v>1295</v>
      </c>
      <c r="H93" s="102" t="s">
        <v>53</v>
      </c>
      <c r="I93" s="102" t="s">
        <v>1011</v>
      </c>
      <c r="J93" s="102" t="s">
        <v>356</v>
      </c>
      <c r="K93" s="102" t="s">
        <v>382</v>
      </c>
      <c r="L93" s="102" t="s">
        <v>1096</v>
      </c>
      <c r="M93" s="102" t="s">
        <v>388</v>
      </c>
      <c r="N93" s="102" t="s">
        <v>43</v>
      </c>
      <c r="O93" s="102" t="s">
        <v>386</v>
      </c>
      <c r="P93" s="102" t="s">
        <v>581</v>
      </c>
      <c r="Q93" s="102" t="s">
        <v>1007</v>
      </c>
      <c r="R93" s="102" t="s">
        <v>53</v>
      </c>
      <c r="T93" s="102" t="s">
        <v>1005</v>
      </c>
      <c r="U93" s="102" t="s">
        <v>1097</v>
      </c>
      <c r="V93" s="81" t="str">
        <f t="shared" si="11"/>
        <v>CL/DBZ3/1/SHEN3черный</v>
      </c>
      <c r="W93" s="81" t="str">
        <f t="shared" si="8"/>
        <v>CL/DBZ3/1/SHEN3</v>
      </c>
      <c r="X93" s="81" t="str">
        <f t="shared" si="12"/>
        <v>Dragon Ball Shenron</v>
      </c>
      <c r="AC93" s="60">
        <f t="shared" si="13"/>
        <v>88</v>
      </c>
      <c r="AD93" s="49">
        <f t="shared" si="14"/>
        <v>92</v>
      </c>
      <c r="AE93" s="60">
        <f t="shared" si="15"/>
        <v>88092</v>
      </c>
    </row>
    <row r="94" spans="1:31">
      <c r="A94" s="81" t="str">
        <f t="shared" si="9"/>
        <v>CL/DBZ3/1/VEG2white</v>
      </c>
      <c r="B94" s="81" t="str">
        <f t="shared" si="10"/>
        <v>88-093-38</v>
      </c>
      <c r="C94" s="102" t="s">
        <v>1296</v>
      </c>
      <c r="D94" s="102" t="s">
        <v>1297</v>
      </c>
      <c r="E94" s="102" t="s">
        <v>1001</v>
      </c>
      <c r="F94" s="103">
        <v>0</v>
      </c>
      <c r="G94" s="102" t="s">
        <v>1298</v>
      </c>
      <c r="H94" s="102" t="s">
        <v>116</v>
      </c>
      <c r="I94" s="102" t="s">
        <v>1011</v>
      </c>
      <c r="J94" s="102" t="s">
        <v>356</v>
      </c>
      <c r="K94" s="102" t="s">
        <v>382</v>
      </c>
      <c r="L94" s="102" t="s">
        <v>1096</v>
      </c>
      <c r="M94" s="102" t="s">
        <v>388</v>
      </c>
      <c r="N94" s="102" t="s">
        <v>43</v>
      </c>
      <c r="O94" s="102" t="s">
        <v>386</v>
      </c>
      <c r="P94" s="102" t="s">
        <v>581</v>
      </c>
      <c r="Q94" s="102" t="s">
        <v>998</v>
      </c>
      <c r="R94" s="102" t="s">
        <v>57</v>
      </c>
      <c r="T94" s="102" t="s">
        <v>1005</v>
      </c>
      <c r="U94" s="102" t="s">
        <v>1097</v>
      </c>
      <c r="V94" s="81" t="str">
        <f t="shared" si="11"/>
        <v>CL/DBZ3/1/VEG2белый / синий</v>
      </c>
      <c r="W94" s="81" t="str">
        <f t="shared" si="8"/>
        <v>CL/DBZ3/1/VEG2</v>
      </c>
      <c r="X94" s="81" t="str">
        <f t="shared" si="12"/>
        <v>Dragon Ball Vegeta</v>
      </c>
      <c r="AC94" s="60">
        <f t="shared" si="13"/>
        <v>88</v>
      </c>
      <c r="AD94" s="49">
        <f t="shared" si="14"/>
        <v>93</v>
      </c>
      <c r="AE94" s="60">
        <f t="shared" si="15"/>
        <v>88093</v>
      </c>
    </row>
    <row r="95" spans="1:31">
      <c r="A95" s="81" t="str">
        <f t="shared" si="9"/>
        <v>CL/DBZ3/3/SHENgreen</v>
      </c>
      <c r="B95" s="81" t="str">
        <f t="shared" si="10"/>
        <v>88-094-07</v>
      </c>
      <c r="C95" s="102" t="s">
        <v>1299</v>
      </c>
      <c r="D95" s="102" t="s">
        <v>1300</v>
      </c>
      <c r="E95" s="102" t="s">
        <v>1001</v>
      </c>
      <c r="F95" s="103">
        <v>0</v>
      </c>
      <c r="G95" s="102" t="s">
        <v>1301</v>
      </c>
      <c r="H95" s="102" t="s">
        <v>269</v>
      </c>
      <c r="I95" s="102" t="s">
        <v>1011</v>
      </c>
      <c r="J95" s="102" t="s">
        <v>356</v>
      </c>
      <c r="K95" s="102" t="s">
        <v>391</v>
      </c>
      <c r="L95" s="102" t="s">
        <v>1096</v>
      </c>
      <c r="M95" s="102" t="s">
        <v>388</v>
      </c>
      <c r="N95" s="102" t="s">
        <v>43</v>
      </c>
      <c r="O95" s="102" t="s">
        <v>386</v>
      </c>
      <c r="P95" s="102" t="s">
        <v>581</v>
      </c>
      <c r="Q95" s="102" t="s">
        <v>1247</v>
      </c>
      <c r="R95" s="102" t="s">
        <v>60</v>
      </c>
      <c r="T95" s="102" t="s">
        <v>1005</v>
      </c>
      <c r="U95" s="102" t="s">
        <v>1097</v>
      </c>
      <c r="V95" s="81" t="str">
        <f t="shared" si="11"/>
        <v>CL/DBZ3/3/SHENтемно-зеленый</v>
      </c>
      <c r="W95" s="81" t="str">
        <f t="shared" si="8"/>
        <v>CL/DBZ3/3/SHEN</v>
      </c>
      <c r="X95" s="81" t="str">
        <f t="shared" si="12"/>
        <v>Junior Dragon Ball Shenron</v>
      </c>
      <c r="AC95" s="60">
        <f t="shared" si="13"/>
        <v>88</v>
      </c>
      <c r="AD95" s="49">
        <f t="shared" si="14"/>
        <v>94</v>
      </c>
      <c r="AE95" s="60">
        <f t="shared" si="15"/>
        <v>88094</v>
      </c>
    </row>
    <row r="96" spans="1:31">
      <c r="A96" s="81" t="str">
        <f t="shared" si="9"/>
        <v>CL/DBZ3/1/CRI2white</v>
      </c>
      <c r="B96" s="81" t="str">
        <f t="shared" si="10"/>
        <v>88-095-48</v>
      </c>
      <c r="C96" s="102" t="s">
        <v>1302</v>
      </c>
      <c r="D96" s="102" t="s">
        <v>1303</v>
      </c>
      <c r="E96" s="102" t="s">
        <v>1001</v>
      </c>
      <c r="F96" s="103">
        <v>0</v>
      </c>
      <c r="G96" s="102" t="s">
        <v>1304</v>
      </c>
      <c r="H96" s="102" t="s">
        <v>119</v>
      </c>
      <c r="I96" s="102" t="s">
        <v>1011</v>
      </c>
      <c r="J96" s="102" t="s">
        <v>356</v>
      </c>
      <c r="K96" s="102" t="s">
        <v>382</v>
      </c>
      <c r="L96" s="102" t="s">
        <v>1096</v>
      </c>
      <c r="M96" s="102" t="s">
        <v>388</v>
      </c>
      <c r="N96" s="102" t="s">
        <v>43</v>
      </c>
      <c r="O96" s="102" t="s">
        <v>386</v>
      </c>
      <c r="P96" s="102" t="s">
        <v>581</v>
      </c>
      <c r="Q96" s="102" t="s">
        <v>998</v>
      </c>
      <c r="R96" s="102" t="s">
        <v>57</v>
      </c>
      <c r="T96" s="102" t="s">
        <v>1005</v>
      </c>
      <c r="U96" s="102" t="s">
        <v>1097</v>
      </c>
      <c r="V96" s="81" t="str">
        <f t="shared" si="11"/>
        <v>CL/DBZ3/1/CRI2белый / черный</v>
      </c>
      <c r="W96" s="81" t="str">
        <f t="shared" si="8"/>
        <v>CL/DBZ3/1/CRI2</v>
      </c>
      <c r="X96" s="81" t="str">
        <f t="shared" si="12"/>
        <v>Dragon Ball Four Star Ball</v>
      </c>
      <c r="AC96" s="60">
        <f t="shared" si="13"/>
        <v>88</v>
      </c>
      <c r="AD96" s="49">
        <f t="shared" si="14"/>
        <v>95</v>
      </c>
      <c r="AE96" s="60">
        <f t="shared" si="15"/>
        <v>88095</v>
      </c>
    </row>
    <row r="97" spans="1:31">
      <c r="A97" s="81" t="str">
        <f t="shared" si="9"/>
        <v>CL/DBZ4/1/ARMgrey</v>
      </c>
      <c r="B97" s="81" t="str">
        <f t="shared" si="10"/>
        <v>88-096-10</v>
      </c>
      <c r="C97" s="102" t="s">
        <v>1305</v>
      </c>
      <c r="D97" s="102" t="s">
        <v>1306</v>
      </c>
      <c r="E97" s="102" t="s">
        <v>1001</v>
      </c>
      <c r="F97" s="103">
        <v>0</v>
      </c>
      <c r="G97" s="102" t="s">
        <v>1307</v>
      </c>
      <c r="H97" s="102" t="s">
        <v>246</v>
      </c>
      <c r="I97" s="102" t="s">
        <v>1110</v>
      </c>
      <c r="J97" s="102" t="s">
        <v>356</v>
      </c>
      <c r="K97" s="102" t="s">
        <v>382</v>
      </c>
      <c r="L97" s="102" t="s">
        <v>1096</v>
      </c>
      <c r="M97" s="102" t="s">
        <v>388</v>
      </c>
      <c r="N97" s="102" t="s">
        <v>43</v>
      </c>
      <c r="O97" s="102" t="s">
        <v>386</v>
      </c>
      <c r="P97" s="102" t="s">
        <v>581</v>
      </c>
      <c r="Q97" s="102" t="s">
        <v>1012</v>
      </c>
      <c r="R97" s="102" t="s">
        <v>83</v>
      </c>
      <c r="T97" s="102" t="s">
        <v>1005</v>
      </c>
      <c r="U97" s="102" t="s">
        <v>1097</v>
      </c>
      <c r="V97" s="81" t="str">
        <f t="shared" si="11"/>
        <v>CL/DBZ4/1/ARMсерый / черный</v>
      </c>
      <c r="W97" s="81" t="str">
        <f t="shared" si="8"/>
        <v>CL/DBZ4/1/ARM</v>
      </c>
      <c r="X97" s="81" t="str">
        <f t="shared" si="12"/>
        <v>Dragon Ball Emperor</v>
      </c>
      <c r="AC97" s="60">
        <f t="shared" si="13"/>
        <v>88</v>
      </c>
      <c r="AD97" s="49">
        <f t="shared" si="14"/>
        <v>96</v>
      </c>
      <c r="AE97" s="60">
        <f t="shared" si="15"/>
        <v>88096</v>
      </c>
    </row>
    <row r="98" spans="1:31">
      <c r="A98" s="81" t="str">
        <f t="shared" si="9"/>
        <v>CL/DBZ4/1/BUUwhite</v>
      </c>
      <c r="B98" s="81" t="str">
        <f t="shared" si="10"/>
        <v>88-097-38</v>
      </c>
      <c r="C98" s="102" t="s">
        <v>1308</v>
      </c>
      <c r="D98" s="102" t="s">
        <v>1309</v>
      </c>
      <c r="E98" s="102" t="s">
        <v>1001</v>
      </c>
      <c r="F98" s="103">
        <v>0</v>
      </c>
      <c r="G98" s="102" t="s">
        <v>1310</v>
      </c>
      <c r="H98" s="102" t="s">
        <v>116</v>
      </c>
      <c r="I98" s="102" t="s">
        <v>1110</v>
      </c>
      <c r="J98" s="102" t="s">
        <v>356</v>
      </c>
      <c r="K98" s="102" t="s">
        <v>382</v>
      </c>
      <c r="L98" s="102" t="s">
        <v>1096</v>
      </c>
      <c r="M98" s="102" t="s">
        <v>388</v>
      </c>
      <c r="N98" s="102" t="s">
        <v>43</v>
      </c>
      <c r="O98" s="102" t="s">
        <v>386</v>
      </c>
      <c r="P98" s="102" t="s">
        <v>581</v>
      </c>
      <c r="Q98" s="102" t="s">
        <v>998</v>
      </c>
      <c r="R98" s="102" t="s">
        <v>57</v>
      </c>
      <c r="T98" s="102" t="s">
        <v>1005</v>
      </c>
      <c r="U98" s="102" t="s">
        <v>1097</v>
      </c>
      <c r="V98" s="81" t="str">
        <f t="shared" si="11"/>
        <v>CL/DBZ4/1/BUUбелый / синий</v>
      </c>
      <c r="W98" s="81" t="str">
        <f t="shared" si="8"/>
        <v>CL/DBZ4/1/BUU</v>
      </c>
      <c r="X98" s="81" t="str">
        <f t="shared" si="12"/>
        <v>Dragon Ball Majin Buu</v>
      </c>
      <c r="AC98" s="60">
        <f t="shared" si="13"/>
        <v>88</v>
      </c>
      <c r="AD98" s="49">
        <f t="shared" si="14"/>
        <v>97</v>
      </c>
      <c r="AE98" s="60">
        <f t="shared" si="15"/>
        <v>88097</v>
      </c>
    </row>
    <row r="99" spans="1:31">
      <c r="A99" s="81" t="str">
        <f t="shared" si="9"/>
        <v>CL/DBZ4/1/BUU2grey</v>
      </c>
      <c r="B99" s="81" t="str">
        <f t="shared" si="10"/>
        <v>88-098-64</v>
      </c>
      <c r="C99" s="102" t="s">
        <v>1311</v>
      </c>
      <c r="D99" s="102" t="s">
        <v>1312</v>
      </c>
      <c r="E99" s="102" t="s">
        <v>1001</v>
      </c>
      <c r="F99" s="103">
        <v>0</v>
      </c>
      <c r="G99" s="102" t="s">
        <v>1313</v>
      </c>
      <c r="H99" s="102" t="s">
        <v>307</v>
      </c>
      <c r="I99" s="102" t="s">
        <v>1110</v>
      </c>
      <c r="J99" s="102" t="s">
        <v>356</v>
      </c>
      <c r="K99" s="102" t="s">
        <v>382</v>
      </c>
      <c r="L99" s="102" t="s">
        <v>1096</v>
      </c>
      <c r="M99" s="102" t="s">
        <v>388</v>
      </c>
      <c r="N99" s="102" t="s">
        <v>43</v>
      </c>
      <c r="O99" s="102" t="s">
        <v>386</v>
      </c>
      <c r="P99" s="102" t="s">
        <v>581</v>
      </c>
      <c r="Q99" s="102" t="s">
        <v>1012</v>
      </c>
      <c r="R99" s="102" t="s">
        <v>53</v>
      </c>
      <c r="T99" s="102" t="s">
        <v>1005</v>
      </c>
      <c r="U99" s="102" t="s">
        <v>1097</v>
      </c>
      <c r="V99" s="81" t="str">
        <f t="shared" si="11"/>
        <v>CL/DBZ4/1/BUU2черный / розовый</v>
      </c>
      <c r="W99" s="81" t="str">
        <f t="shared" si="8"/>
        <v>CL/DBZ4/1/BUU2</v>
      </c>
      <c r="X99" s="81" t="str">
        <f t="shared" si="12"/>
        <v>Dragon Ball Majin Buu</v>
      </c>
      <c r="AC99" s="60">
        <f t="shared" si="13"/>
        <v>88</v>
      </c>
      <c r="AD99" s="49">
        <f t="shared" si="14"/>
        <v>98</v>
      </c>
      <c r="AE99" s="60">
        <f t="shared" si="15"/>
        <v>88098</v>
      </c>
    </row>
    <row r="100" spans="1:31">
      <c r="A100" s="81" t="str">
        <f t="shared" si="9"/>
        <v>CL/DBZ4/1/GOKgrey</v>
      </c>
      <c r="B100" s="81" t="str">
        <f t="shared" si="10"/>
        <v>88-099-08</v>
      </c>
      <c r="C100" s="102" t="s">
        <v>1314</v>
      </c>
      <c r="D100" s="102" t="s">
        <v>1315</v>
      </c>
      <c r="E100" s="102" t="s">
        <v>1001</v>
      </c>
      <c r="F100" s="103">
        <v>0</v>
      </c>
      <c r="G100" s="102" t="s">
        <v>1316</v>
      </c>
      <c r="H100" s="102" t="s">
        <v>306</v>
      </c>
      <c r="I100" s="102" t="s">
        <v>1110</v>
      </c>
      <c r="J100" s="102" t="s">
        <v>356</v>
      </c>
      <c r="K100" s="102" t="s">
        <v>382</v>
      </c>
      <c r="L100" s="102" t="s">
        <v>1096</v>
      </c>
      <c r="M100" s="102" t="s">
        <v>388</v>
      </c>
      <c r="N100" s="102" t="s">
        <v>43</v>
      </c>
      <c r="O100" s="102" t="s">
        <v>386</v>
      </c>
      <c r="P100" s="102" t="s">
        <v>581</v>
      </c>
      <c r="Q100" s="102" t="s">
        <v>1012</v>
      </c>
      <c r="R100" s="102" t="s">
        <v>53</v>
      </c>
      <c r="T100" s="102" t="s">
        <v>1005</v>
      </c>
      <c r="U100" s="102" t="s">
        <v>1097</v>
      </c>
      <c r="V100" s="81" t="str">
        <f t="shared" si="11"/>
        <v>CL/DBZ4/1/GOKчерный / оранжевый</v>
      </c>
      <c r="W100" s="81" t="str">
        <f t="shared" si="8"/>
        <v>CL/DBZ4/1/GOK</v>
      </c>
      <c r="X100" s="81" t="str">
        <f t="shared" si="12"/>
        <v>Dragon Ball Goku</v>
      </c>
      <c r="AC100" s="60">
        <f t="shared" si="13"/>
        <v>88</v>
      </c>
      <c r="AD100" s="49">
        <f t="shared" si="14"/>
        <v>99</v>
      </c>
      <c r="AE100" s="60">
        <f t="shared" si="15"/>
        <v>88099</v>
      </c>
    </row>
    <row r="101" spans="1:31">
      <c r="A101" s="81" t="str">
        <f t="shared" si="9"/>
        <v>CL/DBZ4/1/LEGgrey</v>
      </c>
      <c r="B101" s="81" t="str">
        <f t="shared" si="10"/>
        <v>88-100-08</v>
      </c>
      <c r="C101" s="102" t="s">
        <v>1317</v>
      </c>
      <c r="D101" s="102" t="s">
        <v>1318</v>
      </c>
      <c r="E101" s="102" t="s">
        <v>1001</v>
      </c>
      <c r="F101" s="103">
        <v>0</v>
      </c>
      <c r="G101" s="102" t="s">
        <v>1319</v>
      </c>
      <c r="H101" s="102" t="s">
        <v>83</v>
      </c>
      <c r="I101" s="102" t="s">
        <v>1110</v>
      </c>
      <c r="J101" s="102" t="s">
        <v>356</v>
      </c>
      <c r="K101" s="102" t="s">
        <v>382</v>
      </c>
      <c r="L101" s="102" t="s">
        <v>1096</v>
      </c>
      <c r="M101" s="102" t="s">
        <v>388</v>
      </c>
      <c r="N101" s="102" t="s">
        <v>43</v>
      </c>
      <c r="O101" s="102" t="s">
        <v>386</v>
      </c>
      <c r="P101" s="102" t="s">
        <v>581</v>
      </c>
      <c r="Q101" s="102" t="s">
        <v>1012</v>
      </c>
      <c r="R101" s="102" t="s">
        <v>83</v>
      </c>
      <c r="T101" s="102" t="s">
        <v>1005</v>
      </c>
      <c r="U101" s="102" t="s">
        <v>1097</v>
      </c>
      <c r="V101" s="81" t="str">
        <f t="shared" si="11"/>
        <v>CL/DBZ4/1/LEGсерый</v>
      </c>
      <c r="W101" s="81" t="str">
        <f t="shared" si="8"/>
        <v>CL/DBZ4/1/LEG</v>
      </c>
      <c r="X101" s="81" t="str">
        <f t="shared" si="12"/>
        <v>Dragon Ball Legacy</v>
      </c>
      <c r="AC101" s="60">
        <f t="shared" si="13"/>
        <v>88</v>
      </c>
      <c r="AD101" s="49">
        <f t="shared" si="14"/>
        <v>100</v>
      </c>
      <c r="AE101" s="60">
        <f t="shared" si="15"/>
        <v>88100</v>
      </c>
    </row>
    <row r="102" spans="1:31">
      <c r="A102" s="81" t="str">
        <f t="shared" si="9"/>
        <v>CL/DBZ4/1/VEGgrey</v>
      </c>
      <c r="B102" s="81" t="str">
        <f t="shared" si="10"/>
        <v>88-101-08</v>
      </c>
      <c r="C102" s="102" t="s">
        <v>1320</v>
      </c>
      <c r="D102" s="102" t="s">
        <v>1321</v>
      </c>
      <c r="E102" s="102" t="s">
        <v>1001</v>
      </c>
      <c r="F102" s="103">
        <v>0</v>
      </c>
      <c r="G102" s="102" t="s">
        <v>1322</v>
      </c>
      <c r="H102" s="102" t="s">
        <v>305</v>
      </c>
      <c r="I102" s="102" t="s">
        <v>1110</v>
      </c>
      <c r="J102" s="102" t="s">
        <v>356</v>
      </c>
      <c r="K102" s="102" t="s">
        <v>382</v>
      </c>
      <c r="L102" s="102" t="s">
        <v>1096</v>
      </c>
      <c r="M102" s="102" t="s">
        <v>388</v>
      </c>
      <c r="N102" s="102" t="s">
        <v>43</v>
      </c>
      <c r="O102" s="102" t="s">
        <v>386</v>
      </c>
      <c r="P102" s="102" t="s">
        <v>581</v>
      </c>
      <c r="Q102" s="102" t="s">
        <v>1012</v>
      </c>
      <c r="R102" s="102" t="s">
        <v>53</v>
      </c>
      <c r="T102" s="102" t="s">
        <v>1005</v>
      </c>
      <c r="U102" s="102" t="s">
        <v>1097</v>
      </c>
      <c r="V102" s="81" t="str">
        <f t="shared" si="11"/>
        <v>CL/DBZ4/1/VEGчерный / оливковый</v>
      </c>
      <c r="W102" s="81" t="str">
        <f t="shared" si="8"/>
        <v>CL/DBZ4/1/VEG</v>
      </c>
      <c r="X102" s="81" t="str">
        <f t="shared" si="12"/>
        <v>Dragon Ball Vegeta</v>
      </c>
      <c r="AC102" s="60">
        <f t="shared" si="13"/>
        <v>88</v>
      </c>
      <c r="AD102" s="49">
        <f t="shared" si="14"/>
        <v>101</v>
      </c>
      <c r="AE102" s="60">
        <f t="shared" si="15"/>
        <v>88101</v>
      </c>
    </row>
    <row r="103" spans="1:31">
      <c r="A103" s="81" t="str">
        <f t="shared" si="9"/>
        <v>CL/DBZ4/1/ZIGgrey</v>
      </c>
      <c r="B103" s="81" t="str">
        <f t="shared" si="10"/>
        <v>88-102-24</v>
      </c>
      <c r="C103" s="102" t="s">
        <v>1323</v>
      </c>
      <c r="D103" s="102" t="s">
        <v>1324</v>
      </c>
      <c r="E103" s="102" t="s">
        <v>1001</v>
      </c>
      <c r="F103" s="103">
        <v>0</v>
      </c>
      <c r="G103" s="102" t="s">
        <v>1325</v>
      </c>
      <c r="H103" s="102" t="s">
        <v>242</v>
      </c>
      <c r="I103" s="102" t="s">
        <v>1110</v>
      </c>
      <c r="J103" s="102" t="s">
        <v>356</v>
      </c>
      <c r="K103" s="102" t="s">
        <v>382</v>
      </c>
      <c r="L103" s="102" t="s">
        <v>1096</v>
      </c>
      <c r="M103" s="102" t="s">
        <v>388</v>
      </c>
      <c r="N103" s="102" t="s">
        <v>43</v>
      </c>
      <c r="O103" s="102" t="s">
        <v>386</v>
      </c>
      <c r="P103" s="102" t="s">
        <v>581</v>
      </c>
      <c r="Q103" s="102" t="s">
        <v>1012</v>
      </c>
      <c r="R103" s="102" t="s">
        <v>83</v>
      </c>
      <c r="T103" s="102" t="s">
        <v>1005</v>
      </c>
      <c r="U103" s="102" t="s">
        <v>1097</v>
      </c>
      <c r="V103" s="81" t="str">
        <f t="shared" si="11"/>
        <v>CL/DBZ4/1/ZIGсерый / оливковый</v>
      </c>
      <c r="W103" s="81" t="str">
        <f t="shared" si="8"/>
        <v>CL/DBZ4/1/ZIG</v>
      </c>
      <c r="X103" s="81" t="str">
        <f t="shared" si="12"/>
        <v>Dragon Ball Goku and Frieza Clash</v>
      </c>
      <c r="AC103" s="60">
        <f t="shared" si="13"/>
        <v>88</v>
      </c>
      <c r="AD103" s="49">
        <f t="shared" si="14"/>
        <v>102</v>
      </c>
      <c r="AE103" s="60">
        <f t="shared" si="15"/>
        <v>88102</v>
      </c>
    </row>
    <row r="104" spans="1:31">
      <c r="A104" s="81" t="str">
        <f t="shared" si="9"/>
        <v>CL/DBZ5/1/BON/BUU2black</v>
      </c>
      <c r="B104" s="81" t="str">
        <f t="shared" si="10"/>
        <v>88-103-09</v>
      </c>
      <c r="C104" s="102" t="s">
        <v>1326</v>
      </c>
      <c r="D104" s="102" t="s">
        <v>1327</v>
      </c>
      <c r="E104" s="102" t="s">
        <v>1001</v>
      </c>
      <c r="F104" s="103">
        <v>0</v>
      </c>
      <c r="G104" s="102" t="s">
        <v>1328</v>
      </c>
      <c r="H104" s="102" t="s">
        <v>53</v>
      </c>
      <c r="I104" s="102" t="s">
        <v>1003</v>
      </c>
      <c r="J104" s="102" t="s">
        <v>340</v>
      </c>
      <c r="K104" s="102" t="s">
        <v>382</v>
      </c>
      <c r="L104" s="102" t="s">
        <v>1096</v>
      </c>
      <c r="M104" s="102" t="s">
        <v>389</v>
      </c>
      <c r="O104" s="102" t="s">
        <v>386</v>
      </c>
      <c r="P104" s="102" t="s">
        <v>581</v>
      </c>
      <c r="Q104" s="102" t="s">
        <v>1007</v>
      </c>
      <c r="R104" s="102" t="s">
        <v>53</v>
      </c>
      <c r="T104" s="102" t="s">
        <v>1005</v>
      </c>
      <c r="U104" s="102" t="s">
        <v>1097</v>
      </c>
      <c r="V104" s="81" t="str">
        <f t="shared" si="11"/>
        <v>CL/DBZ5/1/BON/BUU2черный</v>
      </c>
      <c r="W104" s="81" t="str">
        <f t="shared" si="8"/>
        <v>CL/DBZ5/1/BON/BUU2</v>
      </c>
      <c r="X104" s="81" t="str">
        <f t="shared" si="12"/>
        <v>Dragon Ball Majin Buu</v>
      </c>
      <c r="AC104" s="60">
        <f t="shared" si="13"/>
        <v>88</v>
      </c>
      <c r="AD104" s="49">
        <f t="shared" si="14"/>
        <v>103</v>
      </c>
      <c r="AE104" s="60">
        <f t="shared" si="15"/>
        <v>88103</v>
      </c>
    </row>
    <row r="105" spans="1:31">
      <c r="A105" s="81" t="str">
        <f t="shared" si="9"/>
        <v>CL/DBZ5/1/BON/GOK2black</v>
      </c>
      <c r="B105" s="81" t="str">
        <f t="shared" si="10"/>
        <v>88-104-09</v>
      </c>
      <c r="C105" s="102" t="s">
        <v>1329</v>
      </c>
      <c r="D105" s="102" t="s">
        <v>1330</v>
      </c>
      <c r="E105" s="102" t="s">
        <v>1001</v>
      </c>
      <c r="F105" s="103">
        <v>0</v>
      </c>
      <c r="G105" s="102" t="s">
        <v>1331</v>
      </c>
      <c r="H105" s="102" t="s">
        <v>53</v>
      </c>
      <c r="I105" s="102" t="s">
        <v>1003</v>
      </c>
      <c r="J105" s="102" t="s">
        <v>340</v>
      </c>
      <c r="K105" s="102" t="s">
        <v>382</v>
      </c>
      <c r="L105" s="102" t="s">
        <v>1096</v>
      </c>
      <c r="M105" s="102" t="s">
        <v>389</v>
      </c>
      <c r="O105" s="102" t="s">
        <v>386</v>
      </c>
      <c r="P105" s="102" t="s">
        <v>581</v>
      </c>
      <c r="Q105" s="102" t="s">
        <v>1007</v>
      </c>
      <c r="R105" s="102" t="s">
        <v>53</v>
      </c>
      <c r="T105" s="102" t="s">
        <v>1005</v>
      </c>
      <c r="U105" s="102" t="s">
        <v>1097</v>
      </c>
      <c r="V105" s="81" t="str">
        <f t="shared" si="11"/>
        <v>CL/DBZ5/1/BON/GOK2черный</v>
      </c>
      <c r="W105" s="81" t="str">
        <f t="shared" si="8"/>
        <v>CL/DBZ5/1/BON/GOK2</v>
      </c>
      <c r="X105" s="81" t="str">
        <f t="shared" si="12"/>
        <v>Dragon Ball Goku</v>
      </c>
      <c r="AC105" s="60">
        <f t="shared" si="13"/>
        <v>88</v>
      </c>
      <c r="AD105" s="49">
        <f t="shared" si="14"/>
        <v>104</v>
      </c>
      <c r="AE105" s="60">
        <f t="shared" si="15"/>
        <v>88104</v>
      </c>
    </row>
    <row r="106" spans="1:31">
      <c r="A106" s="81" t="str">
        <f t="shared" si="9"/>
        <v>CL/DBZ5/1/BON/VEGblack</v>
      </c>
      <c r="B106" s="81" t="str">
        <f t="shared" si="10"/>
        <v>88-105-09</v>
      </c>
      <c r="C106" s="102" t="s">
        <v>1332</v>
      </c>
      <c r="D106" s="102" t="s">
        <v>1333</v>
      </c>
      <c r="E106" s="102" t="s">
        <v>1001</v>
      </c>
      <c r="F106" s="103">
        <v>0</v>
      </c>
      <c r="G106" s="102" t="s">
        <v>1334</v>
      </c>
      <c r="H106" s="102" t="s">
        <v>53</v>
      </c>
      <c r="I106" s="102" t="s">
        <v>1003</v>
      </c>
      <c r="J106" s="102" t="s">
        <v>340</v>
      </c>
      <c r="K106" s="102" t="s">
        <v>382</v>
      </c>
      <c r="L106" s="102" t="s">
        <v>1096</v>
      </c>
      <c r="M106" s="102" t="s">
        <v>389</v>
      </c>
      <c r="O106" s="102" t="s">
        <v>386</v>
      </c>
      <c r="P106" s="102" t="s">
        <v>581</v>
      </c>
      <c r="Q106" s="102" t="s">
        <v>1007</v>
      </c>
      <c r="R106" s="102" t="s">
        <v>53</v>
      </c>
      <c r="T106" s="102" t="s">
        <v>1005</v>
      </c>
      <c r="U106" s="102" t="s">
        <v>1097</v>
      </c>
      <c r="V106" s="81" t="str">
        <f t="shared" si="11"/>
        <v>CL/DBZ5/1/BON/VEGчерный</v>
      </c>
      <c r="W106" s="81" t="str">
        <f t="shared" si="8"/>
        <v>CL/DBZ5/1/BON/VEG</v>
      </c>
      <c r="X106" s="81" t="str">
        <f t="shared" si="12"/>
        <v>Dragon Ball Vegeta</v>
      </c>
      <c r="AC106" s="60">
        <f t="shared" si="13"/>
        <v>88</v>
      </c>
      <c r="AD106" s="49">
        <f t="shared" si="14"/>
        <v>105</v>
      </c>
      <c r="AE106" s="60">
        <f t="shared" si="15"/>
        <v>88105</v>
      </c>
    </row>
    <row r="107" spans="1:31">
      <c r="A107" s="81" t="str">
        <f t="shared" si="9"/>
        <v>CL/DBZ5/1/GOKnavy</v>
      </c>
      <c r="B107" s="81" t="str">
        <f t="shared" si="10"/>
        <v>88-106-16</v>
      </c>
      <c r="C107" s="102" t="s">
        <v>1335</v>
      </c>
      <c r="D107" s="102" t="s">
        <v>1336</v>
      </c>
      <c r="E107" s="102" t="s">
        <v>1001</v>
      </c>
      <c r="F107" s="103">
        <v>0</v>
      </c>
      <c r="G107" s="102" t="s">
        <v>1337</v>
      </c>
      <c r="H107" s="102" t="s">
        <v>55</v>
      </c>
      <c r="I107" s="102" t="s">
        <v>1011</v>
      </c>
      <c r="J107" s="102" t="s">
        <v>356</v>
      </c>
      <c r="K107" s="102" t="s">
        <v>382</v>
      </c>
      <c r="L107" s="102" t="s">
        <v>1096</v>
      </c>
      <c r="M107" s="102" t="s">
        <v>388</v>
      </c>
      <c r="N107" s="102" t="s">
        <v>43</v>
      </c>
      <c r="O107" s="102" t="s">
        <v>386</v>
      </c>
      <c r="P107" s="102" t="s">
        <v>581</v>
      </c>
      <c r="Q107" s="102" t="s">
        <v>1086</v>
      </c>
      <c r="R107" s="102" t="s">
        <v>71</v>
      </c>
      <c r="T107" s="102" t="s">
        <v>1005</v>
      </c>
      <c r="U107" s="102" t="s">
        <v>1097</v>
      </c>
      <c r="V107" s="81" t="str">
        <f t="shared" si="11"/>
        <v>CL/DBZ5/1/GOKтемно-синий</v>
      </c>
      <c r="W107" s="81" t="str">
        <f t="shared" si="8"/>
        <v>CL/DBZ5/1/GOK</v>
      </c>
      <c r="X107" s="81" t="str">
        <f t="shared" si="12"/>
        <v>Dragon Ball Goku</v>
      </c>
      <c r="AC107" s="60">
        <f t="shared" si="13"/>
        <v>88</v>
      </c>
      <c r="AD107" s="49">
        <f t="shared" si="14"/>
        <v>106</v>
      </c>
      <c r="AE107" s="60">
        <f t="shared" si="15"/>
        <v>88106</v>
      </c>
    </row>
    <row r="108" spans="1:31">
      <c r="A108" s="81" t="str">
        <f t="shared" si="9"/>
        <v>CL/DBZ5/1/GOK/Fblack</v>
      </c>
      <c r="B108" s="81" t="str">
        <f t="shared" si="10"/>
        <v>88-107-09</v>
      </c>
      <c r="C108" s="102" t="s">
        <v>1338</v>
      </c>
      <c r="D108" s="102" t="s">
        <v>1339</v>
      </c>
      <c r="E108" s="102" t="s">
        <v>1001</v>
      </c>
      <c r="F108" s="103">
        <v>0</v>
      </c>
      <c r="G108" s="102" t="s">
        <v>1340</v>
      </c>
      <c r="H108" s="102" t="s">
        <v>53</v>
      </c>
      <c r="I108" s="102" t="s">
        <v>1033</v>
      </c>
      <c r="J108" s="102" t="s">
        <v>327</v>
      </c>
      <c r="K108" s="102" t="s">
        <v>382</v>
      </c>
      <c r="L108" s="102" t="s">
        <v>1096</v>
      </c>
      <c r="M108" s="102" t="s">
        <v>388</v>
      </c>
      <c r="N108" s="102" t="s">
        <v>43</v>
      </c>
      <c r="O108" s="102" t="s">
        <v>386</v>
      </c>
      <c r="P108" s="102" t="s">
        <v>581</v>
      </c>
      <c r="Q108" s="102" t="s">
        <v>1007</v>
      </c>
      <c r="R108" s="102" t="s">
        <v>53</v>
      </c>
      <c r="T108" s="102" t="s">
        <v>1005</v>
      </c>
      <c r="U108" s="102" t="s">
        <v>1097</v>
      </c>
      <c r="V108" s="81" t="str">
        <f t="shared" si="11"/>
        <v>CL/DBZ5/1/GOK/Fчерный</v>
      </c>
      <c r="W108" s="81" t="str">
        <f t="shared" si="8"/>
        <v>CL/DBZ5/1/GOK/F</v>
      </c>
      <c r="X108" s="81" t="str">
        <f t="shared" si="12"/>
        <v>Dragon Ball Goku</v>
      </c>
      <c r="AC108" s="60">
        <f t="shared" si="13"/>
        <v>88</v>
      </c>
      <c r="AD108" s="49">
        <f t="shared" si="14"/>
        <v>107</v>
      </c>
      <c r="AE108" s="60">
        <f t="shared" si="15"/>
        <v>88107</v>
      </c>
    </row>
    <row r="109" spans="1:31">
      <c r="A109" s="81" t="str">
        <f t="shared" si="9"/>
        <v>CL/DBZ5/1/GOK2navy</v>
      </c>
      <c r="B109" s="81" t="str">
        <f t="shared" si="10"/>
        <v>88-108-16</v>
      </c>
      <c r="C109" s="102" t="s">
        <v>1341</v>
      </c>
      <c r="D109" s="102" t="s">
        <v>1342</v>
      </c>
      <c r="E109" s="102" t="s">
        <v>1001</v>
      </c>
      <c r="F109" s="103">
        <v>0</v>
      </c>
      <c r="G109" s="102" t="s">
        <v>1343</v>
      </c>
      <c r="H109" s="102" t="s">
        <v>55</v>
      </c>
      <c r="I109" s="102" t="s">
        <v>1011</v>
      </c>
      <c r="J109" s="102" t="s">
        <v>356</v>
      </c>
      <c r="K109" s="102" t="s">
        <v>382</v>
      </c>
      <c r="L109" s="102" t="s">
        <v>1096</v>
      </c>
      <c r="M109" s="102" t="s">
        <v>388</v>
      </c>
      <c r="N109" s="102" t="s">
        <v>43</v>
      </c>
      <c r="O109" s="102" t="s">
        <v>386</v>
      </c>
      <c r="P109" s="102" t="s">
        <v>581</v>
      </c>
      <c r="Q109" s="102" t="s">
        <v>1086</v>
      </c>
      <c r="R109" s="102" t="s">
        <v>71</v>
      </c>
      <c r="T109" s="102" t="s">
        <v>1005</v>
      </c>
      <c r="U109" s="102" t="s">
        <v>1097</v>
      </c>
      <c r="V109" s="81" t="str">
        <f t="shared" si="11"/>
        <v>CL/DBZ5/1/GOK2темно-синий</v>
      </c>
      <c r="W109" s="81" t="str">
        <f t="shared" si="8"/>
        <v>CL/DBZ5/1/GOK2</v>
      </c>
      <c r="X109" s="81" t="str">
        <f t="shared" si="12"/>
        <v>Dragon Ball Goku</v>
      </c>
      <c r="AC109" s="60">
        <f t="shared" si="13"/>
        <v>88</v>
      </c>
      <c r="AD109" s="49">
        <f t="shared" si="14"/>
        <v>108</v>
      </c>
      <c r="AE109" s="60">
        <f t="shared" si="15"/>
        <v>88108</v>
      </c>
    </row>
    <row r="110" spans="1:31">
      <c r="A110" s="81" t="str">
        <f t="shared" si="9"/>
        <v>CL/DBZ5/1/BUU/Fnavy</v>
      </c>
      <c r="B110" s="81" t="str">
        <f t="shared" si="10"/>
        <v>88-109-16</v>
      </c>
      <c r="C110" s="102" t="s">
        <v>1344</v>
      </c>
      <c r="D110" s="102" t="s">
        <v>1345</v>
      </c>
      <c r="E110" s="102" t="s">
        <v>1001</v>
      </c>
      <c r="F110" s="103">
        <v>0</v>
      </c>
      <c r="G110" s="102" t="s">
        <v>1346</v>
      </c>
      <c r="H110" s="102" t="s">
        <v>55</v>
      </c>
      <c r="I110" s="102" t="s">
        <v>1033</v>
      </c>
      <c r="J110" s="102" t="s">
        <v>327</v>
      </c>
      <c r="K110" s="102" t="s">
        <v>382</v>
      </c>
      <c r="L110" s="102" t="s">
        <v>1096</v>
      </c>
      <c r="M110" s="102" t="s">
        <v>388</v>
      </c>
      <c r="N110" s="102" t="s">
        <v>43</v>
      </c>
      <c r="O110" s="102" t="s">
        <v>386</v>
      </c>
      <c r="P110" s="102" t="s">
        <v>581</v>
      </c>
      <c r="Q110" s="102" t="s">
        <v>1086</v>
      </c>
      <c r="R110" s="102" t="s">
        <v>71</v>
      </c>
      <c r="T110" s="102" t="s">
        <v>1005</v>
      </c>
      <c r="U110" s="102" t="s">
        <v>1097</v>
      </c>
      <c r="V110" s="81" t="str">
        <f t="shared" si="11"/>
        <v>CL/DBZ5/1/BUU/Fтемно-синий</v>
      </c>
      <c r="W110" s="81" t="str">
        <f t="shared" si="8"/>
        <v>CL/DBZ5/1/BUU/F</v>
      </c>
      <c r="X110" s="81" t="str">
        <f t="shared" si="12"/>
        <v>Dragon Ball Majin Buu</v>
      </c>
      <c r="AC110" s="60">
        <f t="shared" si="13"/>
        <v>88</v>
      </c>
      <c r="AD110" s="49">
        <f t="shared" si="14"/>
        <v>109</v>
      </c>
      <c r="AE110" s="60">
        <f t="shared" si="15"/>
        <v>88109</v>
      </c>
    </row>
    <row r="111" spans="1:31">
      <c r="A111" s="81" t="str">
        <f t="shared" si="9"/>
        <v>CL/DBZ3/1/RON1khaki</v>
      </c>
      <c r="B111" s="81" t="str">
        <f t="shared" si="10"/>
        <v>88-110-03</v>
      </c>
      <c r="C111" s="102" t="s">
        <v>1347</v>
      </c>
      <c r="D111" s="102" t="s">
        <v>1348</v>
      </c>
      <c r="E111" s="102" t="s">
        <v>1001</v>
      </c>
      <c r="F111" s="103">
        <v>0</v>
      </c>
      <c r="G111" s="102" t="s">
        <v>1349</v>
      </c>
      <c r="H111" s="102" t="s">
        <v>195</v>
      </c>
      <c r="I111" s="102" t="s">
        <v>1011</v>
      </c>
      <c r="J111" s="102" t="s">
        <v>356</v>
      </c>
      <c r="K111" s="102" t="s">
        <v>382</v>
      </c>
      <c r="L111" s="102" t="s">
        <v>1096</v>
      </c>
      <c r="M111" s="102" t="s">
        <v>388</v>
      </c>
      <c r="N111" s="102" t="s">
        <v>43</v>
      </c>
      <c r="O111" s="102" t="s">
        <v>386</v>
      </c>
      <c r="P111" s="102" t="s">
        <v>581</v>
      </c>
      <c r="Q111" s="102" t="s">
        <v>1016</v>
      </c>
      <c r="R111" s="102" t="s">
        <v>195</v>
      </c>
      <c r="T111" s="102" t="s">
        <v>1005</v>
      </c>
      <c r="U111" s="102" t="s">
        <v>1097</v>
      </c>
      <c r="V111" s="81" t="str">
        <f t="shared" si="11"/>
        <v>CL/DBZ3/1/RON1оливковый</v>
      </c>
      <c r="W111" s="81" t="str">
        <f t="shared" si="8"/>
        <v>CL/DBZ3/1/RON1</v>
      </c>
      <c r="X111" s="81" t="str">
        <f t="shared" si="12"/>
        <v>Dragon Ball Shenron</v>
      </c>
      <c r="AC111" s="60">
        <f t="shared" si="13"/>
        <v>88</v>
      </c>
      <c r="AD111" s="49">
        <f t="shared" si="14"/>
        <v>110</v>
      </c>
      <c r="AE111" s="60">
        <f t="shared" si="15"/>
        <v>88110</v>
      </c>
    </row>
    <row r="112" spans="1:31">
      <c r="A112" s="81" t="str">
        <f t="shared" si="9"/>
        <v>CL/DBZ3/1/RON3black</v>
      </c>
      <c r="B112" s="81" t="str">
        <f t="shared" si="10"/>
        <v>88-111-09</v>
      </c>
      <c r="C112" s="102" t="s">
        <v>1350</v>
      </c>
      <c r="D112" s="102" t="s">
        <v>1351</v>
      </c>
      <c r="E112" s="102" t="s">
        <v>1001</v>
      </c>
      <c r="F112" s="103">
        <v>0</v>
      </c>
      <c r="G112" s="102" t="s">
        <v>1352</v>
      </c>
      <c r="H112" s="102" t="s">
        <v>53</v>
      </c>
      <c r="I112" s="102" t="s">
        <v>1011</v>
      </c>
      <c r="J112" s="102" t="s">
        <v>356</v>
      </c>
      <c r="K112" s="102" t="s">
        <v>382</v>
      </c>
      <c r="L112" s="102" t="s">
        <v>1096</v>
      </c>
      <c r="M112" s="102" t="s">
        <v>388</v>
      </c>
      <c r="N112" s="102" t="s">
        <v>43</v>
      </c>
      <c r="O112" s="102" t="s">
        <v>386</v>
      </c>
      <c r="P112" s="102" t="s">
        <v>581</v>
      </c>
      <c r="Q112" s="102" t="s">
        <v>1007</v>
      </c>
      <c r="R112" s="102" t="s">
        <v>53</v>
      </c>
      <c r="T112" s="102" t="s">
        <v>1005</v>
      </c>
      <c r="U112" s="102" t="s">
        <v>1097</v>
      </c>
      <c r="V112" s="81" t="str">
        <f t="shared" si="11"/>
        <v>CL/DBZ3/1/RON3черный</v>
      </c>
      <c r="W112" s="81" t="str">
        <f t="shared" si="8"/>
        <v>CL/DBZ3/1/RON3</v>
      </c>
      <c r="X112" s="81" t="str">
        <f t="shared" si="12"/>
        <v>Dragon Ball Shenron</v>
      </c>
      <c r="AC112" s="60">
        <f t="shared" si="13"/>
        <v>88</v>
      </c>
      <c r="AD112" s="49">
        <f t="shared" si="14"/>
        <v>111</v>
      </c>
      <c r="AE112" s="60">
        <f t="shared" si="15"/>
        <v>88111</v>
      </c>
    </row>
    <row r="113" spans="1:31">
      <c r="A113" s="81" t="str">
        <f t="shared" si="9"/>
        <v>CL/MAR/3/HLK1khaki</v>
      </c>
      <c r="B113" s="81" t="str">
        <f t="shared" si="10"/>
        <v>88-112-26</v>
      </c>
      <c r="C113" s="102" t="s">
        <v>1353</v>
      </c>
      <c r="D113" s="102" t="s">
        <v>1354</v>
      </c>
      <c r="E113" s="102" t="s">
        <v>1001</v>
      </c>
      <c r="F113" s="103">
        <v>0</v>
      </c>
      <c r="G113" s="102" t="s">
        <v>1355</v>
      </c>
      <c r="H113" s="102" t="s">
        <v>701</v>
      </c>
      <c r="I113" s="102" t="s">
        <v>1011</v>
      </c>
      <c r="J113" s="102" t="s">
        <v>356</v>
      </c>
      <c r="K113" s="102" t="s">
        <v>391</v>
      </c>
      <c r="L113" s="102" t="s">
        <v>1356</v>
      </c>
      <c r="M113" s="102" t="s">
        <v>388</v>
      </c>
      <c r="N113" s="102" t="s">
        <v>43</v>
      </c>
      <c r="O113" s="102" t="s">
        <v>386</v>
      </c>
      <c r="P113" s="102" t="s">
        <v>581</v>
      </c>
      <c r="Q113" s="102" t="s">
        <v>1016</v>
      </c>
      <c r="R113" s="102" t="s">
        <v>60</v>
      </c>
      <c r="T113" s="102" t="s">
        <v>1005</v>
      </c>
      <c r="U113" s="102" t="s">
        <v>1357</v>
      </c>
      <c r="V113" s="81" t="str">
        <f t="shared" si="11"/>
        <v>CL/MAR/3/HLK1зеленый / фиолетовый</v>
      </c>
      <c r="W113" s="81" t="str">
        <f t="shared" si="8"/>
        <v>CL/MAR/3/HLK1</v>
      </c>
      <c r="X113" s="81" t="str">
        <f t="shared" si="12"/>
        <v>Junior Marvel Hulk</v>
      </c>
      <c r="AC113" s="60">
        <f t="shared" si="13"/>
        <v>88</v>
      </c>
      <c r="AD113" s="49">
        <f t="shared" si="14"/>
        <v>112</v>
      </c>
      <c r="AE113" s="60">
        <f t="shared" si="15"/>
        <v>88112</v>
      </c>
    </row>
    <row r="114" spans="1:31">
      <c r="A114" s="81" t="str">
        <f t="shared" si="9"/>
        <v>CL/MAR/3/SPI1blue</v>
      </c>
      <c r="B114" s="81" t="str">
        <f t="shared" si="10"/>
        <v>88-113-21</v>
      </c>
      <c r="C114" s="102" t="s">
        <v>1358</v>
      </c>
      <c r="D114" s="102" t="s">
        <v>1359</v>
      </c>
      <c r="E114" s="102" t="s">
        <v>1001</v>
      </c>
      <c r="F114" s="103">
        <v>0</v>
      </c>
      <c r="G114" s="102" t="s">
        <v>1360</v>
      </c>
      <c r="H114" s="102" t="s">
        <v>252</v>
      </c>
      <c r="I114" s="102" t="s">
        <v>1011</v>
      </c>
      <c r="J114" s="102" t="s">
        <v>356</v>
      </c>
      <c r="K114" s="102" t="s">
        <v>391</v>
      </c>
      <c r="L114" s="102" t="s">
        <v>1356</v>
      </c>
      <c r="M114" s="102" t="s">
        <v>388</v>
      </c>
      <c r="N114" s="102" t="s">
        <v>43</v>
      </c>
      <c r="O114" s="102" t="s">
        <v>386</v>
      </c>
      <c r="P114" s="102" t="s">
        <v>581</v>
      </c>
      <c r="Q114" s="102" t="s">
        <v>1026</v>
      </c>
      <c r="R114" s="102" t="s">
        <v>71</v>
      </c>
      <c r="T114" s="102" t="s">
        <v>1005</v>
      </c>
      <c r="U114" s="102" t="s">
        <v>1357</v>
      </c>
      <c r="V114" s="81" t="str">
        <f t="shared" si="11"/>
        <v>CL/MAR/3/SPI1синий / красный</v>
      </c>
      <c r="W114" s="81" t="str">
        <f t="shared" si="8"/>
        <v>CL/MAR/3/SPI1</v>
      </c>
      <c r="X114" s="81" t="str">
        <f t="shared" si="12"/>
        <v>Junior Marvel Spider-Man</v>
      </c>
      <c r="AC114" s="60">
        <f t="shared" si="13"/>
        <v>88</v>
      </c>
      <c r="AD114" s="49">
        <f t="shared" si="14"/>
        <v>113</v>
      </c>
      <c r="AE114" s="60">
        <f t="shared" si="15"/>
        <v>88113</v>
      </c>
    </row>
    <row r="115" spans="1:31">
      <c r="A115" s="81" t="str">
        <f t="shared" si="9"/>
        <v>CL/MAR/1/CPT1blue</v>
      </c>
      <c r="B115" s="81" t="str">
        <f t="shared" si="10"/>
        <v>88-114-16</v>
      </c>
      <c r="C115" s="102" t="s">
        <v>1361</v>
      </c>
      <c r="D115" s="102" t="s">
        <v>1362</v>
      </c>
      <c r="E115" s="102" t="s">
        <v>1001</v>
      </c>
      <c r="F115" s="103">
        <v>0</v>
      </c>
      <c r="G115" s="102" t="s">
        <v>1363</v>
      </c>
      <c r="H115" s="102" t="s">
        <v>55</v>
      </c>
      <c r="I115" s="102" t="s">
        <v>1011</v>
      </c>
      <c r="J115" s="102" t="s">
        <v>356</v>
      </c>
      <c r="K115" s="102" t="s">
        <v>382</v>
      </c>
      <c r="L115" s="102" t="s">
        <v>1356</v>
      </c>
      <c r="M115" s="102" t="s">
        <v>388</v>
      </c>
      <c r="N115" s="102" t="s">
        <v>43</v>
      </c>
      <c r="O115" s="102" t="s">
        <v>386</v>
      </c>
      <c r="P115" s="102" t="s">
        <v>581</v>
      </c>
      <c r="Q115" s="102" t="s">
        <v>1026</v>
      </c>
      <c r="R115" s="102" t="s">
        <v>71</v>
      </c>
      <c r="T115" s="102" t="s">
        <v>1005</v>
      </c>
      <c r="U115" s="102" t="s">
        <v>1357</v>
      </c>
      <c r="V115" s="81" t="str">
        <f t="shared" si="11"/>
        <v>CL/MAR/1/CPT1темно-синий</v>
      </c>
      <c r="W115" s="81" t="str">
        <f t="shared" si="8"/>
        <v>CL/MAR/1/CPT1</v>
      </c>
      <c r="X115" s="81" t="str">
        <f t="shared" si="12"/>
        <v>Marvel Captain America</v>
      </c>
      <c r="AC115" s="60">
        <f t="shared" si="13"/>
        <v>88</v>
      </c>
      <c r="AD115" s="49">
        <f t="shared" si="14"/>
        <v>114</v>
      </c>
      <c r="AE115" s="60">
        <f t="shared" si="15"/>
        <v>88114</v>
      </c>
    </row>
    <row r="116" spans="1:31">
      <c r="A116" s="81" t="str">
        <f t="shared" si="9"/>
        <v>CL/MAR/1/CPT3burgundy</v>
      </c>
      <c r="B116" s="81" t="str">
        <f t="shared" si="10"/>
        <v>88-115-12</v>
      </c>
      <c r="C116" s="102" t="s">
        <v>1364</v>
      </c>
      <c r="D116" s="102" t="s">
        <v>1365</v>
      </c>
      <c r="E116" s="102" t="s">
        <v>1001</v>
      </c>
      <c r="F116" s="103">
        <v>0</v>
      </c>
      <c r="G116" s="102" t="s">
        <v>1366</v>
      </c>
      <c r="H116" s="102" t="s">
        <v>121</v>
      </c>
      <c r="I116" s="102" t="s">
        <v>1011</v>
      </c>
      <c r="J116" s="102" t="s">
        <v>356</v>
      </c>
      <c r="K116" s="102" t="s">
        <v>382</v>
      </c>
      <c r="L116" s="102" t="s">
        <v>1356</v>
      </c>
      <c r="M116" s="102" t="s">
        <v>388</v>
      </c>
      <c r="N116" s="102" t="s">
        <v>43</v>
      </c>
      <c r="O116" s="102" t="s">
        <v>386</v>
      </c>
      <c r="P116" s="102" t="s">
        <v>581</v>
      </c>
      <c r="Q116" s="102" t="s">
        <v>1367</v>
      </c>
      <c r="R116" s="102" t="s">
        <v>121</v>
      </c>
      <c r="T116" s="102" t="s">
        <v>1005</v>
      </c>
      <c r="U116" s="102" t="s">
        <v>1357</v>
      </c>
      <c r="V116" s="81" t="str">
        <f t="shared" si="11"/>
        <v>CL/MAR/1/CPT3бордовый</v>
      </c>
      <c r="W116" s="81" t="str">
        <f t="shared" si="8"/>
        <v>CL/MAR/1/CPT3</v>
      </c>
      <c r="X116" s="81" t="str">
        <f t="shared" si="12"/>
        <v>Marvel Captain America</v>
      </c>
      <c r="AC116" s="60">
        <f t="shared" si="13"/>
        <v>88</v>
      </c>
      <c r="AD116" s="49">
        <f t="shared" si="14"/>
        <v>115</v>
      </c>
      <c r="AE116" s="60">
        <f t="shared" si="15"/>
        <v>88115</v>
      </c>
    </row>
    <row r="117" spans="1:31">
      <c r="A117" s="81" t="str">
        <f t="shared" si="9"/>
        <v>CL/MAR/1/GRO4black</v>
      </c>
      <c r="B117" s="81" t="str">
        <f t="shared" si="10"/>
        <v>88-116-96</v>
      </c>
      <c r="C117" s="102" t="s">
        <v>1368</v>
      </c>
      <c r="D117" s="102" t="s">
        <v>1369</v>
      </c>
      <c r="E117" s="102" t="s">
        <v>1001</v>
      </c>
      <c r="F117" s="103">
        <v>0</v>
      </c>
      <c r="G117" s="102" t="s">
        <v>1370</v>
      </c>
      <c r="H117" s="102" t="s">
        <v>301</v>
      </c>
      <c r="I117" s="102" t="s">
        <v>1371</v>
      </c>
      <c r="J117" s="102" t="s">
        <v>356</v>
      </c>
      <c r="K117" s="102" t="s">
        <v>382</v>
      </c>
      <c r="L117" s="102" t="s">
        <v>1356</v>
      </c>
      <c r="M117" s="102" t="s">
        <v>388</v>
      </c>
      <c r="N117" s="102" t="s">
        <v>43</v>
      </c>
      <c r="O117" s="102" t="s">
        <v>386</v>
      </c>
      <c r="P117" s="102" t="s">
        <v>581</v>
      </c>
      <c r="Q117" s="102" t="s">
        <v>1007</v>
      </c>
      <c r="R117" s="102" t="s">
        <v>53</v>
      </c>
      <c r="T117" s="102" t="s">
        <v>1005</v>
      </c>
      <c r="U117" s="102" t="s">
        <v>1357</v>
      </c>
      <c r="V117" s="81" t="str">
        <f t="shared" si="11"/>
        <v>CL/MAR/1/GRO4черный / коричневый</v>
      </c>
      <c r="W117" s="81" t="str">
        <f t="shared" si="8"/>
        <v>CL/MAR/1/GRO4</v>
      </c>
      <c r="X117" s="81" t="str">
        <f t="shared" si="12"/>
        <v>Marvel Groot</v>
      </c>
      <c r="AC117" s="60">
        <f t="shared" si="13"/>
        <v>88</v>
      </c>
      <c r="AD117" s="49">
        <f t="shared" si="14"/>
        <v>116</v>
      </c>
      <c r="AE117" s="60">
        <f t="shared" si="15"/>
        <v>88116</v>
      </c>
    </row>
    <row r="118" spans="1:31">
      <c r="A118" s="81" t="str">
        <f t="shared" si="9"/>
        <v>CL/MAR/1/HLK2black</v>
      </c>
      <c r="B118" s="81" t="str">
        <f t="shared" si="10"/>
        <v>88-117-33</v>
      </c>
      <c r="C118" s="102" t="s">
        <v>1372</v>
      </c>
      <c r="D118" s="102" t="s">
        <v>1373</v>
      </c>
      <c r="E118" s="102" t="s">
        <v>1001</v>
      </c>
      <c r="F118" s="103">
        <v>0</v>
      </c>
      <c r="G118" s="102" t="s">
        <v>1374</v>
      </c>
      <c r="H118" s="102" t="s">
        <v>299</v>
      </c>
      <c r="I118" s="102" t="s">
        <v>1011</v>
      </c>
      <c r="J118" s="102" t="s">
        <v>356</v>
      </c>
      <c r="K118" s="102" t="s">
        <v>382</v>
      </c>
      <c r="L118" s="102" t="s">
        <v>1356</v>
      </c>
      <c r="M118" s="102" t="s">
        <v>388</v>
      </c>
      <c r="N118" s="102" t="s">
        <v>43</v>
      </c>
      <c r="O118" s="102" t="s">
        <v>386</v>
      </c>
      <c r="P118" s="102" t="s">
        <v>581</v>
      </c>
      <c r="Q118" s="102" t="s">
        <v>1007</v>
      </c>
      <c r="R118" s="102" t="s">
        <v>53</v>
      </c>
      <c r="T118" s="102" t="s">
        <v>1005</v>
      </c>
      <c r="U118" s="102" t="s">
        <v>1357</v>
      </c>
      <c r="V118" s="81" t="str">
        <f t="shared" si="11"/>
        <v>CL/MAR/1/HLK2черный / зеленый</v>
      </c>
      <c r="W118" s="81" t="str">
        <f t="shared" si="8"/>
        <v>CL/MAR/1/HLK2</v>
      </c>
      <c r="X118" s="81" t="str">
        <f t="shared" si="12"/>
        <v>Marvel Hulk</v>
      </c>
      <c r="AC118" s="60">
        <f t="shared" si="13"/>
        <v>88</v>
      </c>
      <c r="AD118" s="49">
        <f t="shared" si="14"/>
        <v>117</v>
      </c>
      <c r="AE118" s="60">
        <f t="shared" si="15"/>
        <v>88117</v>
      </c>
    </row>
    <row r="119" spans="1:31">
      <c r="A119" s="81" t="str">
        <f t="shared" si="9"/>
        <v>CL/MAR/1/HLK5black</v>
      </c>
      <c r="B119" s="81" t="str">
        <f t="shared" si="10"/>
        <v>88-118-09</v>
      </c>
      <c r="C119" s="102" t="s">
        <v>1375</v>
      </c>
      <c r="D119" s="102" t="s">
        <v>1376</v>
      </c>
      <c r="E119" s="102" t="s">
        <v>1001</v>
      </c>
      <c r="F119" s="103">
        <v>0</v>
      </c>
      <c r="G119" s="102" t="s">
        <v>1377</v>
      </c>
      <c r="H119" s="102" t="s">
        <v>53</v>
      </c>
      <c r="I119" s="102" t="s">
        <v>1011</v>
      </c>
      <c r="J119" s="102" t="s">
        <v>356</v>
      </c>
      <c r="K119" s="102" t="s">
        <v>382</v>
      </c>
      <c r="L119" s="102" t="s">
        <v>1356</v>
      </c>
      <c r="M119" s="102" t="s">
        <v>388</v>
      </c>
      <c r="N119" s="102" t="s">
        <v>43</v>
      </c>
      <c r="O119" s="102" t="s">
        <v>386</v>
      </c>
      <c r="P119" s="102" t="s">
        <v>581</v>
      </c>
      <c r="Q119" s="102" t="s">
        <v>1007</v>
      </c>
      <c r="R119" s="102" t="s">
        <v>53</v>
      </c>
      <c r="T119" s="102" t="s">
        <v>1005</v>
      </c>
      <c r="U119" s="102" t="s">
        <v>1357</v>
      </c>
      <c r="V119" s="81" t="str">
        <f t="shared" si="11"/>
        <v>CL/MAR/1/HLK5черный</v>
      </c>
      <c r="W119" s="81" t="str">
        <f t="shared" si="8"/>
        <v>CL/MAR/1/HLK5</v>
      </c>
      <c r="X119" s="81" t="str">
        <f t="shared" si="12"/>
        <v>Marvel Hulk</v>
      </c>
      <c r="AC119" s="60">
        <f t="shared" si="13"/>
        <v>88</v>
      </c>
      <c r="AD119" s="49">
        <f t="shared" si="14"/>
        <v>118</v>
      </c>
      <c r="AE119" s="60">
        <f t="shared" si="15"/>
        <v>88118</v>
      </c>
    </row>
    <row r="120" spans="1:31">
      <c r="A120" s="81" t="str">
        <f t="shared" si="9"/>
        <v>CL/MAR/1/IRO1red</v>
      </c>
      <c r="B120" s="81" t="str">
        <f t="shared" si="10"/>
        <v>88-119-18</v>
      </c>
      <c r="C120" s="102" t="s">
        <v>1378</v>
      </c>
      <c r="D120" s="102" t="s">
        <v>1379</v>
      </c>
      <c r="E120" s="102" t="s">
        <v>1001</v>
      </c>
      <c r="F120" s="103">
        <v>0</v>
      </c>
      <c r="G120" s="102" t="s">
        <v>1380</v>
      </c>
      <c r="H120" s="102" t="s">
        <v>78</v>
      </c>
      <c r="I120" s="102" t="s">
        <v>1011</v>
      </c>
      <c r="J120" s="102" t="s">
        <v>356</v>
      </c>
      <c r="K120" s="102" t="s">
        <v>382</v>
      </c>
      <c r="L120" s="102" t="s">
        <v>1356</v>
      </c>
      <c r="M120" s="102" t="s">
        <v>388</v>
      </c>
      <c r="N120" s="102" t="s">
        <v>43</v>
      </c>
      <c r="O120" s="102" t="s">
        <v>386</v>
      </c>
      <c r="P120" s="102" t="s">
        <v>581</v>
      </c>
      <c r="Q120" s="102" t="s">
        <v>1225</v>
      </c>
      <c r="R120" s="102" t="s">
        <v>78</v>
      </c>
      <c r="T120" s="102" t="s">
        <v>1005</v>
      </c>
      <c r="U120" s="102" t="s">
        <v>1357</v>
      </c>
      <c r="V120" s="81" t="str">
        <f t="shared" si="11"/>
        <v>CL/MAR/1/IRO1красный</v>
      </c>
      <c r="W120" s="81" t="str">
        <f t="shared" si="8"/>
        <v>CL/MAR/1/IRO1</v>
      </c>
      <c r="X120" s="81" t="str">
        <f t="shared" si="12"/>
        <v>Marvel Iron Man</v>
      </c>
      <c r="AC120" s="60">
        <f t="shared" si="13"/>
        <v>88</v>
      </c>
      <c r="AD120" s="49">
        <f t="shared" si="14"/>
        <v>119</v>
      </c>
      <c r="AE120" s="60">
        <f t="shared" si="15"/>
        <v>88119</v>
      </c>
    </row>
    <row r="121" spans="1:31">
      <c r="A121" s="81" t="str">
        <f t="shared" si="9"/>
        <v>CL/MAR/1/IRO2black</v>
      </c>
      <c r="B121" s="81" t="str">
        <f t="shared" si="10"/>
        <v>88-120-72</v>
      </c>
      <c r="C121" s="102" t="s">
        <v>1381</v>
      </c>
      <c r="D121" s="102" t="s">
        <v>1382</v>
      </c>
      <c r="E121" s="102" t="s">
        <v>1001</v>
      </c>
      <c r="F121" s="103">
        <v>0</v>
      </c>
      <c r="G121" s="102" t="s">
        <v>1383</v>
      </c>
      <c r="H121" s="102" t="s">
        <v>302</v>
      </c>
      <c r="I121" s="102" t="s">
        <v>1011</v>
      </c>
      <c r="J121" s="102" t="s">
        <v>356</v>
      </c>
      <c r="K121" s="102" t="s">
        <v>382</v>
      </c>
      <c r="L121" s="102" t="s">
        <v>1356</v>
      </c>
      <c r="M121" s="102" t="s">
        <v>388</v>
      </c>
      <c r="N121" s="102" t="s">
        <v>43</v>
      </c>
      <c r="O121" s="102" t="s">
        <v>386</v>
      </c>
      <c r="P121" s="102" t="s">
        <v>581</v>
      </c>
      <c r="Q121" s="102" t="s">
        <v>1007</v>
      </c>
      <c r="R121" s="102" t="s">
        <v>53</v>
      </c>
      <c r="T121" s="102" t="s">
        <v>1005</v>
      </c>
      <c r="U121" s="102" t="s">
        <v>1357</v>
      </c>
      <c r="V121" s="81" t="str">
        <f t="shared" si="11"/>
        <v>CL/MAR/1/IRO2черный / красный</v>
      </c>
      <c r="W121" s="81" t="str">
        <f t="shared" si="8"/>
        <v>CL/MAR/1/IRO2</v>
      </c>
      <c r="X121" s="81" t="str">
        <f t="shared" si="12"/>
        <v>Marvel Iron Man</v>
      </c>
      <c r="AC121" s="60">
        <f t="shared" si="13"/>
        <v>88</v>
      </c>
      <c r="AD121" s="49">
        <f t="shared" si="14"/>
        <v>120</v>
      </c>
      <c r="AE121" s="60">
        <f t="shared" si="15"/>
        <v>88120</v>
      </c>
    </row>
    <row r="122" spans="1:31">
      <c r="A122" s="81" t="str">
        <f t="shared" si="9"/>
        <v>CL/MAR/1/IRO3grey</v>
      </c>
      <c r="B122" s="81" t="str">
        <f t="shared" si="10"/>
        <v>88-121-08</v>
      </c>
      <c r="C122" s="102" t="s">
        <v>1384</v>
      </c>
      <c r="D122" s="102" t="s">
        <v>1385</v>
      </c>
      <c r="E122" s="102" t="s">
        <v>1001</v>
      </c>
      <c r="F122" s="103">
        <v>0</v>
      </c>
      <c r="G122" s="102" t="s">
        <v>1386</v>
      </c>
      <c r="H122" s="102" t="s">
        <v>83</v>
      </c>
      <c r="I122" s="102" t="s">
        <v>1011</v>
      </c>
      <c r="J122" s="102" t="s">
        <v>356</v>
      </c>
      <c r="K122" s="102" t="s">
        <v>382</v>
      </c>
      <c r="L122" s="102" t="s">
        <v>1356</v>
      </c>
      <c r="M122" s="102" t="s">
        <v>388</v>
      </c>
      <c r="N122" s="102" t="s">
        <v>43</v>
      </c>
      <c r="O122" s="102" t="s">
        <v>386</v>
      </c>
      <c r="P122" s="102" t="s">
        <v>581</v>
      </c>
      <c r="Q122" s="102" t="s">
        <v>1012</v>
      </c>
      <c r="R122" s="102" t="s">
        <v>83</v>
      </c>
      <c r="T122" s="102" t="s">
        <v>1005</v>
      </c>
      <c r="U122" s="102" t="s">
        <v>1357</v>
      </c>
      <c r="V122" s="81" t="str">
        <f t="shared" si="11"/>
        <v>CL/MAR/1/IRO3серый</v>
      </c>
      <c r="W122" s="81" t="str">
        <f t="shared" si="8"/>
        <v>CL/MAR/1/IRO3</v>
      </c>
      <c r="X122" s="81" t="str">
        <f t="shared" si="12"/>
        <v>Marvel Iron Man</v>
      </c>
      <c r="AC122" s="60">
        <f t="shared" si="13"/>
        <v>88</v>
      </c>
      <c r="AD122" s="49">
        <f t="shared" si="14"/>
        <v>121</v>
      </c>
      <c r="AE122" s="60">
        <f t="shared" si="15"/>
        <v>88121</v>
      </c>
    </row>
    <row r="123" spans="1:31">
      <c r="A123" s="81" t="str">
        <f t="shared" si="9"/>
        <v>CL/MAR/1/ROC1brown</v>
      </c>
      <c r="B123" s="81" t="str">
        <f t="shared" si="10"/>
        <v>88-122-14</v>
      </c>
      <c r="C123" s="102" t="s">
        <v>1387</v>
      </c>
      <c r="D123" s="102" t="s">
        <v>1388</v>
      </c>
      <c r="E123" s="102" t="s">
        <v>1001</v>
      </c>
      <c r="F123" s="103">
        <v>0</v>
      </c>
      <c r="G123" s="102" t="s">
        <v>1389</v>
      </c>
      <c r="H123" s="102" t="s">
        <v>86</v>
      </c>
      <c r="I123" s="102" t="s">
        <v>1011</v>
      </c>
      <c r="J123" s="102" t="s">
        <v>356</v>
      </c>
      <c r="K123" s="102" t="s">
        <v>382</v>
      </c>
      <c r="L123" s="102" t="s">
        <v>1356</v>
      </c>
      <c r="M123" s="102" t="s">
        <v>388</v>
      </c>
      <c r="N123" s="102" t="s">
        <v>43</v>
      </c>
      <c r="O123" s="102" t="s">
        <v>386</v>
      </c>
      <c r="P123" s="102" t="s">
        <v>581</v>
      </c>
      <c r="Q123" s="102" t="s">
        <v>1390</v>
      </c>
      <c r="R123" s="102" t="s">
        <v>86</v>
      </c>
      <c r="T123" s="102" t="s">
        <v>1005</v>
      </c>
      <c r="U123" s="102" t="s">
        <v>1357</v>
      </c>
      <c r="V123" s="81" t="str">
        <f t="shared" si="11"/>
        <v>CL/MAR/1/ROC1коричневый</v>
      </c>
      <c r="W123" s="81" t="str">
        <f t="shared" si="8"/>
        <v>CL/MAR/1/ROC1</v>
      </c>
      <c r="X123" s="81" t="str">
        <f t="shared" si="12"/>
        <v>Marvel Rocket</v>
      </c>
      <c r="AC123" s="60">
        <f t="shared" si="13"/>
        <v>88</v>
      </c>
      <c r="AD123" s="49">
        <f t="shared" si="14"/>
        <v>122</v>
      </c>
      <c r="AE123" s="60">
        <f t="shared" si="15"/>
        <v>88122</v>
      </c>
    </row>
    <row r="124" spans="1:31">
      <c r="A124" s="81" t="str">
        <f t="shared" si="9"/>
        <v>CL/MAR/1/SPI4Mred</v>
      </c>
      <c r="B124" s="81" t="str">
        <f t="shared" si="10"/>
        <v>88-123-72</v>
      </c>
      <c r="C124" s="102" t="s">
        <v>1391</v>
      </c>
      <c r="D124" s="102" t="s">
        <v>1392</v>
      </c>
      <c r="E124" s="102" t="s">
        <v>1001</v>
      </c>
      <c r="F124" s="103">
        <v>0</v>
      </c>
      <c r="G124" s="102" t="s">
        <v>1393</v>
      </c>
      <c r="H124" s="102" t="s">
        <v>185</v>
      </c>
      <c r="I124" s="102" t="s">
        <v>1068</v>
      </c>
      <c r="J124" s="102" t="s">
        <v>356</v>
      </c>
      <c r="K124" s="102" t="s">
        <v>382</v>
      </c>
      <c r="L124" s="102" t="s">
        <v>1356</v>
      </c>
      <c r="M124" s="102" t="s">
        <v>388</v>
      </c>
      <c r="O124" s="102" t="s">
        <v>386</v>
      </c>
      <c r="P124" s="102" t="s">
        <v>581</v>
      </c>
      <c r="Q124" s="102" t="s">
        <v>1225</v>
      </c>
      <c r="R124" s="102" t="s">
        <v>78</v>
      </c>
      <c r="T124" s="102" t="s">
        <v>1005</v>
      </c>
      <c r="U124" s="102" t="s">
        <v>1357</v>
      </c>
      <c r="V124" s="81" t="str">
        <f t="shared" si="11"/>
        <v>CL/MAR/1/SPI4Mкрасный / синий</v>
      </c>
      <c r="W124" s="81" t="str">
        <f t="shared" si="8"/>
        <v>CL/MAR/1/SPI4M</v>
      </c>
      <c r="X124" s="81" t="str">
        <f t="shared" si="12"/>
        <v>Marvel Spider-Man</v>
      </c>
      <c r="AC124" s="60">
        <f t="shared" si="13"/>
        <v>88</v>
      </c>
      <c r="AD124" s="49">
        <f t="shared" si="14"/>
        <v>123</v>
      </c>
      <c r="AE124" s="60">
        <f t="shared" si="15"/>
        <v>88123</v>
      </c>
    </row>
    <row r="125" spans="1:31">
      <c r="A125" s="81" t="str">
        <f t="shared" si="9"/>
        <v>CL/MAR/1/THO1navy</v>
      </c>
      <c r="B125" s="81" t="str">
        <f t="shared" si="10"/>
        <v>88-124-16</v>
      </c>
      <c r="C125" s="102" t="s">
        <v>1394</v>
      </c>
      <c r="D125" s="102" t="s">
        <v>1395</v>
      </c>
      <c r="E125" s="102" t="s">
        <v>1001</v>
      </c>
      <c r="F125" s="103">
        <v>0</v>
      </c>
      <c r="G125" s="102" t="s">
        <v>1396</v>
      </c>
      <c r="H125" s="102" t="s">
        <v>594</v>
      </c>
      <c r="I125" s="102" t="s">
        <v>1011</v>
      </c>
      <c r="J125" s="102" t="s">
        <v>356</v>
      </c>
      <c r="K125" s="102" t="s">
        <v>382</v>
      </c>
      <c r="L125" s="102" t="s">
        <v>1356</v>
      </c>
      <c r="M125" s="102" t="s">
        <v>388</v>
      </c>
      <c r="N125" s="102" t="s">
        <v>43</v>
      </c>
      <c r="O125" s="102" t="s">
        <v>386</v>
      </c>
      <c r="P125" s="102" t="s">
        <v>581</v>
      </c>
      <c r="Q125" s="102" t="s">
        <v>1086</v>
      </c>
      <c r="R125" s="102" t="s">
        <v>71</v>
      </c>
      <c r="T125" s="102" t="s">
        <v>1005</v>
      </c>
      <c r="U125" s="102" t="s">
        <v>1357</v>
      </c>
      <c r="V125" s="81" t="str">
        <f t="shared" si="11"/>
        <v>CL/MAR/1/THO1темно-синий / рыжий</v>
      </c>
      <c r="W125" s="81" t="str">
        <f t="shared" si="8"/>
        <v>CL/MAR/1/THO1</v>
      </c>
      <c r="X125" s="81" t="str">
        <f t="shared" si="12"/>
        <v>Marvel Thor</v>
      </c>
      <c r="AC125" s="60">
        <f t="shared" si="13"/>
        <v>88</v>
      </c>
      <c r="AD125" s="49">
        <f t="shared" si="14"/>
        <v>124</v>
      </c>
      <c r="AE125" s="60">
        <f t="shared" si="15"/>
        <v>88124</v>
      </c>
    </row>
    <row r="126" spans="1:31">
      <c r="A126" s="81" t="str">
        <f t="shared" si="9"/>
        <v>CL/MAR/1/VEN1black</v>
      </c>
      <c r="B126" s="81" t="str">
        <f t="shared" si="10"/>
        <v>88-125-09</v>
      </c>
      <c r="C126" s="102" t="s">
        <v>1397</v>
      </c>
      <c r="D126" s="102" t="s">
        <v>1398</v>
      </c>
      <c r="E126" s="102" t="s">
        <v>1001</v>
      </c>
      <c r="F126" s="103">
        <v>0</v>
      </c>
      <c r="G126" s="102" t="s">
        <v>1399</v>
      </c>
      <c r="H126" s="102" t="s">
        <v>53</v>
      </c>
      <c r="I126" s="102" t="s">
        <v>1011</v>
      </c>
      <c r="J126" s="102" t="s">
        <v>356</v>
      </c>
      <c r="K126" s="102" t="s">
        <v>382</v>
      </c>
      <c r="L126" s="102" t="s">
        <v>1356</v>
      </c>
      <c r="M126" s="102" t="s">
        <v>388</v>
      </c>
      <c r="N126" s="102" t="s">
        <v>43</v>
      </c>
      <c r="O126" s="102" t="s">
        <v>386</v>
      </c>
      <c r="P126" s="102" t="s">
        <v>581</v>
      </c>
      <c r="Q126" s="102" t="s">
        <v>1007</v>
      </c>
      <c r="R126" s="102" t="s">
        <v>53</v>
      </c>
      <c r="T126" s="102" t="s">
        <v>1005</v>
      </c>
      <c r="U126" s="102" t="s">
        <v>1357</v>
      </c>
      <c r="V126" s="81" t="str">
        <f t="shared" si="11"/>
        <v>CL/MAR/1/VEN1черный</v>
      </c>
      <c r="W126" s="81" t="str">
        <f t="shared" si="8"/>
        <v>CL/MAR/1/VEN1</v>
      </c>
      <c r="X126" s="81" t="str">
        <f t="shared" si="12"/>
        <v>Marvel Venom</v>
      </c>
      <c r="AC126" s="60">
        <f t="shared" si="13"/>
        <v>88</v>
      </c>
      <c r="AD126" s="49">
        <f t="shared" si="14"/>
        <v>125</v>
      </c>
      <c r="AE126" s="60">
        <f t="shared" si="15"/>
        <v>88125</v>
      </c>
    </row>
    <row r="127" spans="1:31">
      <c r="A127" s="81" t="str">
        <f t="shared" si="9"/>
        <v>CL/MAR/1/VEN2black</v>
      </c>
      <c r="B127" s="81" t="str">
        <f t="shared" si="10"/>
        <v>88-126-09</v>
      </c>
      <c r="C127" s="102" t="s">
        <v>1400</v>
      </c>
      <c r="D127" s="102" t="s">
        <v>1401</v>
      </c>
      <c r="E127" s="102" t="s">
        <v>1001</v>
      </c>
      <c r="F127" s="103">
        <v>0</v>
      </c>
      <c r="G127" s="102" t="s">
        <v>1402</v>
      </c>
      <c r="H127" s="102" t="s">
        <v>53</v>
      </c>
      <c r="I127" s="102" t="s">
        <v>1011</v>
      </c>
      <c r="J127" s="102" t="s">
        <v>356</v>
      </c>
      <c r="K127" s="102" t="s">
        <v>382</v>
      </c>
      <c r="L127" s="102" t="s">
        <v>1356</v>
      </c>
      <c r="M127" s="102" t="s">
        <v>388</v>
      </c>
      <c r="N127" s="102" t="s">
        <v>43</v>
      </c>
      <c r="O127" s="102" t="s">
        <v>386</v>
      </c>
      <c r="P127" s="102" t="s">
        <v>581</v>
      </c>
      <c r="Q127" s="102" t="s">
        <v>1007</v>
      </c>
      <c r="R127" s="102" t="s">
        <v>53</v>
      </c>
      <c r="T127" s="102" t="s">
        <v>1005</v>
      </c>
      <c r="U127" s="102" t="s">
        <v>1357</v>
      </c>
      <c r="V127" s="81" t="str">
        <f t="shared" si="11"/>
        <v>CL/MAR/1/VEN2черный</v>
      </c>
      <c r="W127" s="81" t="str">
        <f t="shared" si="8"/>
        <v>CL/MAR/1/VEN2</v>
      </c>
      <c r="X127" s="81" t="str">
        <f t="shared" si="12"/>
        <v>Marvel Venom</v>
      </c>
      <c r="AC127" s="60">
        <f t="shared" si="13"/>
        <v>88</v>
      </c>
      <c r="AD127" s="49">
        <f t="shared" si="14"/>
        <v>126</v>
      </c>
      <c r="AE127" s="60">
        <f t="shared" si="15"/>
        <v>88126</v>
      </c>
    </row>
    <row r="128" spans="1:31">
      <c r="A128" s="81" t="str">
        <f t="shared" si="9"/>
        <v>CL/MAR/1/VEN4Mred</v>
      </c>
      <c r="B128" s="81" t="str">
        <f t="shared" si="10"/>
        <v>88-127-72</v>
      </c>
      <c r="C128" s="102" t="s">
        <v>1403</v>
      </c>
      <c r="D128" s="102" t="s">
        <v>1404</v>
      </c>
      <c r="E128" s="102" t="s">
        <v>1001</v>
      </c>
      <c r="F128" s="103">
        <v>0</v>
      </c>
      <c r="G128" s="102" t="s">
        <v>1405</v>
      </c>
      <c r="H128" s="102" t="s">
        <v>186</v>
      </c>
      <c r="I128" s="102" t="s">
        <v>1068</v>
      </c>
      <c r="J128" s="102" t="s">
        <v>356</v>
      </c>
      <c r="K128" s="102" t="s">
        <v>382</v>
      </c>
      <c r="L128" s="102" t="s">
        <v>1356</v>
      </c>
      <c r="M128" s="102" t="s">
        <v>388</v>
      </c>
      <c r="O128" s="102" t="s">
        <v>386</v>
      </c>
      <c r="P128" s="102" t="s">
        <v>581</v>
      </c>
      <c r="Q128" s="102" t="s">
        <v>1225</v>
      </c>
      <c r="R128" s="102" t="s">
        <v>78</v>
      </c>
      <c r="T128" s="102" t="s">
        <v>1005</v>
      </c>
      <c r="U128" s="102" t="s">
        <v>1357</v>
      </c>
      <c r="V128" s="81" t="str">
        <f t="shared" si="11"/>
        <v>CL/MAR/1/VEN4Mкрасный / черный</v>
      </c>
      <c r="W128" s="81" t="str">
        <f t="shared" si="8"/>
        <v>CL/MAR/1/VEN4M</v>
      </c>
      <c r="X128" s="81" t="str">
        <f t="shared" si="12"/>
        <v>Marvel Venom</v>
      </c>
      <c r="AC128" s="60">
        <f t="shared" si="13"/>
        <v>88</v>
      </c>
      <c r="AD128" s="49">
        <f t="shared" si="14"/>
        <v>127</v>
      </c>
      <c r="AE128" s="60">
        <f t="shared" si="15"/>
        <v>88127</v>
      </c>
    </row>
    <row r="129" spans="1:31">
      <c r="A129" s="81" t="str">
        <f t="shared" si="9"/>
        <v>CL/MAR/3/CPT1navy</v>
      </c>
      <c r="B129" s="81" t="str">
        <f t="shared" si="10"/>
        <v>88-128-16</v>
      </c>
      <c r="C129" s="102" t="s">
        <v>1406</v>
      </c>
      <c r="D129" s="102" t="s">
        <v>1407</v>
      </c>
      <c r="E129" s="102" t="s">
        <v>1001</v>
      </c>
      <c r="F129" s="103">
        <v>0</v>
      </c>
      <c r="G129" s="102" t="s">
        <v>1408</v>
      </c>
      <c r="H129" s="102" t="s">
        <v>55</v>
      </c>
      <c r="I129" s="102" t="s">
        <v>1011</v>
      </c>
      <c r="J129" s="102" t="s">
        <v>356</v>
      </c>
      <c r="K129" s="102" t="s">
        <v>391</v>
      </c>
      <c r="L129" s="102" t="s">
        <v>1356</v>
      </c>
      <c r="M129" s="102" t="s">
        <v>388</v>
      </c>
      <c r="N129" s="102" t="s">
        <v>43</v>
      </c>
      <c r="O129" s="102" t="s">
        <v>386</v>
      </c>
      <c r="P129" s="102" t="s">
        <v>581</v>
      </c>
      <c r="Q129" s="102" t="s">
        <v>1086</v>
      </c>
      <c r="R129" s="102" t="s">
        <v>71</v>
      </c>
      <c r="T129" s="102" t="s">
        <v>1005</v>
      </c>
      <c r="U129" s="102" t="s">
        <v>1357</v>
      </c>
      <c r="V129" s="81" t="str">
        <f t="shared" si="11"/>
        <v>CL/MAR/3/CPT1темно-синий</v>
      </c>
      <c r="W129" s="81" t="str">
        <f t="shared" si="8"/>
        <v>CL/MAR/3/CPT1</v>
      </c>
      <c r="X129" s="81" t="str">
        <f t="shared" si="12"/>
        <v>Junior Marvel Captain America</v>
      </c>
      <c r="AC129" s="60">
        <f t="shared" si="13"/>
        <v>88</v>
      </c>
      <c r="AD129" s="49">
        <f t="shared" si="14"/>
        <v>128</v>
      </c>
      <c r="AE129" s="60">
        <f t="shared" si="15"/>
        <v>88128</v>
      </c>
    </row>
    <row r="130" spans="1:31">
      <c r="A130" s="81" t="str">
        <f t="shared" si="9"/>
        <v>CL/MAR/3/IRO2black</v>
      </c>
      <c r="B130" s="81" t="str">
        <f t="shared" si="10"/>
        <v>88-129-09</v>
      </c>
      <c r="C130" s="102" t="s">
        <v>1409</v>
      </c>
      <c r="D130" s="102" t="s">
        <v>1410</v>
      </c>
      <c r="E130" s="102" t="s">
        <v>1001</v>
      </c>
      <c r="F130" s="103">
        <v>0</v>
      </c>
      <c r="G130" s="102" t="s">
        <v>1411</v>
      </c>
      <c r="H130" s="102" t="s">
        <v>53</v>
      </c>
      <c r="I130" s="102" t="s">
        <v>1011</v>
      </c>
      <c r="J130" s="102" t="s">
        <v>356</v>
      </c>
      <c r="K130" s="102" t="s">
        <v>391</v>
      </c>
      <c r="L130" s="102" t="s">
        <v>1356</v>
      </c>
      <c r="M130" s="102" t="s">
        <v>388</v>
      </c>
      <c r="N130" s="102" t="s">
        <v>43</v>
      </c>
      <c r="O130" s="102" t="s">
        <v>386</v>
      </c>
      <c r="P130" s="102" t="s">
        <v>581</v>
      </c>
      <c r="Q130" s="102" t="s">
        <v>1007</v>
      </c>
      <c r="R130" s="102" t="s">
        <v>53</v>
      </c>
      <c r="T130" s="102" t="s">
        <v>1005</v>
      </c>
      <c r="U130" s="102" t="s">
        <v>1357</v>
      </c>
      <c r="V130" s="81" t="str">
        <f t="shared" si="11"/>
        <v>CL/MAR/3/IRO2черный</v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CL/MAR/3/IRO2</v>
      </c>
      <c r="X130" s="81" t="str">
        <f t="shared" si="12"/>
        <v>Junior Marvel Iron Man</v>
      </c>
      <c r="AC130" s="60">
        <f t="shared" si="13"/>
        <v>88</v>
      </c>
      <c r="AD130" s="49">
        <f t="shared" si="14"/>
        <v>129</v>
      </c>
      <c r="AE130" s="60">
        <f t="shared" si="15"/>
        <v>88129</v>
      </c>
    </row>
    <row r="131" spans="1:31">
      <c r="A131" s="81" t="str">
        <f t="shared" ref="A131:A194" si="17">IF(G131&amp;Q131&lt;&gt;"",W131&amp;Q131,"")</f>
        <v>CL/MAR/1/SPI1blue</v>
      </c>
      <c r="B131" s="81" t="str">
        <f t="shared" ref="B131:B194" si="18">IF(C131&lt;&gt;"",LEFT(C131,9),"")</f>
        <v>88-130-21</v>
      </c>
      <c r="C131" s="102" t="s">
        <v>1412</v>
      </c>
      <c r="D131" s="102" t="s">
        <v>1413</v>
      </c>
      <c r="E131" s="102" t="s">
        <v>1001</v>
      </c>
      <c r="F131" s="103">
        <v>0</v>
      </c>
      <c r="G131" s="102" t="s">
        <v>1414</v>
      </c>
      <c r="H131" s="102" t="s">
        <v>252</v>
      </c>
      <c r="I131" s="102" t="s">
        <v>1011</v>
      </c>
      <c r="J131" s="102" t="s">
        <v>356</v>
      </c>
      <c r="K131" s="102" t="s">
        <v>382</v>
      </c>
      <c r="L131" s="102" t="s">
        <v>1356</v>
      </c>
      <c r="M131" s="102" t="s">
        <v>388</v>
      </c>
      <c r="N131" s="102" t="s">
        <v>43</v>
      </c>
      <c r="O131" s="102" t="s">
        <v>386</v>
      </c>
      <c r="P131" s="102" t="s">
        <v>581</v>
      </c>
      <c r="Q131" s="102" t="s">
        <v>1026</v>
      </c>
      <c r="R131" s="102" t="s">
        <v>71</v>
      </c>
      <c r="T131" s="102" t="s">
        <v>1005</v>
      </c>
      <c r="U131" s="102" t="s">
        <v>1357</v>
      </c>
      <c r="V131" s="81" t="str">
        <f t="shared" ref="V131:V194" si="19">W131&amp;H131</f>
        <v>CL/MAR/1/SPI1синий / красный</v>
      </c>
      <c r="W131" s="81" t="str">
        <f t="shared" si="16"/>
        <v>CL/MAR/1/SPI1</v>
      </c>
      <c r="X131" s="81" t="str">
        <f t="shared" ref="X131:X194" si="20">IF(A131&lt;&gt;"",IFERROR(IF(FIND(" ",G131)&gt;=1,MID(G131,FIND(" ",G131)+1,LEN(G131)),""),""),"")</f>
        <v>Marvel Spider-Man</v>
      </c>
      <c r="AC131" s="60">
        <f t="shared" ref="AC131:AC194" si="21">IFERROR(VALUE(MID($C131,1,2)),0)</f>
        <v>88</v>
      </c>
      <c r="AD131" s="49">
        <f t="shared" ref="AD131:AD194" si="22">IFERROR(VALUE(MID($C131,4,3)),0)</f>
        <v>130</v>
      </c>
      <c r="AE131" s="60">
        <f t="shared" ref="AE131:AE194" si="23">VALUE(RIGHT("00"&amp;AC131,2)&amp;RIGHT("000"&amp;AD131,3))</f>
        <v>88130</v>
      </c>
    </row>
    <row r="132" spans="1:31">
      <c r="A132" s="81" t="str">
        <f t="shared" si="17"/>
        <v>CL/SAI/1/AND1black</v>
      </c>
      <c r="B132" s="81" t="str">
        <f t="shared" si="18"/>
        <v>88-131-40</v>
      </c>
      <c r="C132" s="102" t="s">
        <v>1415</v>
      </c>
      <c r="D132" s="102" t="s">
        <v>1416</v>
      </c>
      <c r="E132" s="102" t="s">
        <v>1001</v>
      </c>
      <c r="F132" s="103">
        <v>0</v>
      </c>
      <c r="G132" s="102" t="s">
        <v>1417</v>
      </c>
      <c r="H132" s="102" t="s">
        <v>307</v>
      </c>
      <c r="I132" s="102" t="s">
        <v>1011</v>
      </c>
      <c r="J132" s="102" t="s">
        <v>356</v>
      </c>
      <c r="K132" s="102" t="s">
        <v>387</v>
      </c>
      <c r="L132" s="102" t="s">
        <v>1418</v>
      </c>
      <c r="M132" s="102" t="s">
        <v>388</v>
      </c>
      <c r="N132" s="102" t="s">
        <v>43</v>
      </c>
      <c r="O132" s="102" t="s">
        <v>386</v>
      </c>
      <c r="P132" s="102" t="s">
        <v>581</v>
      </c>
      <c r="Q132" s="102" t="s">
        <v>1007</v>
      </c>
      <c r="R132" s="102" t="s">
        <v>53</v>
      </c>
      <c r="T132" s="102" t="s">
        <v>1005</v>
      </c>
      <c r="U132" s="102" t="s">
        <v>1419</v>
      </c>
      <c r="V132" s="81" t="str">
        <f t="shared" si="19"/>
        <v>CL/SAI/1/AND1черный / розовый</v>
      </c>
      <c r="W132" s="81" t="str">
        <f t="shared" si="16"/>
        <v>CL/SAI/1/AND1</v>
      </c>
      <c r="X132" s="81" t="str">
        <f t="shared" si="20"/>
        <v>Saint Seiya Andromeda</v>
      </c>
      <c r="AC132" s="60">
        <f t="shared" si="21"/>
        <v>88</v>
      </c>
      <c r="AD132" s="49">
        <f t="shared" si="22"/>
        <v>131</v>
      </c>
      <c r="AE132" s="60">
        <f t="shared" si="23"/>
        <v>88131</v>
      </c>
    </row>
    <row r="133" spans="1:31">
      <c r="A133" s="81" t="str">
        <f t="shared" si="17"/>
        <v>CL/SAI/1/AND2white</v>
      </c>
      <c r="B133" s="81" t="str">
        <f t="shared" si="18"/>
        <v>88-132-48</v>
      </c>
      <c r="C133" s="102" t="s">
        <v>1420</v>
      </c>
      <c r="D133" s="102" t="s">
        <v>1421</v>
      </c>
      <c r="E133" s="102" t="s">
        <v>1001</v>
      </c>
      <c r="F133" s="103">
        <v>0</v>
      </c>
      <c r="G133" s="102" t="s">
        <v>1422</v>
      </c>
      <c r="H133" s="102" t="s">
        <v>119</v>
      </c>
      <c r="I133" s="102" t="s">
        <v>1011</v>
      </c>
      <c r="J133" s="102" t="s">
        <v>356</v>
      </c>
      <c r="K133" s="102" t="s">
        <v>387</v>
      </c>
      <c r="L133" s="102" t="s">
        <v>1418</v>
      </c>
      <c r="M133" s="102" t="s">
        <v>388</v>
      </c>
      <c r="N133" s="102" t="s">
        <v>43</v>
      </c>
      <c r="O133" s="102" t="s">
        <v>386</v>
      </c>
      <c r="P133" s="102" t="s">
        <v>581</v>
      </c>
      <c r="Q133" s="102" t="s">
        <v>998</v>
      </c>
      <c r="R133" s="102" t="s">
        <v>57</v>
      </c>
      <c r="T133" s="102" t="s">
        <v>1005</v>
      </c>
      <c r="U133" s="102" t="s">
        <v>1419</v>
      </c>
      <c r="V133" s="81" t="str">
        <f t="shared" si="19"/>
        <v>CL/SAI/1/AND2белый / черный</v>
      </c>
      <c r="W133" s="81" t="str">
        <f t="shared" si="16"/>
        <v>CL/SAI/1/AND2</v>
      </c>
      <c r="X133" s="81" t="str">
        <f t="shared" si="20"/>
        <v>Saint Seiya Andromeda</v>
      </c>
      <c r="AC133" s="60">
        <f t="shared" si="21"/>
        <v>88</v>
      </c>
      <c r="AD133" s="49">
        <f t="shared" si="22"/>
        <v>132</v>
      </c>
      <c r="AE133" s="60">
        <f t="shared" si="23"/>
        <v>88132</v>
      </c>
    </row>
    <row r="134" spans="1:31">
      <c r="A134" s="81" t="str">
        <f t="shared" si="17"/>
        <v>CL/SAI/1/AND3black</v>
      </c>
      <c r="B134" s="81" t="str">
        <f t="shared" si="18"/>
        <v>88-133-09</v>
      </c>
      <c r="C134" s="102" t="s">
        <v>1423</v>
      </c>
      <c r="D134" s="102" t="s">
        <v>1424</v>
      </c>
      <c r="E134" s="102" t="s">
        <v>1001</v>
      </c>
      <c r="F134" s="103">
        <v>0</v>
      </c>
      <c r="G134" s="102" t="s">
        <v>1425</v>
      </c>
      <c r="H134" s="102" t="s">
        <v>53</v>
      </c>
      <c r="I134" s="102" t="s">
        <v>1011</v>
      </c>
      <c r="J134" s="102" t="s">
        <v>356</v>
      </c>
      <c r="K134" s="102" t="s">
        <v>387</v>
      </c>
      <c r="L134" s="102" t="s">
        <v>1418</v>
      </c>
      <c r="M134" s="102" t="s">
        <v>388</v>
      </c>
      <c r="N134" s="102" t="s">
        <v>43</v>
      </c>
      <c r="O134" s="102" t="s">
        <v>386</v>
      </c>
      <c r="P134" s="102" t="s">
        <v>581</v>
      </c>
      <c r="Q134" s="102" t="s">
        <v>1007</v>
      </c>
      <c r="R134" s="102" t="s">
        <v>53</v>
      </c>
      <c r="T134" s="102" t="s">
        <v>1005</v>
      </c>
      <c r="U134" s="102" t="s">
        <v>1419</v>
      </c>
      <c r="V134" s="81" t="str">
        <f t="shared" si="19"/>
        <v>CL/SAI/1/AND3черный</v>
      </c>
      <c r="W134" s="81" t="str">
        <f t="shared" si="16"/>
        <v>CL/SAI/1/AND3</v>
      </c>
      <c r="X134" s="81" t="str">
        <f t="shared" si="20"/>
        <v>Saint Seiya Andromeda</v>
      </c>
      <c r="AC134" s="60">
        <f t="shared" si="21"/>
        <v>88</v>
      </c>
      <c r="AD134" s="49">
        <f t="shared" si="22"/>
        <v>133</v>
      </c>
      <c r="AE134" s="60">
        <f t="shared" si="23"/>
        <v>88133</v>
      </c>
    </row>
    <row r="135" spans="1:31">
      <c r="A135" s="81" t="str">
        <f t="shared" si="17"/>
        <v>CL/SAI/1/AQUblack</v>
      </c>
      <c r="B135" s="81" t="str">
        <f t="shared" si="18"/>
        <v>88-134-70</v>
      </c>
      <c r="C135" s="102" t="s">
        <v>1426</v>
      </c>
      <c r="D135" s="102" t="s">
        <v>1427</v>
      </c>
      <c r="E135" s="102" t="s">
        <v>1001</v>
      </c>
      <c r="F135" s="103">
        <v>0</v>
      </c>
      <c r="G135" s="102" t="s">
        <v>1428</v>
      </c>
      <c r="H135" s="102" t="s">
        <v>296</v>
      </c>
      <c r="I135" s="102" t="s">
        <v>1011</v>
      </c>
      <c r="J135" s="102" t="s">
        <v>356</v>
      </c>
      <c r="K135" s="102" t="s">
        <v>387</v>
      </c>
      <c r="L135" s="102" t="s">
        <v>1418</v>
      </c>
      <c r="M135" s="102" t="s">
        <v>388</v>
      </c>
      <c r="N135" s="102" t="s">
        <v>43</v>
      </c>
      <c r="O135" s="102" t="s">
        <v>386</v>
      </c>
      <c r="P135" s="102" t="s">
        <v>581</v>
      </c>
      <c r="Q135" s="102" t="s">
        <v>1007</v>
      </c>
      <c r="R135" s="102" t="s">
        <v>53</v>
      </c>
      <c r="T135" s="102" t="s">
        <v>1005</v>
      </c>
      <c r="U135" s="102" t="s">
        <v>1419</v>
      </c>
      <c r="V135" s="81" t="str">
        <f t="shared" si="19"/>
        <v>CL/SAI/1/AQUчерный / голубой</v>
      </c>
      <c r="W135" s="81" t="str">
        <f t="shared" si="16"/>
        <v>CL/SAI/1/AQU</v>
      </c>
      <c r="X135" s="81" t="str">
        <f t="shared" si="20"/>
        <v>Saint Seiya Aquarius</v>
      </c>
      <c r="AC135" s="60">
        <f t="shared" si="21"/>
        <v>88</v>
      </c>
      <c r="AD135" s="49">
        <f t="shared" si="22"/>
        <v>134</v>
      </c>
      <c r="AE135" s="60">
        <f t="shared" si="23"/>
        <v>88134</v>
      </c>
    </row>
    <row r="136" spans="1:31">
      <c r="A136" s="81" t="str">
        <f t="shared" si="17"/>
        <v>CL/SAI/1/ARIblack</v>
      </c>
      <c r="B136" s="81" t="str">
        <f t="shared" si="18"/>
        <v>88-135-09</v>
      </c>
      <c r="C136" s="102" t="s">
        <v>1429</v>
      </c>
      <c r="D136" s="102" t="s">
        <v>1430</v>
      </c>
      <c r="E136" s="102" t="s">
        <v>1001</v>
      </c>
      <c r="F136" s="103">
        <v>0</v>
      </c>
      <c r="G136" s="102" t="s">
        <v>1431</v>
      </c>
      <c r="H136" s="102" t="s">
        <v>53</v>
      </c>
      <c r="I136" s="102" t="s">
        <v>1011</v>
      </c>
      <c r="J136" s="102" t="s">
        <v>356</v>
      </c>
      <c r="K136" s="102" t="s">
        <v>387</v>
      </c>
      <c r="L136" s="102" t="s">
        <v>1418</v>
      </c>
      <c r="M136" s="102" t="s">
        <v>388</v>
      </c>
      <c r="N136" s="102" t="s">
        <v>43</v>
      </c>
      <c r="O136" s="102" t="s">
        <v>386</v>
      </c>
      <c r="P136" s="102" t="s">
        <v>581</v>
      </c>
      <c r="Q136" s="102" t="s">
        <v>1007</v>
      </c>
      <c r="R136" s="102" t="s">
        <v>53</v>
      </c>
      <c r="T136" s="102" t="s">
        <v>1005</v>
      </c>
      <c r="U136" s="102" t="s">
        <v>1419</v>
      </c>
      <c r="V136" s="81" t="str">
        <f t="shared" si="19"/>
        <v>CL/SAI/1/ARIчерный</v>
      </c>
      <c r="W136" s="81" t="str">
        <f t="shared" si="16"/>
        <v>CL/SAI/1/ARI</v>
      </c>
      <c r="X136" s="81" t="str">
        <f t="shared" si="20"/>
        <v>Saint Seiya Aries</v>
      </c>
      <c r="AC136" s="60">
        <f t="shared" si="21"/>
        <v>88</v>
      </c>
      <c r="AD136" s="49">
        <f t="shared" si="22"/>
        <v>135</v>
      </c>
      <c r="AE136" s="60">
        <f t="shared" si="23"/>
        <v>88135</v>
      </c>
    </row>
    <row r="137" spans="1:31">
      <c r="A137" s="81" t="str">
        <f t="shared" si="17"/>
        <v>CL/SAI/1/CANblack</v>
      </c>
      <c r="B137" s="81" t="str">
        <f t="shared" si="18"/>
        <v>88-136-09</v>
      </c>
      <c r="C137" s="102" t="s">
        <v>1432</v>
      </c>
      <c r="D137" s="102" t="s">
        <v>1433</v>
      </c>
      <c r="E137" s="102" t="s">
        <v>1001</v>
      </c>
      <c r="F137" s="103">
        <v>0</v>
      </c>
      <c r="G137" s="102" t="s">
        <v>1434</v>
      </c>
      <c r="H137" s="102" t="s">
        <v>53</v>
      </c>
      <c r="I137" s="102" t="s">
        <v>1011</v>
      </c>
      <c r="J137" s="102" t="s">
        <v>356</v>
      </c>
      <c r="K137" s="102" t="s">
        <v>382</v>
      </c>
      <c r="L137" s="102" t="s">
        <v>1418</v>
      </c>
      <c r="M137" s="102" t="s">
        <v>388</v>
      </c>
      <c r="N137" s="102" t="s">
        <v>43</v>
      </c>
      <c r="O137" s="102" t="s">
        <v>386</v>
      </c>
      <c r="P137" s="102" t="s">
        <v>581</v>
      </c>
      <c r="Q137" s="102" t="s">
        <v>1007</v>
      </c>
      <c r="R137" s="102" t="s">
        <v>53</v>
      </c>
      <c r="T137" s="102" t="s">
        <v>1005</v>
      </c>
      <c r="U137" s="102" t="s">
        <v>1419</v>
      </c>
      <c r="V137" s="81" t="str">
        <f t="shared" si="19"/>
        <v>CL/SAI/1/CANчерный</v>
      </c>
      <c r="W137" s="81" t="str">
        <f t="shared" si="16"/>
        <v>CL/SAI/1/CAN</v>
      </c>
      <c r="X137" s="81" t="str">
        <f t="shared" si="20"/>
        <v>Saint Seiya Cancer</v>
      </c>
      <c r="AC137" s="60">
        <f t="shared" si="21"/>
        <v>88</v>
      </c>
      <c r="AD137" s="49">
        <f t="shared" si="22"/>
        <v>136</v>
      </c>
      <c r="AE137" s="60">
        <f t="shared" si="23"/>
        <v>88136</v>
      </c>
    </row>
    <row r="138" spans="1:31">
      <c r="A138" s="81" t="str">
        <f t="shared" si="17"/>
        <v>CL/SAI/1/CAPblack</v>
      </c>
      <c r="B138" s="81" t="str">
        <f t="shared" si="18"/>
        <v>88-137-09</v>
      </c>
      <c r="C138" s="102" t="s">
        <v>1435</v>
      </c>
      <c r="D138" s="102" t="s">
        <v>1436</v>
      </c>
      <c r="E138" s="102" t="s">
        <v>1001</v>
      </c>
      <c r="F138" s="103">
        <v>0</v>
      </c>
      <c r="G138" s="102" t="s">
        <v>1437</v>
      </c>
      <c r="H138" s="102" t="s">
        <v>595</v>
      </c>
      <c r="I138" s="102" t="s">
        <v>1011</v>
      </c>
      <c r="J138" s="102" t="s">
        <v>356</v>
      </c>
      <c r="K138" s="102" t="s">
        <v>382</v>
      </c>
      <c r="L138" s="102" t="s">
        <v>1418</v>
      </c>
      <c r="M138" s="102" t="s">
        <v>388</v>
      </c>
      <c r="N138" s="102" t="s">
        <v>43</v>
      </c>
      <c r="O138" s="102" t="s">
        <v>386</v>
      </c>
      <c r="P138" s="102" t="s">
        <v>581</v>
      </c>
      <c r="Q138" s="102" t="s">
        <v>1007</v>
      </c>
      <c r="R138" s="102" t="s">
        <v>53</v>
      </c>
      <c r="T138" s="102" t="s">
        <v>1005</v>
      </c>
      <c r="U138" s="102" t="s">
        <v>1419</v>
      </c>
      <c r="V138" s="81" t="str">
        <f t="shared" si="19"/>
        <v>CL/SAI/1/CAPчерный / фиолетовый</v>
      </c>
      <c r="W138" s="81" t="str">
        <f t="shared" si="16"/>
        <v>CL/SAI/1/CAP</v>
      </c>
      <c r="X138" s="81" t="str">
        <f t="shared" si="20"/>
        <v>Saint Seiya Capricorn</v>
      </c>
      <c r="AC138" s="60">
        <f t="shared" si="21"/>
        <v>88</v>
      </c>
      <c r="AD138" s="49">
        <f t="shared" si="22"/>
        <v>137</v>
      </c>
      <c r="AE138" s="60">
        <f t="shared" si="23"/>
        <v>88137</v>
      </c>
    </row>
    <row r="139" spans="1:31">
      <c r="A139" s="81" t="str">
        <f t="shared" si="17"/>
        <v>CL/SAI/1/CYG1white</v>
      </c>
      <c r="B139" s="81" t="str">
        <f t="shared" si="18"/>
        <v>88-138-48</v>
      </c>
      <c r="C139" s="102" t="s">
        <v>1438</v>
      </c>
      <c r="D139" s="102" t="s">
        <v>1439</v>
      </c>
      <c r="E139" s="102" t="s">
        <v>1001</v>
      </c>
      <c r="F139" s="103">
        <v>0</v>
      </c>
      <c r="G139" s="102" t="s">
        <v>1440</v>
      </c>
      <c r="H139" s="102" t="s">
        <v>119</v>
      </c>
      <c r="I139" s="102" t="s">
        <v>1011</v>
      </c>
      <c r="J139" s="102" t="s">
        <v>356</v>
      </c>
      <c r="K139" s="102" t="s">
        <v>382</v>
      </c>
      <c r="L139" s="102" t="s">
        <v>1418</v>
      </c>
      <c r="M139" s="102" t="s">
        <v>388</v>
      </c>
      <c r="N139" s="102" t="s">
        <v>43</v>
      </c>
      <c r="O139" s="102" t="s">
        <v>386</v>
      </c>
      <c r="P139" s="102" t="s">
        <v>581</v>
      </c>
      <c r="Q139" s="102" t="s">
        <v>998</v>
      </c>
      <c r="R139" s="102" t="s">
        <v>57</v>
      </c>
      <c r="T139" s="102" t="s">
        <v>1005</v>
      </c>
      <c r="U139" s="102" t="s">
        <v>1419</v>
      </c>
      <c r="V139" s="81" t="str">
        <f t="shared" si="19"/>
        <v>CL/SAI/1/CYG1белый / черный</v>
      </c>
      <c r="W139" s="81" t="str">
        <f t="shared" si="16"/>
        <v>CL/SAI/1/CYG1</v>
      </c>
      <c r="X139" s="81" t="str">
        <f t="shared" si="20"/>
        <v>Saint Seiya Cygnus</v>
      </c>
      <c r="AC139" s="60">
        <f t="shared" si="21"/>
        <v>88</v>
      </c>
      <c r="AD139" s="49">
        <f t="shared" si="22"/>
        <v>138</v>
      </c>
      <c r="AE139" s="60">
        <f t="shared" si="23"/>
        <v>88138</v>
      </c>
    </row>
    <row r="140" spans="1:31">
      <c r="A140" s="81" t="str">
        <f t="shared" si="17"/>
        <v>CL/SAI/1/CYG2purple</v>
      </c>
      <c r="B140" s="81" t="str">
        <f t="shared" si="18"/>
        <v>88-139-41</v>
      </c>
      <c r="C140" s="102" t="s">
        <v>1441</v>
      </c>
      <c r="D140" s="102" t="s">
        <v>1442</v>
      </c>
      <c r="E140" s="102" t="s">
        <v>1001</v>
      </c>
      <c r="F140" s="103">
        <v>0</v>
      </c>
      <c r="G140" s="102" t="s">
        <v>1443</v>
      </c>
      <c r="H140" s="102" t="s">
        <v>286</v>
      </c>
      <c r="I140" s="102" t="s">
        <v>1011</v>
      </c>
      <c r="J140" s="102" t="s">
        <v>356</v>
      </c>
      <c r="K140" s="102" t="s">
        <v>382</v>
      </c>
      <c r="L140" s="102" t="s">
        <v>1418</v>
      </c>
      <c r="M140" s="102" t="s">
        <v>388</v>
      </c>
      <c r="N140" s="102" t="s">
        <v>43</v>
      </c>
      <c r="O140" s="102" t="s">
        <v>386</v>
      </c>
      <c r="P140" s="102" t="s">
        <v>581</v>
      </c>
      <c r="Q140" s="102" t="s">
        <v>1444</v>
      </c>
      <c r="R140" s="102" t="s">
        <v>286</v>
      </c>
      <c r="T140" s="102" t="s">
        <v>1005</v>
      </c>
      <c r="U140" s="102" t="s">
        <v>1419</v>
      </c>
      <c r="V140" s="81" t="str">
        <f t="shared" si="19"/>
        <v>CL/SAI/1/CYG2фиолетовый</v>
      </c>
      <c r="W140" s="81" t="str">
        <f t="shared" si="16"/>
        <v>CL/SAI/1/CYG2</v>
      </c>
      <c r="X140" s="81" t="str">
        <f t="shared" si="20"/>
        <v>Saint Seiya Cygnus</v>
      </c>
      <c r="AC140" s="60">
        <f t="shared" si="21"/>
        <v>88</v>
      </c>
      <c r="AD140" s="49">
        <f t="shared" si="22"/>
        <v>139</v>
      </c>
      <c r="AE140" s="60">
        <f t="shared" si="23"/>
        <v>88139</v>
      </c>
    </row>
    <row r="141" spans="1:31">
      <c r="A141" s="81" t="str">
        <f t="shared" si="17"/>
        <v>CL/SAI/1/CYG3black</v>
      </c>
      <c r="B141" s="81" t="str">
        <f t="shared" si="18"/>
        <v>88-140-78</v>
      </c>
      <c r="C141" s="102" t="s">
        <v>1445</v>
      </c>
      <c r="D141" s="102" t="s">
        <v>1446</v>
      </c>
      <c r="E141" s="102" t="s">
        <v>1001</v>
      </c>
      <c r="F141" s="103">
        <v>0</v>
      </c>
      <c r="G141" s="102" t="s">
        <v>1447</v>
      </c>
      <c r="H141" s="102" t="s">
        <v>309</v>
      </c>
      <c r="I141" s="102" t="s">
        <v>1011</v>
      </c>
      <c r="J141" s="102" t="s">
        <v>356</v>
      </c>
      <c r="K141" s="102" t="s">
        <v>382</v>
      </c>
      <c r="L141" s="102" t="s">
        <v>1418</v>
      </c>
      <c r="M141" s="102" t="s">
        <v>388</v>
      </c>
      <c r="N141" s="102" t="s">
        <v>43</v>
      </c>
      <c r="O141" s="102" t="s">
        <v>386</v>
      </c>
      <c r="P141" s="102" t="s">
        <v>581</v>
      </c>
      <c r="Q141" s="102" t="s">
        <v>1007</v>
      </c>
      <c r="R141" s="102" t="s">
        <v>53</v>
      </c>
      <c r="T141" s="102" t="s">
        <v>1005</v>
      </c>
      <c r="U141" s="102" t="s">
        <v>1419</v>
      </c>
      <c r="V141" s="81" t="str">
        <f t="shared" si="19"/>
        <v>CL/SAI/1/CYG3черный / синий</v>
      </c>
      <c r="W141" s="81" t="str">
        <f t="shared" si="16"/>
        <v>CL/SAI/1/CYG3</v>
      </c>
      <c r="X141" s="81" t="str">
        <f t="shared" si="20"/>
        <v>Saint Seiya Cygnus</v>
      </c>
      <c r="AC141" s="60">
        <f t="shared" si="21"/>
        <v>88</v>
      </c>
      <c r="AD141" s="49">
        <f t="shared" si="22"/>
        <v>140</v>
      </c>
      <c r="AE141" s="60">
        <f t="shared" si="23"/>
        <v>88140</v>
      </c>
    </row>
    <row r="142" spans="1:31">
      <c r="A142" s="81" t="str">
        <f t="shared" si="17"/>
        <v>CL/SAI/1/DRA1grey</v>
      </c>
      <c r="B142" s="81" t="str">
        <f t="shared" si="18"/>
        <v>88-141-08</v>
      </c>
      <c r="C142" s="102" t="s">
        <v>1448</v>
      </c>
      <c r="D142" s="102" t="s">
        <v>1449</v>
      </c>
      <c r="E142" s="102" t="s">
        <v>1001</v>
      </c>
      <c r="F142" s="103">
        <v>0</v>
      </c>
      <c r="G142" s="102" t="s">
        <v>1450</v>
      </c>
      <c r="H142" s="102" t="s">
        <v>83</v>
      </c>
      <c r="I142" s="102" t="s">
        <v>1011</v>
      </c>
      <c r="J142" s="102" t="s">
        <v>356</v>
      </c>
      <c r="K142" s="102" t="s">
        <v>382</v>
      </c>
      <c r="L142" s="102" t="s">
        <v>1418</v>
      </c>
      <c r="M142" s="102" t="s">
        <v>388</v>
      </c>
      <c r="N142" s="102" t="s">
        <v>43</v>
      </c>
      <c r="O142" s="102" t="s">
        <v>386</v>
      </c>
      <c r="P142" s="102" t="s">
        <v>581</v>
      </c>
      <c r="Q142" s="102" t="s">
        <v>1012</v>
      </c>
      <c r="R142" s="102" t="s">
        <v>83</v>
      </c>
      <c r="T142" s="102" t="s">
        <v>1005</v>
      </c>
      <c r="U142" s="102" t="s">
        <v>1419</v>
      </c>
      <c r="V142" s="81" t="str">
        <f t="shared" si="19"/>
        <v>CL/SAI/1/DRA1серый</v>
      </c>
      <c r="W142" s="81" t="str">
        <f t="shared" si="16"/>
        <v>CL/SAI/1/DRA1</v>
      </c>
      <c r="X142" s="81" t="str">
        <f t="shared" si="20"/>
        <v>Saint Seiya Dragon</v>
      </c>
      <c r="AC142" s="60">
        <f t="shared" si="21"/>
        <v>88</v>
      </c>
      <c r="AD142" s="49">
        <f t="shared" si="22"/>
        <v>141</v>
      </c>
      <c r="AE142" s="60">
        <f t="shared" si="23"/>
        <v>88141</v>
      </c>
    </row>
    <row r="143" spans="1:31">
      <c r="A143" s="81" t="str">
        <f t="shared" si="17"/>
        <v>CL/SAI/1/DRA3black</v>
      </c>
      <c r="B143" s="81" t="str">
        <f t="shared" si="18"/>
        <v>88-142-33</v>
      </c>
      <c r="C143" s="102" t="s">
        <v>1451</v>
      </c>
      <c r="D143" s="102" t="s">
        <v>1452</v>
      </c>
      <c r="E143" s="102" t="s">
        <v>1001</v>
      </c>
      <c r="F143" s="103">
        <v>0</v>
      </c>
      <c r="G143" s="102" t="s">
        <v>1453</v>
      </c>
      <c r="H143" s="102" t="s">
        <v>299</v>
      </c>
      <c r="I143" s="102" t="s">
        <v>1011</v>
      </c>
      <c r="J143" s="102" t="s">
        <v>356</v>
      </c>
      <c r="K143" s="102" t="s">
        <v>382</v>
      </c>
      <c r="L143" s="102" t="s">
        <v>1418</v>
      </c>
      <c r="M143" s="102" t="s">
        <v>388</v>
      </c>
      <c r="N143" s="102" t="s">
        <v>43</v>
      </c>
      <c r="O143" s="102" t="s">
        <v>386</v>
      </c>
      <c r="P143" s="102" t="s">
        <v>581</v>
      </c>
      <c r="Q143" s="102" t="s">
        <v>1007</v>
      </c>
      <c r="R143" s="102" t="s">
        <v>53</v>
      </c>
      <c r="T143" s="102" t="s">
        <v>1005</v>
      </c>
      <c r="U143" s="102" t="s">
        <v>1419</v>
      </c>
      <c r="V143" s="81" t="str">
        <f t="shared" si="19"/>
        <v>CL/SAI/1/DRA3черный / зеленый</v>
      </c>
      <c r="W143" s="81" t="str">
        <f t="shared" si="16"/>
        <v>CL/SAI/1/DRA3</v>
      </c>
      <c r="X143" s="81" t="str">
        <f t="shared" si="20"/>
        <v>Saint Seiya Dragon</v>
      </c>
      <c r="AC143" s="60">
        <f t="shared" si="21"/>
        <v>88</v>
      </c>
      <c r="AD143" s="49">
        <f t="shared" si="22"/>
        <v>142</v>
      </c>
      <c r="AE143" s="60">
        <f t="shared" si="23"/>
        <v>88142</v>
      </c>
    </row>
    <row r="144" spans="1:31">
      <c r="A144" s="81" t="str">
        <f t="shared" si="17"/>
        <v>CL/SAI/1/PEG3black</v>
      </c>
      <c r="B144" s="81" t="str">
        <f t="shared" si="18"/>
        <v>88-143-72</v>
      </c>
      <c r="C144" s="102" t="s">
        <v>1454</v>
      </c>
      <c r="D144" s="102" t="s">
        <v>1455</v>
      </c>
      <c r="E144" s="102" t="s">
        <v>1001</v>
      </c>
      <c r="F144" s="103">
        <v>0</v>
      </c>
      <c r="G144" s="102" t="s">
        <v>1456</v>
      </c>
      <c r="H144" s="102" t="s">
        <v>302</v>
      </c>
      <c r="I144" s="102" t="s">
        <v>1011</v>
      </c>
      <c r="J144" s="102" t="s">
        <v>356</v>
      </c>
      <c r="K144" s="102" t="s">
        <v>382</v>
      </c>
      <c r="L144" s="102" t="s">
        <v>1418</v>
      </c>
      <c r="M144" s="102" t="s">
        <v>388</v>
      </c>
      <c r="N144" s="102" t="s">
        <v>43</v>
      </c>
      <c r="O144" s="102" t="s">
        <v>386</v>
      </c>
      <c r="P144" s="102" t="s">
        <v>581</v>
      </c>
      <c r="Q144" s="102" t="s">
        <v>1007</v>
      </c>
      <c r="R144" s="102" t="s">
        <v>53</v>
      </c>
      <c r="T144" s="102" t="s">
        <v>1005</v>
      </c>
      <c r="U144" s="102" t="s">
        <v>1419</v>
      </c>
      <c r="V144" s="81" t="str">
        <f t="shared" si="19"/>
        <v>CL/SAI/1/PEG3черный / красный</v>
      </c>
      <c r="W144" s="81" t="str">
        <f t="shared" si="16"/>
        <v>CL/SAI/1/PEG3</v>
      </c>
      <c r="X144" s="81" t="str">
        <f t="shared" si="20"/>
        <v>Saint Seiya Pegasus</v>
      </c>
      <c r="AC144" s="60">
        <f t="shared" si="21"/>
        <v>88</v>
      </c>
      <c r="AD144" s="49">
        <f t="shared" si="22"/>
        <v>143</v>
      </c>
      <c r="AE144" s="60">
        <f t="shared" si="23"/>
        <v>88143</v>
      </c>
    </row>
    <row r="145" spans="1:31">
      <c r="A145" s="81" t="str">
        <f t="shared" si="17"/>
        <v>CL/SAI/1/PHO1black</v>
      </c>
      <c r="B145" s="81" t="str">
        <f t="shared" si="18"/>
        <v>88-144-78</v>
      </c>
      <c r="C145" s="102" t="s">
        <v>1457</v>
      </c>
      <c r="D145" s="102" t="s">
        <v>1458</v>
      </c>
      <c r="E145" s="102" t="s">
        <v>1001</v>
      </c>
      <c r="F145" s="103">
        <v>0</v>
      </c>
      <c r="G145" s="102" t="s">
        <v>1459</v>
      </c>
      <c r="H145" s="102" t="s">
        <v>309</v>
      </c>
      <c r="I145" s="102" t="s">
        <v>1011</v>
      </c>
      <c r="J145" s="102" t="s">
        <v>356</v>
      </c>
      <c r="K145" s="102" t="s">
        <v>382</v>
      </c>
      <c r="L145" s="102" t="s">
        <v>1418</v>
      </c>
      <c r="M145" s="102" t="s">
        <v>388</v>
      </c>
      <c r="N145" s="102" t="s">
        <v>43</v>
      </c>
      <c r="O145" s="102" t="s">
        <v>386</v>
      </c>
      <c r="P145" s="102" t="s">
        <v>581</v>
      </c>
      <c r="Q145" s="102" t="s">
        <v>1007</v>
      </c>
      <c r="R145" s="102" t="s">
        <v>53</v>
      </c>
      <c r="T145" s="102" t="s">
        <v>1005</v>
      </c>
      <c r="U145" s="102" t="s">
        <v>1419</v>
      </c>
      <c r="V145" s="81" t="str">
        <f t="shared" si="19"/>
        <v>CL/SAI/1/PHO1черный / синий</v>
      </c>
      <c r="W145" s="81" t="str">
        <f t="shared" si="16"/>
        <v>CL/SAI/1/PHO1</v>
      </c>
      <c r="X145" s="81" t="str">
        <f t="shared" si="20"/>
        <v>Saint Seiya Phoenix</v>
      </c>
      <c r="AC145" s="60">
        <f t="shared" si="21"/>
        <v>88</v>
      </c>
      <c r="AD145" s="49">
        <f t="shared" si="22"/>
        <v>144</v>
      </c>
      <c r="AE145" s="60">
        <f t="shared" si="23"/>
        <v>88144</v>
      </c>
    </row>
    <row r="146" spans="1:31">
      <c r="A146" s="81" t="str">
        <f t="shared" si="17"/>
        <v>CL/SAI/1/PHO2white</v>
      </c>
      <c r="B146" s="81" t="str">
        <f t="shared" si="18"/>
        <v>88-145-48</v>
      </c>
      <c r="C146" s="102" t="s">
        <v>1460</v>
      </c>
      <c r="D146" s="102" t="s">
        <v>1461</v>
      </c>
      <c r="E146" s="102" t="s">
        <v>1001</v>
      </c>
      <c r="F146" s="103">
        <v>0</v>
      </c>
      <c r="G146" s="102" t="s">
        <v>1462</v>
      </c>
      <c r="H146" s="102" t="s">
        <v>119</v>
      </c>
      <c r="I146" s="102" t="s">
        <v>1011</v>
      </c>
      <c r="J146" s="102" t="s">
        <v>356</v>
      </c>
      <c r="K146" s="102" t="s">
        <v>382</v>
      </c>
      <c r="L146" s="102" t="s">
        <v>1418</v>
      </c>
      <c r="M146" s="102" t="s">
        <v>388</v>
      </c>
      <c r="N146" s="102" t="s">
        <v>43</v>
      </c>
      <c r="O146" s="102" t="s">
        <v>386</v>
      </c>
      <c r="P146" s="102" t="s">
        <v>581</v>
      </c>
      <c r="Q146" s="102" t="s">
        <v>998</v>
      </c>
      <c r="R146" s="102" t="s">
        <v>57</v>
      </c>
      <c r="T146" s="102" t="s">
        <v>1005</v>
      </c>
      <c r="U146" s="102" t="s">
        <v>1419</v>
      </c>
      <c r="V146" s="81" t="str">
        <f t="shared" si="19"/>
        <v>CL/SAI/1/PHO2белый / черный</v>
      </c>
      <c r="W146" s="81" t="str">
        <f t="shared" si="16"/>
        <v>CL/SAI/1/PHO2</v>
      </c>
      <c r="X146" s="81" t="str">
        <f t="shared" si="20"/>
        <v>Saint Seiya Phoenix</v>
      </c>
      <c r="AC146" s="60">
        <f t="shared" si="21"/>
        <v>88</v>
      </c>
      <c r="AD146" s="49">
        <f t="shared" si="22"/>
        <v>145</v>
      </c>
      <c r="AE146" s="60">
        <f t="shared" si="23"/>
        <v>88145</v>
      </c>
    </row>
    <row r="147" spans="1:31">
      <c r="A147" s="81" t="str">
        <f t="shared" si="17"/>
        <v>CL/SAI/1/PHO3black</v>
      </c>
      <c r="B147" s="81" t="str">
        <f t="shared" si="18"/>
        <v>88-146-09</v>
      </c>
      <c r="C147" s="102" t="s">
        <v>1463</v>
      </c>
      <c r="D147" s="102" t="s">
        <v>1464</v>
      </c>
      <c r="E147" s="102" t="s">
        <v>1001</v>
      </c>
      <c r="F147" s="103">
        <v>0</v>
      </c>
      <c r="G147" s="102" t="s">
        <v>1465</v>
      </c>
      <c r="H147" s="102" t="s">
        <v>298</v>
      </c>
      <c r="I147" s="102" t="s">
        <v>1011</v>
      </c>
      <c r="J147" s="102" t="s">
        <v>356</v>
      </c>
      <c r="K147" s="102" t="s">
        <v>382</v>
      </c>
      <c r="L147" s="102" t="s">
        <v>1418</v>
      </c>
      <c r="M147" s="102" t="s">
        <v>388</v>
      </c>
      <c r="N147" s="102" t="s">
        <v>43</v>
      </c>
      <c r="O147" s="102" t="s">
        <v>386</v>
      </c>
      <c r="P147" s="102" t="s">
        <v>581</v>
      </c>
      <c r="Q147" s="102" t="s">
        <v>1007</v>
      </c>
      <c r="R147" s="102" t="s">
        <v>53</v>
      </c>
      <c r="T147" s="102" t="s">
        <v>1005</v>
      </c>
      <c r="U147" s="102" t="s">
        <v>1419</v>
      </c>
      <c r="V147" s="81" t="str">
        <f t="shared" si="19"/>
        <v>CL/SAI/1/PHO3черный / желтый</v>
      </c>
      <c r="W147" s="81" t="str">
        <f t="shared" si="16"/>
        <v>CL/SAI/1/PHO3</v>
      </c>
      <c r="X147" s="81" t="str">
        <f t="shared" si="20"/>
        <v>Saint Seiya Phoenix</v>
      </c>
      <c r="AC147" s="60">
        <f t="shared" si="21"/>
        <v>88</v>
      </c>
      <c r="AD147" s="49">
        <f t="shared" si="22"/>
        <v>146</v>
      </c>
      <c r="AE147" s="60">
        <f t="shared" si="23"/>
        <v>88146</v>
      </c>
    </row>
    <row r="148" spans="1:31">
      <c r="A148" s="81" t="str">
        <f t="shared" si="17"/>
        <v>CL/SAI/1/PISblack</v>
      </c>
      <c r="B148" s="81" t="str">
        <f t="shared" si="18"/>
        <v>88-147-72</v>
      </c>
      <c r="C148" s="102" t="s">
        <v>1466</v>
      </c>
      <c r="D148" s="102" t="s">
        <v>1467</v>
      </c>
      <c r="E148" s="102" t="s">
        <v>1001</v>
      </c>
      <c r="F148" s="103">
        <v>0</v>
      </c>
      <c r="G148" s="102" t="s">
        <v>1468</v>
      </c>
      <c r="H148" s="102" t="s">
        <v>302</v>
      </c>
      <c r="I148" s="102" t="s">
        <v>1011</v>
      </c>
      <c r="J148" s="102" t="s">
        <v>356</v>
      </c>
      <c r="K148" s="102" t="s">
        <v>382</v>
      </c>
      <c r="L148" s="102" t="s">
        <v>1418</v>
      </c>
      <c r="M148" s="102" t="s">
        <v>388</v>
      </c>
      <c r="N148" s="102" t="s">
        <v>43</v>
      </c>
      <c r="O148" s="102" t="s">
        <v>386</v>
      </c>
      <c r="P148" s="102" t="s">
        <v>581</v>
      </c>
      <c r="Q148" s="102" t="s">
        <v>1007</v>
      </c>
      <c r="R148" s="102" t="s">
        <v>53</v>
      </c>
      <c r="T148" s="102" t="s">
        <v>1005</v>
      </c>
      <c r="U148" s="102" t="s">
        <v>1419</v>
      </c>
      <c r="V148" s="81" t="str">
        <f t="shared" si="19"/>
        <v>CL/SAI/1/PISчерный / красный</v>
      </c>
      <c r="W148" s="81" t="str">
        <f t="shared" si="16"/>
        <v>CL/SAI/1/PIS</v>
      </c>
      <c r="X148" s="81" t="str">
        <f t="shared" si="20"/>
        <v>Saint Seiya Pisces</v>
      </c>
      <c r="AC148" s="60">
        <f t="shared" si="21"/>
        <v>88</v>
      </c>
      <c r="AD148" s="49">
        <f t="shared" si="22"/>
        <v>147</v>
      </c>
      <c r="AE148" s="60">
        <f t="shared" si="23"/>
        <v>88147</v>
      </c>
    </row>
    <row r="149" spans="1:31">
      <c r="A149" s="81" t="str">
        <f t="shared" si="17"/>
        <v>CL/SAI/1/SAGblack</v>
      </c>
      <c r="B149" s="81" t="str">
        <f t="shared" si="18"/>
        <v>88-148-72</v>
      </c>
      <c r="C149" s="102" t="s">
        <v>1469</v>
      </c>
      <c r="D149" s="102" t="s">
        <v>1470</v>
      </c>
      <c r="E149" s="102" t="s">
        <v>1001</v>
      </c>
      <c r="F149" s="103">
        <v>0</v>
      </c>
      <c r="G149" s="102" t="s">
        <v>1471</v>
      </c>
      <c r="H149" s="102" t="s">
        <v>302</v>
      </c>
      <c r="I149" s="102" t="s">
        <v>1011</v>
      </c>
      <c r="J149" s="102" t="s">
        <v>356</v>
      </c>
      <c r="K149" s="102" t="s">
        <v>382</v>
      </c>
      <c r="L149" s="102" t="s">
        <v>1418</v>
      </c>
      <c r="M149" s="102" t="s">
        <v>388</v>
      </c>
      <c r="N149" s="102" t="s">
        <v>43</v>
      </c>
      <c r="O149" s="102" t="s">
        <v>386</v>
      </c>
      <c r="P149" s="102" t="s">
        <v>581</v>
      </c>
      <c r="Q149" s="102" t="s">
        <v>1007</v>
      </c>
      <c r="R149" s="102" t="s">
        <v>53</v>
      </c>
      <c r="T149" s="102" t="s">
        <v>1005</v>
      </c>
      <c r="U149" s="102" t="s">
        <v>1419</v>
      </c>
      <c r="V149" s="81" t="str">
        <f t="shared" si="19"/>
        <v>CL/SAI/1/SAGчерный / красный</v>
      </c>
      <c r="W149" s="81" t="str">
        <f t="shared" si="16"/>
        <v>CL/SAI/1/SAG</v>
      </c>
      <c r="X149" s="81" t="str">
        <f t="shared" si="20"/>
        <v>Saint Seiya Sagittarius</v>
      </c>
      <c r="AC149" s="60">
        <f t="shared" si="21"/>
        <v>88</v>
      </c>
      <c r="AD149" s="49">
        <f t="shared" si="22"/>
        <v>148</v>
      </c>
      <c r="AE149" s="60">
        <f t="shared" si="23"/>
        <v>88148</v>
      </c>
    </row>
    <row r="150" spans="1:31">
      <c r="A150" s="81" t="str">
        <f t="shared" si="17"/>
        <v>CL/SAI/1/SCOblack</v>
      </c>
      <c r="B150" s="81" t="str">
        <f t="shared" si="18"/>
        <v>88-149-72</v>
      </c>
      <c r="C150" s="102" t="s">
        <v>1472</v>
      </c>
      <c r="D150" s="102" t="s">
        <v>1473</v>
      </c>
      <c r="E150" s="102" t="s">
        <v>1001</v>
      </c>
      <c r="F150" s="103">
        <v>0</v>
      </c>
      <c r="G150" s="102" t="s">
        <v>1474</v>
      </c>
      <c r="H150" s="102" t="s">
        <v>302</v>
      </c>
      <c r="I150" s="102" t="s">
        <v>1011</v>
      </c>
      <c r="J150" s="102" t="s">
        <v>356</v>
      </c>
      <c r="K150" s="102" t="s">
        <v>382</v>
      </c>
      <c r="L150" s="102" t="s">
        <v>1418</v>
      </c>
      <c r="M150" s="102" t="s">
        <v>388</v>
      </c>
      <c r="N150" s="102" t="s">
        <v>43</v>
      </c>
      <c r="O150" s="102" t="s">
        <v>386</v>
      </c>
      <c r="P150" s="102" t="s">
        <v>581</v>
      </c>
      <c r="Q150" s="102" t="s">
        <v>1007</v>
      </c>
      <c r="R150" s="102" t="s">
        <v>53</v>
      </c>
      <c r="T150" s="102" t="s">
        <v>1005</v>
      </c>
      <c r="U150" s="102" t="s">
        <v>1419</v>
      </c>
      <c r="V150" s="81" t="str">
        <f t="shared" si="19"/>
        <v>CL/SAI/1/SCOчерный / красный</v>
      </c>
      <c r="W150" s="81" t="str">
        <f t="shared" si="16"/>
        <v>CL/SAI/1/SCO</v>
      </c>
      <c r="X150" s="81" t="str">
        <f t="shared" si="20"/>
        <v>Saint Seiya Scorpio</v>
      </c>
      <c r="AC150" s="60">
        <f t="shared" si="21"/>
        <v>88</v>
      </c>
      <c r="AD150" s="49">
        <f t="shared" si="22"/>
        <v>149</v>
      </c>
      <c r="AE150" s="60">
        <f t="shared" si="23"/>
        <v>88149</v>
      </c>
    </row>
    <row r="151" spans="1:31">
      <c r="A151" s="81" t="str">
        <f t="shared" si="17"/>
        <v>CL/SAI/1/TAUblack</v>
      </c>
      <c r="B151" s="81" t="str">
        <f t="shared" si="18"/>
        <v>88-150-09</v>
      </c>
      <c r="C151" s="102" t="s">
        <v>1475</v>
      </c>
      <c r="D151" s="102" t="s">
        <v>1476</v>
      </c>
      <c r="E151" s="102" t="s">
        <v>1001</v>
      </c>
      <c r="F151" s="103">
        <v>0</v>
      </c>
      <c r="G151" s="102" t="s">
        <v>1477</v>
      </c>
      <c r="H151" s="102" t="s">
        <v>53</v>
      </c>
      <c r="I151" s="102" t="s">
        <v>1011</v>
      </c>
      <c r="J151" s="102" t="s">
        <v>356</v>
      </c>
      <c r="K151" s="102" t="s">
        <v>382</v>
      </c>
      <c r="L151" s="102" t="s">
        <v>1418</v>
      </c>
      <c r="M151" s="102" t="s">
        <v>388</v>
      </c>
      <c r="N151" s="102" t="s">
        <v>43</v>
      </c>
      <c r="O151" s="102" t="s">
        <v>386</v>
      </c>
      <c r="P151" s="102" t="s">
        <v>581</v>
      </c>
      <c r="Q151" s="102" t="s">
        <v>1007</v>
      </c>
      <c r="R151" s="102" t="s">
        <v>53</v>
      </c>
      <c r="T151" s="102" t="s">
        <v>1005</v>
      </c>
      <c r="U151" s="102" t="s">
        <v>1419</v>
      </c>
      <c r="V151" s="81" t="str">
        <f t="shared" si="19"/>
        <v>CL/SAI/1/TAUчерный</v>
      </c>
      <c r="W151" s="81" t="str">
        <f t="shared" si="16"/>
        <v>CL/SAI/1/TAU</v>
      </c>
      <c r="X151" s="81" t="str">
        <f t="shared" si="20"/>
        <v>Saint Seiya Taurus</v>
      </c>
      <c r="AC151" s="60">
        <f t="shared" si="21"/>
        <v>88</v>
      </c>
      <c r="AD151" s="49">
        <f t="shared" si="22"/>
        <v>150</v>
      </c>
      <c r="AE151" s="60">
        <f t="shared" si="23"/>
        <v>88150</v>
      </c>
    </row>
    <row r="152" spans="1:31">
      <c r="A152" s="81" t="str">
        <f t="shared" si="17"/>
        <v>CL/SAI/1/VIRblack</v>
      </c>
      <c r="B152" s="81" t="str">
        <f t="shared" si="18"/>
        <v>88-151-72</v>
      </c>
      <c r="C152" s="102" t="s">
        <v>1478</v>
      </c>
      <c r="D152" s="102" t="s">
        <v>1479</v>
      </c>
      <c r="E152" s="102" t="s">
        <v>1001</v>
      </c>
      <c r="F152" s="103">
        <v>0</v>
      </c>
      <c r="G152" s="102" t="s">
        <v>1480</v>
      </c>
      <c r="H152" s="102" t="s">
        <v>302</v>
      </c>
      <c r="I152" s="102" t="s">
        <v>1011</v>
      </c>
      <c r="J152" s="102" t="s">
        <v>356</v>
      </c>
      <c r="K152" s="102" t="s">
        <v>382</v>
      </c>
      <c r="L152" s="102" t="s">
        <v>1418</v>
      </c>
      <c r="M152" s="102" t="s">
        <v>388</v>
      </c>
      <c r="N152" s="102" t="s">
        <v>43</v>
      </c>
      <c r="O152" s="102" t="s">
        <v>386</v>
      </c>
      <c r="P152" s="102" t="s">
        <v>581</v>
      </c>
      <c r="Q152" s="102" t="s">
        <v>1007</v>
      </c>
      <c r="R152" s="102" t="s">
        <v>53</v>
      </c>
      <c r="T152" s="102" t="s">
        <v>1005</v>
      </c>
      <c r="U152" s="102" t="s">
        <v>1419</v>
      </c>
      <c r="V152" s="81" t="str">
        <f t="shared" si="19"/>
        <v>CL/SAI/1/VIRчерный / красный</v>
      </c>
      <c r="W152" s="81" t="str">
        <f t="shared" si="16"/>
        <v>CL/SAI/1/VIR</v>
      </c>
      <c r="X152" s="81" t="str">
        <f t="shared" si="20"/>
        <v>Saint Seiya Virgo</v>
      </c>
      <c r="AC152" s="60">
        <f t="shared" si="21"/>
        <v>88</v>
      </c>
      <c r="AD152" s="49">
        <f t="shared" si="22"/>
        <v>151</v>
      </c>
      <c r="AE152" s="60">
        <f t="shared" si="23"/>
        <v>88151</v>
      </c>
    </row>
    <row r="153" spans="1:31">
      <c r="A153" s="81" t="str">
        <f t="shared" si="17"/>
        <v>CL/SW2/1/VADred</v>
      </c>
      <c r="B153" s="81" t="str">
        <f t="shared" si="18"/>
        <v>88-152-72</v>
      </c>
      <c r="C153" s="102" t="s">
        <v>1481</v>
      </c>
      <c r="D153" s="102" t="s">
        <v>1482</v>
      </c>
      <c r="E153" s="102" t="s">
        <v>1001</v>
      </c>
      <c r="F153" s="103">
        <v>0</v>
      </c>
      <c r="G153" s="102" t="s">
        <v>1483</v>
      </c>
      <c r="H153" s="102" t="s">
        <v>186</v>
      </c>
      <c r="I153" s="102" t="s">
        <v>1011</v>
      </c>
      <c r="J153" s="102" t="s">
        <v>356</v>
      </c>
      <c r="K153" s="102" t="s">
        <v>382</v>
      </c>
      <c r="L153" s="102" t="s">
        <v>1484</v>
      </c>
      <c r="M153" s="102" t="s">
        <v>388</v>
      </c>
      <c r="N153" s="102" t="s">
        <v>43</v>
      </c>
      <c r="O153" s="102" t="s">
        <v>386</v>
      </c>
      <c r="P153" s="102" t="s">
        <v>581</v>
      </c>
      <c r="Q153" s="102" t="s">
        <v>1225</v>
      </c>
      <c r="R153" s="102" t="s">
        <v>78</v>
      </c>
      <c r="T153" s="102" t="s">
        <v>1005</v>
      </c>
      <c r="U153" s="102" t="s">
        <v>1485</v>
      </c>
      <c r="V153" s="81" t="str">
        <f t="shared" si="19"/>
        <v>CL/SW2/1/VADкрасный / черный</v>
      </c>
      <c r="W153" s="81" t="str">
        <f t="shared" si="16"/>
        <v>CL/SW2/1/VAD</v>
      </c>
      <c r="X153" s="81" t="str">
        <f t="shared" si="20"/>
        <v>Star Wars Darth Vader</v>
      </c>
      <c r="AC153" s="60">
        <f t="shared" si="21"/>
        <v>88</v>
      </c>
      <c r="AD153" s="49">
        <f t="shared" si="22"/>
        <v>152</v>
      </c>
      <c r="AE153" s="60">
        <f t="shared" si="23"/>
        <v>88152</v>
      </c>
    </row>
    <row r="154" spans="1:31">
      <c r="A154" s="81" t="str">
        <f t="shared" si="17"/>
        <v>Presentblack</v>
      </c>
      <c r="B154" s="81" t="str">
        <f t="shared" si="18"/>
        <v>88-153-09</v>
      </c>
      <c r="C154" s="102" t="s">
        <v>1486</v>
      </c>
      <c r="D154" s="102" t="s">
        <v>1487</v>
      </c>
      <c r="E154" s="102" t="s">
        <v>1001</v>
      </c>
      <c r="F154" s="103">
        <v>0</v>
      </c>
      <c r="G154" s="102" t="s">
        <v>1488</v>
      </c>
      <c r="H154" s="102" t="s">
        <v>53</v>
      </c>
      <c r="I154" s="102" t="s">
        <v>1489</v>
      </c>
      <c r="J154" s="102" t="s">
        <v>1490</v>
      </c>
      <c r="K154" s="102" t="s">
        <v>382</v>
      </c>
      <c r="L154" s="102" t="s">
        <v>1484</v>
      </c>
      <c r="M154" s="102" t="s">
        <v>388</v>
      </c>
      <c r="N154" s="102" t="s">
        <v>43</v>
      </c>
      <c r="O154" s="102" t="s">
        <v>386</v>
      </c>
      <c r="P154" s="102" t="s">
        <v>581</v>
      </c>
      <c r="Q154" s="102" t="s">
        <v>1007</v>
      </c>
      <c r="R154" s="102" t="s">
        <v>53</v>
      </c>
      <c r="T154" s="102" t="s">
        <v>1005</v>
      </c>
      <c r="U154" s="102" t="s">
        <v>1485</v>
      </c>
      <c r="V154" s="81" t="str">
        <f t="shared" si="19"/>
        <v>Presentчерный</v>
      </c>
      <c r="W154" s="81" t="str">
        <f t="shared" si="16"/>
        <v>Present</v>
      </c>
      <c r="X154" s="81" t="str">
        <f t="shared" si="20"/>
        <v>Box Star Wars</v>
      </c>
      <c r="AC154" s="60">
        <f t="shared" si="21"/>
        <v>88</v>
      </c>
      <c r="AD154" s="49">
        <f t="shared" si="22"/>
        <v>153</v>
      </c>
      <c r="AE154" s="60">
        <f t="shared" si="23"/>
        <v>88153</v>
      </c>
    </row>
    <row r="155" spans="1:31">
      <c r="A155" s="81" t="str">
        <f t="shared" si="17"/>
        <v>Presentblack</v>
      </c>
      <c r="B155" s="81" t="str">
        <f t="shared" si="18"/>
        <v>88-154-09</v>
      </c>
      <c r="C155" s="102" t="s">
        <v>1491</v>
      </c>
      <c r="D155" s="102" t="s">
        <v>1492</v>
      </c>
      <c r="E155" s="102" t="s">
        <v>1001</v>
      </c>
      <c r="F155" s="103">
        <v>0</v>
      </c>
      <c r="G155" s="102" t="s">
        <v>1493</v>
      </c>
      <c r="H155" s="102" t="s">
        <v>53</v>
      </c>
      <c r="I155" s="102" t="s">
        <v>1489</v>
      </c>
      <c r="J155" s="102" t="s">
        <v>1490</v>
      </c>
      <c r="K155" s="102" t="s">
        <v>382</v>
      </c>
      <c r="L155" s="102" t="s">
        <v>1356</v>
      </c>
      <c r="M155" s="102" t="s">
        <v>388</v>
      </c>
      <c r="N155" s="102" t="s">
        <v>43</v>
      </c>
      <c r="O155" s="102" t="s">
        <v>386</v>
      </c>
      <c r="P155" s="102" t="s">
        <v>581</v>
      </c>
      <c r="Q155" s="102" t="s">
        <v>1007</v>
      </c>
      <c r="R155" s="102" t="s">
        <v>53</v>
      </c>
      <c r="T155" s="102" t="s">
        <v>1005</v>
      </c>
      <c r="U155" s="102" t="s">
        <v>1357</v>
      </c>
      <c r="V155" s="81" t="str">
        <f t="shared" si="19"/>
        <v>Presentчерный</v>
      </c>
      <c r="W155" s="81" t="str">
        <f t="shared" si="16"/>
        <v>Present</v>
      </c>
      <c r="X155" s="81" t="str">
        <f t="shared" si="20"/>
        <v>Box Marvel</v>
      </c>
      <c r="AC155" s="60">
        <f t="shared" si="21"/>
        <v>88</v>
      </c>
      <c r="AD155" s="49">
        <f t="shared" si="22"/>
        <v>154</v>
      </c>
      <c r="AE155" s="60">
        <f t="shared" si="23"/>
        <v>88154</v>
      </c>
    </row>
    <row r="156" spans="1:31">
      <c r="A156" s="81" t="str">
        <f t="shared" si="17"/>
        <v>Presentblack</v>
      </c>
      <c r="B156" s="81" t="str">
        <f t="shared" si="18"/>
        <v>88-155-09</v>
      </c>
      <c r="C156" s="102" t="s">
        <v>1494</v>
      </c>
      <c r="D156" s="102" t="s">
        <v>1495</v>
      </c>
      <c r="E156" s="102" t="s">
        <v>1001</v>
      </c>
      <c r="F156" s="103">
        <v>0</v>
      </c>
      <c r="G156" s="102" t="s">
        <v>1496</v>
      </c>
      <c r="H156" s="102" t="s">
        <v>53</v>
      </c>
      <c r="I156" s="102" t="s">
        <v>1489</v>
      </c>
      <c r="J156" s="102" t="s">
        <v>1490</v>
      </c>
      <c r="K156" s="102" t="s">
        <v>382</v>
      </c>
      <c r="L156" s="102" t="s">
        <v>1096</v>
      </c>
      <c r="M156" s="102" t="s">
        <v>388</v>
      </c>
      <c r="N156" s="102" t="s">
        <v>43</v>
      </c>
      <c r="O156" s="102" t="s">
        <v>386</v>
      </c>
      <c r="P156" s="102" t="s">
        <v>581</v>
      </c>
      <c r="Q156" s="102" t="s">
        <v>1007</v>
      </c>
      <c r="R156" s="102" t="s">
        <v>53</v>
      </c>
      <c r="T156" s="102" t="s">
        <v>1005</v>
      </c>
      <c r="U156" s="102" t="s">
        <v>1097</v>
      </c>
      <c r="V156" s="81" t="str">
        <f t="shared" si="19"/>
        <v>Presentчерный</v>
      </c>
      <c r="W156" s="81" t="str">
        <f t="shared" si="16"/>
        <v>Present</v>
      </c>
      <c r="X156" s="81" t="str">
        <f t="shared" si="20"/>
        <v>Box Dragon Ball</v>
      </c>
      <c r="AC156" s="60">
        <f t="shared" si="21"/>
        <v>88</v>
      </c>
      <c r="AD156" s="49">
        <f t="shared" si="22"/>
        <v>155</v>
      </c>
      <c r="AE156" s="60">
        <f t="shared" si="23"/>
        <v>88155</v>
      </c>
    </row>
    <row r="157" spans="1:31">
      <c r="A157" s="81" t="str">
        <f t="shared" si="17"/>
        <v>Presentblack</v>
      </c>
      <c r="B157" s="81" t="str">
        <f t="shared" si="18"/>
        <v>88-156-09</v>
      </c>
      <c r="C157" s="102" t="s">
        <v>1497</v>
      </c>
      <c r="D157" s="102" t="s">
        <v>1498</v>
      </c>
      <c r="E157" s="102" t="s">
        <v>1001</v>
      </c>
      <c r="F157" s="103">
        <v>0</v>
      </c>
      <c r="G157" s="102" t="s">
        <v>1499</v>
      </c>
      <c r="H157" s="102" t="s">
        <v>53</v>
      </c>
      <c r="I157" s="102" t="s">
        <v>1489</v>
      </c>
      <c r="J157" s="102" t="s">
        <v>1490</v>
      </c>
      <c r="K157" s="102" t="s">
        <v>382</v>
      </c>
      <c r="L157" s="102" t="s">
        <v>1500</v>
      </c>
      <c r="M157" s="102" t="s">
        <v>388</v>
      </c>
      <c r="N157" s="102" t="s">
        <v>43</v>
      </c>
      <c r="O157" s="102" t="s">
        <v>386</v>
      </c>
      <c r="P157" s="102" t="s">
        <v>581</v>
      </c>
      <c r="Q157" s="102" t="s">
        <v>1007</v>
      </c>
      <c r="R157" s="102" t="s">
        <v>53</v>
      </c>
      <c r="T157" s="102" t="s">
        <v>1005</v>
      </c>
      <c r="U157" s="102" t="s">
        <v>1501</v>
      </c>
      <c r="V157" s="81" t="str">
        <f t="shared" si="19"/>
        <v>Presentчерный</v>
      </c>
      <c r="W157" s="81" t="str">
        <f t="shared" si="16"/>
        <v>Present</v>
      </c>
      <c r="X157" s="81" t="str">
        <f t="shared" si="20"/>
        <v>Box Turtles</v>
      </c>
      <c r="AC157" s="60">
        <f t="shared" si="21"/>
        <v>88</v>
      </c>
      <c r="AD157" s="49">
        <f t="shared" si="22"/>
        <v>156</v>
      </c>
      <c r="AE157" s="60">
        <f t="shared" si="23"/>
        <v>88156</v>
      </c>
    </row>
    <row r="158" spans="1:31">
      <c r="A158" s="81" t="str">
        <f t="shared" si="17"/>
        <v>Presentblack</v>
      </c>
      <c r="B158" s="81" t="str">
        <f t="shared" si="18"/>
        <v>88-157-09</v>
      </c>
      <c r="C158" s="102" t="s">
        <v>1502</v>
      </c>
      <c r="D158" s="102" t="s">
        <v>1503</v>
      </c>
      <c r="E158" s="102" t="s">
        <v>1001</v>
      </c>
      <c r="F158" s="103">
        <v>0</v>
      </c>
      <c r="G158" s="102" t="s">
        <v>1504</v>
      </c>
      <c r="H158" s="102" t="s">
        <v>53</v>
      </c>
      <c r="I158" s="102" t="s">
        <v>1489</v>
      </c>
      <c r="J158" s="102" t="s">
        <v>1490</v>
      </c>
      <c r="K158" s="102" t="s">
        <v>382</v>
      </c>
      <c r="L158" s="102" t="s">
        <v>1505</v>
      </c>
      <c r="M158" s="102" t="s">
        <v>388</v>
      </c>
      <c r="N158" s="102" t="s">
        <v>43</v>
      </c>
      <c r="O158" s="102" t="s">
        <v>386</v>
      </c>
      <c r="P158" s="102" t="s">
        <v>581</v>
      </c>
      <c r="Q158" s="102" t="s">
        <v>1007</v>
      </c>
      <c r="R158" s="102" t="s">
        <v>53</v>
      </c>
      <c r="T158" s="102" t="s">
        <v>1005</v>
      </c>
      <c r="U158" s="102" t="s">
        <v>1506</v>
      </c>
      <c r="V158" s="81" t="str">
        <f t="shared" si="19"/>
        <v>Presentчерный</v>
      </c>
      <c r="W158" s="81" t="str">
        <f t="shared" si="16"/>
        <v>Present</v>
      </c>
      <c r="X158" s="81" t="str">
        <f t="shared" si="20"/>
        <v>Box Pink Panther</v>
      </c>
      <c r="AC158" s="60">
        <f t="shared" si="21"/>
        <v>88</v>
      </c>
      <c r="AD158" s="49">
        <f t="shared" si="22"/>
        <v>157</v>
      </c>
      <c r="AE158" s="60">
        <f t="shared" si="23"/>
        <v>88157</v>
      </c>
    </row>
    <row r="159" spans="1:31">
      <c r="A159" s="81" t="str">
        <f t="shared" si="17"/>
        <v>Presentblack</v>
      </c>
      <c r="B159" s="81" t="str">
        <f t="shared" si="18"/>
        <v>88-158-09</v>
      </c>
      <c r="C159" s="102" t="s">
        <v>1507</v>
      </c>
      <c r="D159" s="102" t="s">
        <v>1508</v>
      </c>
      <c r="E159" s="102" t="s">
        <v>1001</v>
      </c>
      <c r="F159" s="103">
        <v>0</v>
      </c>
      <c r="G159" s="102" t="s">
        <v>1509</v>
      </c>
      <c r="H159" s="102" t="s">
        <v>53</v>
      </c>
      <c r="I159" s="102" t="s">
        <v>1489</v>
      </c>
      <c r="J159" s="102" t="s">
        <v>1490</v>
      </c>
      <c r="K159" s="102" t="s">
        <v>382</v>
      </c>
      <c r="L159" s="102" t="s">
        <v>1510</v>
      </c>
      <c r="M159" s="102" t="s">
        <v>388</v>
      </c>
      <c r="N159" s="102" t="s">
        <v>43</v>
      </c>
      <c r="O159" s="102" t="s">
        <v>386</v>
      </c>
      <c r="P159" s="102" t="s">
        <v>581</v>
      </c>
      <c r="Q159" s="102" t="s">
        <v>1007</v>
      </c>
      <c r="R159" s="102" t="s">
        <v>53</v>
      </c>
      <c r="T159" s="102" t="s">
        <v>1005</v>
      </c>
      <c r="U159" s="102" t="s">
        <v>1511</v>
      </c>
      <c r="V159" s="81" t="str">
        <f t="shared" si="19"/>
        <v>Presentчерный</v>
      </c>
      <c r="W159" s="81" t="str">
        <f t="shared" si="16"/>
        <v>Present</v>
      </c>
      <c r="X159" s="81" t="str">
        <f t="shared" si="20"/>
        <v>Box Sponge Bob</v>
      </c>
      <c r="AC159" s="60">
        <f t="shared" si="21"/>
        <v>88</v>
      </c>
      <c r="AD159" s="49">
        <f t="shared" si="22"/>
        <v>158</v>
      </c>
      <c r="AE159" s="60">
        <f t="shared" si="23"/>
        <v>88158</v>
      </c>
    </row>
    <row r="160" spans="1:31">
      <c r="A160" s="81" t="str">
        <f t="shared" si="17"/>
        <v>Presentblack</v>
      </c>
      <c r="B160" s="81" t="str">
        <f t="shared" si="18"/>
        <v>88-159-09</v>
      </c>
      <c r="C160" s="102" t="s">
        <v>1512</v>
      </c>
      <c r="D160" s="102" t="s">
        <v>1513</v>
      </c>
      <c r="E160" s="102" t="s">
        <v>1001</v>
      </c>
      <c r="F160" s="103">
        <v>0</v>
      </c>
      <c r="G160" s="102" t="s">
        <v>1514</v>
      </c>
      <c r="H160" s="102" t="s">
        <v>53</v>
      </c>
      <c r="I160" s="102" t="s">
        <v>1489</v>
      </c>
      <c r="J160" s="102" t="s">
        <v>1490</v>
      </c>
      <c r="K160" s="102" t="s">
        <v>382</v>
      </c>
      <c r="L160" s="102" t="s">
        <v>1515</v>
      </c>
      <c r="M160" s="102" t="s">
        <v>388</v>
      </c>
      <c r="N160" s="102" t="s">
        <v>43</v>
      </c>
      <c r="O160" s="102" t="s">
        <v>386</v>
      </c>
      <c r="P160" s="102" t="s">
        <v>581</v>
      </c>
      <c r="Q160" s="102" t="s">
        <v>1007</v>
      </c>
      <c r="R160" s="102" t="s">
        <v>53</v>
      </c>
      <c r="T160" s="102" t="s">
        <v>1005</v>
      </c>
      <c r="U160" s="102" t="s">
        <v>1516</v>
      </c>
      <c r="V160" s="81" t="str">
        <f t="shared" si="19"/>
        <v>Presentчерный</v>
      </c>
      <c r="W160" s="81" t="str">
        <f t="shared" si="16"/>
        <v>Present</v>
      </c>
      <c r="X160" s="81" t="str">
        <f t="shared" si="20"/>
        <v>Box Rick and Morty</v>
      </c>
      <c r="AC160" s="60">
        <f t="shared" si="21"/>
        <v>88</v>
      </c>
      <c r="AD160" s="49">
        <f t="shared" si="22"/>
        <v>159</v>
      </c>
      <c r="AE160" s="60">
        <f t="shared" si="23"/>
        <v>88159</v>
      </c>
    </row>
    <row r="161" spans="1:31">
      <c r="A161" s="81" t="str">
        <f t="shared" si="17"/>
        <v>Presentblack</v>
      </c>
      <c r="B161" s="81" t="str">
        <f t="shared" si="18"/>
        <v>88-160-09</v>
      </c>
      <c r="C161" s="102" t="s">
        <v>1517</v>
      </c>
      <c r="D161" s="102" t="s">
        <v>1518</v>
      </c>
      <c r="E161" s="102" t="s">
        <v>1001</v>
      </c>
      <c r="F161" s="103">
        <v>0</v>
      </c>
      <c r="G161" s="102" t="s">
        <v>1519</v>
      </c>
      <c r="H161" s="102" t="s">
        <v>53</v>
      </c>
      <c r="I161" s="102" t="s">
        <v>1489</v>
      </c>
      <c r="J161" s="102" t="s">
        <v>1490</v>
      </c>
      <c r="K161" s="102" t="s">
        <v>382</v>
      </c>
      <c r="L161" s="102" t="s">
        <v>1520</v>
      </c>
      <c r="M161" s="102" t="s">
        <v>388</v>
      </c>
      <c r="N161" s="102" t="s">
        <v>43</v>
      </c>
      <c r="O161" s="102" t="s">
        <v>386</v>
      </c>
      <c r="P161" s="102" t="s">
        <v>581</v>
      </c>
      <c r="Q161" s="102" t="s">
        <v>1007</v>
      </c>
      <c r="R161" s="102" t="s">
        <v>53</v>
      </c>
      <c r="T161" s="102" t="s">
        <v>1005</v>
      </c>
      <c r="U161" s="102" t="s">
        <v>1521</v>
      </c>
      <c r="V161" s="81" t="str">
        <f t="shared" si="19"/>
        <v>Presentчерный</v>
      </c>
      <c r="W161" s="81" t="str">
        <f t="shared" si="16"/>
        <v>Present</v>
      </c>
      <c r="X161" s="81" t="str">
        <f t="shared" si="20"/>
        <v>Box Pokemon</v>
      </c>
      <c r="AC161" s="60">
        <f t="shared" si="21"/>
        <v>88</v>
      </c>
      <c r="AD161" s="49">
        <f t="shared" si="22"/>
        <v>160</v>
      </c>
      <c r="AE161" s="60">
        <f t="shared" si="23"/>
        <v>88160</v>
      </c>
    </row>
    <row r="162" spans="1:31">
      <c r="A162" s="81" t="str">
        <f t="shared" si="17"/>
        <v>Presentblack</v>
      </c>
      <c r="B162" s="81" t="str">
        <f t="shared" si="18"/>
        <v>88-161-09</v>
      </c>
      <c r="C162" s="102" t="s">
        <v>1522</v>
      </c>
      <c r="D162" s="102" t="s">
        <v>1523</v>
      </c>
      <c r="E162" s="102" t="s">
        <v>1001</v>
      </c>
      <c r="F162" s="103">
        <v>0</v>
      </c>
      <c r="G162" s="102" t="s">
        <v>1524</v>
      </c>
      <c r="H162" s="102" t="s">
        <v>53</v>
      </c>
      <c r="I162" s="102" t="s">
        <v>1489</v>
      </c>
      <c r="J162" s="102" t="s">
        <v>1490</v>
      </c>
      <c r="K162" s="102" t="s">
        <v>382</v>
      </c>
      <c r="L162" s="102" t="s">
        <v>1525</v>
      </c>
      <c r="M162" s="102" t="s">
        <v>388</v>
      </c>
      <c r="N162" s="102" t="s">
        <v>43</v>
      </c>
      <c r="O162" s="102" t="s">
        <v>386</v>
      </c>
      <c r="P162" s="102" t="s">
        <v>581</v>
      </c>
      <c r="Q162" s="102" t="s">
        <v>1007</v>
      </c>
      <c r="R162" s="102" t="s">
        <v>53</v>
      </c>
      <c r="T162" s="102" t="s">
        <v>1005</v>
      </c>
      <c r="U162" s="102" t="s">
        <v>1526</v>
      </c>
      <c r="V162" s="81" t="str">
        <f t="shared" si="19"/>
        <v>Presentчерный</v>
      </c>
      <c r="W162" s="81" t="str">
        <f t="shared" si="16"/>
        <v>Present</v>
      </c>
      <c r="X162" s="81" t="str">
        <f t="shared" si="20"/>
        <v>Box Sonic</v>
      </c>
      <c r="AC162" s="60">
        <f t="shared" si="21"/>
        <v>88</v>
      </c>
      <c r="AD162" s="49">
        <f t="shared" si="22"/>
        <v>161</v>
      </c>
      <c r="AE162" s="60">
        <f t="shared" si="23"/>
        <v>88161</v>
      </c>
    </row>
    <row r="163" spans="1:31">
      <c r="A163" s="81" t="str">
        <f t="shared" si="17"/>
        <v>Presentblack</v>
      </c>
      <c r="B163" s="81" t="str">
        <f t="shared" si="18"/>
        <v>88-162-09</v>
      </c>
      <c r="C163" s="102" t="s">
        <v>1527</v>
      </c>
      <c r="D163" s="102" t="s">
        <v>1528</v>
      </c>
      <c r="E163" s="102" t="s">
        <v>1001</v>
      </c>
      <c r="F163" s="103">
        <v>0</v>
      </c>
      <c r="G163" s="102" t="s">
        <v>1529</v>
      </c>
      <c r="H163" s="102" t="s">
        <v>53</v>
      </c>
      <c r="I163" s="102" t="s">
        <v>1489</v>
      </c>
      <c r="J163" s="102" t="s">
        <v>1490</v>
      </c>
      <c r="K163" s="102" t="s">
        <v>382</v>
      </c>
      <c r="L163" s="102" t="s">
        <v>1530</v>
      </c>
      <c r="M163" s="102" t="s">
        <v>388</v>
      </c>
      <c r="N163" s="102" t="s">
        <v>43</v>
      </c>
      <c r="O163" s="102" t="s">
        <v>386</v>
      </c>
      <c r="P163" s="102" t="s">
        <v>581</v>
      </c>
      <c r="Q163" s="102" t="s">
        <v>1007</v>
      </c>
      <c r="R163" s="102" t="s">
        <v>53</v>
      </c>
      <c r="T163" s="102" t="s">
        <v>1005</v>
      </c>
      <c r="U163" s="102" t="s">
        <v>1531</v>
      </c>
      <c r="V163" s="81" t="str">
        <f t="shared" si="19"/>
        <v>Presentчерный</v>
      </c>
      <c r="W163" s="81" t="str">
        <f t="shared" si="16"/>
        <v>Present</v>
      </c>
      <c r="X163" s="81" t="str">
        <f t="shared" si="20"/>
        <v>Box Looney Tunes</v>
      </c>
      <c r="AC163" s="60">
        <f t="shared" si="21"/>
        <v>88</v>
      </c>
      <c r="AD163" s="49">
        <f t="shared" si="22"/>
        <v>162</v>
      </c>
      <c r="AE163" s="60">
        <f t="shared" si="23"/>
        <v>88162</v>
      </c>
    </row>
    <row r="164" spans="1:31">
      <c r="A164" s="81" t="str">
        <f t="shared" si="17"/>
        <v>Presentgold</v>
      </c>
      <c r="B164" s="81" t="str">
        <f t="shared" si="18"/>
        <v>88-163-20</v>
      </c>
      <c r="C164" s="102" t="s">
        <v>1532</v>
      </c>
      <c r="D164" s="102" t="s">
        <v>1533</v>
      </c>
      <c r="E164" s="102" t="s">
        <v>1001</v>
      </c>
      <c r="F164" s="103">
        <v>0</v>
      </c>
      <c r="G164" s="102" t="s">
        <v>1534</v>
      </c>
      <c r="H164" s="102" t="s">
        <v>157</v>
      </c>
      <c r="I164" s="102" t="s">
        <v>1489</v>
      </c>
      <c r="J164" s="102" t="s">
        <v>1490</v>
      </c>
      <c r="K164" s="102" t="s">
        <v>382</v>
      </c>
      <c r="L164" s="102" t="s">
        <v>1418</v>
      </c>
      <c r="M164" s="102" t="s">
        <v>388</v>
      </c>
      <c r="N164" s="102" t="s">
        <v>43</v>
      </c>
      <c r="O164" s="102" t="s">
        <v>386</v>
      </c>
      <c r="P164" s="102" t="s">
        <v>581</v>
      </c>
      <c r="Q164" s="102" t="s">
        <v>1535</v>
      </c>
      <c r="R164" s="102" t="s">
        <v>65</v>
      </c>
      <c r="T164" s="102" t="s">
        <v>1005</v>
      </c>
      <c r="U164" s="102" t="s">
        <v>1419</v>
      </c>
      <c r="V164" s="81" t="str">
        <f t="shared" si="19"/>
        <v>Presentзолотой</v>
      </c>
      <c r="W164" s="81" t="str">
        <f t="shared" si="16"/>
        <v>Present</v>
      </c>
      <c r="X164" s="81" t="str">
        <f t="shared" si="20"/>
        <v>Box Saint Seiya</v>
      </c>
      <c r="AC164" s="60">
        <f t="shared" si="21"/>
        <v>88</v>
      </c>
      <c r="AD164" s="49">
        <f t="shared" si="22"/>
        <v>163</v>
      </c>
      <c r="AE164" s="60">
        <f t="shared" si="23"/>
        <v>88163</v>
      </c>
    </row>
    <row r="165" spans="1:31">
      <c r="A165" s="81" t="str">
        <f t="shared" si="17"/>
        <v>CL/TSU/1/HYUgrey</v>
      </c>
      <c r="B165" s="81" t="str">
        <f t="shared" si="18"/>
        <v>88-164-08</v>
      </c>
      <c r="C165" s="102" t="s">
        <v>1536</v>
      </c>
      <c r="D165" s="102" t="s">
        <v>1537</v>
      </c>
      <c r="E165" s="102" t="s">
        <v>1001</v>
      </c>
      <c r="F165" s="103">
        <v>0</v>
      </c>
      <c r="G165" s="102" t="s">
        <v>1538</v>
      </c>
      <c r="H165" s="102" t="s">
        <v>83</v>
      </c>
      <c r="I165" s="102" t="s">
        <v>1011</v>
      </c>
      <c r="J165" s="102" t="s">
        <v>356</v>
      </c>
      <c r="K165" s="102" t="s">
        <v>382</v>
      </c>
      <c r="L165" s="102" t="s">
        <v>1539</v>
      </c>
      <c r="M165" s="102" t="s">
        <v>388</v>
      </c>
      <c r="N165" s="102" t="s">
        <v>43</v>
      </c>
      <c r="O165" s="102" t="s">
        <v>386</v>
      </c>
      <c r="P165" s="102" t="s">
        <v>581</v>
      </c>
      <c r="Q165" s="102" t="s">
        <v>1012</v>
      </c>
      <c r="R165" s="102" t="s">
        <v>83</v>
      </c>
      <c r="T165" s="102" t="s">
        <v>1005</v>
      </c>
      <c r="U165" s="102" t="s">
        <v>1540</v>
      </c>
      <c r="V165" s="81" t="str">
        <f t="shared" si="19"/>
        <v>CL/TSU/1/HYUсерый</v>
      </c>
      <c r="W165" s="81" t="str">
        <f t="shared" si="16"/>
        <v>CL/TSU/1/HYU</v>
      </c>
      <c r="X165" s="81" t="str">
        <f t="shared" si="20"/>
        <v>Captain Tsubasa Kojiro Hyuga</v>
      </c>
      <c r="AC165" s="60">
        <f t="shared" si="21"/>
        <v>88</v>
      </c>
      <c r="AD165" s="49">
        <f t="shared" si="22"/>
        <v>164</v>
      </c>
      <c r="AE165" s="60">
        <f t="shared" si="23"/>
        <v>88164</v>
      </c>
    </row>
    <row r="166" spans="1:31">
      <c r="A166" s="81" t="str">
        <f t="shared" si="17"/>
        <v>CL/TSU/1/HYU2black</v>
      </c>
      <c r="B166" s="81" t="str">
        <f t="shared" si="18"/>
        <v>88-165-09</v>
      </c>
      <c r="C166" s="102" t="s">
        <v>1541</v>
      </c>
      <c r="D166" s="102" t="s">
        <v>1542</v>
      </c>
      <c r="E166" s="102" t="s">
        <v>1001</v>
      </c>
      <c r="F166" s="103">
        <v>0</v>
      </c>
      <c r="G166" s="102" t="s">
        <v>1543</v>
      </c>
      <c r="H166" s="102" t="s">
        <v>53</v>
      </c>
      <c r="I166" s="102" t="s">
        <v>1011</v>
      </c>
      <c r="J166" s="102" t="s">
        <v>356</v>
      </c>
      <c r="K166" s="102" t="s">
        <v>382</v>
      </c>
      <c r="L166" s="102" t="s">
        <v>1539</v>
      </c>
      <c r="M166" s="102" t="s">
        <v>388</v>
      </c>
      <c r="N166" s="102" t="s">
        <v>43</v>
      </c>
      <c r="O166" s="102" t="s">
        <v>386</v>
      </c>
      <c r="P166" s="102" t="s">
        <v>581</v>
      </c>
      <c r="Q166" s="102" t="s">
        <v>1007</v>
      </c>
      <c r="R166" s="102" t="s">
        <v>53</v>
      </c>
      <c r="T166" s="102" t="s">
        <v>1005</v>
      </c>
      <c r="U166" s="102" t="s">
        <v>1540</v>
      </c>
      <c r="V166" s="81" t="str">
        <f t="shared" si="19"/>
        <v>CL/TSU/1/HYU2черный</v>
      </c>
      <c r="W166" s="81" t="str">
        <f t="shared" si="16"/>
        <v>CL/TSU/1/HYU2</v>
      </c>
      <c r="X166" s="81" t="str">
        <f t="shared" si="20"/>
        <v>Captain Tsubasa Kojiro Hyuga</v>
      </c>
      <c r="AC166" s="60">
        <f t="shared" si="21"/>
        <v>88</v>
      </c>
      <c r="AD166" s="49">
        <f t="shared" si="22"/>
        <v>165</v>
      </c>
      <c r="AE166" s="60">
        <f t="shared" si="23"/>
        <v>88165</v>
      </c>
    </row>
    <row r="167" spans="1:31">
      <c r="A167" s="81" t="str">
        <f t="shared" si="17"/>
        <v>CL/TSU/1/TSU2navy</v>
      </c>
      <c r="B167" s="81" t="str">
        <f t="shared" si="18"/>
        <v>88-166-16</v>
      </c>
      <c r="C167" s="102" t="s">
        <v>1544</v>
      </c>
      <c r="D167" s="102" t="s">
        <v>1545</v>
      </c>
      <c r="E167" s="102" t="s">
        <v>1001</v>
      </c>
      <c r="F167" s="103">
        <v>0</v>
      </c>
      <c r="G167" s="102" t="s">
        <v>1546</v>
      </c>
      <c r="H167" s="102" t="s">
        <v>55</v>
      </c>
      <c r="I167" s="102" t="s">
        <v>1011</v>
      </c>
      <c r="J167" s="102" t="s">
        <v>356</v>
      </c>
      <c r="K167" s="102" t="s">
        <v>382</v>
      </c>
      <c r="L167" s="102" t="s">
        <v>1539</v>
      </c>
      <c r="M167" s="102" t="s">
        <v>388</v>
      </c>
      <c r="N167" s="102" t="s">
        <v>43</v>
      </c>
      <c r="O167" s="102" t="s">
        <v>386</v>
      </c>
      <c r="P167" s="102" t="s">
        <v>581</v>
      </c>
      <c r="Q167" s="102" t="s">
        <v>1086</v>
      </c>
      <c r="R167" s="102" t="s">
        <v>71</v>
      </c>
      <c r="T167" s="102" t="s">
        <v>1005</v>
      </c>
      <c r="U167" s="102" t="s">
        <v>1540</v>
      </c>
      <c r="V167" s="81" t="str">
        <f t="shared" si="19"/>
        <v>CL/TSU/1/TSU2темно-синий</v>
      </c>
      <c r="W167" s="81" t="str">
        <f t="shared" si="16"/>
        <v>CL/TSU/1/TSU2</v>
      </c>
      <c r="X167" s="81" t="str">
        <f t="shared" si="20"/>
        <v>Captain Tsubasa Ozora</v>
      </c>
      <c r="AC167" s="60">
        <f t="shared" si="21"/>
        <v>88</v>
      </c>
      <c r="AD167" s="49">
        <f t="shared" si="22"/>
        <v>166</v>
      </c>
      <c r="AE167" s="60">
        <f t="shared" si="23"/>
        <v>88166</v>
      </c>
    </row>
    <row r="168" spans="1:31">
      <c r="A168" s="81" t="str">
        <f t="shared" si="17"/>
        <v>CL/TSU/1/TSU4black</v>
      </c>
      <c r="B168" s="81" t="str">
        <f t="shared" si="18"/>
        <v>88-167-09</v>
      </c>
      <c r="C168" s="102" t="s">
        <v>1547</v>
      </c>
      <c r="D168" s="102" t="s">
        <v>1548</v>
      </c>
      <c r="E168" s="102" t="s">
        <v>1001</v>
      </c>
      <c r="F168" s="103">
        <v>0</v>
      </c>
      <c r="G168" s="102" t="s">
        <v>1549</v>
      </c>
      <c r="H168" s="102" t="s">
        <v>53</v>
      </c>
      <c r="I168" s="102" t="s">
        <v>1011</v>
      </c>
      <c r="J168" s="102" t="s">
        <v>356</v>
      </c>
      <c r="K168" s="102" t="s">
        <v>382</v>
      </c>
      <c r="L168" s="102" t="s">
        <v>1539</v>
      </c>
      <c r="M168" s="102" t="s">
        <v>388</v>
      </c>
      <c r="N168" s="102" t="s">
        <v>43</v>
      </c>
      <c r="O168" s="102" t="s">
        <v>386</v>
      </c>
      <c r="P168" s="102" t="s">
        <v>581</v>
      </c>
      <c r="Q168" s="102" t="s">
        <v>1007</v>
      </c>
      <c r="R168" s="102" t="s">
        <v>53</v>
      </c>
      <c r="T168" s="102" t="s">
        <v>1005</v>
      </c>
      <c r="U168" s="102" t="s">
        <v>1540</v>
      </c>
      <c r="V168" s="81" t="str">
        <f t="shared" si="19"/>
        <v>CL/TSU/1/TSU4черный</v>
      </c>
      <c r="W168" s="81" t="str">
        <f t="shared" si="16"/>
        <v>CL/TSU/1/TSU4</v>
      </c>
      <c r="X168" s="81" t="str">
        <f t="shared" si="20"/>
        <v>Captain Tsubasa Ozora</v>
      </c>
      <c r="AC168" s="60">
        <f t="shared" si="21"/>
        <v>88</v>
      </c>
      <c r="AD168" s="49">
        <f t="shared" si="22"/>
        <v>167</v>
      </c>
      <c r="AE168" s="60">
        <f t="shared" si="23"/>
        <v>88167</v>
      </c>
    </row>
    <row r="169" spans="1:31">
      <c r="A169" s="81" t="str">
        <f t="shared" si="17"/>
        <v>CL/TSU/1/WAK3navy</v>
      </c>
      <c r="B169" s="81" t="str">
        <f t="shared" si="18"/>
        <v>88-168-21</v>
      </c>
      <c r="C169" s="102" t="s">
        <v>1550</v>
      </c>
      <c r="D169" s="102" t="s">
        <v>1551</v>
      </c>
      <c r="E169" s="102" t="s">
        <v>1001</v>
      </c>
      <c r="F169" s="103">
        <v>0</v>
      </c>
      <c r="G169" s="102" t="s">
        <v>1552</v>
      </c>
      <c r="H169" s="102" t="s">
        <v>252</v>
      </c>
      <c r="I169" s="102" t="s">
        <v>1011</v>
      </c>
      <c r="J169" s="102" t="s">
        <v>356</v>
      </c>
      <c r="K169" s="102" t="s">
        <v>382</v>
      </c>
      <c r="L169" s="102" t="s">
        <v>1539</v>
      </c>
      <c r="M169" s="102" t="s">
        <v>388</v>
      </c>
      <c r="N169" s="102" t="s">
        <v>43</v>
      </c>
      <c r="O169" s="102" t="s">
        <v>386</v>
      </c>
      <c r="P169" s="102" t="s">
        <v>581</v>
      </c>
      <c r="Q169" s="102" t="s">
        <v>1086</v>
      </c>
      <c r="R169" s="102" t="s">
        <v>71</v>
      </c>
      <c r="T169" s="102" t="s">
        <v>1005</v>
      </c>
      <c r="U169" s="102" t="s">
        <v>1540</v>
      </c>
      <c r="V169" s="81" t="str">
        <f t="shared" si="19"/>
        <v>CL/TSU/1/WAK3синий / красный</v>
      </c>
      <c r="W169" s="81" t="str">
        <f t="shared" si="16"/>
        <v>CL/TSU/1/WAK3</v>
      </c>
      <c r="X169" s="81" t="str">
        <f t="shared" si="20"/>
        <v>Captain Tsubasa Genzo Wakabayashi</v>
      </c>
      <c r="AC169" s="60">
        <f t="shared" si="21"/>
        <v>88</v>
      </c>
      <c r="AD169" s="49">
        <f t="shared" si="22"/>
        <v>168</v>
      </c>
      <c r="AE169" s="60">
        <f t="shared" si="23"/>
        <v>88168</v>
      </c>
    </row>
    <row r="170" spans="1:31">
      <c r="A170" s="81" t="str">
        <f t="shared" si="17"/>
        <v>CL/TSU/1/WAK4black</v>
      </c>
      <c r="B170" s="81" t="str">
        <f t="shared" si="18"/>
        <v>88-169-09</v>
      </c>
      <c r="C170" s="102" t="s">
        <v>1553</v>
      </c>
      <c r="D170" s="102" t="s">
        <v>1554</v>
      </c>
      <c r="E170" s="102" t="s">
        <v>1001</v>
      </c>
      <c r="F170" s="103">
        <v>0</v>
      </c>
      <c r="G170" s="102" t="s">
        <v>1555</v>
      </c>
      <c r="H170" s="102" t="s">
        <v>53</v>
      </c>
      <c r="I170" s="102" t="s">
        <v>1011</v>
      </c>
      <c r="J170" s="102" t="s">
        <v>356</v>
      </c>
      <c r="K170" s="102" t="s">
        <v>382</v>
      </c>
      <c r="L170" s="102" t="s">
        <v>1539</v>
      </c>
      <c r="M170" s="102" t="s">
        <v>388</v>
      </c>
      <c r="N170" s="102" t="s">
        <v>43</v>
      </c>
      <c r="O170" s="102" t="s">
        <v>386</v>
      </c>
      <c r="P170" s="102" t="s">
        <v>581</v>
      </c>
      <c r="Q170" s="102" t="s">
        <v>1007</v>
      </c>
      <c r="R170" s="102" t="s">
        <v>53</v>
      </c>
      <c r="T170" s="102" t="s">
        <v>1005</v>
      </c>
      <c r="U170" s="102" t="s">
        <v>1540</v>
      </c>
      <c r="V170" s="81" t="str">
        <f t="shared" si="19"/>
        <v>CL/TSU/1/WAK4черный</v>
      </c>
      <c r="W170" s="81" t="str">
        <f t="shared" si="16"/>
        <v>CL/TSU/1/WAK4</v>
      </c>
      <c r="X170" s="81" t="str">
        <f t="shared" si="20"/>
        <v>Captain Tsubasa Genzo Wakabayashi</v>
      </c>
      <c r="AC170" s="60">
        <f t="shared" si="21"/>
        <v>88</v>
      </c>
      <c r="AD170" s="49">
        <f t="shared" si="22"/>
        <v>169</v>
      </c>
      <c r="AE170" s="60">
        <f t="shared" si="23"/>
        <v>88169</v>
      </c>
    </row>
    <row r="171" spans="1:31">
      <c r="A171" s="81" t="str">
        <f t="shared" si="17"/>
        <v>CL/TSU/3/HYU2black</v>
      </c>
      <c r="B171" s="81" t="str">
        <f t="shared" si="18"/>
        <v>88-170-09</v>
      </c>
      <c r="C171" s="102" t="s">
        <v>1556</v>
      </c>
      <c r="D171" s="102" t="s">
        <v>1557</v>
      </c>
      <c r="E171" s="102" t="s">
        <v>1001</v>
      </c>
      <c r="F171" s="103">
        <v>0</v>
      </c>
      <c r="G171" s="102" t="s">
        <v>1558</v>
      </c>
      <c r="H171" s="102" t="s">
        <v>53</v>
      </c>
      <c r="I171" s="102" t="s">
        <v>1011</v>
      </c>
      <c r="J171" s="102" t="s">
        <v>356</v>
      </c>
      <c r="K171" s="102" t="s">
        <v>391</v>
      </c>
      <c r="L171" s="102" t="s">
        <v>1539</v>
      </c>
      <c r="M171" s="102" t="s">
        <v>388</v>
      </c>
      <c r="N171" s="102" t="s">
        <v>43</v>
      </c>
      <c r="O171" s="102" t="s">
        <v>386</v>
      </c>
      <c r="P171" s="102" t="s">
        <v>581</v>
      </c>
      <c r="Q171" s="102" t="s">
        <v>1007</v>
      </c>
      <c r="R171" s="102" t="s">
        <v>53</v>
      </c>
      <c r="T171" s="102" t="s">
        <v>1005</v>
      </c>
      <c r="U171" s="102" t="s">
        <v>1540</v>
      </c>
      <c r="V171" s="81" t="str">
        <f t="shared" si="19"/>
        <v>CL/TSU/3/HYU2черный</v>
      </c>
      <c r="W171" s="81" t="str">
        <f t="shared" si="16"/>
        <v>CL/TSU/3/HYU2</v>
      </c>
      <c r="X171" s="81" t="str">
        <f t="shared" si="20"/>
        <v>Junior Captain Tsubasa Kojiro Hyuga</v>
      </c>
      <c r="AC171" s="60">
        <f t="shared" si="21"/>
        <v>88</v>
      </c>
      <c r="AD171" s="49">
        <f t="shared" si="22"/>
        <v>170</v>
      </c>
      <c r="AE171" s="60">
        <f t="shared" si="23"/>
        <v>88170</v>
      </c>
    </row>
    <row r="172" spans="1:31">
      <c r="A172" s="81" t="str">
        <f t="shared" si="17"/>
        <v>CL/TSU/3/TSU2navy</v>
      </c>
      <c r="B172" s="81" t="str">
        <f t="shared" si="18"/>
        <v>88-171-06</v>
      </c>
      <c r="C172" s="102" t="s">
        <v>1559</v>
      </c>
      <c r="D172" s="102" t="s">
        <v>1560</v>
      </c>
      <c r="E172" s="102" t="s">
        <v>1001</v>
      </c>
      <c r="F172" s="103">
        <v>0</v>
      </c>
      <c r="G172" s="102" t="s">
        <v>1561</v>
      </c>
      <c r="H172" s="102" t="s">
        <v>71</v>
      </c>
      <c r="I172" s="102" t="s">
        <v>1011</v>
      </c>
      <c r="J172" s="102" t="s">
        <v>356</v>
      </c>
      <c r="K172" s="102" t="s">
        <v>391</v>
      </c>
      <c r="L172" s="102" t="s">
        <v>1539</v>
      </c>
      <c r="M172" s="102" t="s">
        <v>388</v>
      </c>
      <c r="N172" s="102" t="s">
        <v>43</v>
      </c>
      <c r="O172" s="102" t="s">
        <v>386</v>
      </c>
      <c r="P172" s="102" t="s">
        <v>581</v>
      </c>
      <c r="Q172" s="102" t="s">
        <v>1086</v>
      </c>
      <c r="R172" s="102" t="s">
        <v>71</v>
      </c>
      <c r="T172" s="102" t="s">
        <v>1005</v>
      </c>
      <c r="U172" s="102" t="s">
        <v>1540</v>
      </c>
      <c r="V172" s="81" t="str">
        <f t="shared" si="19"/>
        <v>CL/TSU/3/TSU2синий</v>
      </c>
      <c r="W172" s="81" t="str">
        <f t="shared" si="16"/>
        <v>CL/TSU/3/TSU2</v>
      </c>
      <c r="X172" s="81" t="str">
        <f t="shared" si="20"/>
        <v>Junior Captain Tsubasa Ozora</v>
      </c>
      <c r="AC172" s="60">
        <f t="shared" si="21"/>
        <v>88</v>
      </c>
      <c r="AD172" s="49">
        <f t="shared" si="22"/>
        <v>171</v>
      </c>
      <c r="AE172" s="60">
        <f t="shared" si="23"/>
        <v>88171</v>
      </c>
    </row>
    <row r="173" spans="1:31">
      <c r="A173" s="81" t="str">
        <f t="shared" si="17"/>
        <v>CL/TSU/TAG/1/MARblack</v>
      </c>
      <c r="B173" s="81" t="str">
        <f t="shared" si="18"/>
        <v>88-172-09</v>
      </c>
      <c r="C173" s="102" t="s">
        <v>1562</v>
      </c>
      <c r="D173" s="102" t="s">
        <v>1563</v>
      </c>
      <c r="E173" s="102" t="s">
        <v>1001</v>
      </c>
      <c r="F173" s="103">
        <v>0</v>
      </c>
      <c r="G173" s="102" t="s">
        <v>1564</v>
      </c>
      <c r="H173" s="102" t="s">
        <v>53</v>
      </c>
      <c r="I173" s="102" t="s">
        <v>1068</v>
      </c>
      <c r="J173" s="102" t="s">
        <v>327</v>
      </c>
      <c r="K173" s="102" t="s">
        <v>382</v>
      </c>
      <c r="L173" s="102" t="s">
        <v>1539</v>
      </c>
      <c r="M173" s="102" t="s">
        <v>388</v>
      </c>
      <c r="O173" s="102" t="s">
        <v>386</v>
      </c>
      <c r="P173" s="102" t="s">
        <v>581</v>
      </c>
      <c r="Q173" s="102" t="s">
        <v>1007</v>
      </c>
      <c r="R173" s="102" t="s">
        <v>53</v>
      </c>
      <c r="T173" s="102" t="s">
        <v>1005</v>
      </c>
      <c r="U173" s="102" t="s">
        <v>1540</v>
      </c>
      <c r="V173" s="81" t="str">
        <f t="shared" si="19"/>
        <v>CL/TSU/TAG/1/MARчерный</v>
      </c>
      <c r="W173" s="81" t="str">
        <f t="shared" si="16"/>
        <v>CL/TSU/TAG/1/MAR</v>
      </c>
      <c r="X173" s="81" t="str">
        <f t="shared" si="20"/>
        <v>Captain Tsubasa Kojiro Hyuga</v>
      </c>
      <c r="AC173" s="60">
        <f t="shared" si="21"/>
        <v>88</v>
      </c>
      <c r="AD173" s="49">
        <f t="shared" si="22"/>
        <v>172</v>
      </c>
      <c r="AE173" s="60">
        <f t="shared" si="23"/>
        <v>88172</v>
      </c>
    </row>
    <row r="174" spans="1:31">
      <c r="A174" s="81" t="str">
        <f t="shared" si="17"/>
        <v>CL/TSU/TAG/1/N10black</v>
      </c>
      <c r="B174" s="81" t="str">
        <f t="shared" si="18"/>
        <v>88-173-09</v>
      </c>
      <c r="C174" s="102" t="s">
        <v>1565</v>
      </c>
      <c r="D174" s="102" t="s">
        <v>1566</v>
      </c>
      <c r="E174" s="102" t="s">
        <v>1001</v>
      </c>
      <c r="F174" s="103">
        <v>0</v>
      </c>
      <c r="G174" s="102" t="s">
        <v>1567</v>
      </c>
      <c r="H174" s="102" t="s">
        <v>53</v>
      </c>
      <c r="I174" s="102" t="s">
        <v>1068</v>
      </c>
      <c r="J174" s="102" t="s">
        <v>327</v>
      </c>
      <c r="K174" s="102" t="s">
        <v>382</v>
      </c>
      <c r="L174" s="102" t="s">
        <v>1539</v>
      </c>
      <c r="M174" s="102" t="s">
        <v>388</v>
      </c>
      <c r="O174" s="102" t="s">
        <v>386</v>
      </c>
      <c r="P174" s="102" t="s">
        <v>581</v>
      </c>
      <c r="Q174" s="102" t="s">
        <v>1007</v>
      </c>
      <c r="R174" s="102" t="s">
        <v>53</v>
      </c>
      <c r="T174" s="102" t="s">
        <v>1005</v>
      </c>
      <c r="U174" s="102" t="s">
        <v>1540</v>
      </c>
      <c r="V174" s="81" t="str">
        <f t="shared" si="19"/>
        <v>CL/TSU/TAG/1/N10черный</v>
      </c>
      <c r="W174" s="81" t="str">
        <f t="shared" si="16"/>
        <v>CL/TSU/TAG/1/N10</v>
      </c>
      <c r="X174" s="81" t="str">
        <f t="shared" si="20"/>
        <v>Captain Tsubasa Number 10</v>
      </c>
      <c r="AC174" s="60">
        <f t="shared" si="21"/>
        <v>88</v>
      </c>
      <c r="AD174" s="49">
        <f t="shared" si="22"/>
        <v>173</v>
      </c>
      <c r="AE174" s="60">
        <f t="shared" si="23"/>
        <v>88173</v>
      </c>
    </row>
    <row r="175" spans="1:31">
      <c r="A175" s="81" t="str">
        <f t="shared" si="17"/>
        <v>CL/DC2/1/BAT4navy</v>
      </c>
      <c r="B175" s="81" t="str">
        <f t="shared" si="18"/>
        <v>88-174-16</v>
      </c>
      <c r="C175" s="102" t="s">
        <v>1568</v>
      </c>
      <c r="D175" s="102" t="s">
        <v>1569</v>
      </c>
      <c r="E175" s="102" t="s">
        <v>1001</v>
      </c>
      <c r="F175" s="103">
        <v>0</v>
      </c>
      <c r="G175" s="102" t="s">
        <v>1570</v>
      </c>
      <c r="H175" s="102" t="s">
        <v>55</v>
      </c>
      <c r="I175" s="102" t="s">
        <v>1011</v>
      </c>
      <c r="J175" s="102" t="s">
        <v>356</v>
      </c>
      <c r="K175" s="102" t="s">
        <v>382</v>
      </c>
      <c r="L175" s="102" t="s">
        <v>1571</v>
      </c>
      <c r="M175" s="102" t="s">
        <v>388</v>
      </c>
      <c r="N175" s="102" t="s">
        <v>43</v>
      </c>
      <c r="O175" s="102" t="s">
        <v>386</v>
      </c>
      <c r="P175" s="102" t="s">
        <v>581</v>
      </c>
      <c r="Q175" s="102" t="s">
        <v>1086</v>
      </c>
      <c r="R175" s="102" t="s">
        <v>71</v>
      </c>
      <c r="T175" s="102" t="s">
        <v>1005</v>
      </c>
      <c r="U175" s="102" t="s">
        <v>1572</v>
      </c>
      <c r="V175" s="81" t="str">
        <f t="shared" si="19"/>
        <v>CL/DC2/1/BAT4темно-синий</v>
      </c>
      <c r="W175" s="81" t="str">
        <f t="shared" si="16"/>
        <v>CL/DC2/1/BAT4</v>
      </c>
      <c r="X175" s="81" t="str">
        <f t="shared" si="20"/>
        <v>DC Comics Batman</v>
      </c>
      <c r="AC175" s="60">
        <f t="shared" si="21"/>
        <v>88</v>
      </c>
      <c r="AD175" s="49">
        <f t="shared" si="22"/>
        <v>174</v>
      </c>
      <c r="AE175" s="60">
        <f t="shared" si="23"/>
        <v>88174</v>
      </c>
    </row>
    <row r="176" spans="1:31">
      <c r="A176" s="81" t="str">
        <f t="shared" si="17"/>
        <v>CL/DC2/1/BATP1black</v>
      </c>
      <c r="B176" s="81" t="str">
        <f t="shared" si="18"/>
        <v>88-175-09</v>
      </c>
      <c r="C176" s="102" t="s">
        <v>1573</v>
      </c>
      <c r="D176" s="102" t="s">
        <v>1574</v>
      </c>
      <c r="E176" s="102" t="s">
        <v>1001</v>
      </c>
      <c r="F176" s="103">
        <v>0</v>
      </c>
      <c r="G176" s="102" t="s">
        <v>1575</v>
      </c>
      <c r="H176" s="102" t="s">
        <v>53</v>
      </c>
      <c r="I176" s="102" t="s">
        <v>1011</v>
      </c>
      <c r="J176" s="102" t="s">
        <v>356</v>
      </c>
      <c r="K176" s="102" t="s">
        <v>382</v>
      </c>
      <c r="L176" s="102" t="s">
        <v>1571</v>
      </c>
      <c r="M176" s="102" t="s">
        <v>388</v>
      </c>
      <c r="N176" s="102" t="s">
        <v>43</v>
      </c>
      <c r="O176" s="102" t="s">
        <v>386</v>
      </c>
      <c r="P176" s="102" t="s">
        <v>581</v>
      </c>
      <c r="Q176" s="102" t="s">
        <v>1007</v>
      </c>
      <c r="R176" s="102" t="s">
        <v>53</v>
      </c>
      <c r="T176" s="102" t="s">
        <v>1005</v>
      </c>
      <c r="U176" s="102" t="s">
        <v>1572</v>
      </c>
      <c r="V176" s="81" t="str">
        <f t="shared" si="19"/>
        <v>CL/DC2/1/BATP1черный</v>
      </c>
      <c r="W176" s="81" t="str">
        <f t="shared" si="16"/>
        <v>CL/DC2/1/BATP1</v>
      </c>
      <c r="X176" s="81" t="str">
        <f t="shared" si="20"/>
        <v>DC Comics Gotham</v>
      </c>
      <c r="AC176" s="60">
        <f t="shared" si="21"/>
        <v>88</v>
      </c>
      <c r="AD176" s="49">
        <f t="shared" si="22"/>
        <v>175</v>
      </c>
      <c r="AE176" s="60">
        <f t="shared" si="23"/>
        <v>88175</v>
      </c>
    </row>
    <row r="177" spans="1:31">
      <c r="A177" s="81" t="str">
        <f t="shared" si="17"/>
        <v>CL/DC2/1/MEM4white</v>
      </c>
      <c r="B177" s="81" t="str">
        <f t="shared" si="18"/>
        <v>88-176-46</v>
      </c>
      <c r="C177" s="102" t="s">
        <v>1576</v>
      </c>
      <c r="D177" s="102" t="s">
        <v>1577</v>
      </c>
      <c r="E177" s="102" t="s">
        <v>1001</v>
      </c>
      <c r="F177" s="103">
        <v>0</v>
      </c>
      <c r="G177" s="102" t="s">
        <v>1578</v>
      </c>
      <c r="H177" s="102" t="s">
        <v>107</v>
      </c>
      <c r="I177" s="102" t="s">
        <v>1011</v>
      </c>
      <c r="J177" s="102" t="s">
        <v>356</v>
      </c>
      <c r="K177" s="102" t="s">
        <v>382</v>
      </c>
      <c r="L177" s="102" t="s">
        <v>1571</v>
      </c>
      <c r="M177" s="102" t="s">
        <v>388</v>
      </c>
      <c r="N177" s="102" t="s">
        <v>43</v>
      </c>
      <c r="O177" s="102" t="s">
        <v>386</v>
      </c>
      <c r="P177" s="102" t="s">
        <v>581</v>
      </c>
      <c r="Q177" s="102" t="s">
        <v>998</v>
      </c>
      <c r="R177" s="102" t="s">
        <v>57</v>
      </c>
      <c r="T177" s="102" t="s">
        <v>1005</v>
      </c>
      <c r="U177" s="102" t="s">
        <v>1572</v>
      </c>
      <c r="V177" s="81" t="str">
        <f t="shared" si="19"/>
        <v>CL/DC2/1/MEM4белый / голубой</v>
      </c>
      <c r="W177" s="81" t="str">
        <f t="shared" si="16"/>
        <v>CL/DC2/1/MEM4</v>
      </c>
      <c r="X177" s="81" t="str">
        <f t="shared" si="20"/>
        <v>DC Comics Batman and Robin</v>
      </c>
      <c r="AC177" s="60">
        <f t="shared" si="21"/>
        <v>88</v>
      </c>
      <c r="AD177" s="49">
        <f t="shared" si="22"/>
        <v>176</v>
      </c>
      <c r="AE177" s="60">
        <f t="shared" si="23"/>
        <v>88176</v>
      </c>
    </row>
    <row r="178" spans="1:31">
      <c r="A178" s="81" t="str">
        <f t="shared" si="17"/>
        <v>CL/DC2/2/WON1white</v>
      </c>
      <c r="B178" s="81" t="str">
        <f t="shared" si="18"/>
        <v>88-177-17</v>
      </c>
      <c r="C178" s="102" t="s">
        <v>1579</v>
      </c>
      <c r="D178" s="102" t="s">
        <v>1580</v>
      </c>
      <c r="E178" s="102" t="s">
        <v>1001</v>
      </c>
      <c r="F178" s="103">
        <v>0</v>
      </c>
      <c r="G178" s="102" t="s">
        <v>1581</v>
      </c>
      <c r="H178" s="102" t="s">
        <v>57</v>
      </c>
      <c r="I178" s="102" t="s">
        <v>1011</v>
      </c>
      <c r="J178" s="102" t="s">
        <v>356</v>
      </c>
      <c r="K178" s="102" t="s">
        <v>387</v>
      </c>
      <c r="L178" s="102" t="s">
        <v>1571</v>
      </c>
      <c r="M178" s="102" t="s">
        <v>388</v>
      </c>
      <c r="N178" s="102" t="s">
        <v>43</v>
      </c>
      <c r="O178" s="102" t="s">
        <v>386</v>
      </c>
      <c r="P178" s="102" t="s">
        <v>581</v>
      </c>
      <c r="Q178" s="102" t="s">
        <v>998</v>
      </c>
      <c r="R178" s="102" t="s">
        <v>57</v>
      </c>
      <c r="T178" s="102" t="s">
        <v>1005</v>
      </c>
      <c r="U178" s="102" t="s">
        <v>1572</v>
      </c>
      <c r="V178" s="81" t="str">
        <f t="shared" si="19"/>
        <v>CL/DC2/2/WON1белый</v>
      </c>
      <c r="W178" s="81" t="str">
        <f t="shared" si="16"/>
        <v>CL/DC2/2/WON1</v>
      </c>
      <c r="X178" s="81" t="str">
        <f t="shared" si="20"/>
        <v>DC Comics Wonder Woman</v>
      </c>
      <c r="AC178" s="60">
        <f t="shared" si="21"/>
        <v>88</v>
      </c>
      <c r="AD178" s="49">
        <f t="shared" si="22"/>
        <v>177</v>
      </c>
      <c r="AE178" s="60">
        <f t="shared" si="23"/>
        <v>88177</v>
      </c>
    </row>
    <row r="179" spans="1:31">
      <c r="A179" s="81" t="str">
        <f t="shared" si="17"/>
        <v>CL/DC2/2/WON3pink</v>
      </c>
      <c r="B179" s="81" t="str">
        <f t="shared" si="18"/>
        <v>88-178-34</v>
      </c>
      <c r="C179" s="102" t="s">
        <v>1582</v>
      </c>
      <c r="D179" s="102" t="s">
        <v>1583</v>
      </c>
      <c r="E179" s="102" t="s">
        <v>1001</v>
      </c>
      <c r="F179" s="103">
        <v>0</v>
      </c>
      <c r="G179" s="102" t="s">
        <v>1584</v>
      </c>
      <c r="H179" s="102" t="s">
        <v>68</v>
      </c>
      <c r="I179" s="102" t="s">
        <v>1011</v>
      </c>
      <c r="J179" s="102" t="s">
        <v>356</v>
      </c>
      <c r="K179" s="102" t="s">
        <v>387</v>
      </c>
      <c r="L179" s="102" t="s">
        <v>1571</v>
      </c>
      <c r="M179" s="102" t="s">
        <v>388</v>
      </c>
      <c r="N179" s="102" t="s">
        <v>43</v>
      </c>
      <c r="O179" s="102" t="s">
        <v>386</v>
      </c>
      <c r="P179" s="102" t="s">
        <v>581</v>
      </c>
      <c r="Q179" s="102" t="s">
        <v>1585</v>
      </c>
      <c r="R179" s="102" t="s">
        <v>68</v>
      </c>
      <c r="T179" s="102" t="s">
        <v>1005</v>
      </c>
      <c r="U179" s="102" t="s">
        <v>1572</v>
      </c>
      <c r="V179" s="81" t="str">
        <f t="shared" si="19"/>
        <v>CL/DC2/2/WON3розовый</v>
      </c>
      <c r="W179" s="81" t="str">
        <f t="shared" si="16"/>
        <v>CL/DC2/2/WON3</v>
      </c>
      <c r="X179" s="81" t="str">
        <f t="shared" si="20"/>
        <v>DC Comics Wonder Woman</v>
      </c>
      <c r="AC179" s="60">
        <f t="shared" si="21"/>
        <v>88</v>
      </c>
      <c r="AD179" s="49">
        <f t="shared" si="22"/>
        <v>178</v>
      </c>
      <c r="AE179" s="60">
        <f t="shared" si="23"/>
        <v>88178</v>
      </c>
    </row>
    <row r="180" spans="1:31">
      <c r="A180" s="81" t="str">
        <f t="shared" si="17"/>
        <v>CL/DC3/1/CAS/JOK2navy</v>
      </c>
      <c r="B180" s="81" t="str">
        <f t="shared" si="18"/>
        <v>88-179-16</v>
      </c>
      <c r="C180" s="102" t="s">
        <v>1586</v>
      </c>
      <c r="D180" s="102" t="s">
        <v>1587</v>
      </c>
      <c r="E180" s="102" t="s">
        <v>1001</v>
      </c>
      <c r="F180" s="103">
        <v>0</v>
      </c>
      <c r="G180" s="102" t="s">
        <v>1588</v>
      </c>
      <c r="H180" s="102" t="s">
        <v>53</v>
      </c>
      <c r="I180" s="102" t="s">
        <v>1011</v>
      </c>
      <c r="J180" s="102" t="s">
        <v>356</v>
      </c>
      <c r="K180" s="102" t="s">
        <v>382</v>
      </c>
      <c r="L180" s="102" t="s">
        <v>1571</v>
      </c>
      <c r="M180" s="102" t="s">
        <v>388</v>
      </c>
      <c r="N180" s="102" t="s">
        <v>43</v>
      </c>
      <c r="O180" s="102" t="s">
        <v>386</v>
      </c>
      <c r="P180" s="102" t="s">
        <v>581</v>
      </c>
      <c r="Q180" s="102" t="s">
        <v>1086</v>
      </c>
      <c r="R180" s="102" t="s">
        <v>53</v>
      </c>
      <c r="T180" s="102" t="s">
        <v>1005</v>
      </c>
      <c r="U180" s="102" t="s">
        <v>1572</v>
      </c>
      <c r="V180" s="81" t="str">
        <f t="shared" si="19"/>
        <v>CL/DC3/1/CAS/JOK2черный</v>
      </c>
      <c r="W180" s="81" t="str">
        <f t="shared" si="16"/>
        <v>CL/DC3/1/CAS/JOK2</v>
      </c>
      <c r="X180" s="81" t="str">
        <f t="shared" si="20"/>
        <v>DC Comics Joker</v>
      </c>
      <c r="AC180" s="60">
        <f t="shared" si="21"/>
        <v>88</v>
      </c>
      <c r="AD180" s="49">
        <f t="shared" si="22"/>
        <v>179</v>
      </c>
      <c r="AE180" s="60">
        <f t="shared" si="23"/>
        <v>88179</v>
      </c>
    </row>
    <row r="181" spans="1:31">
      <c r="A181" s="81" t="str">
        <f t="shared" si="17"/>
        <v>CL/DC4/1/BAT1black</v>
      </c>
      <c r="B181" s="81" t="str">
        <f t="shared" si="18"/>
        <v>88-180-09</v>
      </c>
      <c r="C181" s="102" t="s">
        <v>1589</v>
      </c>
      <c r="D181" s="102" t="s">
        <v>1590</v>
      </c>
      <c r="E181" s="102" t="s">
        <v>1001</v>
      </c>
      <c r="F181" s="103">
        <v>0</v>
      </c>
      <c r="G181" s="102" t="s">
        <v>1591</v>
      </c>
      <c r="H181" s="102" t="s">
        <v>53</v>
      </c>
      <c r="I181" s="102" t="s">
        <v>1011</v>
      </c>
      <c r="J181" s="102" t="s">
        <v>356</v>
      </c>
      <c r="K181" s="102" t="s">
        <v>382</v>
      </c>
      <c r="L181" s="102" t="s">
        <v>1571</v>
      </c>
      <c r="M181" s="102" t="s">
        <v>388</v>
      </c>
      <c r="N181" s="102" t="s">
        <v>43</v>
      </c>
      <c r="O181" s="102" t="s">
        <v>386</v>
      </c>
      <c r="P181" s="102" t="s">
        <v>581</v>
      </c>
      <c r="Q181" s="102" t="s">
        <v>1007</v>
      </c>
      <c r="R181" s="102" t="s">
        <v>53</v>
      </c>
      <c r="T181" s="102" t="s">
        <v>1005</v>
      </c>
      <c r="U181" s="102" t="s">
        <v>1572</v>
      </c>
      <c r="V181" s="81" t="str">
        <f t="shared" si="19"/>
        <v>CL/DC4/1/BAT1черный</v>
      </c>
      <c r="W181" s="81" t="str">
        <f t="shared" si="16"/>
        <v>CL/DC4/1/BAT1</v>
      </c>
      <c r="X181" s="81" t="str">
        <f t="shared" si="20"/>
        <v>DC Comics Batman</v>
      </c>
      <c r="AC181" s="60">
        <f t="shared" si="21"/>
        <v>88</v>
      </c>
      <c r="AD181" s="49">
        <f t="shared" si="22"/>
        <v>180</v>
      </c>
      <c r="AE181" s="60">
        <f t="shared" si="23"/>
        <v>88180</v>
      </c>
    </row>
    <row r="182" spans="1:31">
      <c r="A182" s="81" t="str">
        <f t="shared" si="17"/>
        <v>FG/DC2/1/CAS/FLA2black</v>
      </c>
      <c r="B182" s="81" t="str">
        <f t="shared" si="18"/>
        <v>88-181-09</v>
      </c>
      <c r="C182" s="102" t="s">
        <v>1592</v>
      </c>
      <c r="D182" s="102" t="s">
        <v>1593</v>
      </c>
      <c r="E182" s="102" t="s">
        <v>1001</v>
      </c>
      <c r="F182" s="103">
        <v>0</v>
      </c>
      <c r="G182" s="102" t="s">
        <v>1594</v>
      </c>
      <c r="H182" s="102" t="s">
        <v>53</v>
      </c>
      <c r="I182" s="102" t="s">
        <v>1033</v>
      </c>
      <c r="J182" s="102" t="s">
        <v>327</v>
      </c>
      <c r="K182" s="102" t="s">
        <v>382</v>
      </c>
      <c r="L182" s="102" t="s">
        <v>1571</v>
      </c>
      <c r="M182" s="102" t="s">
        <v>388</v>
      </c>
      <c r="N182" s="102" t="s">
        <v>43</v>
      </c>
      <c r="O182" s="102" t="s">
        <v>386</v>
      </c>
      <c r="P182" s="102" t="s">
        <v>581</v>
      </c>
      <c r="Q182" s="102" t="s">
        <v>1007</v>
      </c>
      <c r="R182" s="102" t="s">
        <v>53</v>
      </c>
      <c r="T182" s="102" t="s">
        <v>1005</v>
      </c>
      <c r="U182" s="102" t="s">
        <v>1572</v>
      </c>
      <c r="V182" s="81" t="str">
        <f t="shared" si="19"/>
        <v>FG/DC2/1/CAS/FLA2черный</v>
      </c>
      <c r="W182" s="81" t="str">
        <f t="shared" si="16"/>
        <v>FG/DC2/1/CAS/FLA2</v>
      </c>
      <c r="X182" s="81" t="str">
        <f t="shared" si="20"/>
        <v>DC Comics Flash</v>
      </c>
      <c r="AC182" s="60">
        <f t="shared" si="21"/>
        <v>88</v>
      </c>
      <c r="AD182" s="49">
        <f t="shared" si="22"/>
        <v>181</v>
      </c>
      <c r="AE182" s="60">
        <f t="shared" si="23"/>
        <v>88181</v>
      </c>
    </row>
    <row r="183" spans="1:31">
      <c r="A183" s="81" t="str">
        <f t="shared" si="17"/>
        <v>FG/DC2/1/CAS/SUP1black</v>
      </c>
      <c r="B183" s="81" t="str">
        <f t="shared" si="18"/>
        <v>88-182-09</v>
      </c>
      <c r="C183" s="102" t="s">
        <v>1595</v>
      </c>
      <c r="D183" s="102" t="s">
        <v>1596</v>
      </c>
      <c r="E183" s="102" t="s">
        <v>1001</v>
      </c>
      <c r="F183" s="103">
        <v>0</v>
      </c>
      <c r="G183" s="102" t="s">
        <v>1597</v>
      </c>
      <c r="H183" s="102" t="s">
        <v>53</v>
      </c>
      <c r="I183" s="102" t="s">
        <v>1033</v>
      </c>
      <c r="J183" s="102" t="s">
        <v>327</v>
      </c>
      <c r="K183" s="102" t="s">
        <v>382</v>
      </c>
      <c r="L183" s="102" t="s">
        <v>1571</v>
      </c>
      <c r="M183" s="102" t="s">
        <v>388</v>
      </c>
      <c r="N183" s="102" t="s">
        <v>43</v>
      </c>
      <c r="O183" s="102" t="s">
        <v>386</v>
      </c>
      <c r="P183" s="102" t="s">
        <v>581</v>
      </c>
      <c r="Q183" s="102" t="s">
        <v>1007</v>
      </c>
      <c r="R183" s="102" t="s">
        <v>53</v>
      </c>
      <c r="T183" s="102" t="s">
        <v>1005</v>
      </c>
      <c r="U183" s="102" t="s">
        <v>1572</v>
      </c>
      <c r="V183" s="81" t="str">
        <f t="shared" si="19"/>
        <v>FG/DC2/1/CAS/SUP1черный</v>
      </c>
      <c r="W183" s="81" t="str">
        <f t="shared" si="16"/>
        <v>FG/DC2/1/CAS/SUP1</v>
      </c>
      <c r="X183" s="81" t="str">
        <f t="shared" si="20"/>
        <v>DC Comics Metropolis</v>
      </c>
      <c r="AC183" s="60">
        <f t="shared" si="21"/>
        <v>88</v>
      </c>
      <c r="AD183" s="49">
        <f t="shared" si="22"/>
        <v>182</v>
      </c>
      <c r="AE183" s="60">
        <f t="shared" si="23"/>
        <v>88182</v>
      </c>
    </row>
    <row r="184" spans="1:31">
      <c r="A184" s="81" t="str">
        <f t="shared" si="17"/>
        <v>CL/LOO/1/BUN2brown</v>
      </c>
      <c r="B184" s="81" t="str">
        <f t="shared" si="18"/>
        <v>88-183-14</v>
      </c>
      <c r="C184" s="102" t="s">
        <v>1598</v>
      </c>
      <c r="D184" s="102" t="s">
        <v>1599</v>
      </c>
      <c r="E184" s="102" t="s">
        <v>1001</v>
      </c>
      <c r="F184" s="103">
        <v>0</v>
      </c>
      <c r="G184" s="102" t="s">
        <v>1600</v>
      </c>
      <c r="H184" s="102" t="s">
        <v>195</v>
      </c>
      <c r="I184" s="102" t="s">
        <v>1011</v>
      </c>
      <c r="J184" s="102" t="s">
        <v>356</v>
      </c>
      <c r="K184" s="102" t="s">
        <v>382</v>
      </c>
      <c r="L184" s="102" t="s">
        <v>1530</v>
      </c>
      <c r="M184" s="102" t="s">
        <v>388</v>
      </c>
      <c r="N184" s="102" t="s">
        <v>43</v>
      </c>
      <c r="O184" s="102" t="s">
        <v>386</v>
      </c>
      <c r="P184" s="102" t="s">
        <v>581</v>
      </c>
      <c r="Q184" s="102" t="s">
        <v>1390</v>
      </c>
      <c r="R184" s="102" t="s">
        <v>195</v>
      </c>
      <c r="T184" s="102" t="s">
        <v>1005</v>
      </c>
      <c r="U184" s="102" t="s">
        <v>1531</v>
      </c>
      <c r="V184" s="81" t="str">
        <f t="shared" si="19"/>
        <v>CL/LOO/1/BUN2оливковый</v>
      </c>
      <c r="W184" s="81" t="str">
        <f t="shared" si="16"/>
        <v>CL/LOO/1/BUN2</v>
      </c>
      <c r="X184" s="81" t="str">
        <f t="shared" si="20"/>
        <v>Looney Tunes Bugs Bunny</v>
      </c>
      <c r="AC184" s="60">
        <f t="shared" si="21"/>
        <v>88</v>
      </c>
      <c r="AD184" s="49">
        <f t="shared" si="22"/>
        <v>183</v>
      </c>
      <c r="AE184" s="60">
        <f t="shared" si="23"/>
        <v>88183</v>
      </c>
    </row>
    <row r="185" spans="1:31">
      <c r="A185" s="81" t="str">
        <f t="shared" si="17"/>
        <v>CL/LOO/1/COY2brown</v>
      </c>
      <c r="B185" s="81" t="str">
        <f t="shared" si="18"/>
        <v>88-184-14</v>
      </c>
      <c r="C185" s="102" t="s">
        <v>1601</v>
      </c>
      <c r="D185" s="102" t="s">
        <v>1602</v>
      </c>
      <c r="E185" s="102" t="s">
        <v>1001</v>
      </c>
      <c r="F185" s="103">
        <v>0</v>
      </c>
      <c r="G185" s="102" t="s">
        <v>1603</v>
      </c>
      <c r="H185" s="102" t="s">
        <v>86</v>
      </c>
      <c r="I185" s="102" t="s">
        <v>1011</v>
      </c>
      <c r="J185" s="102" t="s">
        <v>356</v>
      </c>
      <c r="K185" s="102" t="s">
        <v>382</v>
      </c>
      <c r="L185" s="102" t="s">
        <v>1530</v>
      </c>
      <c r="M185" s="102" t="s">
        <v>388</v>
      </c>
      <c r="N185" s="102" t="s">
        <v>43</v>
      </c>
      <c r="O185" s="102" t="s">
        <v>386</v>
      </c>
      <c r="P185" s="102" t="s">
        <v>581</v>
      </c>
      <c r="Q185" s="102" t="s">
        <v>1390</v>
      </c>
      <c r="R185" s="102" t="s">
        <v>86</v>
      </c>
      <c r="T185" s="102" t="s">
        <v>1005</v>
      </c>
      <c r="U185" s="102" t="s">
        <v>1531</v>
      </c>
      <c r="V185" s="81" t="str">
        <f t="shared" si="19"/>
        <v>CL/LOO/1/COY2коричневый</v>
      </c>
      <c r="W185" s="81" t="str">
        <f t="shared" si="16"/>
        <v>CL/LOO/1/COY2</v>
      </c>
      <c r="X185" s="81" t="str">
        <f t="shared" si="20"/>
        <v>Looney Tunes Wile E. Coyote</v>
      </c>
      <c r="AC185" s="60">
        <f t="shared" si="21"/>
        <v>88</v>
      </c>
      <c r="AD185" s="49">
        <f t="shared" si="22"/>
        <v>184</v>
      </c>
      <c r="AE185" s="60">
        <f t="shared" si="23"/>
        <v>88184</v>
      </c>
    </row>
    <row r="186" spans="1:31">
      <c r="A186" s="81" t="str">
        <f t="shared" si="17"/>
        <v>CL/LOO/1/MAR1black</v>
      </c>
      <c r="B186" s="81" t="str">
        <f t="shared" si="18"/>
        <v>88-185-09</v>
      </c>
      <c r="C186" s="102" t="s">
        <v>1604</v>
      </c>
      <c r="D186" s="102" t="s">
        <v>1605</v>
      </c>
      <c r="E186" s="102" t="s">
        <v>1001</v>
      </c>
      <c r="F186" s="103">
        <v>0</v>
      </c>
      <c r="G186" s="102" t="s">
        <v>1606</v>
      </c>
      <c r="H186" s="102" t="s">
        <v>53</v>
      </c>
      <c r="I186" s="102" t="s">
        <v>1011</v>
      </c>
      <c r="J186" s="102" t="s">
        <v>356</v>
      </c>
      <c r="K186" s="102" t="s">
        <v>382</v>
      </c>
      <c r="L186" s="102" t="s">
        <v>1530</v>
      </c>
      <c r="M186" s="102" t="s">
        <v>388</v>
      </c>
      <c r="N186" s="102" t="s">
        <v>43</v>
      </c>
      <c r="O186" s="102" t="s">
        <v>386</v>
      </c>
      <c r="P186" s="102" t="s">
        <v>581</v>
      </c>
      <c r="Q186" s="102" t="s">
        <v>1007</v>
      </c>
      <c r="R186" s="102" t="s">
        <v>53</v>
      </c>
      <c r="T186" s="102" t="s">
        <v>1005</v>
      </c>
      <c r="U186" s="102" t="s">
        <v>1531</v>
      </c>
      <c r="V186" s="81" t="str">
        <f t="shared" si="19"/>
        <v>CL/LOO/1/MAR1черный</v>
      </c>
      <c r="W186" s="81" t="str">
        <f t="shared" si="16"/>
        <v>CL/LOO/1/MAR1</v>
      </c>
      <c r="X186" s="81" t="str">
        <f t="shared" si="20"/>
        <v>Looney Tunes Marvin the Martian</v>
      </c>
      <c r="AC186" s="60">
        <f t="shared" si="21"/>
        <v>88</v>
      </c>
      <c r="AD186" s="49">
        <f t="shared" si="22"/>
        <v>185</v>
      </c>
      <c r="AE186" s="60">
        <f t="shared" si="23"/>
        <v>88185</v>
      </c>
    </row>
    <row r="187" spans="1:31">
      <c r="A187" s="81" t="str">
        <f t="shared" si="17"/>
        <v>CL/LOO/1/MAR2khaki</v>
      </c>
      <c r="B187" s="81" t="str">
        <f t="shared" si="18"/>
        <v>88-186-91</v>
      </c>
      <c r="C187" s="102" t="s">
        <v>1607</v>
      </c>
      <c r="D187" s="102" t="s">
        <v>1608</v>
      </c>
      <c r="E187" s="102" t="s">
        <v>1001</v>
      </c>
      <c r="F187" s="103">
        <v>0</v>
      </c>
      <c r="G187" s="102" t="s">
        <v>1609</v>
      </c>
      <c r="H187" s="102" t="s">
        <v>593</v>
      </c>
      <c r="I187" s="102" t="s">
        <v>1011</v>
      </c>
      <c r="J187" s="102" t="s">
        <v>356</v>
      </c>
      <c r="K187" s="102" t="s">
        <v>382</v>
      </c>
      <c r="L187" s="102" t="s">
        <v>1530</v>
      </c>
      <c r="M187" s="102" t="s">
        <v>388</v>
      </c>
      <c r="N187" s="102" t="s">
        <v>43</v>
      </c>
      <c r="O187" s="102" t="s">
        <v>386</v>
      </c>
      <c r="P187" s="102" t="s">
        <v>581</v>
      </c>
      <c r="Q187" s="102" t="s">
        <v>1016</v>
      </c>
      <c r="R187" s="102" t="s">
        <v>195</v>
      </c>
      <c r="T187" s="102" t="s">
        <v>1005</v>
      </c>
      <c r="U187" s="102" t="s">
        <v>1531</v>
      </c>
      <c r="V187" s="81" t="str">
        <f t="shared" si="19"/>
        <v>CL/LOO/1/MAR2оливковый / черный</v>
      </c>
      <c r="W187" s="81" t="str">
        <f t="shared" si="16"/>
        <v>CL/LOO/1/MAR2</v>
      </c>
      <c r="X187" s="81" t="str">
        <f t="shared" si="20"/>
        <v>Looney Tunes Marvin the Martian</v>
      </c>
      <c r="AC187" s="60">
        <f t="shared" si="21"/>
        <v>88</v>
      </c>
      <c r="AD187" s="49">
        <f t="shared" si="22"/>
        <v>186</v>
      </c>
      <c r="AE187" s="60">
        <f t="shared" si="23"/>
        <v>88186</v>
      </c>
    </row>
    <row r="188" spans="1:31">
      <c r="A188" s="81" t="str">
        <f t="shared" si="17"/>
        <v>CL/LOO/1/SAM2grey</v>
      </c>
      <c r="B188" s="81" t="str">
        <f t="shared" si="18"/>
        <v>88-187-08</v>
      </c>
      <c r="C188" s="102" t="s">
        <v>1610</v>
      </c>
      <c r="D188" s="102" t="s">
        <v>1611</v>
      </c>
      <c r="E188" s="102" t="s">
        <v>1001</v>
      </c>
      <c r="F188" s="103">
        <v>0</v>
      </c>
      <c r="G188" s="102" t="s">
        <v>1612</v>
      </c>
      <c r="H188" s="102" t="s">
        <v>83</v>
      </c>
      <c r="I188" s="102" t="s">
        <v>1011</v>
      </c>
      <c r="J188" s="102" t="s">
        <v>356</v>
      </c>
      <c r="K188" s="102" t="s">
        <v>382</v>
      </c>
      <c r="L188" s="102" t="s">
        <v>1530</v>
      </c>
      <c r="M188" s="102" t="s">
        <v>388</v>
      </c>
      <c r="N188" s="102" t="s">
        <v>43</v>
      </c>
      <c r="O188" s="102" t="s">
        <v>386</v>
      </c>
      <c r="P188" s="102" t="s">
        <v>581</v>
      </c>
      <c r="Q188" s="102" t="s">
        <v>1012</v>
      </c>
      <c r="R188" s="102" t="s">
        <v>83</v>
      </c>
      <c r="T188" s="102" t="s">
        <v>1005</v>
      </c>
      <c r="U188" s="102" t="s">
        <v>1531</v>
      </c>
      <c r="V188" s="81" t="str">
        <f t="shared" si="19"/>
        <v>CL/LOO/1/SAM2серый</v>
      </c>
      <c r="W188" s="81" t="str">
        <f t="shared" si="16"/>
        <v>CL/LOO/1/SAM2</v>
      </c>
      <c r="X188" s="81" t="str">
        <f t="shared" si="20"/>
        <v>Looney Tunes Yosemite Sam</v>
      </c>
      <c r="AC188" s="60">
        <f t="shared" si="21"/>
        <v>88</v>
      </c>
      <c r="AD188" s="49">
        <f t="shared" si="22"/>
        <v>187</v>
      </c>
      <c r="AE188" s="60">
        <f t="shared" si="23"/>
        <v>88187</v>
      </c>
    </row>
    <row r="189" spans="1:31">
      <c r="A189" s="81" t="str">
        <f t="shared" si="17"/>
        <v>CL/LOO/1/TAZ3navy</v>
      </c>
      <c r="B189" s="81" t="str">
        <f t="shared" si="18"/>
        <v>88-188-16</v>
      </c>
      <c r="C189" s="102" t="s">
        <v>1613</v>
      </c>
      <c r="D189" s="102" t="s">
        <v>1614</v>
      </c>
      <c r="E189" s="102" t="s">
        <v>1001</v>
      </c>
      <c r="F189" s="103">
        <v>0</v>
      </c>
      <c r="G189" s="102" t="s">
        <v>1615</v>
      </c>
      <c r="H189" s="102" t="s">
        <v>53</v>
      </c>
      <c r="I189" s="102" t="s">
        <v>1011</v>
      </c>
      <c r="J189" s="102" t="s">
        <v>356</v>
      </c>
      <c r="K189" s="102" t="s">
        <v>382</v>
      </c>
      <c r="L189" s="102" t="s">
        <v>1530</v>
      </c>
      <c r="M189" s="102" t="s">
        <v>388</v>
      </c>
      <c r="N189" s="102" t="s">
        <v>43</v>
      </c>
      <c r="O189" s="102" t="s">
        <v>386</v>
      </c>
      <c r="P189" s="102" t="s">
        <v>581</v>
      </c>
      <c r="Q189" s="102" t="s">
        <v>1086</v>
      </c>
      <c r="R189" s="102" t="s">
        <v>53</v>
      </c>
      <c r="T189" s="102" t="s">
        <v>1005</v>
      </c>
      <c r="U189" s="102" t="s">
        <v>1531</v>
      </c>
      <c r="V189" s="81" t="str">
        <f t="shared" si="19"/>
        <v>CL/LOO/1/TAZ3черный</v>
      </c>
      <c r="W189" s="81" t="str">
        <f t="shared" si="16"/>
        <v>CL/LOO/1/TAZ3</v>
      </c>
      <c r="X189" s="81" t="str">
        <f t="shared" si="20"/>
        <v>Looney Tunes Taz</v>
      </c>
      <c r="AC189" s="60">
        <f t="shared" si="21"/>
        <v>88</v>
      </c>
      <c r="AD189" s="49">
        <f t="shared" si="22"/>
        <v>188</v>
      </c>
      <c r="AE189" s="60">
        <f t="shared" si="23"/>
        <v>88188</v>
      </c>
    </row>
    <row r="190" spans="1:31">
      <c r="A190" s="81" t="str">
        <f t="shared" si="17"/>
        <v>CL/LOO/3/TAZ2brown</v>
      </c>
      <c r="B190" s="81" t="str">
        <f t="shared" si="18"/>
        <v>88-189-14</v>
      </c>
      <c r="C190" s="102" t="s">
        <v>1616</v>
      </c>
      <c r="D190" s="102" t="s">
        <v>1617</v>
      </c>
      <c r="E190" s="102" t="s">
        <v>1001</v>
      </c>
      <c r="F190" s="103">
        <v>0</v>
      </c>
      <c r="G190" s="102" t="s">
        <v>1618</v>
      </c>
      <c r="H190" s="102" t="s">
        <v>86</v>
      </c>
      <c r="I190" s="102" t="s">
        <v>1011</v>
      </c>
      <c r="J190" s="102" t="s">
        <v>356</v>
      </c>
      <c r="K190" s="102" t="s">
        <v>391</v>
      </c>
      <c r="L190" s="102" t="s">
        <v>1530</v>
      </c>
      <c r="M190" s="102" t="s">
        <v>388</v>
      </c>
      <c r="N190" s="102" t="s">
        <v>43</v>
      </c>
      <c r="O190" s="102" t="s">
        <v>386</v>
      </c>
      <c r="P190" s="102" t="s">
        <v>581</v>
      </c>
      <c r="Q190" s="102" t="s">
        <v>1390</v>
      </c>
      <c r="R190" s="102" t="s">
        <v>86</v>
      </c>
      <c r="T190" s="102" t="s">
        <v>1005</v>
      </c>
      <c r="U190" s="102" t="s">
        <v>1531</v>
      </c>
      <c r="V190" s="81" t="str">
        <f t="shared" si="19"/>
        <v>CL/LOO/3/TAZ2коричневый</v>
      </c>
      <c r="W190" s="81" t="str">
        <f t="shared" si="16"/>
        <v>CL/LOO/3/TAZ2</v>
      </c>
      <c r="X190" s="81" t="str">
        <f t="shared" si="20"/>
        <v>Junior Looney Tunes Taz</v>
      </c>
      <c r="AC190" s="60">
        <f t="shared" si="21"/>
        <v>88</v>
      </c>
      <c r="AD190" s="49">
        <f t="shared" si="22"/>
        <v>189</v>
      </c>
      <c r="AE190" s="60">
        <f t="shared" si="23"/>
        <v>88189</v>
      </c>
    </row>
    <row r="191" spans="1:31">
      <c r="A191" s="81" t="str">
        <f t="shared" si="17"/>
        <v>CL/LOO/TAG/1/BUGblack</v>
      </c>
      <c r="B191" s="81" t="str">
        <f t="shared" si="18"/>
        <v>88-190-09</v>
      </c>
      <c r="C191" s="102" t="s">
        <v>1619</v>
      </c>
      <c r="D191" s="102" t="s">
        <v>1620</v>
      </c>
      <c r="E191" s="102" t="s">
        <v>1001</v>
      </c>
      <c r="F191" s="103">
        <v>0</v>
      </c>
      <c r="G191" s="102" t="s">
        <v>1621</v>
      </c>
      <c r="H191" s="102" t="s">
        <v>53</v>
      </c>
      <c r="I191" s="102" t="s">
        <v>1068</v>
      </c>
      <c r="J191" s="102" t="s">
        <v>327</v>
      </c>
      <c r="K191" s="102" t="s">
        <v>387</v>
      </c>
      <c r="L191" s="102" t="s">
        <v>1530</v>
      </c>
      <c r="M191" s="102" t="s">
        <v>388</v>
      </c>
      <c r="O191" s="102" t="s">
        <v>386</v>
      </c>
      <c r="P191" s="102" t="s">
        <v>581</v>
      </c>
      <c r="Q191" s="102" t="s">
        <v>1007</v>
      </c>
      <c r="R191" s="102" t="s">
        <v>53</v>
      </c>
      <c r="T191" s="102" t="s">
        <v>1005</v>
      </c>
      <c r="U191" s="102" t="s">
        <v>1531</v>
      </c>
      <c r="V191" s="81" t="str">
        <f t="shared" si="19"/>
        <v>CL/LOO/TAG/1/BUGчерный</v>
      </c>
      <c r="W191" s="81" t="str">
        <f t="shared" si="16"/>
        <v>CL/LOO/TAG/1/BUG</v>
      </c>
      <c r="X191" s="81" t="str">
        <f t="shared" si="20"/>
        <v>Looney Tunes Bugs Bunny</v>
      </c>
      <c r="AC191" s="60">
        <f t="shared" si="21"/>
        <v>88</v>
      </c>
      <c r="AD191" s="49">
        <f t="shared" si="22"/>
        <v>190</v>
      </c>
      <c r="AE191" s="60">
        <f t="shared" si="23"/>
        <v>88190</v>
      </c>
    </row>
    <row r="192" spans="1:31">
      <c r="A192" s="81" t="str">
        <f t="shared" si="17"/>
        <v>CL/LOO/TAG/1/DAFblack</v>
      </c>
      <c r="B192" s="81" t="str">
        <f t="shared" si="18"/>
        <v>88-191-09</v>
      </c>
      <c r="C192" s="102" t="s">
        <v>1622</v>
      </c>
      <c r="D192" s="102" t="s">
        <v>1623</v>
      </c>
      <c r="E192" s="102" t="s">
        <v>1001</v>
      </c>
      <c r="F192" s="103">
        <v>0</v>
      </c>
      <c r="G192" s="102" t="s">
        <v>1624</v>
      </c>
      <c r="H192" s="102" t="s">
        <v>53</v>
      </c>
      <c r="I192" s="102" t="s">
        <v>1068</v>
      </c>
      <c r="J192" s="102" t="s">
        <v>327</v>
      </c>
      <c r="K192" s="102" t="s">
        <v>382</v>
      </c>
      <c r="L192" s="102" t="s">
        <v>1530</v>
      </c>
      <c r="M192" s="102" t="s">
        <v>388</v>
      </c>
      <c r="O192" s="102" t="s">
        <v>386</v>
      </c>
      <c r="P192" s="102" t="s">
        <v>581</v>
      </c>
      <c r="Q192" s="102" t="s">
        <v>1007</v>
      </c>
      <c r="R192" s="102" t="s">
        <v>53</v>
      </c>
      <c r="T192" s="102" t="s">
        <v>1005</v>
      </c>
      <c r="U192" s="102" t="s">
        <v>1531</v>
      </c>
      <c r="V192" s="81" t="str">
        <f t="shared" si="19"/>
        <v>CL/LOO/TAG/1/DAFчерный</v>
      </c>
      <c r="W192" s="81" t="str">
        <f t="shared" si="16"/>
        <v>CL/LOO/TAG/1/DAF</v>
      </c>
      <c r="X192" s="81" t="str">
        <f t="shared" si="20"/>
        <v>Looney Tunes Daffy Duck</v>
      </c>
      <c r="AC192" s="60">
        <f t="shared" si="21"/>
        <v>88</v>
      </c>
      <c r="AD192" s="49">
        <f t="shared" si="22"/>
        <v>191</v>
      </c>
      <c r="AE192" s="60">
        <f t="shared" si="23"/>
        <v>88191</v>
      </c>
    </row>
    <row r="193" spans="1:31">
      <c r="A193" s="81" t="str">
        <f t="shared" si="17"/>
        <v>CL/LOO/TAG/1/TAZblack</v>
      </c>
      <c r="B193" s="81" t="str">
        <f t="shared" si="18"/>
        <v>88-192-09</v>
      </c>
      <c r="C193" s="102" t="s">
        <v>1625</v>
      </c>
      <c r="D193" s="102" t="s">
        <v>1626</v>
      </c>
      <c r="E193" s="102" t="s">
        <v>1001</v>
      </c>
      <c r="F193" s="103">
        <v>0</v>
      </c>
      <c r="G193" s="102" t="s">
        <v>1627</v>
      </c>
      <c r="H193" s="102" t="s">
        <v>53</v>
      </c>
      <c r="I193" s="102" t="s">
        <v>1068</v>
      </c>
      <c r="J193" s="102" t="s">
        <v>327</v>
      </c>
      <c r="K193" s="102" t="s">
        <v>382</v>
      </c>
      <c r="L193" s="102" t="s">
        <v>1530</v>
      </c>
      <c r="M193" s="102" t="s">
        <v>388</v>
      </c>
      <c r="O193" s="102" t="s">
        <v>386</v>
      </c>
      <c r="P193" s="102" t="s">
        <v>581</v>
      </c>
      <c r="Q193" s="102" t="s">
        <v>1007</v>
      </c>
      <c r="R193" s="102" t="s">
        <v>53</v>
      </c>
      <c r="T193" s="102" t="s">
        <v>1005</v>
      </c>
      <c r="U193" s="102" t="s">
        <v>1531</v>
      </c>
      <c r="V193" s="81" t="str">
        <f t="shared" si="19"/>
        <v>CL/LOO/TAG/1/TAZчерный</v>
      </c>
      <c r="W193" s="81" t="str">
        <f t="shared" si="16"/>
        <v>CL/LOO/TAG/1/TAZ</v>
      </c>
      <c r="X193" s="81" t="str">
        <f t="shared" si="20"/>
        <v>Looney Tunes Taz</v>
      </c>
      <c r="AC193" s="60">
        <f t="shared" si="21"/>
        <v>88</v>
      </c>
      <c r="AD193" s="49">
        <f t="shared" si="22"/>
        <v>192</v>
      </c>
      <c r="AE193" s="60">
        <f t="shared" si="23"/>
        <v>88192</v>
      </c>
    </row>
    <row r="194" spans="1:31">
      <c r="A194" s="81" t="str">
        <f t="shared" si="17"/>
        <v>CL/LOO2/1/MIN2red</v>
      </c>
      <c r="B194" s="81" t="str">
        <f t="shared" si="18"/>
        <v>88-193-76</v>
      </c>
      <c r="C194" s="102" t="s">
        <v>1628</v>
      </c>
      <c r="D194" s="102" t="s">
        <v>1629</v>
      </c>
      <c r="E194" s="102" t="s">
        <v>1001</v>
      </c>
      <c r="F194" s="103">
        <v>0</v>
      </c>
      <c r="G194" s="102" t="s">
        <v>1630</v>
      </c>
      <c r="H194" s="102" t="s">
        <v>180</v>
      </c>
      <c r="I194" s="102" t="s">
        <v>1011</v>
      </c>
      <c r="J194" s="102" t="s">
        <v>356</v>
      </c>
      <c r="K194" s="102" t="s">
        <v>382</v>
      </c>
      <c r="L194" s="102" t="s">
        <v>1530</v>
      </c>
      <c r="M194" s="102" t="s">
        <v>388</v>
      </c>
      <c r="N194" s="102" t="s">
        <v>43</v>
      </c>
      <c r="O194" s="102" t="s">
        <v>386</v>
      </c>
      <c r="P194" s="102" t="s">
        <v>581</v>
      </c>
      <c r="Q194" s="102" t="s">
        <v>1225</v>
      </c>
      <c r="R194" s="102" t="s">
        <v>78</v>
      </c>
      <c r="T194" s="102" t="s">
        <v>1005</v>
      </c>
      <c r="U194" s="102" t="s">
        <v>1531</v>
      </c>
      <c r="V194" s="81" t="str">
        <f t="shared" si="19"/>
        <v>CL/LOO2/1/MIN2красный / желтый</v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CL/LOO2/1/MIN2</v>
      </c>
      <c r="X194" s="81" t="str">
        <f t="shared" si="20"/>
        <v>Looney Tunes Sylvester</v>
      </c>
      <c r="AC194" s="60">
        <f t="shared" si="21"/>
        <v>88</v>
      </c>
      <c r="AD194" s="49">
        <f t="shared" si="22"/>
        <v>193</v>
      </c>
      <c r="AE194" s="60">
        <f t="shared" si="23"/>
        <v>88193</v>
      </c>
    </row>
    <row r="195" spans="1:31">
      <c r="A195" s="81" t="str">
        <f t="shared" ref="A195:A258" si="25">IF(G195&amp;Q195&lt;&gt;"",W195&amp;Q195,"")</f>
        <v>CL/LOO2/1/SPE2black</v>
      </c>
      <c r="B195" s="81" t="str">
        <f t="shared" ref="B195:B258" si="26">IF(C195&lt;&gt;"",LEFT(C195,9),"")</f>
        <v>88-194-09</v>
      </c>
      <c r="C195" s="102" t="s">
        <v>1631</v>
      </c>
      <c r="D195" s="102" t="s">
        <v>1632</v>
      </c>
      <c r="E195" s="102" t="s">
        <v>1001</v>
      </c>
      <c r="F195" s="103">
        <v>0</v>
      </c>
      <c r="G195" s="102" t="s">
        <v>1633</v>
      </c>
      <c r="H195" s="102" t="s">
        <v>53</v>
      </c>
      <c r="I195" s="102" t="s">
        <v>1011</v>
      </c>
      <c r="J195" s="102" t="s">
        <v>356</v>
      </c>
      <c r="K195" s="102" t="s">
        <v>382</v>
      </c>
      <c r="L195" s="102" t="s">
        <v>1530</v>
      </c>
      <c r="M195" s="102" t="s">
        <v>388</v>
      </c>
      <c r="N195" s="102" t="s">
        <v>43</v>
      </c>
      <c r="O195" s="102" t="s">
        <v>386</v>
      </c>
      <c r="P195" s="102" t="s">
        <v>581</v>
      </c>
      <c r="Q195" s="102" t="s">
        <v>1007</v>
      </c>
      <c r="R195" s="102" t="s">
        <v>53</v>
      </c>
      <c r="T195" s="102" t="s">
        <v>1005</v>
      </c>
      <c r="U195" s="102" t="s">
        <v>1531</v>
      </c>
      <c r="V195" s="81" t="str">
        <f t="shared" ref="V195:V258" si="27">W195&amp;H195</f>
        <v>CL/LOO2/1/SPE2черный</v>
      </c>
      <c r="W195" s="81" t="str">
        <f t="shared" si="24"/>
        <v>CL/LOO2/1/SPE2</v>
      </c>
      <c r="X195" s="81" t="str">
        <f t="shared" ref="X195:X258" si="28">IF(A195&lt;&gt;"",IFERROR(IF(FIND(" ",G195)&gt;=1,MID(G195,FIND(" ",G195)+1,LEN(G195)),""),""),"")</f>
        <v>Looney Tunes Speedy Gonzales</v>
      </c>
      <c r="AC195" s="60">
        <f t="shared" ref="AC195:AC258" si="29">IFERROR(VALUE(MID($C195,1,2)),0)</f>
        <v>88</v>
      </c>
      <c r="AD195" s="49">
        <f t="shared" ref="AD195:AD258" si="30">IFERROR(VALUE(MID($C195,4,3)),0)</f>
        <v>194</v>
      </c>
      <c r="AE195" s="60">
        <f t="shared" ref="AE195:AE258" si="31">VALUE(RIGHT("00"&amp;AC195,2)&amp;RIGHT("000"&amp;AD195,3))</f>
        <v>88194</v>
      </c>
    </row>
    <row r="196" spans="1:31">
      <c r="A196" s="81" t="str">
        <f t="shared" si="25"/>
        <v>CL/LOO2/1/TIT1brown</v>
      </c>
      <c r="B196" s="81" t="str">
        <f t="shared" si="26"/>
        <v>88-195-14</v>
      </c>
      <c r="C196" s="102" t="s">
        <v>1634</v>
      </c>
      <c r="D196" s="102" t="s">
        <v>1635</v>
      </c>
      <c r="E196" s="102" t="s">
        <v>1001</v>
      </c>
      <c r="F196" s="103">
        <v>0</v>
      </c>
      <c r="G196" s="102" t="s">
        <v>1636</v>
      </c>
      <c r="H196" s="102" t="s">
        <v>86</v>
      </c>
      <c r="I196" s="102" t="s">
        <v>1011</v>
      </c>
      <c r="J196" s="102" t="s">
        <v>356</v>
      </c>
      <c r="K196" s="102" t="s">
        <v>387</v>
      </c>
      <c r="L196" s="102" t="s">
        <v>1530</v>
      </c>
      <c r="M196" s="102" t="s">
        <v>388</v>
      </c>
      <c r="N196" s="102" t="s">
        <v>43</v>
      </c>
      <c r="O196" s="102" t="s">
        <v>386</v>
      </c>
      <c r="P196" s="102" t="s">
        <v>581</v>
      </c>
      <c r="Q196" s="102" t="s">
        <v>1390</v>
      </c>
      <c r="R196" s="102" t="s">
        <v>86</v>
      </c>
      <c r="T196" s="102" t="s">
        <v>1005</v>
      </c>
      <c r="U196" s="102" t="s">
        <v>1531</v>
      </c>
      <c r="V196" s="81" t="str">
        <f t="shared" si="27"/>
        <v>CL/LOO2/1/TIT1коричневый</v>
      </c>
      <c r="W196" s="81" t="str">
        <f t="shared" si="24"/>
        <v>CL/LOO2/1/TIT1</v>
      </c>
      <c r="X196" s="81" t="str">
        <f t="shared" si="28"/>
        <v>Looney Tunes Tweety Pie</v>
      </c>
      <c r="AC196" s="60">
        <f t="shared" si="29"/>
        <v>88</v>
      </c>
      <c r="AD196" s="49">
        <f t="shared" si="30"/>
        <v>195</v>
      </c>
      <c r="AE196" s="60">
        <f t="shared" si="31"/>
        <v>88195</v>
      </c>
    </row>
    <row r="197" spans="1:31">
      <c r="A197" s="81" t="str">
        <f t="shared" si="25"/>
        <v>CL/LOO2/1/TIT2brown</v>
      </c>
      <c r="B197" s="81" t="str">
        <f t="shared" si="26"/>
        <v>88-196-14</v>
      </c>
      <c r="C197" s="102" t="s">
        <v>1637</v>
      </c>
      <c r="D197" s="102" t="s">
        <v>1638</v>
      </c>
      <c r="E197" s="102" t="s">
        <v>1001</v>
      </c>
      <c r="F197" s="103">
        <v>0</v>
      </c>
      <c r="G197" s="102" t="s">
        <v>1639</v>
      </c>
      <c r="H197" s="102" t="s">
        <v>195</v>
      </c>
      <c r="I197" s="102" t="s">
        <v>1011</v>
      </c>
      <c r="J197" s="102" t="s">
        <v>356</v>
      </c>
      <c r="K197" s="102" t="s">
        <v>387</v>
      </c>
      <c r="L197" s="102" t="s">
        <v>1530</v>
      </c>
      <c r="M197" s="102" t="s">
        <v>388</v>
      </c>
      <c r="N197" s="102" t="s">
        <v>43</v>
      </c>
      <c r="O197" s="102" t="s">
        <v>386</v>
      </c>
      <c r="P197" s="102" t="s">
        <v>581</v>
      </c>
      <c r="Q197" s="102" t="s">
        <v>1390</v>
      </c>
      <c r="R197" s="102" t="s">
        <v>195</v>
      </c>
      <c r="T197" s="102" t="s">
        <v>1005</v>
      </c>
      <c r="U197" s="102" t="s">
        <v>1531</v>
      </c>
      <c r="V197" s="81" t="str">
        <f t="shared" si="27"/>
        <v>CL/LOO2/1/TIT2оливковый</v>
      </c>
      <c r="W197" s="81" t="str">
        <f t="shared" si="24"/>
        <v>CL/LOO2/1/TIT2</v>
      </c>
      <c r="X197" s="81" t="str">
        <f t="shared" si="28"/>
        <v>Looney Tunes Tweety Pie</v>
      </c>
      <c r="AC197" s="60">
        <f t="shared" si="29"/>
        <v>88</v>
      </c>
      <c r="AD197" s="49">
        <f t="shared" si="30"/>
        <v>196</v>
      </c>
      <c r="AE197" s="60">
        <f t="shared" si="31"/>
        <v>88196</v>
      </c>
    </row>
    <row r="198" spans="1:31">
      <c r="A198" s="81" t="str">
        <f t="shared" si="25"/>
        <v>CL/LOO2/1/TVG2brown</v>
      </c>
      <c r="B198" s="81" t="str">
        <f t="shared" si="26"/>
        <v>88-197-05</v>
      </c>
      <c r="C198" s="102" t="s">
        <v>1640</v>
      </c>
      <c r="D198" s="102" t="s">
        <v>1641</v>
      </c>
      <c r="E198" s="102" t="s">
        <v>1001</v>
      </c>
      <c r="F198" s="103">
        <v>0</v>
      </c>
      <c r="G198" s="102" t="s">
        <v>1642</v>
      </c>
      <c r="H198" s="102" t="s">
        <v>86</v>
      </c>
      <c r="I198" s="102" t="s">
        <v>1011</v>
      </c>
      <c r="J198" s="102" t="s">
        <v>356</v>
      </c>
      <c r="K198" s="102" t="s">
        <v>382</v>
      </c>
      <c r="L198" s="102" t="s">
        <v>1530</v>
      </c>
      <c r="M198" s="102" t="s">
        <v>388</v>
      </c>
      <c r="N198" s="102" t="s">
        <v>43</v>
      </c>
      <c r="O198" s="102" t="s">
        <v>386</v>
      </c>
      <c r="P198" s="102" t="s">
        <v>581</v>
      </c>
      <c r="Q198" s="102" t="s">
        <v>1390</v>
      </c>
      <c r="R198" s="102" t="s">
        <v>86</v>
      </c>
      <c r="T198" s="102" t="s">
        <v>1005</v>
      </c>
      <c r="U198" s="102" t="s">
        <v>1531</v>
      </c>
      <c r="V198" s="81" t="str">
        <f t="shared" si="27"/>
        <v>CL/LOO2/1/TVG2коричневый</v>
      </c>
      <c r="W198" s="81" t="str">
        <f t="shared" si="24"/>
        <v>CL/LOO2/1/TVG2</v>
      </c>
      <c r="X198" s="81" t="str">
        <f t="shared" si="28"/>
        <v xml:space="preserve"> Looney Tunes Tweety Pie vs Sylvester</v>
      </c>
      <c r="AC198" s="60">
        <f t="shared" si="29"/>
        <v>88</v>
      </c>
      <c r="AD198" s="49">
        <f t="shared" si="30"/>
        <v>197</v>
      </c>
      <c r="AE198" s="60">
        <f t="shared" si="31"/>
        <v>88197</v>
      </c>
    </row>
    <row r="199" spans="1:31">
      <c r="A199" s="81" t="str">
        <f t="shared" si="25"/>
        <v>CL/LOO2/2/TWE1pink</v>
      </c>
      <c r="B199" s="81" t="str">
        <f t="shared" si="26"/>
        <v>88-198-34</v>
      </c>
      <c r="C199" s="102" t="s">
        <v>1643</v>
      </c>
      <c r="D199" s="102" t="s">
        <v>1644</v>
      </c>
      <c r="E199" s="102" t="s">
        <v>1001</v>
      </c>
      <c r="F199" s="103">
        <v>0</v>
      </c>
      <c r="G199" s="102" t="s">
        <v>1645</v>
      </c>
      <c r="H199" s="102" t="s">
        <v>68</v>
      </c>
      <c r="I199" s="102" t="s">
        <v>1011</v>
      </c>
      <c r="J199" s="102" t="s">
        <v>356</v>
      </c>
      <c r="K199" s="102" t="s">
        <v>387</v>
      </c>
      <c r="L199" s="102" t="s">
        <v>1530</v>
      </c>
      <c r="M199" s="102" t="s">
        <v>388</v>
      </c>
      <c r="N199" s="102" t="s">
        <v>43</v>
      </c>
      <c r="O199" s="102" t="s">
        <v>386</v>
      </c>
      <c r="P199" s="102" t="s">
        <v>581</v>
      </c>
      <c r="Q199" s="102" t="s">
        <v>1585</v>
      </c>
      <c r="R199" s="102" t="s">
        <v>68</v>
      </c>
      <c r="T199" s="102" t="s">
        <v>1005</v>
      </c>
      <c r="U199" s="102" t="s">
        <v>1531</v>
      </c>
      <c r="V199" s="81" t="str">
        <f t="shared" si="27"/>
        <v>CL/LOO2/2/TWE1розовый</v>
      </c>
      <c r="W199" s="81" t="str">
        <f t="shared" si="24"/>
        <v>CL/LOO2/2/TWE1</v>
      </c>
      <c r="X199" s="81" t="str">
        <f t="shared" si="28"/>
        <v>Looney Tunes Tweety Pie</v>
      </c>
      <c r="AC199" s="60">
        <f t="shared" si="29"/>
        <v>88</v>
      </c>
      <c r="AD199" s="49">
        <f t="shared" si="30"/>
        <v>198</v>
      </c>
      <c r="AE199" s="60">
        <f t="shared" si="31"/>
        <v>88198</v>
      </c>
    </row>
    <row r="200" spans="1:31">
      <c r="A200" s="81" t="str">
        <f t="shared" si="25"/>
        <v>CL/LOO3/1/AFF1brown</v>
      </c>
      <c r="B200" s="81" t="str">
        <f t="shared" si="26"/>
        <v>88-199-14</v>
      </c>
      <c r="C200" s="102" t="s">
        <v>1646</v>
      </c>
      <c r="D200" s="102" t="s">
        <v>1647</v>
      </c>
      <c r="E200" s="102" t="s">
        <v>1001</v>
      </c>
      <c r="F200" s="103">
        <v>0</v>
      </c>
      <c r="G200" s="102" t="s">
        <v>1648</v>
      </c>
      <c r="H200" s="102" t="s">
        <v>269</v>
      </c>
      <c r="I200" s="102" t="s">
        <v>1110</v>
      </c>
      <c r="J200" s="102" t="s">
        <v>356</v>
      </c>
      <c r="K200" s="102" t="s">
        <v>382</v>
      </c>
      <c r="L200" s="102" t="s">
        <v>1530</v>
      </c>
      <c r="M200" s="102" t="s">
        <v>388</v>
      </c>
      <c r="N200" s="102" t="s">
        <v>43</v>
      </c>
      <c r="O200" s="102" t="s">
        <v>386</v>
      </c>
      <c r="P200" s="102" t="s">
        <v>581</v>
      </c>
      <c r="Q200" s="102" t="s">
        <v>1390</v>
      </c>
      <c r="R200" s="102" t="s">
        <v>60</v>
      </c>
      <c r="T200" s="102" t="s">
        <v>1005</v>
      </c>
      <c r="U200" s="102" t="s">
        <v>1531</v>
      </c>
      <c r="V200" s="81" t="str">
        <f t="shared" si="27"/>
        <v>CL/LOO3/1/AFF1темно-зеленый</v>
      </c>
      <c r="W200" s="81" t="str">
        <f t="shared" si="24"/>
        <v>CL/LOO3/1/AFF1</v>
      </c>
      <c r="X200" s="81" t="str">
        <f t="shared" si="28"/>
        <v>Looney Tunes Daffy Duck</v>
      </c>
      <c r="AC200" s="60">
        <f t="shared" si="29"/>
        <v>88</v>
      </c>
      <c r="AD200" s="49">
        <f t="shared" si="30"/>
        <v>199</v>
      </c>
      <c r="AE200" s="60">
        <f t="shared" si="31"/>
        <v>88199</v>
      </c>
    </row>
    <row r="201" spans="1:31">
      <c r="A201" s="81" t="str">
        <f t="shared" si="25"/>
        <v>CL/LOO3/1/BAW1black</v>
      </c>
      <c r="B201" s="81" t="str">
        <f t="shared" si="26"/>
        <v>88-200-09</v>
      </c>
      <c r="C201" s="102" t="s">
        <v>1649</v>
      </c>
      <c r="D201" s="102" t="s">
        <v>1650</v>
      </c>
      <c r="E201" s="102" t="s">
        <v>1001</v>
      </c>
      <c r="F201" s="103">
        <v>0</v>
      </c>
      <c r="G201" s="102" t="s">
        <v>1651</v>
      </c>
      <c r="H201" s="102" t="s">
        <v>53</v>
      </c>
      <c r="I201" s="102" t="s">
        <v>1110</v>
      </c>
      <c r="J201" s="102" t="s">
        <v>356</v>
      </c>
      <c r="K201" s="102" t="s">
        <v>382</v>
      </c>
      <c r="L201" s="102" t="s">
        <v>1530</v>
      </c>
      <c r="M201" s="102" t="s">
        <v>388</v>
      </c>
      <c r="N201" s="102" t="s">
        <v>43</v>
      </c>
      <c r="O201" s="102" t="s">
        <v>386</v>
      </c>
      <c r="P201" s="102" t="s">
        <v>581</v>
      </c>
      <c r="Q201" s="102" t="s">
        <v>1007</v>
      </c>
      <c r="R201" s="102" t="s">
        <v>53</v>
      </c>
      <c r="T201" s="102" t="s">
        <v>1005</v>
      </c>
      <c r="U201" s="102" t="s">
        <v>1531</v>
      </c>
      <c r="V201" s="81" t="str">
        <f t="shared" si="27"/>
        <v>CL/LOO3/1/BAW1черный</v>
      </c>
      <c r="W201" s="81" t="str">
        <f t="shared" si="24"/>
        <v>CL/LOO3/1/BAW1</v>
      </c>
      <c r="X201" s="81" t="str">
        <f t="shared" si="28"/>
        <v>Looney Tunes Merrie Melodies</v>
      </c>
      <c r="AC201" s="60">
        <f t="shared" si="29"/>
        <v>88</v>
      </c>
      <c r="AD201" s="49">
        <f t="shared" si="30"/>
        <v>200</v>
      </c>
      <c r="AE201" s="60">
        <f t="shared" si="31"/>
        <v>88200</v>
      </c>
    </row>
    <row r="202" spans="1:31">
      <c r="A202" s="81" t="str">
        <f t="shared" si="25"/>
        <v>CL/LOO3/1/BUG1red</v>
      </c>
      <c r="B202" s="81" t="str">
        <f t="shared" si="26"/>
        <v>88-201-72</v>
      </c>
      <c r="C202" s="102" t="s">
        <v>1652</v>
      </c>
      <c r="D202" s="102" t="s">
        <v>1653</v>
      </c>
      <c r="E202" s="102" t="s">
        <v>1001</v>
      </c>
      <c r="F202" s="103">
        <v>0</v>
      </c>
      <c r="G202" s="102" t="s">
        <v>1654</v>
      </c>
      <c r="H202" s="102" t="s">
        <v>186</v>
      </c>
      <c r="I202" s="102" t="s">
        <v>1110</v>
      </c>
      <c r="J202" s="102" t="s">
        <v>356</v>
      </c>
      <c r="K202" s="102" t="s">
        <v>382</v>
      </c>
      <c r="L202" s="102" t="s">
        <v>1530</v>
      </c>
      <c r="M202" s="102" t="s">
        <v>388</v>
      </c>
      <c r="N202" s="102" t="s">
        <v>43</v>
      </c>
      <c r="O202" s="102" t="s">
        <v>386</v>
      </c>
      <c r="P202" s="102" t="s">
        <v>581</v>
      </c>
      <c r="Q202" s="102" t="s">
        <v>1225</v>
      </c>
      <c r="R202" s="102" t="s">
        <v>78</v>
      </c>
      <c r="T202" s="102" t="s">
        <v>1005</v>
      </c>
      <c r="U202" s="102" t="s">
        <v>1531</v>
      </c>
      <c r="V202" s="81" t="str">
        <f t="shared" si="27"/>
        <v>CL/LOO3/1/BUG1красный / черный</v>
      </c>
      <c r="W202" s="81" t="str">
        <f t="shared" si="24"/>
        <v>CL/LOO3/1/BUG1</v>
      </c>
      <c r="X202" s="81" t="str">
        <f t="shared" si="28"/>
        <v>Looney Tunes Bugs Bunny</v>
      </c>
      <c r="AC202" s="60">
        <f t="shared" si="29"/>
        <v>88</v>
      </c>
      <c r="AD202" s="49">
        <f t="shared" si="30"/>
        <v>201</v>
      </c>
      <c r="AE202" s="60">
        <f t="shared" si="31"/>
        <v>88201</v>
      </c>
    </row>
    <row r="203" spans="1:31">
      <c r="A203" s="81" t="str">
        <f t="shared" si="25"/>
        <v>CL/LOO3/1/BUG2black</v>
      </c>
      <c r="B203" s="81" t="str">
        <f t="shared" si="26"/>
        <v>88-202-09</v>
      </c>
      <c r="C203" s="102" t="s">
        <v>1655</v>
      </c>
      <c r="D203" s="102" t="s">
        <v>1656</v>
      </c>
      <c r="E203" s="102" t="s">
        <v>1001</v>
      </c>
      <c r="F203" s="103">
        <v>0</v>
      </c>
      <c r="G203" s="102" t="s">
        <v>1657</v>
      </c>
      <c r="H203" s="102" t="s">
        <v>53</v>
      </c>
      <c r="I203" s="102" t="s">
        <v>1110</v>
      </c>
      <c r="J203" s="102" t="s">
        <v>356</v>
      </c>
      <c r="K203" s="102" t="s">
        <v>382</v>
      </c>
      <c r="L203" s="102" t="s">
        <v>1530</v>
      </c>
      <c r="M203" s="102" t="s">
        <v>388</v>
      </c>
      <c r="N203" s="102" t="s">
        <v>43</v>
      </c>
      <c r="O203" s="102" t="s">
        <v>386</v>
      </c>
      <c r="P203" s="102" t="s">
        <v>581</v>
      </c>
      <c r="Q203" s="102" t="s">
        <v>1007</v>
      </c>
      <c r="R203" s="102" t="s">
        <v>53</v>
      </c>
      <c r="T203" s="102" t="s">
        <v>1005</v>
      </c>
      <c r="U203" s="102" t="s">
        <v>1531</v>
      </c>
      <c r="V203" s="81" t="str">
        <f t="shared" si="27"/>
        <v>CL/LOO3/1/BUG2черный</v>
      </c>
      <c r="W203" s="81" t="str">
        <f t="shared" si="24"/>
        <v>CL/LOO3/1/BUG2</v>
      </c>
      <c r="X203" s="81" t="str">
        <f t="shared" si="28"/>
        <v>Looney Tunes Bugs Bunny</v>
      </c>
      <c r="AC203" s="60">
        <f t="shared" si="29"/>
        <v>88</v>
      </c>
      <c r="AD203" s="49">
        <f t="shared" si="30"/>
        <v>202</v>
      </c>
      <c r="AE203" s="60">
        <f t="shared" si="31"/>
        <v>88202</v>
      </c>
    </row>
    <row r="204" spans="1:31">
      <c r="A204" s="81" t="str">
        <f t="shared" si="25"/>
        <v>CL/LOO3/1/CHAblack</v>
      </c>
      <c r="B204" s="81" t="str">
        <f t="shared" si="26"/>
        <v>88-203-48</v>
      </c>
      <c r="C204" s="102" t="s">
        <v>1658</v>
      </c>
      <c r="D204" s="102" t="s">
        <v>1659</v>
      </c>
      <c r="E204" s="102" t="s">
        <v>1001</v>
      </c>
      <c r="F204" s="103">
        <v>0</v>
      </c>
      <c r="G204" s="102" t="s">
        <v>1660</v>
      </c>
      <c r="H204" s="102" t="s">
        <v>293</v>
      </c>
      <c r="I204" s="102" t="s">
        <v>1011</v>
      </c>
      <c r="J204" s="102" t="s">
        <v>356</v>
      </c>
      <c r="K204" s="102" t="s">
        <v>382</v>
      </c>
      <c r="L204" s="102" t="s">
        <v>1530</v>
      </c>
      <c r="M204" s="102" t="s">
        <v>388</v>
      </c>
      <c r="N204" s="102" t="s">
        <v>43</v>
      </c>
      <c r="O204" s="102" t="s">
        <v>386</v>
      </c>
      <c r="P204" s="102" t="s">
        <v>581</v>
      </c>
      <c r="Q204" s="102" t="s">
        <v>1007</v>
      </c>
      <c r="R204" s="102" t="s">
        <v>53</v>
      </c>
      <c r="T204" s="102" t="s">
        <v>1005</v>
      </c>
      <c r="U204" s="102" t="s">
        <v>1531</v>
      </c>
      <c r="V204" s="81" t="str">
        <f t="shared" si="27"/>
        <v>CL/LOO3/1/CHAчерный / белый</v>
      </c>
      <c r="W204" s="81" t="str">
        <f t="shared" si="24"/>
        <v>CL/LOO3/1/CHA</v>
      </c>
      <c r="X204" s="81" t="str">
        <f t="shared" si="28"/>
        <v>Looney Tunes Foghorn Leghorn</v>
      </c>
      <c r="AC204" s="60">
        <f t="shared" si="29"/>
        <v>88</v>
      </c>
      <c r="AD204" s="49">
        <f t="shared" si="30"/>
        <v>203</v>
      </c>
      <c r="AE204" s="60">
        <f t="shared" si="31"/>
        <v>88203</v>
      </c>
    </row>
    <row r="205" spans="1:31">
      <c r="A205" s="81" t="str">
        <f t="shared" si="25"/>
        <v>CL/LOO3/1/DAF2black</v>
      </c>
      <c r="B205" s="81" t="str">
        <f t="shared" si="26"/>
        <v>88-204-09</v>
      </c>
      <c r="C205" s="102" t="s">
        <v>1661</v>
      </c>
      <c r="D205" s="102" t="s">
        <v>1662</v>
      </c>
      <c r="E205" s="102" t="s">
        <v>1001</v>
      </c>
      <c r="F205" s="103">
        <v>0</v>
      </c>
      <c r="G205" s="102" t="s">
        <v>1663</v>
      </c>
      <c r="H205" s="102" t="s">
        <v>53</v>
      </c>
      <c r="I205" s="102" t="s">
        <v>1110</v>
      </c>
      <c r="J205" s="102" t="s">
        <v>356</v>
      </c>
      <c r="K205" s="102" t="s">
        <v>382</v>
      </c>
      <c r="L205" s="102" t="s">
        <v>1530</v>
      </c>
      <c r="M205" s="102" t="s">
        <v>388</v>
      </c>
      <c r="N205" s="102" t="s">
        <v>43</v>
      </c>
      <c r="O205" s="102" t="s">
        <v>386</v>
      </c>
      <c r="P205" s="102" t="s">
        <v>581</v>
      </c>
      <c r="Q205" s="102" t="s">
        <v>1007</v>
      </c>
      <c r="R205" s="102" t="s">
        <v>53</v>
      </c>
      <c r="T205" s="102" t="s">
        <v>1005</v>
      </c>
      <c r="U205" s="102" t="s">
        <v>1531</v>
      </c>
      <c r="V205" s="81" t="str">
        <f t="shared" si="27"/>
        <v>CL/LOO3/1/DAF2черный</v>
      </c>
      <c r="W205" s="81" t="str">
        <f t="shared" si="24"/>
        <v>CL/LOO3/1/DAF2</v>
      </c>
      <c r="X205" s="81" t="str">
        <f t="shared" si="28"/>
        <v>Looney Tunes Daffy Duck</v>
      </c>
      <c r="AC205" s="60">
        <f t="shared" si="29"/>
        <v>88</v>
      </c>
      <c r="AD205" s="49">
        <f t="shared" si="30"/>
        <v>204</v>
      </c>
      <c r="AE205" s="60">
        <f t="shared" si="31"/>
        <v>88204</v>
      </c>
    </row>
    <row r="206" spans="1:31">
      <c r="A206" s="81" t="str">
        <f t="shared" si="25"/>
        <v>CL/LOO3/1/DUC1white</v>
      </c>
      <c r="B206" s="81" t="str">
        <f t="shared" si="26"/>
        <v>88-205-08</v>
      </c>
      <c r="C206" s="102" t="s">
        <v>1664</v>
      </c>
      <c r="D206" s="102" t="s">
        <v>1665</v>
      </c>
      <c r="E206" s="102" t="s">
        <v>1001</v>
      </c>
      <c r="F206" s="103">
        <v>0</v>
      </c>
      <c r="G206" s="102" t="s">
        <v>1666</v>
      </c>
      <c r="H206" s="102" t="s">
        <v>51</v>
      </c>
      <c r="I206" s="102" t="s">
        <v>1110</v>
      </c>
      <c r="J206" s="102" t="s">
        <v>356</v>
      </c>
      <c r="K206" s="102" t="s">
        <v>382</v>
      </c>
      <c r="L206" s="102" t="s">
        <v>1530</v>
      </c>
      <c r="M206" s="102" t="s">
        <v>388</v>
      </c>
      <c r="N206" s="102" t="s">
        <v>43</v>
      </c>
      <c r="O206" s="102" t="s">
        <v>386</v>
      </c>
      <c r="P206" s="102" t="s">
        <v>581</v>
      </c>
      <c r="Q206" s="102" t="s">
        <v>998</v>
      </c>
      <c r="R206" s="102" t="s">
        <v>63</v>
      </c>
      <c r="T206" s="102" t="s">
        <v>1005</v>
      </c>
      <c r="U206" s="102" t="s">
        <v>1531</v>
      </c>
      <c r="V206" s="81" t="str">
        <f t="shared" si="27"/>
        <v>CL/LOO3/1/DUC1кремовый / черный</v>
      </c>
      <c r="W206" s="81" t="str">
        <f t="shared" si="24"/>
        <v>CL/LOO3/1/DUC1</v>
      </c>
      <c r="X206" s="81" t="str">
        <f t="shared" si="28"/>
        <v>Looney Tunes Daffy Duck</v>
      </c>
      <c r="AC206" s="60">
        <f t="shared" si="29"/>
        <v>88</v>
      </c>
      <c r="AD206" s="49">
        <f t="shared" si="30"/>
        <v>205</v>
      </c>
      <c r="AE206" s="60">
        <f t="shared" si="31"/>
        <v>88205</v>
      </c>
    </row>
    <row r="207" spans="1:31">
      <c r="A207" s="81" t="str">
        <f t="shared" si="25"/>
        <v>CL/LOO3/1/DUKblack</v>
      </c>
      <c r="B207" s="81" t="str">
        <f t="shared" si="26"/>
        <v>88-206-09</v>
      </c>
      <c r="C207" s="102" t="s">
        <v>1667</v>
      </c>
      <c r="D207" s="102" t="s">
        <v>1668</v>
      </c>
      <c r="E207" s="102" t="s">
        <v>1001</v>
      </c>
      <c r="F207" s="103">
        <v>0</v>
      </c>
      <c r="G207" s="102" t="s">
        <v>1669</v>
      </c>
      <c r="H207" s="102" t="s">
        <v>298</v>
      </c>
      <c r="I207" s="102" t="s">
        <v>1011</v>
      </c>
      <c r="J207" s="102" t="s">
        <v>356</v>
      </c>
      <c r="K207" s="102" t="s">
        <v>382</v>
      </c>
      <c r="L207" s="102" t="s">
        <v>1530</v>
      </c>
      <c r="M207" s="102" t="s">
        <v>388</v>
      </c>
      <c r="N207" s="102" t="s">
        <v>43</v>
      </c>
      <c r="O207" s="102" t="s">
        <v>386</v>
      </c>
      <c r="P207" s="102" t="s">
        <v>581</v>
      </c>
      <c r="Q207" s="102" t="s">
        <v>1007</v>
      </c>
      <c r="R207" s="102" t="s">
        <v>53</v>
      </c>
      <c r="T207" s="102" t="s">
        <v>1005</v>
      </c>
      <c r="U207" s="102" t="s">
        <v>1531</v>
      </c>
      <c r="V207" s="81" t="str">
        <f t="shared" si="27"/>
        <v>CL/LOO3/1/DUKчерный / желтый</v>
      </c>
      <c r="W207" s="81" t="str">
        <f t="shared" si="24"/>
        <v>CL/LOO3/1/DUK</v>
      </c>
      <c r="X207" s="81" t="str">
        <f t="shared" si="28"/>
        <v>Looney Tunes Daffy Duck</v>
      </c>
      <c r="AC207" s="60">
        <f t="shared" si="29"/>
        <v>88</v>
      </c>
      <c r="AD207" s="49">
        <f t="shared" si="30"/>
        <v>206</v>
      </c>
      <c r="AE207" s="60">
        <f t="shared" si="31"/>
        <v>88206</v>
      </c>
    </row>
    <row r="208" spans="1:31">
      <c r="A208" s="81" t="str">
        <f t="shared" si="25"/>
        <v>CL/LOO3/1/DUK2black</v>
      </c>
      <c r="B208" s="81" t="str">
        <f t="shared" si="26"/>
        <v>88-207-09</v>
      </c>
      <c r="C208" s="102" t="s">
        <v>1670</v>
      </c>
      <c r="D208" s="102" t="s">
        <v>1671</v>
      </c>
      <c r="E208" s="102" t="s">
        <v>1001</v>
      </c>
      <c r="F208" s="103">
        <v>0</v>
      </c>
      <c r="G208" s="102" t="s">
        <v>1672</v>
      </c>
      <c r="H208" s="102" t="s">
        <v>53</v>
      </c>
      <c r="I208" s="102" t="s">
        <v>1011</v>
      </c>
      <c r="J208" s="102" t="s">
        <v>356</v>
      </c>
      <c r="K208" s="102" t="s">
        <v>382</v>
      </c>
      <c r="L208" s="102" t="s">
        <v>1530</v>
      </c>
      <c r="M208" s="102" t="s">
        <v>388</v>
      </c>
      <c r="N208" s="102" t="s">
        <v>43</v>
      </c>
      <c r="O208" s="102" t="s">
        <v>386</v>
      </c>
      <c r="P208" s="102" t="s">
        <v>581</v>
      </c>
      <c r="Q208" s="102" t="s">
        <v>1007</v>
      </c>
      <c r="R208" s="102" t="s">
        <v>53</v>
      </c>
      <c r="T208" s="102" t="s">
        <v>1005</v>
      </c>
      <c r="U208" s="102" t="s">
        <v>1531</v>
      </c>
      <c r="V208" s="81" t="str">
        <f t="shared" si="27"/>
        <v>CL/LOO3/1/DUK2черный</v>
      </c>
      <c r="W208" s="81" t="str">
        <f t="shared" si="24"/>
        <v>CL/LOO3/1/DUK2</v>
      </c>
      <c r="X208" s="81" t="str">
        <f t="shared" si="28"/>
        <v>Looney Tunes Daffy Duck</v>
      </c>
      <c r="AC208" s="60">
        <f t="shared" si="29"/>
        <v>88</v>
      </c>
      <c r="AD208" s="49">
        <f t="shared" si="30"/>
        <v>207</v>
      </c>
      <c r="AE208" s="60">
        <f t="shared" si="31"/>
        <v>88207</v>
      </c>
    </row>
    <row r="209" spans="1:31">
      <c r="A209" s="81" t="str">
        <f t="shared" si="25"/>
        <v>CL/LOO3/1/MAR1black</v>
      </c>
      <c r="B209" s="81" t="str">
        <f t="shared" si="26"/>
        <v>88-208-70</v>
      </c>
      <c r="C209" s="102" t="s">
        <v>1673</v>
      </c>
      <c r="D209" s="102" t="s">
        <v>1674</v>
      </c>
      <c r="E209" s="102" t="s">
        <v>1001</v>
      </c>
      <c r="F209" s="103">
        <v>0</v>
      </c>
      <c r="G209" s="102" t="s">
        <v>1675</v>
      </c>
      <c r="H209" s="102" t="s">
        <v>253</v>
      </c>
      <c r="I209" s="102" t="s">
        <v>1011</v>
      </c>
      <c r="J209" s="102" t="s">
        <v>356</v>
      </c>
      <c r="K209" s="102" t="s">
        <v>382</v>
      </c>
      <c r="L209" s="102" t="s">
        <v>1530</v>
      </c>
      <c r="M209" s="102" t="s">
        <v>388</v>
      </c>
      <c r="N209" s="102" t="s">
        <v>43</v>
      </c>
      <c r="O209" s="102" t="s">
        <v>386</v>
      </c>
      <c r="P209" s="102" t="s">
        <v>581</v>
      </c>
      <c r="Q209" s="102" t="s">
        <v>1007</v>
      </c>
      <c r="R209" s="102" t="s">
        <v>71</v>
      </c>
      <c r="T209" s="102" t="s">
        <v>1005</v>
      </c>
      <c r="U209" s="102" t="s">
        <v>1531</v>
      </c>
      <c r="V209" s="81" t="str">
        <f t="shared" si="27"/>
        <v>CL/LOO3/1/MAR1синий / оливковый</v>
      </c>
      <c r="W209" s="81" t="str">
        <f t="shared" si="24"/>
        <v>CL/LOO3/1/MAR1</v>
      </c>
      <c r="X209" s="81" t="str">
        <f t="shared" si="28"/>
        <v>Looney Tunes Marvin the Martian</v>
      </c>
      <c r="AC209" s="60">
        <f t="shared" si="29"/>
        <v>88</v>
      </c>
      <c r="AD209" s="49">
        <f t="shared" si="30"/>
        <v>208</v>
      </c>
      <c r="AE209" s="60">
        <f t="shared" si="31"/>
        <v>88208</v>
      </c>
    </row>
    <row r="210" spans="1:31">
      <c r="A210" s="81" t="str">
        <f t="shared" si="25"/>
        <v>CL/LOO3/1/MAR2black</v>
      </c>
      <c r="B210" s="81" t="str">
        <f t="shared" si="26"/>
        <v>88-209-09</v>
      </c>
      <c r="C210" s="102" t="s">
        <v>1676</v>
      </c>
      <c r="D210" s="102" t="s">
        <v>1677</v>
      </c>
      <c r="E210" s="102" t="s">
        <v>1001</v>
      </c>
      <c r="F210" s="103">
        <v>0</v>
      </c>
      <c r="G210" s="102" t="s">
        <v>1678</v>
      </c>
      <c r="H210" s="102" t="s">
        <v>259</v>
      </c>
      <c r="I210" s="102" t="s">
        <v>1110</v>
      </c>
      <c r="J210" s="102" t="s">
        <v>356</v>
      </c>
      <c r="K210" s="102" t="s">
        <v>382</v>
      </c>
      <c r="L210" s="102" t="s">
        <v>1530</v>
      </c>
      <c r="M210" s="102" t="s">
        <v>388</v>
      </c>
      <c r="N210" s="102" t="s">
        <v>43</v>
      </c>
      <c r="O210" s="102" t="s">
        <v>386</v>
      </c>
      <c r="P210" s="102" t="s">
        <v>581</v>
      </c>
      <c r="Q210" s="102" t="s">
        <v>1007</v>
      </c>
      <c r="R210" s="102" t="s">
        <v>71</v>
      </c>
      <c r="T210" s="102" t="s">
        <v>1005</v>
      </c>
      <c r="U210" s="102" t="s">
        <v>1531</v>
      </c>
      <c r="V210" s="81" t="str">
        <f t="shared" si="27"/>
        <v>CL/LOO3/1/MAR2синий / черный</v>
      </c>
      <c r="W210" s="81" t="str">
        <f t="shared" si="24"/>
        <v>CL/LOO3/1/MAR2</v>
      </c>
      <c r="X210" s="81" t="str">
        <f t="shared" si="28"/>
        <v>Looney Tunes Marvin the Martian</v>
      </c>
      <c r="AC210" s="60">
        <f t="shared" si="29"/>
        <v>88</v>
      </c>
      <c r="AD210" s="49">
        <f t="shared" si="30"/>
        <v>209</v>
      </c>
      <c r="AE210" s="60">
        <f t="shared" si="31"/>
        <v>88209</v>
      </c>
    </row>
    <row r="211" spans="1:31">
      <c r="A211" s="81" t="str">
        <f t="shared" si="25"/>
        <v>CL/LOO3/1/PEO1grey</v>
      </c>
      <c r="B211" s="81" t="str">
        <f t="shared" si="26"/>
        <v>88-210-08</v>
      </c>
      <c r="C211" s="102" t="s">
        <v>1679</v>
      </c>
      <c r="D211" s="102" t="s">
        <v>1680</v>
      </c>
      <c r="E211" s="102" t="s">
        <v>1001</v>
      </c>
      <c r="F211" s="103">
        <v>0</v>
      </c>
      <c r="G211" s="102" t="s">
        <v>1681</v>
      </c>
      <c r="H211" s="102" t="s">
        <v>83</v>
      </c>
      <c r="I211" s="102" t="s">
        <v>1110</v>
      </c>
      <c r="J211" s="102" t="s">
        <v>356</v>
      </c>
      <c r="K211" s="102" t="s">
        <v>382</v>
      </c>
      <c r="L211" s="102" t="s">
        <v>1530</v>
      </c>
      <c r="M211" s="102" t="s">
        <v>388</v>
      </c>
      <c r="N211" s="102" t="s">
        <v>43</v>
      </c>
      <c r="O211" s="102" t="s">
        <v>386</v>
      </c>
      <c r="P211" s="102" t="s">
        <v>581</v>
      </c>
      <c r="Q211" s="102" t="s">
        <v>1012</v>
      </c>
      <c r="R211" s="102" t="s">
        <v>83</v>
      </c>
      <c r="T211" s="102" t="s">
        <v>1005</v>
      </c>
      <c r="U211" s="102" t="s">
        <v>1531</v>
      </c>
      <c r="V211" s="81" t="str">
        <f t="shared" si="27"/>
        <v>CL/LOO3/1/PEO1серый</v>
      </c>
      <c r="W211" s="81" t="str">
        <f t="shared" si="24"/>
        <v>CL/LOO3/1/PEO1</v>
      </c>
      <c r="X211" s="81" t="str">
        <f t="shared" si="28"/>
        <v>Looney Tunes Bugs Bunny</v>
      </c>
      <c r="AC211" s="60">
        <f t="shared" si="29"/>
        <v>88</v>
      </c>
      <c r="AD211" s="49">
        <f t="shared" si="30"/>
        <v>210</v>
      </c>
      <c r="AE211" s="60">
        <f t="shared" si="31"/>
        <v>88210</v>
      </c>
    </row>
    <row r="212" spans="1:31">
      <c r="A212" s="81" t="str">
        <f t="shared" si="25"/>
        <v>CL/LOO3/1/POR2black</v>
      </c>
      <c r="B212" s="81" t="str">
        <f t="shared" si="26"/>
        <v>88-211-09</v>
      </c>
      <c r="C212" s="102" t="s">
        <v>1682</v>
      </c>
      <c r="D212" s="102" t="s">
        <v>1683</v>
      </c>
      <c r="E212" s="102" t="s">
        <v>1001</v>
      </c>
      <c r="F212" s="103">
        <v>0</v>
      </c>
      <c r="G212" s="102" t="s">
        <v>1684</v>
      </c>
      <c r="H212" s="102" t="s">
        <v>53</v>
      </c>
      <c r="I212" s="102" t="s">
        <v>1011</v>
      </c>
      <c r="J212" s="102" t="s">
        <v>356</v>
      </c>
      <c r="K212" s="102" t="s">
        <v>382</v>
      </c>
      <c r="L212" s="102" t="s">
        <v>1530</v>
      </c>
      <c r="M212" s="102" t="s">
        <v>388</v>
      </c>
      <c r="N212" s="102" t="s">
        <v>43</v>
      </c>
      <c r="O212" s="102" t="s">
        <v>386</v>
      </c>
      <c r="P212" s="102" t="s">
        <v>581</v>
      </c>
      <c r="Q212" s="102" t="s">
        <v>1007</v>
      </c>
      <c r="R212" s="102" t="s">
        <v>53</v>
      </c>
      <c r="T212" s="102" t="s">
        <v>1005</v>
      </c>
      <c r="U212" s="102" t="s">
        <v>1531</v>
      </c>
      <c r="V212" s="81" t="str">
        <f t="shared" si="27"/>
        <v>CL/LOO3/1/POR2черный</v>
      </c>
      <c r="W212" s="81" t="str">
        <f t="shared" si="24"/>
        <v>CL/LOO3/1/POR2</v>
      </c>
      <c r="X212" s="81" t="str">
        <f t="shared" si="28"/>
        <v>Looney Tunes Porky Pig</v>
      </c>
      <c r="AC212" s="60">
        <f t="shared" si="29"/>
        <v>88</v>
      </c>
      <c r="AD212" s="49">
        <f t="shared" si="30"/>
        <v>211</v>
      </c>
      <c r="AE212" s="60">
        <f t="shared" si="31"/>
        <v>88211</v>
      </c>
    </row>
    <row r="213" spans="1:31">
      <c r="A213" s="81" t="str">
        <f t="shared" si="25"/>
        <v>CL/LOO3/1/TAZ1red</v>
      </c>
      <c r="B213" s="81" t="str">
        <f t="shared" si="26"/>
        <v>88-212-72</v>
      </c>
      <c r="C213" s="102" t="s">
        <v>1685</v>
      </c>
      <c r="D213" s="102" t="s">
        <v>1686</v>
      </c>
      <c r="E213" s="102" t="s">
        <v>1001</v>
      </c>
      <c r="F213" s="103">
        <v>0</v>
      </c>
      <c r="G213" s="102" t="s">
        <v>1687</v>
      </c>
      <c r="H213" s="102" t="s">
        <v>186</v>
      </c>
      <c r="I213" s="102" t="s">
        <v>1011</v>
      </c>
      <c r="J213" s="102" t="s">
        <v>356</v>
      </c>
      <c r="K213" s="102" t="s">
        <v>382</v>
      </c>
      <c r="L213" s="102" t="s">
        <v>1530</v>
      </c>
      <c r="M213" s="102" t="s">
        <v>388</v>
      </c>
      <c r="N213" s="102" t="s">
        <v>43</v>
      </c>
      <c r="O213" s="102" t="s">
        <v>386</v>
      </c>
      <c r="P213" s="102" t="s">
        <v>581</v>
      </c>
      <c r="Q213" s="102" t="s">
        <v>1225</v>
      </c>
      <c r="R213" s="102" t="s">
        <v>78</v>
      </c>
      <c r="T213" s="102" t="s">
        <v>1005</v>
      </c>
      <c r="U213" s="102" t="s">
        <v>1531</v>
      </c>
      <c r="V213" s="81" t="str">
        <f t="shared" si="27"/>
        <v>CL/LOO3/1/TAZ1красный / черный</v>
      </c>
      <c r="W213" s="81" t="str">
        <f t="shared" si="24"/>
        <v>CL/LOO3/1/TAZ1</v>
      </c>
      <c r="X213" s="81" t="str">
        <f t="shared" si="28"/>
        <v>Looney Tunes Taz</v>
      </c>
      <c r="AC213" s="60">
        <f t="shared" si="29"/>
        <v>88</v>
      </c>
      <c r="AD213" s="49">
        <f t="shared" si="30"/>
        <v>212</v>
      </c>
      <c r="AE213" s="60">
        <f t="shared" si="31"/>
        <v>88212</v>
      </c>
    </row>
    <row r="214" spans="1:31">
      <c r="A214" s="81" t="str">
        <f t="shared" si="25"/>
        <v>CL/LOO3/1/TAZ2black</v>
      </c>
      <c r="B214" s="81" t="str">
        <f t="shared" si="26"/>
        <v>88-213-09</v>
      </c>
      <c r="C214" s="102" t="s">
        <v>1688</v>
      </c>
      <c r="D214" s="102" t="s">
        <v>1689</v>
      </c>
      <c r="E214" s="102" t="s">
        <v>1001</v>
      </c>
      <c r="F214" s="103">
        <v>0</v>
      </c>
      <c r="G214" s="102" t="s">
        <v>1690</v>
      </c>
      <c r="H214" s="102" t="s">
        <v>53</v>
      </c>
      <c r="I214" s="102" t="s">
        <v>1110</v>
      </c>
      <c r="J214" s="102" t="s">
        <v>356</v>
      </c>
      <c r="K214" s="102" t="s">
        <v>382</v>
      </c>
      <c r="L214" s="102" t="s">
        <v>1530</v>
      </c>
      <c r="M214" s="102" t="s">
        <v>388</v>
      </c>
      <c r="N214" s="102" t="s">
        <v>43</v>
      </c>
      <c r="O214" s="102" t="s">
        <v>386</v>
      </c>
      <c r="P214" s="102" t="s">
        <v>581</v>
      </c>
      <c r="Q214" s="102" t="s">
        <v>1007</v>
      </c>
      <c r="R214" s="102" t="s">
        <v>53</v>
      </c>
      <c r="T214" s="102" t="s">
        <v>1005</v>
      </c>
      <c r="U214" s="102" t="s">
        <v>1531</v>
      </c>
      <c r="V214" s="81" t="str">
        <f t="shared" si="27"/>
        <v>CL/LOO3/1/TAZ2черный</v>
      </c>
      <c r="W214" s="81" t="str">
        <f t="shared" si="24"/>
        <v>CL/LOO3/1/TAZ2</v>
      </c>
      <c r="X214" s="81" t="str">
        <f t="shared" si="28"/>
        <v>Looney Tunes Taz</v>
      </c>
      <c r="AC214" s="60">
        <f t="shared" si="29"/>
        <v>88</v>
      </c>
      <c r="AD214" s="49">
        <f t="shared" si="30"/>
        <v>213</v>
      </c>
      <c r="AE214" s="60">
        <f t="shared" si="31"/>
        <v>88213</v>
      </c>
    </row>
    <row r="215" spans="1:31">
      <c r="A215" s="81" t="str">
        <f t="shared" si="25"/>
        <v>CL/LOO3/1/WIL1red</v>
      </c>
      <c r="B215" s="81" t="str">
        <f t="shared" si="26"/>
        <v>88-214-72</v>
      </c>
      <c r="C215" s="102" t="s">
        <v>1691</v>
      </c>
      <c r="D215" s="102" t="s">
        <v>1692</v>
      </c>
      <c r="E215" s="102" t="s">
        <v>1001</v>
      </c>
      <c r="F215" s="103">
        <v>0</v>
      </c>
      <c r="G215" s="102" t="s">
        <v>1693</v>
      </c>
      <c r="H215" s="102" t="s">
        <v>186</v>
      </c>
      <c r="I215" s="102" t="s">
        <v>1110</v>
      </c>
      <c r="J215" s="102" t="s">
        <v>356</v>
      </c>
      <c r="K215" s="102" t="s">
        <v>382</v>
      </c>
      <c r="L215" s="102" t="s">
        <v>1530</v>
      </c>
      <c r="M215" s="102" t="s">
        <v>388</v>
      </c>
      <c r="N215" s="102" t="s">
        <v>43</v>
      </c>
      <c r="O215" s="102" t="s">
        <v>386</v>
      </c>
      <c r="P215" s="102" t="s">
        <v>581</v>
      </c>
      <c r="Q215" s="102" t="s">
        <v>1225</v>
      </c>
      <c r="R215" s="102" t="s">
        <v>78</v>
      </c>
      <c r="T215" s="102" t="s">
        <v>1005</v>
      </c>
      <c r="U215" s="102" t="s">
        <v>1531</v>
      </c>
      <c r="V215" s="81" t="str">
        <f t="shared" si="27"/>
        <v>CL/LOO3/1/WIL1красный / черный</v>
      </c>
      <c r="W215" s="81" t="str">
        <f t="shared" si="24"/>
        <v>CL/LOO3/1/WIL1</v>
      </c>
      <c r="X215" s="81" t="str">
        <f t="shared" si="28"/>
        <v>Looney Tunes Wile E. Coyote</v>
      </c>
      <c r="AC215" s="60">
        <f t="shared" si="29"/>
        <v>88</v>
      </c>
      <c r="AD215" s="49">
        <f t="shared" si="30"/>
        <v>214</v>
      </c>
      <c r="AE215" s="60">
        <f t="shared" si="31"/>
        <v>88214</v>
      </c>
    </row>
    <row r="216" spans="1:31">
      <c r="A216" s="81" t="str">
        <f t="shared" si="25"/>
        <v>CL/LOO3/1/WIL2black</v>
      </c>
      <c r="B216" s="81" t="str">
        <f t="shared" si="26"/>
        <v>88-215-09</v>
      </c>
      <c r="C216" s="102" t="s">
        <v>1694</v>
      </c>
      <c r="D216" s="102" t="s">
        <v>1695</v>
      </c>
      <c r="E216" s="102" t="s">
        <v>1001</v>
      </c>
      <c r="F216" s="103">
        <v>0</v>
      </c>
      <c r="G216" s="102" t="s">
        <v>1696</v>
      </c>
      <c r="H216" s="102" t="s">
        <v>53</v>
      </c>
      <c r="I216" s="102" t="s">
        <v>1110</v>
      </c>
      <c r="J216" s="102" t="s">
        <v>356</v>
      </c>
      <c r="K216" s="102" t="s">
        <v>382</v>
      </c>
      <c r="L216" s="102" t="s">
        <v>1530</v>
      </c>
      <c r="M216" s="102" t="s">
        <v>388</v>
      </c>
      <c r="N216" s="102" t="s">
        <v>43</v>
      </c>
      <c r="O216" s="102" t="s">
        <v>386</v>
      </c>
      <c r="P216" s="102" t="s">
        <v>581</v>
      </c>
      <c r="Q216" s="102" t="s">
        <v>1007</v>
      </c>
      <c r="R216" s="102" t="s">
        <v>53</v>
      </c>
      <c r="T216" s="102" t="s">
        <v>1005</v>
      </c>
      <c r="U216" s="102" t="s">
        <v>1531</v>
      </c>
      <c r="V216" s="81" t="str">
        <f t="shared" si="27"/>
        <v>CL/LOO3/1/WIL2черный</v>
      </c>
      <c r="W216" s="81" t="str">
        <f t="shared" si="24"/>
        <v>CL/LOO3/1/WIL2</v>
      </c>
      <c r="X216" s="81" t="str">
        <f t="shared" si="28"/>
        <v>Looney Tunes Wile E. Coyote</v>
      </c>
      <c r="AC216" s="60">
        <f t="shared" si="29"/>
        <v>88</v>
      </c>
      <c r="AD216" s="49">
        <f t="shared" si="30"/>
        <v>215</v>
      </c>
      <c r="AE216" s="60">
        <f t="shared" si="31"/>
        <v>88215</v>
      </c>
    </row>
    <row r="217" spans="1:31">
      <c r="A217" s="81" t="str">
        <f t="shared" si="25"/>
        <v>CL/LOO4/1/COY1beige</v>
      </c>
      <c r="B217" s="81" t="str">
        <f t="shared" si="26"/>
        <v>88-216-02</v>
      </c>
      <c r="C217" s="102" t="s">
        <v>1697</v>
      </c>
      <c r="D217" s="102" t="s">
        <v>1698</v>
      </c>
      <c r="E217" s="102" t="s">
        <v>1001</v>
      </c>
      <c r="F217" s="103">
        <v>0</v>
      </c>
      <c r="G217" s="102" t="s">
        <v>1699</v>
      </c>
      <c r="H217" s="102" t="s">
        <v>63</v>
      </c>
      <c r="I217" s="102" t="s">
        <v>1011</v>
      </c>
      <c r="J217" s="102" t="s">
        <v>356</v>
      </c>
      <c r="K217" s="102" t="s">
        <v>382</v>
      </c>
      <c r="L217" s="102" t="s">
        <v>1530</v>
      </c>
      <c r="M217" s="102" t="s">
        <v>388</v>
      </c>
      <c r="N217" s="102" t="s">
        <v>43</v>
      </c>
      <c r="O217" s="102" t="s">
        <v>386</v>
      </c>
      <c r="P217" s="102" t="s">
        <v>581</v>
      </c>
      <c r="Q217" s="102" t="s">
        <v>1700</v>
      </c>
      <c r="R217" s="102" t="s">
        <v>63</v>
      </c>
      <c r="T217" s="102" t="s">
        <v>1005</v>
      </c>
      <c r="U217" s="102" t="s">
        <v>1531</v>
      </c>
      <c r="V217" s="81" t="str">
        <f t="shared" si="27"/>
        <v>CL/LOO4/1/COY1бежевый</v>
      </c>
      <c r="W217" s="81" t="str">
        <f t="shared" si="24"/>
        <v>CL/LOO4/1/COY1</v>
      </c>
      <c r="X217" s="81" t="str">
        <f t="shared" si="28"/>
        <v>Looney Tunes Wile E. Coyote</v>
      </c>
      <c r="AC217" s="60">
        <f t="shared" si="29"/>
        <v>88</v>
      </c>
      <c r="AD217" s="49">
        <f t="shared" si="30"/>
        <v>216</v>
      </c>
      <c r="AE217" s="60">
        <f t="shared" si="31"/>
        <v>88216</v>
      </c>
    </row>
    <row r="218" spans="1:31">
      <c r="A218" s="81" t="str">
        <f t="shared" si="25"/>
        <v>CL/LOO4/1/DUF1yellow</v>
      </c>
      <c r="B218" s="81" t="str">
        <f>IF(C218&lt;&gt;"",LEFT(C218,9),"")</f>
        <v>88-217-20</v>
      </c>
      <c r="C218" s="102" t="s">
        <v>1701</v>
      </c>
      <c r="D218" s="102" t="s">
        <v>1702</v>
      </c>
      <c r="E218" s="102" t="s">
        <v>1001</v>
      </c>
      <c r="F218" s="103">
        <v>0</v>
      </c>
      <c r="G218" s="102" t="s">
        <v>1703</v>
      </c>
      <c r="H218" s="102" t="s">
        <v>65</v>
      </c>
      <c r="I218" s="102" t="s">
        <v>1011</v>
      </c>
      <c r="J218" s="102" t="s">
        <v>356</v>
      </c>
      <c r="K218" s="102" t="s">
        <v>382</v>
      </c>
      <c r="L218" s="102" t="s">
        <v>1530</v>
      </c>
      <c r="M218" s="102" t="s">
        <v>388</v>
      </c>
      <c r="N218" s="102" t="s">
        <v>43</v>
      </c>
      <c r="O218" s="102" t="s">
        <v>386</v>
      </c>
      <c r="P218" s="102" t="s">
        <v>581</v>
      </c>
      <c r="Q218" s="102" t="s">
        <v>1704</v>
      </c>
      <c r="R218" s="102" t="s">
        <v>65</v>
      </c>
      <c r="T218" s="102" t="s">
        <v>1005</v>
      </c>
      <c r="U218" s="102" t="s">
        <v>1531</v>
      </c>
      <c r="V218" s="81" t="str">
        <f t="shared" si="27"/>
        <v>CL/LOO4/1/DUF1желтый</v>
      </c>
      <c r="W218" s="81" t="str">
        <f t="shared" si="24"/>
        <v>CL/LOO4/1/DUF1</v>
      </c>
      <c r="X218" s="81" t="str">
        <f t="shared" si="28"/>
        <v>Looney Tunes Daffy Duck</v>
      </c>
      <c r="AC218" s="60">
        <f t="shared" si="29"/>
        <v>88</v>
      </c>
      <c r="AD218" s="49">
        <f t="shared" si="30"/>
        <v>217</v>
      </c>
      <c r="AE218" s="60">
        <f t="shared" si="31"/>
        <v>88217</v>
      </c>
    </row>
    <row r="219" spans="1:31">
      <c r="A219" s="81" t="str">
        <f t="shared" si="25"/>
        <v>CL/TMNT/1/DONnavy</v>
      </c>
      <c r="B219" s="81" t="str">
        <f t="shared" si="26"/>
        <v>88-218-16</v>
      </c>
      <c r="C219" s="102" t="s">
        <v>1705</v>
      </c>
      <c r="D219" s="102" t="s">
        <v>1706</v>
      </c>
      <c r="E219" s="102" t="s">
        <v>1001</v>
      </c>
      <c r="F219" s="103">
        <v>0</v>
      </c>
      <c r="G219" s="102" t="s">
        <v>1707</v>
      </c>
      <c r="H219" s="102" t="s">
        <v>55</v>
      </c>
      <c r="I219" s="102" t="s">
        <v>1011</v>
      </c>
      <c r="J219" s="102" t="s">
        <v>356</v>
      </c>
      <c r="K219" s="102" t="s">
        <v>382</v>
      </c>
      <c r="L219" s="102" t="s">
        <v>1500</v>
      </c>
      <c r="M219" s="102" t="s">
        <v>388</v>
      </c>
      <c r="N219" s="102" t="s">
        <v>43</v>
      </c>
      <c r="O219" s="102" t="s">
        <v>386</v>
      </c>
      <c r="P219" s="102" t="s">
        <v>581</v>
      </c>
      <c r="Q219" s="102" t="s">
        <v>1086</v>
      </c>
      <c r="R219" s="102" t="s">
        <v>71</v>
      </c>
      <c r="T219" s="102" t="s">
        <v>1005</v>
      </c>
      <c r="U219" s="102" t="s">
        <v>1501</v>
      </c>
      <c r="V219" s="81" t="str">
        <f t="shared" si="27"/>
        <v>CL/TMNT/1/DONтемно-синий</v>
      </c>
      <c r="W219" s="81" t="str">
        <f t="shared" si="24"/>
        <v>CL/TMNT/1/DON</v>
      </c>
      <c r="X219" s="81" t="str">
        <f t="shared" si="28"/>
        <v>Ninja Turtles Donnie</v>
      </c>
      <c r="AC219" s="60">
        <f t="shared" si="29"/>
        <v>88</v>
      </c>
      <c r="AD219" s="49">
        <f t="shared" si="30"/>
        <v>218</v>
      </c>
      <c r="AE219" s="60">
        <f t="shared" si="31"/>
        <v>88218</v>
      </c>
    </row>
    <row r="220" spans="1:31">
      <c r="A220" s="81" t="str">
        <f t="shared" si="25"/>
        <v>CL/PKM/1/POK1black</v>
      </c>
      <c r="B220" s="81" t="str">
        <f t="shared" si="26"/>
        <v>88-219-09</v>
      </c>
      <c r="C220" s="102" t="s">
        <v>1708</v>
      </c>
      <c r="D220" s="102" t="s">
        <v>1709</v>
      </c>
      <c r="E220" s="102" t="s">
        <v>1001</v>
      </c>
      <c r="F220" s="103">
        <v>0</v>
      </c>
      <c r="G220" s="102" t="s">
        <v>1710</v>
      </c>
      <c r="H220" s="102" t="s">
        <v>53</v>
      </c>
      <c r="I220" s="102" t="s">
        <v>1011</v>
      </c>
      <c r="J220" s="102" t="s">
        <v>356</v>
      </c>
      <c r="K220" s="102" t="s">
        <v>382</v>
      </c>
      <c r="L220" s="102" t="s">
        <v>1520</v>
      </c>
      <c r="M220" s="102" t="s">
        <v>388</v>
      </c>
      <c r="N220" s="102" t="s">
        <v>43</v>
      </c>
      <c r="O220" s="102" t="s">
        <v>386</v>
      </c>
      <c r="P220" s="102" t="s">
        <v>581</v>
      </c>
      <c r="Q220" s="102" t="s">
        <v>1007</v>
      </c>
      <c r="R220" s="102" t="s">
        <v>53</v>
      </c>
      <c r="T220" s="102" t="s">
        <v>1005</v>
      </c>
      <c r="U220" s="102" t="s">
        <v>1521</v>
      </c>
      <c r="V220" s="81" t="str">
        <f t="shared" si="27"/>
        <v>CL/PKM/1/POK1черный</v>
      </c>
      <c r="W220" s="81" t="str">
        <f t="shared" si="24"/>
        <v>CL/PKM/1/POK1</v>
      </c>
      <c r="X220" s="81" t="str">
        <f t="shared" si="28"/>
        <v>Pokemon Pokeball</v>
      </c>
      <c r="AC220" s="60">
        <f t="shared" si="29"/>
        <v>88</v>
      </c>
      <c r="AD220" s="49">
        <f t="shared" si="30"/>
        <v>219</v>
      </c>
      <c r="AE220" s="60">
        <f t="shared" si="31"/>
        <v>88219</v>
      </c>
    </row>
    <row r="221" spans="1:31">
      <c r="A221" s="81" t="str">
        <f t="shared" si="25"/>
        <v>CL/PKM2/1/EVO3white</v>
      </c>
      <c r="B221" s="81" t="str">
        <f t="shared" si="26"/>
        <v>88-220-48</v>
      </c>
      <c r="C221" s="102" t="s">
        <v>1711</v>
      </c>
      <c r="D221" s="102" t="s">
        <v>1712</v>
      </c>
      <c r="E221" s="102" t="s">
        <v>1001</v>
      </c>
      <c r="F221" s="103">
        <v>0</v>
      </c>
      <c r="G221" s="102" t="s">
        <v>1713</v>
      </c>
      <c r="H221" s="102" t="s">
        <v>119</v>
      </c>
      <c r="I221" s="102" t="s">
        <v>1011</v>
      </c>
      <c r="J221" s="102" t="s">
        <v>356</v>
      </c>
      <c r="K221" s="102" t="s">
        <v>382</v>
      </c>
      <c r="L221" s="102" t="s">
        <v>1520</v>
      </c>
      <c r="M221" s="102" t="s">
        <v>388</v>
      </c>
      <c r="N221" s="102" t="s">
        <v>43</v>
      </c>
      <c r="O221" s="102" t="s">
        <v>386</v>
      </c>
      <c r="P221" s="102" t="s">
        <v>581</v>
      </c>
      <c r="Q221" s="102" t="s">
        <v>998</v>
      </c>
      <c r="R221" s="102" t="s">
        <v>57</v>
      </c>
      <c r="T221" s="102" t="s">
        <v>1005</v>
      </c>
      <c r="U221" s="102" t="s">
        <v>1521</v>
      </c>
      <c r="V221" s="81" t="str">
        <f t="shared" si="27"/>
        <v>CL/PKM2/1/EVO3белый / черный</v>
      </c>
      <c r="W221" s="81" t="str">
        <f t="shared" si="24"/>
        <v>CL/PKM2/1/EVO3</v>
      </c>
      <c r="X221" s="81" t="str">
        <f t="shared" si="28"/>
        <v>Pokemon Eevee</v>
      </c>
      <c r="AC221" s="60">
        <f t="shared" si="29"/>
        <v>88</v>
      </c>
      <c r="AD221" s="49">
        <f t="shared" si="30"/>
        <v>220</v>
      </c>
      <c r="AE221" s="60">
        <f t="shared" si="31"/>
        <v>88220</v>
      </c>
    </row>
    <row r="222" spans="1:31">
      <c r="A222" s="81" t="str">
        <f t="shared" si="25"/>
        <v>CL/PKM2/1/GEN1white</v>
      </c>
      <c r="B222" s="81" t="str">
        <f t="shared" si="26"/>
        <v>88-221-92</v>
      </c>
      <c r="C222" s="102" t="s">
        <v>1714</v>
      </c>
      <c r="D222" s="102" t="s">
        <v>1715</v>
      </c>
      <c r="E222" s="102" t="s">
        <v>1001</v>
      </c>
      <c r="F222" s="103">
        <v>0</v>
      </c>
      <c r="G222" s="102" t="s">
        <v>1716</v>
      </c>
      <c r="H222" s="102" t="s">
        <v>118</v>
      </c>
      <c r="I222" s="102" t="s">
        <v>1011</v>
      </c>
      <c r="J222" s="102" t="s">
        <v>356</v>
      </c>
      <c r="K222" s="102" t="s">
        <v>382</v>
      </c>
      <c r="L222" s="102" t="s">
        <v>1520</v>
      </c>
      <c r="M222" s="102" t="s">
        <v>388</v>
      </c>
      <c r="N222" s="102" t="s">
        <v>43</v>
      </c>
      <c r="O222" s="102" t="s">
        <v>386</v>
      </c>
      <c r="P222" s="102" t="s">
        <v>581</v>
      </c>
      <c r="Q222" s="102" t="s">
        <v>998</v>
      </c>
      <c r="R222" s="102" t="s">
        <v>57</v>
      </c>
      <c r="T222" s="102" t="s">
        <v>1005</v>
      </c>
      <c r="U222" s="102" t="s">
        <v>1521</v>
      </c>
      <c r="V222" s="81" t="str">
        <f t="shared" si="27"/>
        <v>CL/PKM2/1/GEN1белый / фиолетовый</v>
      </c>
      <c r="W222" s="81" t="str">
        <f t="shared" si="24"/>
        <v>CL/PKM2/1/GEN1</v>
      </c>
      <c r="X222" s="81" t="str">
        <f t="shared" si="28"/>
        <v>Pokemon Gengar</v>
      </c>
      <c r="AC222" s="60">
        <f t="shared" si="29"/>
        <v>88</v>
      </c>
      <c r="AD222" s="49">
        <f t="shared" si="30"/>
        <v>221</v>
      </c>
      <c r="AE222" s="60">
        <f t="shared" si="31"/>
        <v>88221</v>
      </c>
    </row>
    <row r="223" spans="1:31">
      <c r="A223" s="81" t="str">
        <f t="shared" si="25"/>
        <v>CL/PKM2/1/MEW1grey</v>
      </c>
      <c r="B223" s="81" t="str">
        <f t="shared" si="26"/>
        <v>88-222-08</v>
      </c>
      <c r="C223" s="102" t="s">
        <v>1717</v>
      </c>
      <c r="D223" s="102" t="s">
        <v>1718</v>
      </c>
      <c r="E223" s="102" t="s">
        <v>1001</v>
      </c>
      <c r="F223" s="103">
        <v>0</v>
      </c>
      <c r="G223" s="102" t="s">
        <v>1719</v>
      </c>
      <c r="H223" s="102" t="s">
        <v>83</v>
      </c>
      <c r="I223" s="102" t="s">
        <v>1011</v>
      </c>
      <c r="J223" s="102" t="s">
        <v>356</v>
      </c>
      <c r="K223" s="102" t="s">
        <v>382</v>
      </c>
      <c r="L223" s="102" t="s">
        <v>1520</v>
      </c>
      <c r="M223" s="102" t="s">
        <v>388</v>
      </c>
      <c r="N223" s="102" t="s">
        <v>43</v>
      </c>
      <c r="O223" s="102" t="s">
        <v>386</v>
      </c>
      <c r="P223" s="102" t="s">
        <v>581</v>
      </c>
      <c r="Q223" s="102" t="s">
        <v>1012</v>
      </c>
      <c r="R223" s="102" t="s">
        <v>83</v>
      </c>
      <c r="T223" s="102" t="s">
        <v>1005</v>
      </c>
      <c r="U223" s="102" t="s">
        <v>1521</v>
      </c>
      <c r="V223" s="81" t="str">
        <f t="shared" si="27"/>
        <v>CL/PKM2/1/MEW1серый</v>
      </c>
      <c r="W223" s="81" t="str">
        <f t="shared" si="24"/>
        <v>CL/PKM2/1/MEW1</v>
      </c>
      <c r="X223" s="81" t="str">
        <f t="shared" si="28"/>
        <v>Pokemon Mew</v>
      </c>
      <c r="AC223" s="60">
        <f t="shared" si="29"/>
        <v>88</v>
      </c>
      <c r="AD223" s="49">
        <f t="shared" si="30"/>
        <v>222</v>
      </c>
      <c r="AE223" s="60">
        <f t="shared" si="31"/>
        <v>88222</v>
      </c>
    </row>
    <row r="224" spans="1:31">
      <c r="A224" s="81" t="str">
        <f t="shared" si="25"/>
        <v>CL/PKM2/1/PIK5black</v>
      </c>
      <c r="B224" s="81" t="str">
        <f t="shared" si="26"/>
        <v>88-223-48</v>
      </c>
      <c r="C224" s="102" t="s">
        <v>1720</v>
      </c>
      <c r="D224" s="102" t="s">
        <v>1721</v>
      </c>
      <c r="E224" s="102" t="s">
        <v>1001</v>
      </c>
      <c r="F224" s="103">
        <v>0</v>
      </c>
      <c r="G224" s="102" t="s">
        <v>1722</v>
      </c>
      <c r="H224" s="102" t="s">
        <v>119</v>
      </c>
      <c r="I224" s="102" t="s">
        <v>1011</v>
      </c>
      <c r="J224" s="102" t="s">
        <v>356</v>
      </c>
      <c r="K224" s="102" t="s">
        <v>382</v>
      </c>
      <c r="L224" s="102" t="s">
        <v>1520</v>
      </c>
      <c r="M224" s="102" t="s">
        <v>388</v>
      </c>
      <c r="N224" s="102" t="s">
        <v>43</v>
      </c>
      <c r="O224" s="102" t="s">
        <v>386</v>
      </c>
      <c r="P224" s="102" t="s">
        <v>581</v>
      </c>
      <c r="Q224" s="102" t="s">
        <v>1007</v>
      </c>
      <c r="R224" s="102" t="s">
        <v>57</v>
      </c>
      <c r="T224" s="102" t="s">
        <v>1005</v>
      </c>
      <c r="U224" s="102" t="s">
        <v>1521</v>
      </c>
      <c r="V224" s="81" t="str">
        <f t="shared" si="27"/>
        <v>CL/PKM2/1/PIK5белый / черный</v>
      </c>
      <c r="W224" s="81" t="str">
        <f t="shared" si="24"/>
        <v>CL/PKM2/1/PIK5</v>
      </c>
      <c r="X224" s="81" t="str">
        <f t="shared" si="28"/>
        <v>Pokemon Pikachu</v>
      </c>
      <c r="AC224" s="60">
        <f t="shared" si="29"/>
        <v>88</v>
      </c>
      <c r="AD224" s="49">
        <f t="shared" si="30"/>
        <v>223</v>
      </c>
      <c r="AE224" s="60">
        <f t="shared" si="31"/>
        <v>88223</v>
      </c>
    </row>
    <row r="225" spans="1:31">
      <c r="A225" s="81" t="str">
        <f t="shared" si="25"/>
        <v>CL/PKM2/1/PIK7black</v>
      </c>
      <c r="B225" s="81" t="str">
        <f t="shared" si="26"/>
        <v>88-224-09</v>
      </c>
      <c r="C225" s="102" t="s">
        <v>1723</v>
      </c>
      <c r="D225" s="102" t="s">
        <v>1724</v>
      </c>
      <c r="E225" s="102" t="s">
        <v>1001</v>
      </c>
      <c r="F225" s="103">
        <v>0</v>
      </c>
      <c r="G225" s="102" t="s">
        <v>1725</v>
      </c>
      <c r="H225" s="102" t="s">
        <v>53</v>
      </c>
      <c r="I225" s="102" t="s">
        <v>1011</v>
      </c>
      <c r="J225" s="102" t="s">
        <v>356</v>
      </c>
      <c r="K225" s="102" t="s">
        <v>382</v>
      </c>
      <c r="L225" s="102" t="s">
        <v>1520</v>
      </c>
      <c r="M225" s="102" t="s">
        <v>388</v>
      </c>
      <c r="N225" s="102" t="s">
        <v>43</v>
      </c>
      <c r="O225" s="102" t="s">
        <v>386</v>
      </c>
      <c r="P225" s="102" t="s">
        <v>581</v>
      </c>
      <c r="Q225" s="102" t="s">
        <v>1007</v>
      </c>
      <c r="R225" s="102" t="s">
        <v>53</v>
      </c>
      <c r="T225" s="102" t="s">
        <v>1005</v>
      </c>
      <c r="U225" s="102" t="s">
        <v>1521</v>
      </c>
      <c r="V225" s="81" t="str">
        <f t="shared" si="27"/>
        <v>CL/PKM2/1/PIK7черный</v>
      </c>
      <c r="W225" s="81" t="str">
        <f t="shared" si="24"/>
        <v>CL/PKM2/1/PIK7</v>
      </c>
      <c r="X225" s="81" t="str">
        <f t="shared" si="28"/>
        <v>Pokemon Pikachu</v>
      </c>
      <c r="AC225" s="60">
        <f t="shared" si="29"/>
        <v>88</v>
      </c>
      <c r="AD225" s="49">
        <f t="shared" si="30"/>
        <v>224</v>
      </c>
      <c r="AE225" s="60">
        <f t="shared" si="31"/>
        <v>88224</v>
      </c>
    </row>
    <row r="226" spans="1:31">
      <c r="A226" s="81" t="str">
        <f t="shared" si="25"/>
        <v>CL/PKM2/1/PIK8white</v>
      </c>
      <c r="B226" s="81" t="str">
        <f t="shared" si="26"/>
        <v>88-225-38</v>
      </c>
      <c r="C226" s="102" t="s">
        <v>1726</v>
      </c>
      <c r="D226" s="102" t="s">
        <v>1727</v>
      </c>
      <c r="E226" s="102" t="s">
        <v>1001</v>
      </c>
      <c r="F226" s="103">
        <v>0</v>
      </c>
      <c r="G226" s="102" t="s">
        <v>1728</v>
      </c>
      <c r="H226" s="102" t="s">
        <v>116</v>
      </c>
      <c r="I226" s="102" t="s">
        <v>1011</v>
      </c>
      <c r="J226" s="102" t="s">
        <v>356</v>
      </c>
      <c r="K226" s="102" t="s">
        <v>382</v>
      </c>
      <c r="L226" s="102" t="s">
        <v>1520</v>
      </c>
      <c r="M226" s="102" t="s">
        <v>388</v>
      </c>
      <c r="N226" s="102" t="s">
        <v>43</v>
      </c>
      <c r="O226" s="102" t="s">
        <v>386</v>
      </c>
      <c r="P226" s="102" t="s">
        <v>581</v>
      </c>
      <c r="Q226" s="102" t="s">
        <v>998</v>
      </c>
      <c r="R226" s="102" t="s">
        <v>57</v>
      </c>
      <c r="T226" s="102" t="s">
        <v>1005</v>
      </c>
      <c r="U226" s="102" t="s">
        <v>1521</v>
      </c>
      <c r="V226" s="81" t="str">
        <f t="shared" si="27"/>
        <v>CL/PKM2/1/PIK8белый / синий</v>
      </c>
      <c r="W226" s="81" t="str">
        <f t="shared" si="24"/>
        <v>CL/PKM2/1/PIK8</v>
      </c>
      <c r="X226" s="81" t="str">
        <f t="shared" si="28"/>
        <v>Pokemon Pikachu</v>
      </c>
      <c r="AC226" s="60">
        <f t="shared" si="29"/>
        <v>88</v>
      </c>
      <c r="AD226" s="49">
        <f t="shared" si="30"/>
        <v>225</v>
      </c>
      <c r="AE226" s="60">
        <f t="shared" si="31"/>
        <v>88225</v>
      </c>
    </row>
    <row r="227" spans="1:31">
      <c r="A227" s="81" t="str">
        <f t="shared" si="25"/>
        <v>CL/PKM2/3/PIK5white</v>
      </c>
      <c r="B227" s="81" t="str">
        <f t="shared" si="26"/>
        <v>88-226-48</v>
      </c>
      <c r="C227" s="102" t="s">
        <v>1729</v>
      </c>
      <c r="D227" s="102" t="s">
        <v>1730</v>
      </c>
      <c r="E227" s="102" t="s">
        <v>1001</v>
      </c>
      <c r="F227" s="103">
        <v>0</v>
      </c>
      <c r="G227" s="102" t="s">
        <v>1731</v>
      </c>
      <c r="H227" s="102" t="s">
        <v>119</v>
      </c>
      <c r="I227" s="102" t="s">
        <v>1011</v>
      </c>
      <c r="J227" s="102" t="s">
        <v>356</v>
      </c>
      <c r="K227" s="102" t="s">
        <v>391</v>
      </c>
      <c r="L227" s="102" t="s">
        <v>1520</v>
      </c>
      <c r="M227" s="102" t="s">
        <v>388</v>
      </c>
      <c r="N227" s="102" t="s">
        <v>43</v>
      </c>
      <c r="O227" s="102" t="s">
        <v>386</v>
      </c>
      <c r="P227" s="102" t="s">
        <v>581</v>
      </c>
      <c r="Q227" s="102" t="s">
        <v>998</v>
      </c>
      <c r="R227" s="102" t="s">
        <v>57</v>
      </c>
      <c r="T227" s="102" t="s">
        <v>1005</v>
      </c>
      <c r="U227" s="102" t="s">
        <v>1521</v>
      </c>
      <c r="V227" s="81" t="str">
        <f t="shared" si="27"/>
        <v>CL/PKM2/3/PIK5белый / черный</v>
      </c>
      <c r="W227" s="81" t="str">
        <f t="shared" si="24"/>
        <v>CL/PKM2/3/PIK5</v>
      </c>
      <c r="X227" s="81" t="str">
        <f t="shared" si="28"/>
        <v>Junior Pokemon Pikachu</v>
      </c>
      <c r="AC227" s="60">
        <f t="shared" si="29"/>
        <v>88</v>
      </c>
      <c r="AD227" s="49">
        <f t="shared" si="30"/>
        <v>226</v>
      </c>
      <c r="AE227" s="60">
        <f t="shared" si="31"/>
        <v>88226</v>
      </c>
    </row>
    <row r="228" spans="1:31">
      <c r="A228" s="81" t="str">
        <f t="shared" si="25"/>
        <v>CL/PKM2/3/PIK6black</v>
      </c>
      <c r="B228" s="81" t="str">
        <f t="shared" si="26"/>
        <v>88-227-09</v>
      </c>
      <c r="C228" s="102" t="s">
        <v>1732</v>
      </c>
      <c r="D228" s="102" t="s">
        <v>1733</v>
      </c>
      <c r="E228" s="102" t="s">
        <v>1001</v>
      </c>
      <c r="F228" s="103">
        <v>0</v>
      </c>
      <c r="G228" s="102" t="s">
        <v>1734</v>
      </c>
      <c r="H228" s="102" t="s">
        <v>298</v>
      </c>
      <c r="I228" s="102" t="s">
        <v>1011</v>
      </c>
      <c r="J228" s="102" t="s">
        <v>356</v>
      </c>
      <c r="K228" s="102" t="s">
        <v>391</v>
      </c>
      <c r="L228" s="102" t="s">
        <v>1520</v>
      </c>
      <c r="M228" s="102" t="s">
        <v>388</v>
      </c>
      <c r="N228" s="102" t="s">
        <v>43</v>
      </c>
      <c r="O228" s="102" t="s">
        <v>386</v>
      </c>
      <c r="P228" s="102" t="s">
        <v>581</v>
      </c>
      <c r="Q228" s="102" t="s">
        <v>1007</v>
      </c>
      <c r="R228" s="102" t="s">
        <v>53</v>
      </c>
      <c r="T228" s="102" t="s">
        <v>1005</v>
      </c>
      <c r="U228" s="102" t="s">
        <v>1521</v>
      </c>
      <c r="V228" s="81" t="str">
        <f t="shared" si="27"/>
        <v>CL/PKM2/3/PIK6черный / желтый</v>
      </c>
      <c r="W228" s="81" t="str">
        <f t="shared" si="24"/>
        <v>CL/PKM2/3/PIK6</v>
      </c>
      <c r="X228" s="81" t="str">
        <f t="shared" si="28"/>
        <v>Junior Pokemon Pikachu</v>
      </c>
      <c r="AC228" s="60">
        <f t="shared" si="29"/>
        <v>88</v>
      </c>
      <c r="AD228" s="49">
        <f t="shared" si="30"/>
        <v>227</v>
      </c>
      <c r="AE228" s="60">
        <f t="shared" si="31"/>
        <v>88227</v>
      </c>
    </row>
    <row r="229" spans="1:31">
      <c r="A229" s="81" t="str">
        <f t="shared" si="25"/>
        <v>CL/REM/1/CKL2black</v>
      </c>
      <c r="B229" s="81" t="str">
        <f t="shared" si="26"/>
        <v>88-228-09</v>
      </c>
      <c r="C229" s="102" t="s">
        <v>1735</v>
      </c>
      <c r="D229" s="102" t="s">
        <v>1736</v>
      </c>
      <c r="E229" s="102" t="s">
        <v>1001</v>
      </c>
      <c r="F229" s="103">
        <v>0</v>
      </c>
      <c r="G229" s="102" t="s">
        <v>1737</v>
      </c>
      <c r="H229" s="102" t="s">
        <v>53</v>
      </c>
      <c r="I229" s="102" t="s">
        <v>1011</v>
      </c>
      <c r="J229" s="102" t="s">
        <v>356</v>
      </c>
      <c r="K229" s="102" t="s">
        <v>382</v>
      </c>
      <c r="L229" s="102" t="s">
        <v>1515</v>
      </c>
      <c r="M229" s="102" t="s">
        <v>388</v>
      </c>
      <c r="N229" s="102" t="s">
        <v>43</v>
      </c>
      <c r="O229" s="102" t="s">
        <v>386</v>
      </c>
      <c r="P229" s="102" t="s">
        <v>581</v>
      </c>
      <c r="Q229" s="102" t="s">
        <v>1007</v>
      </c>
      <c r="R229" s="102" t="s">
        <v>53</v>
      </c>
      <c r="T229" s="102" t="s">
        <v>1005</v>
      </c>
      <c r="U229" s="102" t="s">
        <v>1516</v>
      </c>
      <c r="V229" s="81" t="str">
        <f t="shared" si="27"/>
        <v>CL/REM/1/CKL2черный</v>
      </c>
      <c r="W229" s="81" t="str">
        <f t="shared" si="24"/>
        <v>CL/REM/1/CKL2</v>
      </c>
      <c r="X229" s="81" t="str">
        <f t="shared" si="28"/>
        <v>Rick and Morty Pickle Rick</v>
      </c>
      <c r="AC229" s="60">
        <f t="shared" si="29"/>
        <v>88</v>
      </c>
      <c r="AD229" s="49">
        <f t="shared" si="30"/>
        <v>228</v>
      </c>
      <c r="AE229" s="60">
        <f t="shared" si="31"/>
        <v>88228</v>
      </c>
    </row>
    <row r="230" spans="1:31">
      <c r="A230" s="81" t="str">
        <f t="shared" si="25"/>
        <v>CL/REM/1/LOO1black</v>
      </c>
      <c r="B230" s="81" t="str">
        <f t="shared" si="26"/>
        <v>88-229-09</v>
      </c>
      <c r="C230" s="102" t="s">
        <v>1738</v>
      </c>
      <c r="D230" s="102" t="s">
        <v>1739</v>
      </c>
      <c r="E230" s="102" t="s">
        <v>1001</v>
      </c>
      <c r="F230" s="103">
        <v>0</v>
      </c>
      <c r="G230" s="102" t="s">
        <v>1740</v>
      </c>
      <c r="H230" s="102" t="s">
        <v>53</v>
      </c>
      <c r="I230" s="102" t="s">
        <v>1011</v>
      </c>
      <c r="J230" s="102" t="s">
        <v>356</v>
      </c>
      <c r="K230" s="102" t="s">
        <v>382</v>
      </c>
      <c r="L230" s="102" t="s">
        <v>1515</v>
      </c>
      <c r="M230" s="102" t="s">
        <v>388</v>
      </c>
      <c r="N230" s="102" t="s">
        <v>43</v>
      </c>
      <c r="O230" s="102" t="s">
        <v>386</v>
      </c>
      <c r="P230" s="102" t="s">
        <v>581</v>
      </c>
      <c r="Q230" s="102" t="s">
        <v>1007</v>
      </c>
      <c r="R230" s="102" t="s">
        <v>53</v>
      </c>
      <c r="T230" s="102" t="s">
        <v>1005</v>
      </c>
      <c r="U230" s="102" t="s">
        <v>1516</v>
      </c>
      <c r="V230" s="81" t="str">
        <f t="shared" si="27"/>
        <v>CL/REM/1/LOO1черный</v>
      </c>
      <c r="W230" s="81" t="str">
        <f t="shared" si="24"/>
        <v>CL/REM/1/LOO1</v>
      </c>
      <c r="X230" s="81" t="str">
        <f t="shared" si="28"/>
        <v>Rick and Morty Together</v>
      </c>
      <c r="AC230" s="60">
        <f t="shared" si="29"/>
        <v>88</v>
      </c>
      <c r="AD230" s="49">
        <f t="shared" si="30"/>
        <v>229</v>
      </c>
      <c r="AE230" s="60">
        <f t="shared" si="31"/>
        <v>88229</v>
      </c>
    </row>
    <row r="231" spans="1:31">
      <c r="A231" s="81" t="str">
        <f t="shared" si="25"/>
        <v>CL/REM/1/MOR1black</v>
      </c>
      <c r="B231" s="81" t="str">
        <f t="shared" si="26"/>
        <v>88-230-09</v>
      </c>
      <c r="C231" s="102" t="s">
        <v>1741</v>
      </c>
      <c r="D231" s="102" t="s">
        <v>1742</v>
      </c>
      <c r="E231" s="102" t="s">
        <v>1001</v>
      </c>
      <c r="F231" s="103">
        <v>0</v>
      </c>
      <c r="G231" s="102" t="s">
        <v>1743</v>
      </c>
      <c r="H231" s="102" t="s">
        <v>53</v>
      </c>
      <c r="I231" s="102" t="s">
        <v>1011</v>
      </c>
      <c r="J231" s="102" t="s">
        <v>356</v>
      </c>
      <c r="K231" s="102" t="s">
        <v>382</v>
      </c>
      <c r="L231" s="102" t="s">
        <v>1515</v>
      </c>
      <c r="M231" s="102" t="s">
        <v>388</v>
      </c>
      <c r="N231" s="102" t="s">
        <v>43</v>
      </c>
      <c r="O231" s="102" t="s">
        <v>386</v>
      </c>
      <c r="P231" s="102" t="s">
        <v>581</v>
      </c>
      <c r="Q231" s="102" t="s">
        <v>1007</v>
      </c>
      <c r="R231" s="102" t="s">
        <v>53</v>
      </c>
      <c r="T231" s="102" t="s">
        <v>1005</v>
      </c>
      <c r="U231" s="102" t="s">
        <v>1516</v>
      </c>
      <c r="V231" s="81" t="str">
        <f t="shared" si="27"/>
        <v>CL/REM/1/MOR1черный</v>
      </c>
      <c r="W231" s="81" t="str">
        <f t="shared" si="24"/>
        <v>CL/REM/1/MOR1</v>
      </c>
      <c r="X231" s="81" t="str">
        <f t="shared" si="28"/>
        <v>Rick and Morty Run Morty</v>
      </c>
      <c r="AC231" s="60">
        <f t="shared" si="29"/>
        <v>88</v>
      </c>
      <c r="AD231" s="49">
        <f t="shared" si="30"/>
        <v>230</v>
      </c>
      <c r="AE231" s="60">
        <f t="shared" si="31"/>
        <v>88230</v>
      </c>
    </row>
    <row r="232" spans="1:31">
      <c r="A232" s="81" t="str">
        <f t="shared" si="25"/>
        <v>CL/REM/1/PIC2khaki</v>
      </c>
      <c r="B232" s="81" t="str">
        <f t="shared" si="26"/>
        <v>88-231-03</v>
      </c>
      <c r="C232" s="102" t="s">
        <v>1744</v>
      </c>
      <c r="D232" s="102" t="s">
        <v>1745</v>
      </c>
      <c r="E232" s="102" t="s">
        <v>1001</v>
      </c>
      <c r="F232" s="103">
        <v>0</v>
      </c>
      <c r="G232" s="102" t="s">
        <v>1746</v>
      </c>
      <c r="H232" s="102" t="s">
        <v>195</v>
      </c>
      <c r="I232" s="102" t="s">
        <v>1011</v>
      </c>
      <c r="J232" s="102" t="s">
        <v>356</v>
      </c>
      <c r="K232" s="102" t="s">
        <v>382</v>
      </c>
      <c r="L232" s="102" t="s">
        <v>1515</v>
      </c>
      <c r="M232" s="102" t="s">
        <v>388</v>
      </c>
      <c r="N232" s="102" t="s">
        <v>43</v>
      </c>
      <c r="O232" s="102" t="s">
        <v>386</v>
      </c>
      <c r="P232" s="102" t="s">
        <v>581</v>
      </c>
      <c r="Q232" s="102" t="s">
        <v>1016</v>
      </c>
      <c r="R232" s="102" t="s">
        <v>195</v>
      </c>
      <c r="T232" s="102" t="s">
        <v>1005</v>
      </c>
      <c r="U232" s="102" t="s">
        <v>1516</v>
      </c>
      <c r="V232" s="81" t="str">
        <f t="shared" si="27"/>
        <v>CL/REM/1/PIC2оливковый</v>
      </c>
      <c r="W232" s="81" t="str">
        <f t="shared" si="24"/>
        <v>CL/REM/1/PIC2</v>
      </c>
      <c r="X232" s="81" t="str">
        <f t="shared" si="28"/>
        <v>Rick and Morty Pickle Rick</v>
      </c>
      <c r="AC232" s="60">
        <f t="shared" si="29"/>
        <v>88</v>
      </c>
      <c r="AD232" s="49">
        <f t="shared" si="30"/>
        <v>231</v>
      </c>
      <c r="AE232" s="60">
        <f t="shared" si="31"/>
        <v>88231</v>
      </c>
    </row>
    <row r="233" spans="1:31">
      <c r="A233" s="81" t="str">
        <f t="shared" si="25"/>
        <v>CL/DIS/1/VINblack</v>
      </c>
      <c r="B233" s="81" t="str">
        <f t="shared" si="26"/>
        <v>88-232-09</v>
      </c>
      <c r="C233" s="102" t="s">
        <v>1747</v>
      </c>
      <c r="D233" s="102" t="s">
        <v>1748</v>
      </c>
      <c r="E233" s="102" t="s">
        <v>1001</v>
      </c>
      <c r="F233" s="103">
        <v>0</v>
      </c>
      <c r="G233" s="102" t="s">
        <v>1749</v>
      </c>
      <c r="H233" s="102" t="s">
        <v>53</v>
      </c>
      <c r="I233" s="102" t="s">
        <v>1011</v>
      </c>
      <c r="J233" s="102" t="s">
        <v>327</v>
      </c>
      <c r="K233" s="102" t="s">
        <v>382</v>
      </c>
      <c r="L233" s="102" t="s">
        <v>1004</v>
      </c>
      <c r="M233" s="102" t="s">
        <v>388</v>
      </c>
      <c r="N233" s="102" t="s">
        <v>43</v>
      </c>
      <c r="O233" s="102" t="s">
        <v>386</v>
      </c>
      <c r="P233" s="102" t="s">
        <v>581</v>
      </c>
      <c r="Q233" s="102" t="s">
        <v>1007</v>
      </c>
      <c r="R233" s="102" t="s">
        <v>53</v>
      </c>
      <c r="T233" s="102" t="s">
        <v>1005</v>
      </c>
      <c r="U233" s="102" t="s">
        <v>1006</v>
      </c>
      <c r="V233" s="81" t="str">
        <f t="shared" si="27"/>
        <v>CL/DIS/1/VINчерный</v>
      </c>
      <c r="W233" s="81" t="str">
        <f t="shared" si="24"/>
        <v>CL/DIS/1/VIN</v>
      </c>
      <c r="X233" s="81" t="str">
        <f t="shared" si="28"/>
        <v>Disney Mickey Mouse</v>
      </c>
      <c r="AC233" s="60">
        <f t="shared" si="29"/>
        <v>88</v>
      </c>
      <c r="AD233" s="49">
        <f t="shared" si="30"/>
        <v>232</v>
      </c>
      <c r="AE233" s="60">
        <f t="shared" si="31"/>
        <v>88232</v>
      </c>
    </row>
    <row r="234" spans="1:31">
      <c r="A234" s="81" t="str">
        <f t="shared" si="25"/>
        <v>CL/NS/1/AKA2black</v>
      </c>
      <c r="B234" s="81" t="str">
        <f t="shared" si="26"/>
        <v>88-233-09</v>
      </c>
      <c r="C234" s="102" t="s">
        <v>1750</v>
      </c>
      <c r="D234" s="102" t="s">
        <v>1751</v>
      </c>
      <c r="E234" s="102" t="s">
        <v>1001</v>
      </c>
      <c r="F234" s="103">
        <v>0</v>
      </c>
      <c r="G234" s="102" t="s">
        <v>1752</v>
      </c>
      <c r="H234" s="102" t="s">
        <v>53</v>
      </c>
      <c r="I234" s="102" t="s">
        <v>1011</v>
      </c>
      <c r="J234" s="102" t="s">
        <v>327</v>
      </c>
      <c r="K234" s="102" t="s">
        <v>382</v>
      </c>
      <c r="L234" s="102" t="s">
        <v>1753</v>
      </c>
      <c r="M234" s="102" t="s">
        <v>388</v>
      </c>
      <c r="N234" s="102" t="s">
        <v>43</v>
      </c>
      <c r="O234" s="102" t="s">
        <v>386</v>
      </c>
      <c r="P234" s="102" t="s">
        <v>581</v>
      </c>
      <c r="Q234" s="102" t="s">
        <v>1007</v>
      </c>
      <c r="R234" s="102" t="s">
        <v>53</v>
      </c>
      <c r="T234" s="102" t="s">
        <v>1005</v>
      </c>
      <c r="U234" s="102" t="s">
        <v>1754</v>
      </c>
      <c r="V234" s="81" t="str">
        <f t="shared" si="27"/>
        <v>CL/NS/1/AKA2черный</v>
      </c>
      <c r="W234" s="81" t="str">
        <f t="shared" si="24"/>
        <v>CL/NS/1/AKA2</v>
      </c>
      <c r="X234" s="81" t="str">
        <f t="shared" si="28"/>
        <v>Naruto Itachi</v>
      </c>
      <c r="AC234" s="60">
        <f t="shared" si="29"/>
        <v>88</v>
      </c>
      <c r="AD234" s="49">
        <f t="shared" si="30"/>
        <v>233</v>
      </c>
      <c r="AE234" s="60">
        <f t="shared" si="31"/>
        <v>88233</v>
      </c>
    </row>
    <row r="235" spans="1:31">
      <c r="A235" s="81" t="str">
        <f t="shared" si="25"/>
        <v>CL/1/CAS/REFLECT2grey</v>
      </c>
      <c r="B235" s="81" t="str">
        <f t="shared" si="26"/>
        <v>88-234-08</v>
      </c>
      <c r="C235" s="102" t="s">
        <v>1755</v>
      </c>
      <c r="D235" s="102" t="s">
        <v>1756</v>
      </c>
      <c r="E235" s="102" t="s">
        <v>1001</v>
      </c>
      <c r="F235" s="103">
        <v>0</v>
      </c>
      <c r="G235" s="102" t="s">
        <v>1757</v>
      </c>
      <c r="H235" s="102" t="s">
        <v>194</v>
      </c>
      <c r="I235" s="102" t="s">
        <v>1011</v>
      </c>
      <c r="J235" s="102" t="s">
        <v>327</v>
      </c>
      <c r="K235" s="102" t="s">
        <v>382</v>
      </c>
      <c r="L235" s="102" t="s">
        <v>1758</v>
      </c>
      <c r="M235" s="102" t="s">
        <v>388</v>
      </c>
      <c r="N235" s="102" t="s">
        <v>43</v>
      </c>
      <c r="O235" s="102" t="s">
        <v>386</v>
      </c>
      <c r="P235" s="102" t="s">
        <v>581</v>
      </c>
      <c r="Q235" s="102" t="s">
        <v>1012</v>
      </c>
      <c r="R235" s="102" t="s">
        <v>57</v>
      </c>
      <c r="T235" s="102" t="s">
        <v>1005</v>
      </c>
      <c r="U235" s="102" t="s">
        <v>1759</v>
      </c>
      <c r="V235" s="81" t="str">
        <f t="shared" si="27"/>
        <v>CL/1/CAS/REFLECT2молочный</v>
      </c>
      <c r="W235" s="81" t="str">
        <f t="shared" si="24"/>
        <v>CL/1/CAS/REFLECT2</v>
      </c>
      <c r="X235" s="81" t="str">
        <f t="shared" si="28"/>
        <v>Capslab Reflect</v>
      </c>
      <c r="AC235" s="60">
        <f t="shared" si="29"/>
        <v>88</v>
      </c>
      <c r="AD235" s="49">
        <f t="shared" si="30"/>
        <v>234</v>
      </c>
      <c r="AE235" s="60">
        <f t="shared" si="31"/>
        <v>88234</v>
      </c>
    </row>
    <row r="236" spans="1:31">
      <c r="A236" s="81" t="str">
        <f t="shared" si="25"/>
        <v>CL/1/CAS/REFLECT3grey</v>
      </c>
      <c r="B236" s="81" t="str">
        <f t="shared" si="26"/>
        <v>88-235-08</v>
      </c>
      <c r="C236" s="102" t="s">
        <v>1760</v>
      </c>
      <c r="D236" s="102" t="s">
        <v>1761</v>
      </c>
      <c r="E236" s="102" t="s">
        <v>1001</v>
      </c>
      <c r="F236" s="103">
        <v>0</v>
      </c>
      <c r="G236" s="102" t="s">
        <v>1762</v>
      </c>
      <c r="H236" s="102" t="s">
        <v>194</v>
      </c>
      <c r="I236" s="102" t="s">
        <v>1011</v>
      </c>
      <c r="J236" s="102" t="s">
        <v>356</v>
      </c>
      <c r="K236" s="102" t="s">
        <v>382</v>
      </c>
      <c r="L236" s="102" t="s">
        <v>1758</v>
      </c>
      <c r="M236" s="102" t="s">
        <v>388</v>
      </c>
      <c r="N236" s="102" t="s">
        <v>43</v>
      </c>
      <c r="O236" s="102" t="s">
        <v>386</v>
      </c>
      <c r="P236" s="102" t="s">
        <v>581</v>
      </c>
      <c r="Q236" s="102" t="s">
        <v>1012</v>
      </c>
      <c r="R236" s="102" t="s">
        <v>57</v>
      </c>
      <c r="T236" s="102" t="s">
        <v>1005</v>
      </c>
      <c r="U236" s="102" t="s">
        <v>1759</v>
      </c>
      <c r="V236" s="81" t="str">
        <f t="shared" si="27"/>
        <v>CL/1/CAS/REFLECT3молочный</v>
      </c>
      <c r="W236" s="81" t="str">
        <f t="shared" si="24"/>
        <v>CL/1/CAS/REFLECT3</v>
      </c>
      <c r="X236" s="81" t="str">
        <f t="shared" si="28"/>
        <v>Capslab Reflect</v>
      </c>
      <c r="AC236" s="60">
        <f t="shared" si="29"/>
        <v>88</v>
      </c>
      <c r="AD236" s="49">
        <f t="shared" si="30"/>
        <v>235</v>
      </c>
      <c r="AE236" s="60">
        <f t="shared" si="31"/>
        <v>88235</v>
      </c>
    </row>
    <row r="237" spans="1:31">
      <c r="A237" s="81" t="str">
        <f t="shared" si="25"/>
        <v>CL/DC3/1/CAS/HAR1black</v>
      </c>
      <c r="B237" s="81" t="str">
        <f t="shared" si="26"/>
        <v>88-236-09</v>
      </c>
      <c r="C237" s="102" t="s">
        <v>1763</v>
      </c>
      <c r="D237" s="102" t="s">
        <v>1764</v>
      </c>
      <c r="E237" s="102" t="s">
        <v>1001</v>
      </c>
      <c r="F237" s="103">
        <v>0</v>
      </c>
      <c r="G237" s="102" t="s">
        <v>1765</v>
      </c>
      <c r="H237" s="102" t="s">
        <v>53</v>
      </c>
      <c r="I237" s="102" t="s">
        <v>1011</v>
      </c>
      <c r="J237" s="102" t="s">
        <v>356</v>
      </c>
      <c r="K237" s="102" t="s">
        <v>382</v>
      </c>
      <c r="L237" s="102" t="s">
        <v>1571</v>
      </c>
      <c r="M237" s="102" t="s">
        <v>388</v>
      </c>
      <c r="N237" s="102" t="s">
        <v>43</v>
      </c>
      <c r="O237" s="102" t="s">
        <v>386</v>
      </c>
      <c r="P237" s="102" t="s">
        <v>581</v>
      </c>
      <c r="Q237" s="102" t="s">
        <v>1007</v>
      </c>
      <c r="R237" s="102" t="s">
        <v>53</v>
      </c>
      <c r="T237" s="102" t="s">
        <v>1005</v>
      </c>
      <c r="U237" s="102" t="s">
        <v>1572</v>
      </c>
      <c r="V237" s="81" t="str">
        <f t="shared" si="27"/>
        <v>CL/DC3/1/CAS/HAR1черный</v>
      </c>
      <c r="W237" s="81" t="str">
        <f t="shared" si="24"/>
        <v>CL/DC3/1/CAS/HAR1</v>
      </c>
      <c r="X237" s="81" t="str">
        <f t="shared" si="28"/>
        <v>DC Comics Harley Queen</v>
      </c>
      <c r="AC237" s="60">
        <f t="shared" si="29"/>
        <v>88</v>
      </c>
      <c r="AD237" s="49">
        <f t="shared" si="30"/>
        <v>236</v>
      </c>
      <c r="AE237" s="60">
        <f t="shared" si="31"/>
        <v>88236</v>
      </c>
    </row>
    <row r="238" spans="1:31">
      <c r="A238" s="81" t="str">
        <f t="shared" si="25"/>
        <v>CL/LOO/1/BUG1red</v>
      </c>
      <c r="B238" s="81" t="str">
        <f t="shared" si="26"/>
        <v>88-237-18</v>
      </c>
      <c r="C238" s="102" t="s">
        <v>1766</v>
      </c>
      <c r="D238" s="102" t="s">
        <v>1767</v>
      </c>
      <c r="E238" s="102" t="s">
        <v>1001</v>
      </c>
      <c r="F238" s="103">
        <v>0</v>
      </c>
      <c r="G238" s="102" t="s">
        <v>1768</v>
      </c>
      <c r="H238" s="102" t="s">
        <v>78</v>
      </c>
      <c r="I238" s="102" t="s">
        <v>1011</v>
      </c>
      <c r="J238" s="102" t="s">
        <v>356</v>
      </c>
      <c r="K238" s="102" t="s">
        <v>382</v>
      </c>
      <c r="L238" s="102" t="s">
        <v>1530</v>
      </c>
      <c r="M238" s="102" t="s">
        <v>388</v>
      </c>
      <c r="N238" s="102" t="s">
        <v>43</v>
      </c>
      <c r="O238" s="102" t="s">
        <v>386</v>
      </c>
      <c r="P238" s="102" t="s">
        <v>581</v>
      </c>
      <c r="Q238" s="102" t="s">
        <v>1225</v>
      </c>
      <c r="R238" s="102" t="s">
        <v>78</v>
      </c>
      <c r="T238" s="102" t="s">
        <v>1005</v>
      </c>
      <c r="U238" s="102" t="s">
        <v>1531</v>
      </c>
      <c r="V238" s="81" t="str">
        <f t="shared" si="27"/>
        <v>CL/LOO/1/BUG1красный</v>
      </c>
      <c r="W238" s="81" t="str">
        <f t="shared" si="24"/>
        <v>CL/LOO/1/BUG1</v>
      </c>
      <c r="X238" s="81" t="str">
        <f t="shared" si="28"/>
        <v>Looney Tunes Bugs Bunny</v>
      </c>
      <c r="AC238" s="60">
        <f t="shared" si="29"/>
        <v>88</v>
      </c>
      <c r="AD238" s="49">
        <f t="shared" si="30"/>
        <v>237</v>
      </c>
      <c r="AE238" s="60">
        <f t="shared" si="31"/>
        <v>88237</v>
      </c>
    </row>
    <row r="239" spans="1:31">
      <c r="A239" s="81" t="str">
        <f t="shared" si="25"/>
        <v>CL/LOO/1/BUN1black</v>
      </c>
      <c r="B239" s="81" t="str">
        <f t="shared" si="26"/>
        <v>88-238-09</v>
      </c>
      <c r="C239" s="102" t="s">
        <v>1769</v>
      </c>
      <c r="D239" s="102" t="s">
        <v>1770</v>
      </c>
      <c r="E239" s="102" t="s">
        <v>1001</v>
      </c>
      <c r="F239" s="103">
        <v>0</v>
      </c>
      <c r="G239" s="102" t="s">
        <v>1771</v>
      </c>
      <c r="H239" s="102" t="s">
        <v>53</v>
      </c>
      <c r="I239" s="102" t="s">
        <v>1011</v>
      </c>
      <c r="J239" s="102" t="s">
        <v>356</v>
      </c>
      <c r="K239" s="102" t="s">
        <v>382</v>
      </c>
      <c r="L239" s="102" t="s">
        <v>1530</v>
      </c>
      <c r="M239" s="102" t="s">
        <v>388</v>
      </c>
      <c r="N239" s="102" t="s">
        <v>43</v>
      </c>
      <c r="O239" s="102" t="s">
        <v>386</v>
      </c>
      <c r="P239" s="102" t="s">
        <v>581</v>
      </c>
      <c r="Q239" s="102" t="s">
        <v>1007</v>
      </c>
      <c r="R239" s="102" t="s">
        <v>53</v>
      </c>
      <c r="T239" s="102" t="s">
        <v>1005</v>
      </c>
      <c r="U239" s="102" t="s">
        <v>1531</v>
      </c>
      <c r="V239" s="81" t="str">
        <f t="shared" si="27"/>
        <v>CL/LOO/1/BUN1черный</v>
      </c>
      <c r="W239" s="81" t="str">
        <f t="shared" si="24"/>
        <v>CL/LOO/1/BUN1</v>
      </c>
      <c r="X239" s="81" t="str">
        <f t="shared" si="28"/>
        <v>Looney Tunes Bugs Bunny</v>
      </c>
      <c r="AC239" s="60">
        <f t="shared" si="29"/>
        <v>88</v>
      </c>
      <c r="AD239" s="49">
        <f t="shared" si="30"/>
        <v>238</v>
      </c>
      <c r="AE239" s="60">
        <f t="shared" si="31"/>
        <v>88238</v>
      </c>
    </row>
    <row r="240" spans="1:31">
      <c r="A240" s="81" t="str">
        <f t="shared" si="25"/>
        <v>CL/LOO/1/BUN5navy</v>
      </c>
      <c r="B240" s="81" t="str">
        <f t="shared" si="26"/>
        <v>88-239-16</v>
      </c>
      <c r="C240" s="102" t="s">
        <v>1772</v>
      </c>
      <c r="D240" s="102" t="s">
        <v>1773</v>
      </c>
      <c r="E240" s="102" t="s">
        <v>1001</v>
      </c>
      <c r="F240" s="103">
        <v>0</v>
      </c>
      <c r="G240" s="102" t="s">
        <v>1774</v>
      </c>
      <c r="H240" s="102" t="s">
        <v>55</v>
      </c>
      <c r="I240" s="102" t="s">
        <v>1011</v>
      </c>
      <c r="J240" s="102" t="s">
        <v>356</v>
      </c>
      <c r="K240" s="102" t="s">
        <v>382</v>
      </c>
      <c r="L240" s="102" t="s">
        <v>1530</v>
      </c>
      <c r="M240" s="102" t="s">
        <v>388</v>
      </c>
      <c r="N240" s="102" t="s">
        <v>43</v>
      </c>
      <c r="O240" s="102" t="s">
        <v>386</v>
      </c>
      <c r="P240" s="102" t="s">
        <v>581</v>
      </c>
      <c r="Q240" s="102" t="s">
        <v>1086</v>
      </c>
      <c r="R240" s="102" t="s">
        <v>71</v>
      </c>
      <c r="T240" s="102" t="s">
        <v>1005</v>
      </c>
      <c r="U240" s="102" t="s">
        <v>1531</v>
      </c>
      <c r="V240" s="81" t="str">
        <f t="shared" si="27"/>
        <v>CL/LOO/1/BUN5темно-синий</v>
      </c>
      <c r="W240" s="81" t="str">
        <f t="shared" si="24"/>
        <v>CL/LOO/1/BUN5</v>
      </c>
      <c r="X240" s="81" t="str">
        <f t="shared" si="28"/>
        <v>Looney Tunes Bugs Bunny</v>
      </c>
      <c r="AC240" s="60">
        <f t="shared" si="29"/>
        <v>88</v>
      </c>
      <c r="AD240" s="49">
        <f t="shared" si="30"/>
        <v>239</v>
      </c>
      <c r="AE240" s="60">
        <f t="shared" si="31"/>
        <v>88239</v>
      </c>
    </row>
    <row r="241" spans="1:31">
      <c r="A241" s="81" t="str">
        <f t="shared" si="25"/>
        <v>CL/LOO/1/COY1black</v>
      </c>
      <c r="B241" s="81" t="str">
        <f t="shared" si="26"/>
        <v>88-240-09</v>
      </c>
      <c r="C241" s="102" t="s">
        <v>1775</v>
      </c>
      <c r="D241" s="102" t="s">
        <v>1776</v>
      </c>
      <c r="E241" s="102" t="s">
        <v>1001</v>
      </c>
      <c r="F241" s="103">
        <v>0</v>
      </c>
      <c r="G241" s="102" t="s">
        <v>1777</v>
      </c>
      <c r="H241" s="102" t="s">
        <v>53</v>
      </c>
      <c r="I241" s="102" t="s">
        <v>1011</v>
      </c>
      <c r="J241" s="102" t="s">
        <v>356</v>
      </c>
      <c r="K241" s="102" t="s">
        <v>382</v>
      </c>
      <c r="L241" s="102" t="s">
        <v>1530</v>
      </c>
      <c r="M241" s="102" t="s">
        <v>388</v>
      </c>
      <c r="N241" s="102" t="s">
        <v>43</v>
      </c>
      <c r="O241" s="102" t="s">
        <v>386</v>
      </c>
      <c r="P241" s="102" t="s">
        <v>581</v>
      </c>
      <c r="Q241" s="102" t="s">
        <v>1007</v>
      </c>
      <c r="R241" s="102" t="s">
        <v>53</v>
      </c>
      <c r="T241" s="102" t="s">
        <v>1005</v>
      </c>
      <c r="U241" s="102" t="s">
        <v>1531</v>
      </c>
      <c r="V241" s="81" t="str">
        <f t="shared" si="27"/>
        <v>CL/LOO/1/COY1черный</v>
      </c>
      <c r="W241" s="81" t="str">
        <f t="shared" si="24"/>
        <v>CL/LOO/1/COY1</v>
      </c>
      <c r="X241" s="81" t="str">
        <f t="shared" si="28"/>
        <v>Looney Tunes Wile E. Coyote</v>
      </c>
      <c r="AC241" s="60">
        <f t="shared" si="29"/>
        <v>88</v>
      </c>
      <c r="AD241" s="49">
        <f t="shared" si="30"/>
        <v>240</v>
      </c>
      <c r="AE241" s="60">
        <f t="shared" si="31"/>
        <v>88240</v>
      </c>
    </row>
    <row r="242" spans="1:31">
      <c r="A242" s="81" t="str">
        <f t="shared" si="25"/>
        <v>CL/LOO/1/DAF1black</v>
      </c>
      <c r="B242" s="81" t="str">
        <f t="shared" si="26"/>
        <v>88-241-09</v>
      </c>
      <c r="C242" s="102" t="s">
        <v>1778</v>
      </c>
      <c r="D242" s="102" t="s">
        <v>1779</v>
      </c>
      <c r="E242" s="102" t="s">
        <v>1001</v>
      </c>
      <c r="F242" s="103">
        <v>0</v>
      </c>
      <c r="G242" s="102" t="s">
        <v>1780</v>
      </c>
      <c r="H242" s="102" t="s">
        <v>53</v>
      </c>
      <c r="I242" s="102" t="s">
        <v>1011</v>
      </c>
      <c r="J242" s="102" t="s">
        <v>356</v>
      </c>
      <c r="K242" s="102" t="s">
        <v>382</v>
      </c>
      <c r="L242" s="102" t="s">
        <v>1530</v>
      </c>
      <c r="M242" s="102" t="s">
        <v>388</v>
      </c>
      <c r="N242" s="102" t="s">
        <v>43</v>
      </c>
      <c r="O242" s="102" t="s">
        <v>386</v>
      </c>
      <c r="P242" s="102" t="s">
        <v>581</v>
      </c>
      <c r="Q242" s="102" t="s">
        <v>1007</v>
      </c>
      <c r="R242" s="102" t="s">
        <v>53</v>
      </c>
      <c r="T242" s="102" t="s">
        <v>1005</v>
      </c>
      <c r="U242" s="102" t="s">
        <v>1531</v>
      </c>
      <c r="V242" s="81" t="str">
        <f t="shared" si="27"/>
        <v>CL/LOO/1/DAF1черный</v>
      </c>
      <c r="W242" s="81" t="str">
        <f t="shared" si="24"/>
        <v>CL/LOO/1/DAF1</v>
      </c>
      <c r="X242" s="81" t="str">
        <f t="shared" si="28"/>
        <v>Looney Tunes Daffy Duck</v>
      </c>
      <c r="AC242" s="60">
        <f t="shared" si="29"/>
        <v>88</v>
      </c>
      <c r="AD242" s="49">
        <f t="shared" si="30"/>
        <v>241</v>
      </c>
      <c r="AE242" s="60">
        <f t="shared" si="31"/>
        <v>88241</v>
      </c>
    </row>
    <row r="243" spans="1:31">
      <c r="A243" s="81" t="str">
        <f t="shared" si="25"/>
        <v>CL/LOO/1/DAF2grey</v>
      </c>
      <c r="B243" s="81" t="str">
        <f t="shared" si="26"/>
        <v>88-242-08</v>
      </c>
      <c r="C243" s="102" t="s">
        <v>1781</v>
      </c>
      <c r="D243" s="102" t="s">
        <v>1782</v>
      </c>
      <c r="E243" s="102" t="s">
        <v>1001</v>
      </c>
      <c r="F243" s="103">
        <v>0</v>
      </c>
      <c r="G243" s="102" t="s">
        <v>1783</v>
      </c>
      <c r="H243" s="102" t="s">
        <v>195</v>
      </c>
      <c r="I243" s="102" t="s">
        <v>1011</v>
      </c>
      <c r="J243" s="102" t="s">
        <v>356</v>
      </c>
      <c r="K243" s="102" t="s">
        <v>382</v>
      </c>
      <c r="L243" s="102" t="s">
        <v>1530</v>
      </c>
      <c r="M243" s="102" t="s">
        <v>388</v>
      </c>
      <c r="N243" s="102" t="s">
        <v>43</v>
      </c>
      <c r="O243" s="102" t="s">
        <v>386</v>
      </c>
      <c r="P243" s="102" t="s">
        <v>581</v>
      </c>
      <c r="Q243" s="102" t="s">
        <v>1012</v>
      </c>
      <c r="R243" s="102" t="s">
        <v>195</v>
      </c>
      <c r="T243" s="102" t="s">
        <v>1005</v>
      </c>
      <c r="U243" s="102" t="s">
        <v>1531</v>
      </c>
      <c r="V243" s="81" t="str">
        <f t="shared" si="27"/>
        <v>CL/LOO/1/DAF2оливковый</v>
      </c>
      <c r="W243" s="81" t="str">
        <f t="shared" si="24"/>
        <v>CL/LOO/1/DAF2</v>
      </c>
      <c r="X243" s="81" t="str">
        <f t="shared" si="28"/>
        <v>Looney Tunes Daffy Duck</v>
      </c>
      <c r="AC243" s="60">
        <f t="shared" si="29"/>
        <v>88</v>
      </c>
      <c r="AD243" s="49">
        <f t="shared" si="30"/>
        <v>242</v>
      </c>
      <c r="AE243" s="60">
        <f t="shared" si="31"/>
        <v>88242</v>
      </c>
    </row>
    <row r="244" spans="1:31">
      <c r="A244" s="81" t="str">
        <f t="shared" si="25"/>
        <v>CL/LOO/1/DAF4camou</v>
      </c>
      <c r="B244" s="81" t="str">
        <f t="shared" si="26"/>
        <v>88-243-03</v>
      </c>
      <c r="C244" s="102" t="s">
        <v>1784</v>
      </c>
      <c r="D244" s="102" t="s">
        <v>1785</v>
      </c>
      <c r="E244" s="102" t="s">
        <v>1001</v>
      </c>
      <c r="F244" s="103">
        <v>0</v>
      </c>
      <c r="G244" s="102" t="s">
        <v>1786</v>
      </c>
      <c r="H244" s="102" t="s">
        <v>195</v>
      </c>
      <c r="I244" s="102" t="s">
        <v>1011</v>
      </c>
      <c r="J244" s="102" t="s">
        <v>356</v>
      </c>
      <c r="K244" s="102" t="s">
        <v>382</v>
      </c>
      <c r="L244" s="102" t="s">
        <v>1530</v>
      </c>
      <c r="M244" s="102" t="s">
        <v>388</v>
      </c>
      <c r="N244" s="102" t="s">
        <v>43</v>
      </c>
      <c r="O244" s="102" t="s">
        <v>386</v>
      </c>
      <c r="P244" s="102" t="s">
        <v>581</v>
      </c>
      <c r="Q244" s="102" t="s">
        <v>1787</v>
      </c>
      <c r="R244" s="102" t="s">
        <v>195</v>
      </c>
      <c r="T244" s="102" t="s">
        <v>1005</v>
      </c>
      <c r="U244" s="102" t="s">
        <v>1531</v>
      </c>
      <c r="V244" s="81" t="str">
        <f t="shared" si="27"/>
        <v>CL/LOO/1/DAF4оливковый</v>
      </c>
      <c r="W244" s="81" t="str">
        <f t="shared" si="24"/>
        <v>CL/LOO/1/DAF4</v>
      </c>
      <c r="X244" s="81" t="str">
        <f t="shared" si="28"/>
        <v>Looney Tunes Daffy Duck</v>
      </c>
      <c r="AC244" s="60">
        <f t="shared" si="29"/>
        <v>88</v>
      </c>
      <c r="AD244" s="49">
        <f t="shared" si="30"/>
        <v>243</v>
      </c>
      <c r="AE244" s="60">
        <f t="shared" si="31"/>
        <v>88243</v>
      </c>
    </row>
    <row r="245" spans="1:31">
      <c r="A245" s="81" t="str">
        <f t="shared" si="25"/>
        <v>CL/LOO/1/ROA1navy</v>
      </c>
      <c r="B245" s="81" t="str">
        <f t="shared" si="26"/>
        <v>88-244-06</v>
      </c>
      <c r="C245" s="102" t="s">
        <v>1788</v>
      </c>
      <c r="D245" s="102" t="s">
        <v>1789</v>
      </c>
      <c r="E245" s="102" t="s">
        <v>1001</v>
      </c>
      <c r="F245" s="103">
        <v>0</v>
      </c>
      <c r="G245" s="102" t="s">
        <v>1790</v>
      </c>
      <c r="H245" s="102" t="s">
        <v>309</v>
      </c>
      <c r="I245" s="102" t="s">
        <v>1011</v>
      </c>
      <c r="J245" s="102" t="s">
        <v>356</v>
      </c>
      <c r="K245" s="102" t="s">
        <v>382</v>
      </c>
      <c r="L245" s="102" t="s">
        <v>1530</v>
      </c>
      <c r="M245" s="102" t="s">
        <v>388</v>
      </c>
      <c r="N245" s="102" t="s">
        <v>43</v>
      </c>
      <c r="O245" s="102" t="s">
        <v>386</v>
      </c>
      <c r="P245" s="102" t="s">
        <v>581</v>
      </c>
      <c r="Q245" s="102" t="s">
        <v>1086</v>
      </c>
      <c r="R245" s="102" t="s">
        <v>71</v>
      </c>
      <c r="T245" s="102" t="s">
        <v>1005</v>
      </c>
      <c r="U245" s="102" t="s">
        <v>1531</v>
      </c>
      <c r="V245" s="81" t="str">
        <f t="shared" si="27"/>
        <v>CL/LOO/1/ROA1черный / синий</v>
      </c>
      <c r="W245" s="81" t="str">
        <f t="shared" si="24"/>
        <v>CL/LOO/1/ROA1</v>
      </c>
      <c r="X245" s="81" t="str">
        <f t="shared" si="28"/>
        <v>Looney Tunes Road Runner</v>
      </c>
      <c r="AC245" s="60">
        <f t="shared" si="29"/>
        <v>88</v>
      </c>
      <c r="AD245" s="49">
        <f t="shared" si="30"/>
        <v>244</v>
      </c>
      <c r="AE245" s="60">
        <f t="shared" si="31"/>
        <v>88244</v>
      </c>
    </row>
    <row r="246" spans="1:31">
      <c r="A246" s="81" t="str">
        <f t="shared" si="25"/>
        <v>CL/LOO/1/ROA2brown</v>
      </c>
      <c r="B246" s="81" t="str">
        <f t="shared" si="26"/>
        <v>88-245-14</v>
      </c>
      <c r="C246" s="102" t="s">
        <v>1791</v>
      </c>
      <c r="D246" s="102" t="s">
        <v>1792</v>
      </c>
      <c r="E246" s="102" t="s">
        <v>1001</v>
      </c>
      <c r="F246" s="103">
        <v>0</v>
      </c>
      <c r="G246" s="102" t="s">
        <v>1793</v>
      </c>
      <c r="H246" s="102" t="s">
        <v>86</v>
      </c>
      <c r="I246" s="102" t="s">
        <v>1011</v>
      </c>
      <c r="J246" s="102" t="s">
        <v>356</v>
      </c>
      <c r="K246" s="102" t="s">
        <v>382</v>
      </c>
      <c r="L246" s="102" t="s">
        <v>1530</v>
      </c>
      <c r="M246" s="102" t="s">
        <v>388</v>
      </c>
      <c r="N246" s="102" t="s">
        <v>43</v>
      </c>
      <c r="O246" s="102" t="s">
        <v>386</v>
      </c>
      <c r="P246" s="102" t="s">
        <v>581</v>
      </c>
      <c r="Q246" s="102" t="s">
        <v>1390</v>
      </c>
      <c r="R246" s="102" t="s">
        <v>86</v>
      </c>
      <c r="T246" s="102" t="s">
        <v>1005</v>
      </c>
      <c r="U246" s="102" t="s">
        <v>1531</v>
      </c>
      <c r="V246" s="81" t="str">
        <f t="shared" si="27"/>
        <v>CL/LOO/1/ROA2коричневый</v>
      </c>
      <c r="W246" s="81" t="str">
        <f t="shared" si="24"/>
        <v>CL/LOO/1/ROA2</v>
      </c>
      <c r="X246" s="81" t="str">
        <f t="shared" si="28"/>
        <v>Looney Tunes Road Runner</v>
      </c>
      <c r="AC246" s="60">
        <f t="shared" si="29"/>
        <v>88</v>
      </c>
      <c r="AD246" s="49">
        <f t="shared" si="30"/>
        <v>245</v>
      </c>
      <c r="AE246" s="60">
        <f t="shared" si="31"/>
        <v>88245</v>
      </c>
    </row>
    <row r="247" spans="1:31">
      <c r="A247" s="81" t="str">
        <f t="shared" si="25"/>
        <v>CL/LOO/1/TAZ1black</v>
      </c>
      <c r="B247" s="81" t="str">
        <f t="shared" si="26"/>
        <v>88-246-09</v>
      </c>
      <c r="C247" s="102" t="s">
        <v>1794</v>
      </c>
      <c r="D247" s="102" t="s">
        <v>1795</v>
      </c>
      <c r="E247" s="102" t="s">
        <v>1001</v>
      </c>
      <c r="F247" s="103">
        <v>0</v>
      </c>
      <c r="G247" s="102" t="s">
        <v>1796</v>
      </c>
      <c r="H247" s="102" t="s">
        <v>53</v>
      </c>
      <c r="I247" s="102" t="s">
        <v>1011</v>
      </c>
      <c r="J247" s="102" t="s">
        <v>356</v>
      </c>
      <c r="K247" s="102" t="s">
        <v>382</v>
      </c>
      <c r="L247" s="102" t="s">
        <v>1530</v>
      </c>
      <c r="M247" s="102" t="s">
        <v>388</v>
      </c>
      <c r="N247" s="102" t="s">
        <v>43</v>
      </c>
      <c r="O247" s="102" t="s">
        <v>386</v>
      </c>
      <c r="P247" s="102" t="s">
        <v>581</v>
      </c>
      <c r="Q247" s="102" t="s">
        <v>1007</v>
      </c>
      <c r="R247" s="102" t="s">
        <v>53</v>
      </c>
      <c r="T247" s="102" t="s">
        <v>1005</v>
      </c>
      <c r="U247" s="102" t="s">
        <v>1531</v>
      </c>
      <c r="V247" s="81" t="str">
        <f t="shared" si="27"/>
        <v>CL/LOO/1/TAZ1черный</v>
      </c>
      <c r="W247" s="81" t="str">
        <f t="shared" si="24"/>
        <v>CL/LOO/1/TAZ1</v>
      </c>
      <c r="X247" s="81" t="str">
        <f t="shared" si="28"/>
        <v>Looney Tunes Taz</v>
      </c>
      <c r="AC247" s="60">
        <f t="shared" si="29"/>
        <v>88</v>
      </c>
      <c r="AD247" s="49">
        <f t="shared" si="30"/>
        <v>246</v>
      </c>
      <c r="AE247" s="60">
        <f t="shared" si="31"/>
        <v>88246</v>
      </c>
    </row>
    <row r="248" spans="1:31">
      <c r="A248" s="81" t="str">
        <f t="shared" si="25"/>
        <v>CL/LOO/1/TAZ2brown</v>
      </c>
      <c r="B248" s="81" t="str">
        <f t="shared" si="26"/>
        <v>88-247-14</v>
      </c>
      <c r="C248" s="102" t="s">
        <v>1797</v>
      </c>
      <c r="D248" s="102" t="s">
        <v>1798</v>
      </c>
      <c r="E248" s="102" t="s">
        <v>1001</v>
      </c>
      <c r="F248" s="103">
        <v>0</v>
      </c>
      <c r="G248" s="102" t="s">
        <v>1799</v>
      </c>
      <c r="H248" s="102" t="s">
        <v>86</v>
      </c>
      <c r="I248" s="102" t="s">
        <v>1011</v>
      </c>
      <c r="J248" s="102" t="s">
        <v>356</v>
      </c>
      <c r="K248" s="102" t="s">
        <v>382</v>
      </c>
      <c r="L248" s="102" t="s">
        <v>1530</v>
      </c>
      <c r="M248" s="102" t="s">
        <v>388</v>
      </c>
      <c r="N248" s="102" t="s">
        <v>43</v>
      </c>
      <c r="O248" s="102" t="s">
        <v>386</v>
      </c>
      <c r="P248" s="102" t="s">
        <v>581</v>
      </c>
      <c r="Q248" s="102" t="s">
        <v>1390</v>
      </c>
      <c r="R248" s="102" t="s">
        <v>86</v>
      </c>
      <c r="T248" s="102" t="s">
        <v>1005</v>
      </c>
      <c r="U248" s="102" t="s">
        <v>1531</v>
      </c>
      <c r="V248" s="81" t="str">
        <f t="shared" si="27"/>
        <v>CL/LOO/1/TAZ2коричневый</v>
      </c>
      <c r="W248" s="81" t="str">
        <f t="shared" si="24"/>
        <v>CL/LOO/1/TAZ2</v>
      </c>
      <c r="X248" s="81" t="str">
        <f t="shared" si="28"/>
        <v xml:space="preserve"> Looney Tunes Taz</v>
      </c>
      <c r="AC248" s="60">
        <f t="shared" si="29"/>
        <v>88</v>
      </c>
      <c r="AD248" s="49">
        <f t="shared" si="30"/>
        <v>247</v>
      </c>
      <c r="AE248" s="60">
        <f t="shared" si="31"/>
        <v>88247</v>
      </c>
    </row>
    <row r="249" spans="1:31">
      <c r="A249" s="81" t="str">
        <f t="shared" si="25"/>
        <v>CL/LOO2/1/MIN1black</v>
      </c>
      <c r="B249" s="81" t="str">
        <f t="shared" si="26"/>
        <v>88-248-09</v>
      </c>
      <c r="C249" s="102" t="s">
        <v>1800</v>
      </c>
      <c r="D249" s="102" t="s">
        <v>1801</v>
      </c>
      <c r="E249" s="102" t="s">
        <v>1001</v>
      </c>
      <c r="F249" s="103">
        <v>0</v>
      </c>
      <c r="G249" s="102" t="s">
        <v>1802</v>
      </c>
      <c r="H249" s="102" t="s">
        <v>53</v>
      </c>
      <c r="I249" s="102" t="s">
        <v>1803</v>
      </c>
      <c r="J249" s="102" t="s">
        <v>356</v>
      </c>
      <c r="K249" s="102" t="s">
        <v>382</v>
      </c>
      <c r="L249" s="102" t="s">
        <v>1530</v>
      </c>
      <c r="M249" s="102" t="s">
        <v>388</v>
      </c>
      <c r="O249" s="102" t="s">
        <v>386</v>
      </c>
      <c r="P249" s="102" t="s">
        <v>581</v>
      </c>
      <c r="Q249" s="102" t="s">
        <v>1007</v>
      </c>
      <c r="R249" s="102" t="s">
        <v>53</v>
      </c>
      <c r="T249" s="102" t="s">
        <v>1005</v>
      </c>
      <c r="U249" s="102" t="s">
        <v>1531</v>
      </c>
      <c r="V249" s="81" t="str">
        <f t="shared" si="27"/>
        <v>CL/LOO2/1/MIN1черный</v>
      </c>
      <c r="W249" s="81" t="str">
        <f t="shared" si="24"/>
        <v>CL/LOO2/1/MIN1</v>
      </c>
      <c r="X249" s="81" t="str">
        <f t="shared" si="28"/>
        <v>Looney Tunes Sylvester</v>
      </c>
      <c r="AC249" s="60">
        <f t="shared" si="29"/>
        <v>88</v>
      </c>
      <c r="AD249" s="49">
        <f t="shared" si="30"/>
        <v>248</v>
      </c>
      <c r="AE249" s="60">
        <f t="shared" si="31"/>
        <v>88248</v>
      </c>
    </row>
    <row r="250" spans="1:31">
      <c r="A250" s="81" t="str">
        <f t="shared" si="25"/>
        <v>CL/LOO2/1/SPE1brown</v>
      </c>
      <c r="B250" s="81" t="str">
        <f t="shared" si="26"/>
        <v>88-249-14</v>
      </c>
      <c r="C250" s="102" t="s">
        <v>1804</v>
      </c>
      <c r="D250" s="102" t="s">
        <v>1805</v>
      </c>
      <c r="E250" s="102" t="s">
        <v>1001</v>
      </c>
      <c r="F250" s="103">
        <v>0</v>
      </c>
      <c r="G250" s="102" t="s">
        <v>1806</v>
      </c>
      <c r="H250" s="102" t="s">
        <v>86</v>
      </c>
      <c r="I250" s="102" t="s">
        <v>1011</v>
      </c>
      <c r="J250" s="102" t="s">
        <v>356</v>
      </c>
      <c r="K250" s="102" t="s">
        <v>382</v>
      </c>
      <c r="L250" s="102" t="s">
        <v>1530</v>
      </c>
      <c r="M250" s="102" t="s">
        <v>388</v>
      </c>
      <c r="N250" s="102" t="s">
        <v>43</v>
      </c>
      <c r="O250" s="102" t="s">
        <v>386</v>
      </c>
      <c r="P250" s="102" t="s">
        <v>581</v>
      </c>
      <c r="Q250" s="102" t="s">
        <v>1390</v>
      </c>
      <c r="R250" s="102" t="s">
        <v>86</v>
      </c>
      <c r="T250" s="102" t="s">
        <v>1005</v>
      </c>
      <c r="U250" s="102" t="s">
        <v>1531</v>
      </c>
      <c r="V250" s="81" t="str">
        <f t="shared" si="27"/>
        <v>CL/LOO2/1/SPE1коричневый</v>
      </c>
      <c r="W250" s="81" t="str">
        <f t="shared" si="24"/>
        <v>CL/LOO2/1/SPE1</v>
      </c>
      <c r="X250" s="81" t="str">
        <f t="shared" si="28"/>
        <v>Looney Tunes Speedy Gonzales</v>
      </c>
      <c r="AC250" s="60">
        <f t="shared" si="29"/>
        <v>88</v>
      </c>
      <c r="AD250" s="49">
        <f t="shared" si="30"/>
        <v>249</v>
      </c>
      <c r="AE250" s="60">
        <f t="shared" si="31"/>
        <v>88249</v>
      </c>
    </row>
    <row r="251" spans="1:31">
      <c r="A251" s="81" t="str">
        <f t="shared" si="25"/>
        <v>CL/LOO3/1/ALL2grey</v>
      </c>
      <c r="B251" s="81" t="str">
        <f t="shared" si="26"/>
        <v>88-250-08</v>
      </c>
      <c r="C251" s="102" t="s">
        <v>1807</v>
      </c>
      <c r="D251" s="102" t="s">
        <v>1808</v>
      </c>
      <c r="E251" s="102" t="s">
        <v>1001</v>
      </c>
      <c r="F251" s="103">
        <v>0</v>
      </c>
      <c r="G251" s="102" t="s">
        <v>1809</v>
      </c>
      <c r="H251" s="102" t="s">
        <v>83</v>
      </c>
      <c r="I251" s="102" t="s">
        <v>1011</v>
      </c>
      <c r="J251" s="102" t="s">
        <v>356</v>
      </c>
      <c r="K251" s="102" t="s">
        <v>382</v>
      </c>
      <c r="L251" s="102" t="s">
        <v>1530</v>
      </c>
      <c r="M251" s="102" t="s">
        <v>388</v>
      </c>
      <c r="N251" s="102" t="s">
        <v>43</v>
      </c>
      <c r="O251" s="102" t="s">
        <v>386</v>
      </c>
      <c r="P251" s="102" t="s">
        <v>581</v>
      </c>
      <c r="Q251" s="102" t="s">
        <v>1012</v>
      </c>
      <c r="R251" s="102" t="s">
        <v>83</v>
      </c>
      <c r="T251" s="102" t="s">
        <v>1005</v>
      </c>
      <c r="U251" s="102" t="s">
        <v>1531</v>
      </c>
      <c r="V251" s="81" t="str">
        <f t="shared" si="27"/>
        <v>CL/LOO3/1/ALL2серый</v>
      </c>
      <c r="W251" s="81" t="str">
        <f t="shared" si="24"/>
        <v>CL/LOO3/1/ALL2</v>
      </c>
      <c r="X251" s="81" t="str">
        <f t="shared" si="28"/>
        <v>Looney Tunes Merrie Melodies</v>
      </c>
      <c r="AC251" s="60">
        <f t="shared" si="29"/>
        <v>88</v>
      </c>
      <c r="AD251" s="49">
        <f t="shared" si="30"/>
        <v>250</v>
      </c>
      <c r="AE251" s="60">
        <f t="shared" si="31"/>
        <v>88250</v>
      </c>
    </row>
    <row r="252" spans="1:31">
      <c r="A252" s="81" t="str">
        <f t="shared" si="25"/>
        <v>CL/LOO3/1/RIN1grey</v>
      </c>
      <c r="B252" s="81" t="str">
        <f t="shared" si="26"/>
        <v>88-251-08</v>
      </c>
      <c r="C252" s="102" t="s">
        <v>1810</v>
      </c>
      <c r="D252" s="102" t="s">
        <v>1811</v>
      </c>
      <c r="E252" s="102" t="s">
        <v>1001</v>
      </c>
      <c r="F252" s="103">
        <v>0</v>
      </c>
      <c r="G252" s="102" t="s">
        <v>1812</v>
      </c>
      <c r="H252" s="102" t="s">
        <v>83</v>
      </c>
      <c r="I252" s="102" t="s">
        <v>1011</v>
      </c>
      <c r="J252" s="102" t="s">
        <v>356</v>
      </c>
      <c r="K252" s="102" t="s">
        <v>382</v>
      </c>
      <c r="L252" s="102" t="s">
        <v>1530</v>
      </c>
      <c r="M252" s="102" t="s">
        <v>388</v>
      </c>
      <c r="N252" s="102" t="s">
        <v>43</v>
      </c>
      <c r="O252" s="102" t="s">
        <v>386</v>
      </c>
      <c r="P252" s="102" t="s">
        <v>581</v>
      </c>
      <c r="Q252" s="102" t="s">
        <v>1012</v>
      </c>
      <c r="R252" s="102" t="s">
        <v>83</v>
      </c>
      <c r="T252" s="102" t="s">
        <v>1005</v>
      </c>
      <c r="U252" s="102" t="s">
        <v>1531</v>
      </c>
      <c r="V252" s="81" t="str">
        <f t="shared" si="27"/>
        <v>CL/LOO3/1/RIN1серый</v>
      </c>
      <c r="W252" s="81" t="str">
        <f t="shared" si="24"/>
        <v>CL/LOO3/1/RIN1</v>
      </c>
      <c r="X252" s="81" t="str">
        <f t="shared" si="28"/>
        <v>Looney Tunes Bugs Bunny</v>
      </c>
      <c r="AC252" s="60">
        <f t="shared" si="29"/>
        <v>88</v>
      </c>
      <c r="AD252" s="49">
        <f t="shared" si="30"/>
        <v>251</v>
      </c>
      <c r="AE252" s="60">
        <f t="shared" si="31"/>
        <v>88251</v>
      </c>
    </row>
    <row r="253" spans="1:31">
      <c r="A253" s="81" t="str">
        <f t="shared" si="25"/>
        <v>CL/LOO4/1/BUG1white</v>
      </c>
      <c r="B253" s="81" t="str">
        <f t="shared" si="26"/>
        <v>88-252-08</v>
      </c>
      <c r="C253" s="102" t="s">
        <v>1813</v>
      </c>
      <c r="D253" s="102" t="s">
        <v>1814</v>
      </c>
      <c r="E253" s="102" t="s">
        <v>1001</v>
      </c>
      <c r="F253" s="103">
        <v>0</v>
      </c>
      <c r="G253" s="102" t="s">
        <v>1815</v>
      </c>
      <c r="H253" s="102" t="s">
        <v>83</v>
      </c>
      <c r="I253" s="102" t="s">
        <v>1011</v>
      </c>
      <c r="J253" s="102" t="s">
        <v>356</v>
      </c>
      <c r="K253" s="102" t="s">
        <v>382</v>
      </c>
      <c r="L253" s="102" t="s">
        <v>1530</v>
      </c>
      <c r="M253" s="102" t="s">
        <v>388</v>
      </c>
      <c r="N253" s="102" t="s">
        <v>43</v>
      </c>
      <c r="O253" s="102" t="s">
        <v>386</v>
      </c>
      <c r="P253" s="102" t="s">
        <v>581</v>
      </c>
      <c r="Q253" s="102" t="s">
        <v>998</v>
      </c>
      <c r="R253" s="102" t="s">
        <v>83</v>
      </c>
      <c r="T253" s="102" t="s">
        <v>1005</v>
      </c>
      <c r="U253" s="102" t="s">
        <v>1531</v>
      </c>
      <c r="V253" s="81" t="str">
        <f t="shared" si="27"/>
        <v>CL/LOO4/1/BUG1серый</v>
      </c>
      <c r="W253" s="81" t="str">
        <f t="shared" si="24"/>
        <v>CL/LOO4/1/BUG1</v>
      </c>
      <c r="X253" s="81" t="str">
        <f t="shared" si="28"/>
        <v>Looney Tunes Bugs Bunny</v>
      </c>
      <c r="AC253" s="60">
        <f t="shared" si="29"/>
        <v>88</v>
      </c>
      <c r="AD253" s="49">
        <f t="shared" si="30"/>
        <v>252</v>
      </c>
      <c r="AE253" s="60">
        <f t="shared" si="31"/>
        <v>88252</v>
      </c>
    </row>
    <row r="254" spans="1:31">
      <c r="A254" s="81" t="str">
        <f t="shared" si="25"/>
        <v>CL/NS/1/FIR1olive</v>
      </c>
      <c r="B254" s="81" t="str">
        <f t="shared" si="26"/>
        <v>88-253-03</v>
      </c>
      <c r="C254" s="102" t="s">
        <v>1816</v>
      </c>
      <c r="D254" s="102" t="s">
        <v>1817</v>
      </c>
      <c r="E254" s="102" t="s">
        <v>1001</v>
      </c>
      <c r="F254" s="103">
        <v>0</v>
      </c>
      <c r="G254" s="102" t="s">
        <v>1818</v>
      </c>
      <c r="H254" s="102" t="s">
        <v>195</v>
      </c>
      <c r="I254" s="102" t="s">
        <v>1011</v>
      </c>
      <c r="J254" s="102" t="s">
        <v>356</v>
      </c>
      <c r="K254" s="102" t="s">
        <v>382</v>
      </c>
      <c r="L254" s="102" t="s">
        <v>1753</v>
      </c>
      <c r="M254" s="102" t="s">
        <v>388</v>
      </c>
      <c r="N254" s="102" t="s">
        <v>43</v>
      </c>
      <c r="O254" s="102" t="s">
        <v>386</v>
      </c>
      <c r="P254" s="102" t="s">
        <v>581</v>
      </c>
      <c r="Q254" s="102" t="s">
        <v>1819</v>
      </c>
      <c r="R254" s="102" t="s">
        <v>195</v>
      </c>
      <c r="T254" s="102" t="s">
        <v>1005</v>
      </c>
      <c r="U254" s="102" t="s">
        <v>1754</v>
      </c>
      <c r="V254" s="81" t="str">
        <f t="shared" si="27"/>
        <v>CL/NS/1/FIR1оливковый</v>
      </c>
      <c r="W254" s="81" t="str">
        <f t="shared" si="24"/>
        <v>CL/NS/1/FIR1</v>
      </c>
      <c r="X254" s="81" t="str">
        <f t="shared" si="28"/>
        <v>Naruto Sasuke</v>
      </c>
      <c r="AC254" s="60">
        <f t="shared" si="29"/>
        <v>88</v>
      </c>
      <c r="AD254" s="49">
        <f t="shared" si="30"/>
        <v>253</v>
      </c>
      <c r="AE254" s="60">
        <f t="shared" si="31"/>
        <v>88253</v>
      </c>
    </row>
    <row r="255" spans="1:31">
      <c r="A255" s="81" t="str">
        <f t="shared" si="25"/>
        <v>CL/NS/1/FIR2black</v>
      </c>
      <c r="B255" s="81" t="str">
        <f t="shared" si="26"/>
        <v>88-254-09</v>
      </c>
      <c r="C255" s="102" t="s">
        <v>1820</v>
      </c>
      <c r="D255" s="102" t="s">
        <v>1821</v>
      </c>
      <c r="E255" s="102" t="s">
        <v>1001</v>
      </c>
      <c r="F255" s="103">
        <v>0</v>
      </c>
      <c r="G255" s="102" t="s">
        <v>1822</v>
      </c>
      <c r="H255" s="102" t="s">
        <v>53</v>
      </c>
      <c r="I255" s="102" t="s">
        <v>1011</v>
      </c>
      <c r="J255" s="102" t="s">
        <v>356</v>
      </c>
      <c r="K255" s="102" t="s">
        <v>382</v>
      </c>
      <c r="L255" s="102" t="s">
        <v>1753</v>
      </c>
      <c r="M255" s="102" t="s">
        <v>388</v>
      </c>
      <c r="N255" s="102" t="s">
        <v>43</v>
      </c>
      <c r="O255" s="102" t="s">
        <v>386</v>
      </c>
      <c r="P255" s="102" t="s">
        <v>581</v>
      </c>
      <c r="Q255" s="102" t="s">
        <v>1007</v>
      </c>
      <c r="R255" s="102" t="s">
        <v>53</v>
      </c>
      <c r="T255" s="102" t="s">
        <v>1005</v>
      </c>
      <c r="U255" s="102" t="s">
        <v>1754</v>
      </c>
      <c r="V255" s="81" t="str">
        <f t="shared" si="27"/>
        <v>CL/NS/1/FIR2черный</v>
      </c>
      <c r="W255" s="81" t="str">
        <f t="shared" si="24"/>
        <v>CL/NS/1/FIR2</v>
      </c>
      <c r="X255" s="81" t="str">
        <f t="shared" si="28"/>
        <v>Naruto Sasuke</v>
      </c>
      <c r="AC255" s="60">
        <f t="shared" si="29"/>
        <v>88</v>
      </c>
      <c r="AD255" s="49">
        <f t="shared" si="30"/>
        <v>254</v>
      </c>
      <c r="AE255" s="60">
        <f t="shared" si="31"/>
        <v>88254</v>
      </c>
    </row>
    <row r="256" spans="1:31">
      <c r="A256" s="81" t="str">
        <f t="shared" si="25"/>
        <v>CL/NS/1/KAK1olive</v>
      </c>
      <c r="B256" s="81" t="str">
        <f t="shared" si="26"/>
        <v>88-255-03</v>
      </c>
      <c r="C256" s="102" t="s">
        <v>1823</v>
      </c>
      <c r="D256" s="102" t="s">
        <v>1824</v>
      </c>
      <c r="E256" s="102" t="s">
        <v>1001</v>
      </c>
      <c r="F256" s="103">
        <v>0</v>
      </c>
      <c r="G256" s="102" t="s">
        <v>1825</v>
      </c>
      <c r="H256" s="102" t="s">
        <v>195</v>
      </c>
      <c r="I256" s="102" t="s">
        <v>1011</v>
      </c>
      <c r="J256" s="102" t="s">
        <v>356</v>
      </c>
      <c r="K256" s="102" t="s">
        <v>382</v>
      </c>
      <c r="L256" s="102" t="s">
        <v>1753</v>
      </c>
      <c r="M256" s="102" t="s">
        <v>388</v>
      </c>
      <c r="N256" s="102" t="s">
        <v>43</v>
      </c>
      <c r="O256" s="102" t="s">
        <v>386</v>
      </c>
      <c r="P256" s="102" t="s">
        <v>581</v>
      </c>
      <c r="Q256" s="102" t="s">
        <v>1819</v>
      </c>
      <c r="R256" s="102" t="s">
        <v>195</v>
      </c>
      <c r="T256" s="102" t="s">
        <v>1005</v>
      </c>
      <c r="U256" s="102" t="s">
        <v>1754</v>
      </c>
      <c r="V256" s="81" t="str">
        <f t="shared" si="27"/>
        <v>CL/NS/1/KAK1оливковый</v>
      </c>
      <c r="W256" s="81" t="str">
        <f t="shared" si="24"/>
        <v>CL/NS/1/KAK1</v>
      </c>
      <c r="X256" s="81" t="str">
        <f t="shared" si="28"/>
        <v>Naruto Kakashi</v>
      </c>
      <c r="AC256" s="60">
        <f t="shared" si="29"/>
        <v>88</v>
      </c>
      <c r="AD256" s="49">
        <f t="shared" si="30"/>
        <v>255</v>
      </c>
      <c r="AE256" s="60">
        <f t="shared" si="31"/>
        <v>88255</v>
      </c>
    </row>
    <row r="257" spans="1:31">
      <c r="A257" s="81" t="str">
        <f t="shared" si="25"/>
        <v>CL/NS/1/NAR1navy</v>
      </c>
      <c r="B257" s="81" t="str">
        <f t="shared" si="26"/>
        <v>88-256-06</v>
      </c>
      <c r="C257" s="102" t="s">
        <v>1826</v>
      </c>
      <c r="D257" s="102" t="s">
        <v>1827</v>
      </c>
      <c r="E257" s="102" t="s">
        <v>1001</v>
      </c>
      <c r="F257" s="103">
        <v>0</v>
      </c>
      <c r="G257" s="102" t="s">
        <v>1828</v>
      </c>
      <c r="H257" s="102" t="s">
        <v>71</v>
      </c>
      <c r="I257" s="102" t="s">
        <v>1011</v>
      </c>
      <c r="J257" s="102" t="s">
        <v>356</v>
      </c>
      <c r="K257" s="102" t="s">
        <v>382</v>
      </c>
      <c r="L257" s="102" t="s">
        <v>1753</v>
      </c>
      <c r="M257" s="102" t="s">
        <v>388</v>
      </c>
      <c r="N257" s="102" t="s">
        <v>43</v>
      </c>
      <c r="O257" s="102" t="s">
        <v>386</v>
      </c>
      <c r="P257" s="102" t="s">
        <v>581</v>
      </c>
      <c r="Q257" s="102" t="s">
        <v>1086</v>
      </c>
      <c r="R257" s="102" t="s">
        <v>71</v>
      </c>
      <c r="T257" s="102" t="s">
        <v>1005</v>
      </c>
      <c r="U257" s="102" t="s">
        <v>1754</v>
      </c>
      <c r="V257" s="81" t="str">
        <f t="shared" si="27"/>
        <v>CL/NS/1/NAR1синий</v>
      </c>
      <c r="W257" s="81" t="str">
        <f t="shared" si="24"/>
        <v>CL/NS/1/NAR1</v>
      </c>
      <c r="X257" s="81" t="str">
        <f t="shared" si="28"/>
        <v>Naruto Naruto</v>
      </c>
      <c r="AC257" s="60">
        <f t="shared" si="29"/>
        <v>88</v>
      </c>
      <c r="AD257" s="49">
        <f t="shared" si="30"/>
        <v>256</v>
      </c>
      <c r="AE257" s="60">
        <f t="shared" si="31"/>
        <v>88256</v>
      </c>
    </row>
    <row r="258" spans="1:31">
      <c r="A258" s="81" t="str">
        <f t="shared" si="25"/>
        <v>CL/NS/1/RAS2navy</v>
      </c>
      <c r="B258" s="81" t="str">
        <f t="shared" si="26"/>
        <v>88-257-06</v>
      </c>
      <c r="C258" s="102" t="s">
        <v>1829</v>
      </c>
      <c r="D258" s="102" t="s">
        <v>1830</v>
      </c>
      <c r="E258" s="102" t="s">
        <v>1001</v>
      </c>
      <c r="F258" s="103">
        <v>0</v>
      </c>
      <c r="G258" s="102" t="s">
        <v>1831</v>
      </c>
      <c r="H258" s="102" t="s">
        <v>71</v>
      </c>
      <c r="I258" s="102" t="s">
        <v>1011</v>
      </c>
      <c r="J258" s="102" t="s">
        <v>356</v>
      </c>
      <c r="K258" s="102" t="s">
        <v>382</v>
      </c>
      <c r="L258" s="102" t="s">
        <v>1753</v>
      </c>
      <c r="M258" s="102" t="s">
        <v>388</v>
      </c>
      <c r="N258" s="102" t="s">
        <v>43</v>
      </c>
      <c r="O258" s="102" t="s">
        <v>386</v>
      </c>
      <c r="P258" s="102" t="s">
        <v>581</v>
      </c>
      <c r="Q258" s="102" t="s">
        <v>1086</v>
      </c>
      <c r="R258" s="102" t="s">
        <v>71</v>
      </c>
      <c r="T258" s="102" t="s">
        <v>1005</v>
      </c>
      <c r="U258" s="102" t="s">
        <v>1754</v>
      </c>
      <c r="V258" s="81" t="str">
        <f t="shared" si="27"/>
        <v>CL/NS/1/RAS2синий</v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CL/NS/1/RAS2</v>
      </c>
      <c r="X258" s="81" t="str">
        <f t="shared" si="28"/>
        <v>Naruto Naruto</v>
      </c>
      <c r="AC258" s="60">
        <f t="shared" si="29"/>
        <v>88</v>
      </c>
      <c r="AD258" s="49">
        <f t="shared" si="30"/>
        <v>257</v>
      </c>
      <c r="AE258" s="60">
        <f t="shared" si="31"/>
        <v>88257</v>
      </c>
    </row>
    <row r="259" spans="1:31">
      <c r="A259" s="81" t="str">
        <f t="shared" ref="A259:A322" si="33">IF(G259&amp;Q259&lt;&gt;"",W259&amp;Q259,"")</f>
        <v>CL/REM/1/MRM1olive</v>
      </c>
      <c r="B259" s="81" t="str">
        <f t="shared" ref="B259:B322" si="34">IF(C259&lt;&gt;"",LEFT(C259,9),"")</f>
        <v>88-258-03</v>
      </c>
      <c r="C259" s="102" t="s">
        <v>1832</v>
      </c>
      <c r="D259" s="102" t="s">
        <v>1833</v>
      </c>
      <c r="E259" s="102" t="s">
        <v>1001</v>
      </c>
      <c r="F259" s="103">
        <v>0</v>
      </c>
      <c r="G259" s="102" t="s">
        <v>1834</v>
      </c>
      <c r="H259" s="102" t="s">
        <v>195</v>
      </c>
      <c r="I259" s="102" t="s">
        <v>1011</v>
      </c>
      <c r="J259" s="102" t="s">
        <v>356</v>
      </c>
      <c r="K259" s="102" t="s">
        <v>382</v>
      </c>
      <c r="L259" s="102" t="s">
        <v>1515</v>
      </c>
      <c r="M259" s="102" t="s">
        <v>388</v>
      </c>
      <c r="N259" s="102" t="s">
        <v>43</v>
      </c>
      <c r="O259" s="102" t="s">
        <v>386</v>
      </c>
      <c r="P259" s="102" t="s">
        <v>581</v>
      </c>
      <c r="Q259" s="102" t="s">
        <v>1819</v>
      </c>
      <c r="R259" s="102" t="s">
        <v>195</v>
      </c>
      <c r="T259" s="102" t="s">
        <v>1005</v>
      </c>
      <c r="U259" s="102" t="s">
        <v>1516</v>
      </c>
      <c r="V259" s="81" t="str">
        <f t="shared" ref="V259:V322" si="35">W259&amp;H259</f>
        <v>CL/REM/1/MRM1оливковый</v>
      </c>
      <c r="W259" s="81" t="str">
        <f t="shared" si="32"/>
        <v>CL/REM/1/MRM1</v>
      </c>
      <c r="X259" s="81" t="str">
        <f t="shared" ref="X259:X322" si="36">IF(A259&lt;&gt;"",IFERROR(IF(FIND(" ",G259)&gt;=1,MID(G259,FIND(" ",G259)+1,LEN(G259)),""),""),"")</f>
        <v>Rick and Morty Mr.Meeseeks</v>
      </c>
      <c r="AC259" s="60">
        <f t="shared" ref="AC259:AC322" si="37">IFERROR(VALUE(MID($C259,1,2)),0)</f>
        <v>88</v>
      </c>
      <c r="AD259" s="49">
        <f t="shared" ref="AD259:AD322" si="38">IFERROR(VALUE(MID($C259,4,3)),0)</f>
        <v>258</v>
      </c>
      <c r="AE259" s="60">
        <f t="shared" ref="AE259:AE322" si="39">VALUE(RIGHT("00"&amp;AC259,2)&amp;RIGHT("000"&amp;AD259,3))</f>
        <v>88258</v>
      </c>
    </row>
    <row r="260" spans="1:31">
      <c r="A260" s="81" t="str">
        <f t="shared" si="33"/>
        <v>CL/REM/1/PSY1black</v>
      </c>
      <c r="B260" s="81" t="str">
        <f t="shared" si="34"/>
        <v>88-260-06</v>
      </c>
      <c r="C260" s="102" t="s">
        <v>1835</v>
      </c>
      <c r="D260" s="102" t="s">
        <v>1836</v>
      </c>
      <c r="E260" s="102" t="s">
        <v>1001</v>
      </c>
      <c r="F260" s="103">
        <v>0</v>
      </c>
      <c r="G260" s="102" t="s">
        <v>1837</v>
      </c>
      <c r="H260" s="102" t="s">
        <v>71</v>
      </c>
      <c r="I260" s="102" t="s">
        <v>1011</v>
      </c>
      <c r="J260" s="102" t="s">
        <v>356</v>
      </c>
      <c r="K260" s="102" t="s">
        <v>382</v>
      </c>
      <c r="L260" s="102" t="s">
        <v>1515</v>
      </c>
      <c r="M260" s="102" t="s">
        <v>388</v>
      </c>
      <c r="N260" s="102" t="s">
        <v>43</v>
      </c>
      <c r="O260" s="102" t="s">
        <v>386</v>
      </c>
      <c r="P260" s="102" t="s">
        <v>581</v>
      </c>
      <c r="Q260" s="102" t="s">
        <v>1007</v>
      </c>
      <c r="R260" s="102" t="s">
        <v>71</v>
      </c>
      <c r="T260" s="102" t="s">
        <v>1005</v>
      </c>
      <c r="U260" s="102" t="s">
        <v>1516</v>
      </c>
      <c r="V260" s="81" t="str">
        <f t="shared" si="35"/>
        <v>CL/REM/1/PSY1синий</v>
      </c>
      <c r="W260" s="81" t="str">
        <f t="shared" si="32"/>
        <v>CL/REM/1/PSY1</v>
      </c>
      <c r="X260" s="81" t="str">
        <f t="shared" si="36"/>
        <v>Rick and Morty Portal</v>
      </c>
      <c r="AC260" s="60">
        <f t="shared" si="37"/>
        <v>88</v>
      </c>
      <c r="AD260" s="49">
        <f t="shared" si="38"/>
        <v>260</v>
      </c>
      <c r="AE260" s="60">
        <f t="shared" si="39"/>
        <v>88260</v>
      </c>
    </row>
    <row r="261" spans="1:31">
      <c r="A261" s="81" t="str">
        <f t="shared" si="33"/>
        <v>CL/REM/1/PSY2black</v>
      </c>
      <c r="B261" s="81" t="str">
        <f t="shared" si="34"/>
        <v>88-261-09</v>
      </c>
      <c r="C261" s="102" t="s">
        <v>1838</v>
      </c>
      <c r="D261" s="102" t="s">
        <v>1839</v>
      </c>
      <c r="E261" s="102" t="s">
        <v>1001</v>
      </c>
      <c r="F261" s="103">
        <v>0</v>
      </c>
      <c r="G261" s="102" t="s">
        <v>1840</v>
      </c>
      <c r="H261" s="102" t="s">
        <v>53</v>
      </c>
      <c r="I261" s="102" t="s">
        <v>1011</v>
      </c>
      <c r="J261" s="102" t="s">
        <v>356</v>
      </c>
      <c r="K261" s="102" t="s">
        <v>382</v>
      </c>
      <c r="L261" s="102" t="s">
        <v>1515</v>
      </c>
      <c r="M261" s="102" t="s">
        <v>388</v>
      </c>
      <c r="N261" s="102" t="s">
        <v>43</v>
      </c>
      <c r="O261" s="102" t="s">
        <v>386</v>
      </c>
      <c r="P261" s="102" t="s">
        <v>581</v>
      </c>
      <c r="Q261" s="102" t="s">
        <v>1007</v>
      </c>
      <c r="R261" s="102" t="s">
        <v>53</v>
      </c>
      <c r="T261" s="102" t="s">
        <v>1005</v>
      </c>
      <c r="U261" s="102" t="s">
        <v>1516</v>
      </c>
      <c r="V261" s="81" t="str">
        <f t="shared" si="35"/>
        <v>CL/REM/1/PSY2черный</v>
      </c>
      <c r="W261" s="81" t="str">
        <f t="shared" si="32"/>
        <v>CL/REM/1/PSY2</v>
      </c>
      <c r="X261" s="81" t="str">
        <f t="shared" si="36"/>
        <v>Rick and Morty Portal</v>
      </c>
      <c r="AC261" s="60">
        <f t="shared" si="37"/>
        <v>88</v>
      </c>
      <c r="AD261" s="49">
        <f t="shared" si="38"/>
        <v>261</v>
      </c>
      <c r="AE261" s="60">
        <f t="shared" si="39"/>
        <v>88261</v>
      </c>
    </row>
    <row r="262" spans="1:31">
      <c r="A262" s="81" t="str">
        <f t="shared" si="33"/>
        <v>CL/REM/1/SAN2blue</v>
      </c>
      <c r="B262" s="81" t="str">
        <f t="shared" si="34"/>
        <v>88-262-06</v>
      </c>
      <c r="C262" s="102" t="s">
        <v>1841</v>
      </c>
      <c r="D262" s="102" t="s">
        <v>1842</v>
      </c>
      <c r="E262" s="102" t="s">
        <v>1001</v>
      </c>
      <c r="F262" s="103">
        <v>0</v>
      </c>
      <c r="G262" s="102" t="s">
        <v>1843</v>
      </c>
      <c r="H262" s="102" t="s">
        <v>71</v>
      </c>
      <c r="I262" s="102" t="s">
        <v>1011</v>
      </c>
      <c r="J262" s="102" t="s">
        <v>356</v>
      </c>
      <c r="K262" s="102" t="s">
        <v>382</v>
      </c>
      <c r="L262" s="102" t="s">
        <v>1515</v>
      </c>
      <c r="M262" s="102" t="s">
        <v>388</v>
      </c>
      <c r="N262" s="102" t="s">
        <v>43</v>
      </c>
      <c r="O262" s="102" t="s">
        <v>386</v>
      </c>
      <c r="P262" s="102" t="s">
        <v>581</v>
      </c>
      <c r="Q262" s="102" t="s">
        <v>1026</v>
      </c>
      <c r="R262" s="102" t="s">
        <v>71</v>
      </c>
      <c r="T262" s="102" t="s">
        <v>1005</v>
      </c>
      <c r="U262" s="102" t="s">
        <v>1516</v>
      </c>
      <c r="V262" s="81" t="str">
        <f t="shared" si="35"/>
        <v>CL/REM/1/SAN2синий</v>
      </c>
      <c r="W262" s="81" t="str">
        <f t="shared" si="32"/>
        <v>CL/REM/1/SAN2</v>
      </c>
      <c r="X262" s="81" t="str">
        <f t="shared" si="36"/>
        <v>Rick and Morty Rick</v>
      </c>
      <c r="AC262" s="60">
        <f t="shared" si="37"/>
        <v>88</v>
      </c>
      <c r="AD262" s="49">
        <f t="shared" si="38"/>
        <v>262</v>
      </c>
      <c r="AE262" s="60">
        <f t="shared" si="39"/>
        <v>88262</v>
      </c>
    </row>
    <row r="263" spans="1:31">
      <c r="A263" s="81" t="str">
        <f t="shared" si="33"/>
        <v>CL/SD1/1/HEEbrown</v>
      </c>
      <c r="B263" s="81" t="str">
        <f t="shared" si="34"/>
        <v>88-263-14</v>
      </c>
      <c r="C263" s="102" t="s">
        <v>1844</v>
      </c>
      <c r="D263" s="102" t="s">
        <v>1845</v>
      </c>
      <c r="E263" s="102" t="s">
        <v>1001</v>
      </c>
      <c r="F263" s="103">
        <v>0</v>
      </c>
      <c r="G263" s="102" t="s">
        <v>1846</v>
      </c>
      <c r="H263" s="102" t="s">
        <v>306</v>
      </c>
      <c r="I263" s="102" t="s">
        <v>1011</v>
      </c>
      <c r="J263" s="102" t="s">
        <v>356</v>
      </c>
      <c r="K263" s="102" t="s">
        <v>382</v>
      </c>
      <c r="L263" s="102" t="s">
        <v>1847</v>
      </c>
      <c r="M263" s="102" t="s">
        <v>388</v>
      </c>
      <c r="N263" s="102" t="s">
        <v>43</v>
      </c>
      <c r="O263" s="102" t="s">
        <v>386</v>
      </c>
      <c r="P263" s="102" t="s">
        <v>581</v>
      </c>
      <c r="Q263" s="102" t="s">
        <v>1390</v>
      </c>
      <c r="R263" s="102" t="s">
        <v>199</v>
      </c>
      <c r="T263" s="102" t="s">
        <v>1005</v>
      </c>
      <c r="U263" s="102" t="s">
        <v>1848</v>
      </c>
      <c r="V263" s="81" t="str">
        <f t="shared" si="35"/>
        <v>CL/SD1/1/HEEчерный / оранжевый</v>
      </c>
      <c r="W263" s="81" t="str">
        <f t="shared" si="32"/>
        <v>CL/SD1/1/HEE</v>
      </c>
      <c r="X263" s="81" t="str">
        <f t="shared" si="36"/>
        <v>Scooby-Doo Heehee</v>
      </c>
      <c r="AC263" s="60">
        <f t="shared" si="37"/>
        <v>88</v>
      </c>
      <c r="AD263" s="49">
        <f t="shared" si="38"/>
        <v>263</v>
      </c>
      <c r="AE263" s="60">
        <f t="shared" si="39"/>
        <v>88263</v>
      </c>
    </row>
    <row r="264" spans="1:31">
      <c r="A264" s="81" t="str">
        <f t="shared" si="33"/>
        <v>CL/SD1/1/MACgrey</v>
      </c>
      <c r="B264" s="81" t="str">
        <f t="shared" si="34"/>
        <v>88-264-17</v>
      </c>
      <c r="C264" s="102" t="s">
        <v>1849</v>
      </c>
      <c r="D264" s="102" t="s">
        <v>1850</v>
      </c>
      <c r="E264" s="102" t="s">
        <v>1001</v>
      </c>
      <c r="F264" s="103">
        <v>0</v>
      </c>
      <c r="G264" s="102" t="s">
        <v>1851</v>
      </c>
      <c r="H264" s="102" t="s">
        <v>57</v>
      </c>
      <c r="I264" s="102" t="s">
        <v>1011</v>
      </c>
      <c r="J264" s="102" t="s">
        <v>356</v>
      </c>
      <c r="K264" s="102" t="s">
        <v>382</v>
      </c>
      <c r="L264" s="102" t="s">
        <v>1847</v>
      </c>
      <c r="M264" s="102" t="s">
        <v>388</v>
      </c>
      <c r="N264" s="102" t="s">
        <v>43</v>
      </c>
      <c r="O264" s="102" t="s">
        <v>386</v>
      </c>
      <c r="P264" s="102" t="s">
        <v>581</v>
      </c>
      <c r="Q264" s="102" t="s">
        <v>1012</v>
      </c>
      <c r="R264" s="102" t="s">
        <v>57</v>
      </c>
      <c r="T264" s="102" t="s">
        <v>1005</v>
      </c>
      <c r="U264" s="102" t="s">
        <v>1848</v>
      </c>
      <c r="V264" s="81" t="str">
        <f t="shared" si="35"/>
        <v>CL/SD1/1/MACбелый</v>
      </c>
      <c r="W264" s="81" t="str">
        <f t="shared" si="32"/>
        <v>CL/SD1/1/MAC</v>
      </c>
      <c r="X264" s="81" t="str">
        <f t="shared" si="36"/>
        <v>Scooby-Doo Mystery Machine</v>
      </c>
      <c r="AC264" s="60">
        <f t="shared" si="37"/>
        <v>88</v>
      </c>
      <c r="AD264" s="49">
        <f t="shared" si="38"/>
        <v>264</v>
      </c>
      <c r="AE264" s="60">
        <f t="shared" si="39"/>
        <v>88264</v>
      </c>
    </row>
    <row r="265" spans="1:31">
      <c r="A265" s="81" t="str">
        <f t="shared" si="33"/>
        <v>CL/SD1/1/MAC2black</v>
      </c>
      <c r="B265" s="81" t="str">
        <f t="shared" si="34"/>
        <v>88-265-09</v>
      </c>
      <c r="C265" s="102" t="s">
        <v>1852</v>
      </c>
      <c r="D265" s="102" t="s">
        <v>1853</v>
      </c>
      <c r="E265" s="102" t="s">
        <v>1001</v>
      </c>
      <c r="F265" s="103">
        <v>0</v>
      </c>
      <c r="G265" s="102" t="s">
        <v>1854</v>
      </c>
      <c r="H265" s="102" t="s">
        <v>53</v>
      </c>
      <c r="I265" s="102" t="s">
        <v>1011</v>
      </c>
      <c r="J265" s="102" t="s">
        <v>356</v>
      </c>
      <c r="K265" s="102" t="s">
        <v>382</v>
      </c>
      <c r="L265" s="102" t="s">
        <v>1847</v>
      </c>
      <c r="M265" s="102" t="s">
        <v>388</v>
      </c>
      <c r="N265" s="102" t="s">
        <v>43</v>
      </c>
      <c r="O265" s="102" t="s">
        <v>386</v>
      </c>
      <c r="P265" s="102" t="s">
        <v>581</v>
      </c>
      <c r="Q265" s="102" t="s">
        <v>1007</v>
      </c>
      <c r="R265" s="102" t="s">
        <v>53</v>
      </c>
      <c r="T265" s="102" t="s">
        <v>1005</v>
      </c>
      <c r="U265" s="102" t="s">
        <v>1848</v>
      </c>
      <c r="V265" s="81" t="str">
        <f t="shared" si="35"/>
        <v>CL/SD1/1/MAC2черный</v>
      </c>
      <c r="W265" s="81" t="str">
        <f t="shared" si="32"/>
        <v>CL/SD1/1/MAC2</v>
      </c>
      <c r="X265" s="81" t="str">
        <f t="shared" si="36"/>
        <v>Scooby-Doo Mystery Machine</v>
      </c>
      <c r="AC265" s="60">
        <f t="shared" si="37"/>
        <v>88</v>
      </c>
      <c r="AD265" s="49">
        <f t="shared" si="38"/>
        <v>265</v>
      </c>
      <c r="AE265" s="60">
        <f t="shared" si="39"/>
        <v>88265</v>
      </c>
    </row>
    <row r="266" spans="1:31">
      <c r="A266" s="81" t="str">
        <f t="shared" si="33"/>
        <v>CL/SD1/1/RELblack</v>
      </c>
      <c r="B266" s="81" t="str">
        <f t="shared" si="34"/>
        <v>88-266-17</v>
      </c>
      <c r="C266" s="102" t="s">
        <v>1855</v>
      </c>
      <c r="D266" s="102" t="s">
        <v>1856</v>
      </c>
      <c r="E266" s="102" t="s">
        <v>1001</v>
      </c>
      <c r="F266" s="103">
        <v>0</v>
      </c>
      <c r="G266" s="102" t="s">
        <v>1857</v>
      </c>
      <c r="H266" s="102" t="s">
        <v>57</v>
      </c>
      <c r="I266" s="102" t="s">
        <v>1011</v>
      </c>
      <c r="J266" s="102" t="s">
        <v>356</v>
      </c>
      <c r="K266" s="102" t="s">
        <v>382</v>
      </c>
      <c r="L266" s="102" t="s">
        <v>1847</v>
      </c>
      <c r="M266" s="102" t="s">
        <v>388</v>
      </c>
      <c r="N266" s="102" t="s">
        <v>43</v>
      </c>
      <c r="O266" s="102" t="s">
        <v>386</v>
      </c>
      <c r="P266" s="102" t="s">
        <v>581</v>
      </c>
      <c r="Q266" s="102" t="s">
        <v>1007</v>
      </c>
      <c r="R266" s="102" t="s">
        <v>57</v>
      </c>
      <c r="T266" s="102" t="s">
        <v>1005</v>
      </c>
      <c r="U266" s="102" t="s">
        <v>1848</v>
      </c>
      <c r="V266" s="81" t="str">
        <f t="shared" si="35"/>
        <v>CL/SD1/1/RELбелый</v>
      </c>
      <c r="W266" s="81" t="str">
        <f t="shared" si="32"/>
        <v>CL/SD1/1/REL</v>
      </c>
      <c r="X266" s="81" t="str">
        <f t="shared" si="36"/>
        <v>Scooby-Doo Help</v>
      </c>
      <c r="AC266" s="60">
        <f t="shared" si="37"/>
        <v>88</v>
      </c>
      <c r="AD266" s="49">
        <f t="shared" si="38"/>
        <v>266</v>
      </c>
      <c r="AE266" s="60">
        <f t="shared" si="39"/>
        <v>88266</v>
      </c>
    </row>
    <row r="267" spans="1:31">
      <c r="A267" s="81" t="str">
        <f t="shared" si="33"/>
        <v>CL/SD1/1/STUbrown</v>
      </c>
      <c r="B267" s="81" t="str">
        <f t="shared" si="34"/>
        <v>88-267-08</v>
      </c>
      <c r="C267" s="102" t="s">
        <v>1858</v>
      </c>
      <c r="D267" s="102" t="s">
        <v>1859</v>
      </c>
      <c r="E267" s="102" t="s">
        <v>1001</v>
      </c>
      <c r="F267" s="103">
        <v>0</v>
      </c>
      <c r="G267" s="102" t="s">
        <v>1860</v>
      </c>
      <c r="H267" s="102" t="s">
        <v>83</v>
      </c>
      <c r="I267" s="102" t="s">
        <v>1011</v>
      </c>
      <c r="J267" s="102" t="s">
        <v>356</v>
      </c>
      <c r="K267" s="102" t="s">
        <v>382</v>
      </c>
      <c r="L267" s="102" t="s">
        <v>1847</v>
      </c>
      <c r="M267" s="102" t="s">
        <v>388</v>
      </c>
      <c r="N267" s="102" t="s">
        <v>43</v>
      </c>
      <c r="O267" s="102" t="s">
        <v>386</v>
      </c>
      <c r="P267" s="102" t="s">
        <v>581</v>
      </c>
      <c r="Q267" s="102" t="s">
        <v>1390</v>
      </c>
      <c r="R267" s="102" t="s">
        <v>83</v>
      </c>
      <c r="T267" s="102" t="s">
        <v>1005</v>
      </c>
      <c r="U267" s="102" t="s">
        <v>1848</v>
      </c>
      <c r="V267" s="81" t="str">
        <f t="shared" si="35"/>
        <v>CL/SD1/1/STUсерый</v>
      </c>
      <c r="W267" s="81" t="str">
        <f t="shared" si="32"/>
        <v>CL/SD1/1/STU</v>
      </c>
      <c r="X267" s="81" t="str">
        <f t="shared" si="36"/>
        <v>Scooby-Doo Run</v>
      </c>
      <c r="AC267" s="60">
        <f t="shared" si="37"/>
        <v>88</v>
      </c>
      <c r="AD267" s="49">
        <f t="shared" si="38"/>
        <v>267</v>
      </c>
      <c r="AE267" s="60">
        <f t="shared" si="39"/>
        <v>88267</v>
      </c>
    </row>
    <row r="268" spans="1:31">
      <c r="A268" s="81" t="str">
        <f t="shared" si="33"/>
        <v>CL/LOO4/1/BON/BUG1white</v>
      </c>
      <c r="B268" s="81" t="str">
        <f t="shared" si="34"/>
        <v>88-268-08</v>
      </c>
      <c r="C268" s="102" t="s">
        <v>1861</v>
      </c>
      <c r="D268" s="102" t="s">
        <v>1862</v>
      </c>
      <c r="E268" s="102" t="s">
        <v>1001</v>
      </c>
      <c r="F268" s="103">
        <v>0</v>
      </c>
      <c r="G268" s="102" t="s">
        <v>1863</v>
      </c>
      <c r="H268" s="102" t="s">
        <v>83</v>
      </c>
      <c r="I268" s="102" t="s">
        <v>1003</v>
      </c>
      <c r="J268" s="102" t="s">
        <v>340</v>
      </c>
      <c r="K268" s="102" t="s">
        <v>382</v>
      </c>
      <c r="L268" s="102" t="s">
        <v>1530</v>
      </c>
      <c r="M268" s="102" t="s">
        <v>389</v>
      </c>
      <c r="O268" s="102" t="s">
        <v>386</v>
      </c>
      <c r="P268" s="102" t="s">
        <v>581</v>
      </c>
      <c r="Q268" s="102" t="s">
        <v>998</v>
      </c>
      <c r="R268" s="102" t="s">
        <v>83</v>
      </c>
      <c r="T268" s="102" t="s">
        <v>1005</v>
      </c>
      <c r="U268" s="102" t="s">
        <v>1531</v>
      </c>
      <c r="V268" s="81" t="str">
        <f t="shared" si="35"/>
        <v>CL/LOO4/1/BON/BUG1серый</v>
      </c>
      <c r="W268" s="81" t="str">
        <f t="shared" si="32"/>
        <v>CL/LOO4/1/BON/BUG1</v>
      </c>
      <c r="X268" s="81" t="str">
        <f t="shared" si="36"/>
        <v>Looney Tunes Bugs Bunny</v>
      </c>
      <c r="AC268" s="60">
        <f t="shared" si="37"/>
        <v>88</v>
      </c>
      <c r="AD268" s="49">
        <f t="shared" si="38"/>
        <v>268</v>
      </c>
      <c r="AE268" s="60">
        <f t="shared" si="39"/>
        <v>88268</v>
      </c>
    </row>
    <row r="269" spans="1:31">
      <c r="A269" s="81" t="str">
        <f t="shared" si="33"/>
        <v>CL/LOO4/1/BON/COY1beige</v>
      </c>
      <c r="B269" s="81" t="str">
        <f t="shared" si="34"/>
        <v>88-269-02</v>
      </c>
      <c r="C269" s="102" t="s">
        <v>1864</v>
      </c>
      <c r="D269" s="102" t="s">
        <v>1865</v>
      </c>
      <c r="E269" s="102" t="s">
        <v>1001</v>
      </c>
      <c r="F269" s="103">
        <v>0</v>
      </c>
      <c r="G269" s="102" t="s">
        <v>1866</v>
      </c>
      <c r="H269" s="102" t="s">
        <v>63</v>
      </c>
      <c r="I269" s="102" t="s">
        <v>1003</v>
      </c>
      <c r="J269" s="102" t="s">
        <v>340</v>
      </c>
      <c r="K269" s="102" t="s">
        <v>382</v>
      </c>
      <c r="L269" s="102" t="s">
        <v>1530</v>
      </c>
      <c r="M269" s="102" t="s">
        <v>389</v>
      </c>
      <c r="O269" s="102" t="s">
        <v>386</v>
      </c>
      <c r="P269" s="102" t="s">
        <v>581</v>
      </c>
      <c r="Q269" s="102" t="s">
        <v>1700</v>
      </c>
      <c r="R269" s="102" t="s">
        <v>63</v>
      </c>
      <c r="T269" s="102" t="s">
        <v>1005</v>
      </c>
      <c r="U269" s="102" t="s">
        <v>1531</v>
      </c>
      <c r="V269" s="81" t="str">
        <f t="shared" si="35"/>
        <v>CL/LOO4/1/BON/COY1бежевый</v>
      </c>
      <c r="W269" s="81" t="str">
        <f t="shared" si="32"/>
        <v>CL/LOO4/1/BON/COY1</v>
      </c>
      <c r="X269" s="81" t="str">
        <f t="shared" si="36"/>
        <v>Looney Tunes Wile E. Coyote</v>
      </c>
      <c r="AC269" s="60">
        <f t="shared" si="37"/>
        <v>88</v>
      </c>
      <c r="AD269" s="49">
        <f t="shared" si="38"/>
        <v>269</v>
      </c>
      <c r="AE269" s="60">
        <f t="shared" si="39"/>
        <v>88269</v>
      </c>
    </row>
    <row r="270" spans="1:31">
      <c r="A270" s="81" t="str">
        <f t="shared" si="33"/>
        <v>CL/LOO4/1/BON/COY2black</v>
      </c>
      <c r="B270" s="81" t="str">
        <f t="shared" si="34"/>
        <v>88-270-09</v>
      </c>
      <c r="C270" s="102" t="s">
        <v>1867</v>
      </c>
      <c r="D270" s="102" t="s">
        <v>1868</v>
      </c>
      <c r="E270" s="102" t="s">
        <v>1001</v>
      </c>
      <c r="F270" s="103">
        <v>0</v>
      </c>
      <c r="G270" s="102" t="s">
        <v>1869</v>
      </c>
      <c r="H270" s="102" t="s">
        <v>53</v>
      </c>
      <c r="I270" s="102" t="s">
        <v>1003</v>
      </c>
      <c r="J270" s="102" t="s">
        <v>340</v>
      </c>
      <c r="K270" s="102" t="s">
        <v>382</v>
      </c>
      <c r="L270" s="102" t="s">
        <v>1530</v>
      </c>
      <c r="M270" s="102" t="s">
        <v>389</v>
      </c>
      <c r="O270" s="102" t="s">
        <v>386</v>
      </c>
      <c r="P270" s="102" t="s">
        <v>581</v>
      </c>
      <c r="Q270" s="102" t="s">
        <v>1007</v>
      </c>
      <c r="R270" s="102" t="s">
        <v>53</v>
      </c>
      <c r="T270" s="102" t="s">
        <v>1005</v>
      </c>
      <c r="U270" s="102" t="s">
        <v>1531</v>
      </c>
      <c r="V270" s="81" t="str">
        <f t="shared" si="35"/>
        <v>CL/LOO4/1/BON/COY2черный</v>
      </c>
      <c r="W270" s="81" t="str">
        <f t="shared" si="32"/>
        <v>CL/LOO4/1/BON/COY2</v>
      </c>
      <c r="X270" s="81" t="str">
        <f t="shared" si="36"/>
        <v>Looney Tunes Wile E. Coyote</v>
      </c>
      <c r="AC270" s="60">
        <f t="shared" si="37"/>
        <v>88</v>
      </c>
      <c r="AD270" s="49">
        <f t="shared" si="38"/>
        <v>270</v>
      </c>
      <c r="AE270" s="60">
        <f t="shared" si="39"/>
        <v>88270</v>
      </c>
    </row>
    <row r="271" spans="1:31">
      <c r="A271" s="81" t="str">
        <f t="shared" si="33"/>
        <v>CL/LOO4/1/BON/DUF1yellow</v>
      </c>
      <c r="B271" s="81" t="str">
        <f t="shared" si="34"/>
        <v>88-271-20</v>
      </c>
      <c r="C271" s="102" t="s">
        <v>1870</v>
      </c>
      <c r="D271" s="102" t="s">
        <v>1871</v>
      </c>
      <c r="E271" s="102" t="s">
        <v>1001</v>
      </c>
      <c r="F271" s="103">
        <v>0</v>
      </c>
      <c r="G271" s="102" t="s">
        <v>1872</v>
      </c>
      <c r="H271" s="102" t="s">
        <v>65</v>
      </c>
      <c r="I271" s="102" t="s">
        <v>1003</v>
      </c>
      <c r="J271" s="102" t="s">
        <v>340</v>
      </c>
      <c r="K271" s="102" t="s">
        <v>382</v>
      </c>
      <c r="L271" s="102" t="s">
        <v>1530</v>
      </c>
      <c r="M271" s="102" t="s">
        <v>389</v>
      </c>
      <c r="O271" s="102" t="s">
        <v>386</v>
      </c>
      <c r="P271" s="102" t="s">
        <v>581</v>
      </c>
      <c r="Q271" s="102" t="s">
        <v>1704</v>
      </c>
      <c r="R271" s="102" t="s">
        <v>65</v>
      </c>
      <c r="T271" s="102" t="s">
        <v>1005</v>
      </c>
      <c r="U271" s="102" t="s">
        <v>1531</v>
      </c>
      <c r="V271" s="81" t="str">
        <f t="shared" si="35"/>
        <v>CL/LOO4/1/BON/DUF1желтый</v>
      </c>
      <c r="W271" s="81" t="str">
        <f t="shared" si="32"/>
        <v>CL/LOO4/1/BON/DUF1</v>
      </c>
      <c r="X271" s="81" t="str">
        <f t="shared" si="36"/>
        <v>Looney Tunes Daffy Duck</v>
      </c>
      <c r="AC271" s="60">
        <f t="shared" si="37"/>
        <v>88</v>
      </c>
      <c r="AD271" s="49">
        <f t="shared" si="38"/>
        <v>271</v>
      </c>
      <c r="AE271" s="60">
        <f t="shared" si="39"/>
        <v>88271</v>
      </c>
    </row>
    <row r="272" spans="1:31">
      <c r="A272" s="81" t="str">
        <f t="shared" si="33"/>
        <v>CL/LOO4/1/BON/TAZblack</v>
      </c>
      <c r="B272" s="81" t="str">
        <f t="shared" si="34"/>
        <v>88-272-09</v>
      </c>
      <c r="C272" s="102" t="s">
        <v>1873</v>
      </c>
      <c r="D272" s="102" t="s">
        <v>1874</v>
      </c>
      <c r="E272" s="102" t="s">
        <v>1001</v>
      </c>
      <c r="F272" s="103">
        <v>0</v>
      </c>
      <c r="G272" s="102" t="s">
        <v>1875</v>
      </c>
      <c r="H272" s="102" t="s">
        <v>53</v>
      </c>
      <c r="I272" s="102" t="s">
        <v>1003</v>
      </c>
      <c r="J272" s="102" t="s">
        <v>340</v>
      </c>
      <c r="K272" s="102" t="s">
        <v>382</v>
      </c>
      <c r="L272" s="102" t="s">
        <v>1530</v>
      </c>
      <c r="M272" s="102" t="s">
        <v>389</v>
      </c>
      <c r="O272" s="102" t="s">
        <v>386</v>
      </c>
      <c r="P272" s="102" t="s">
        <v>581</v>
      </c>
      <c r="Q272" s="102" t="s">
        <v>1007</v>
      </c>
      <c r="R272" s="102" t="s">
        <v>53</v>
      </c>
      <c r="T272" s="102" t="s">
        <v>1005</v>
      </c>
      <c r="U272" s="102" t="s">
        <v>1531</v>
      </c>
      <c r="V272" s="81" t="str">
        <f t="shared" si="35"/>
        <v>CL/LOO4/1/BON/TAZчерный</v>
      </c>
      <c r="W272" s="81" t="str">
        <f t="shared" si="32"/>
        <v>CL/LOO4/1/BON/TAZ</v>
      </c>
      <c r="X272" s="81" t="str">
        <f t="shared" si="36"/>
        <v>Looney Tunes Taz</v>
      </c>
      <c r="AC272" s="60">
        <f t="shared" si="37"/>
        <v>88</v>
      </c>
      <c r="AD272" s="49">
        <f t="shared" si="38"/>
        <v>272</v>
      </c>
      <c r="AE272" s="60">
        <f t="shared" si="39"/>
        <v>88272</v>
      </c>
    </row>
    <row r="273" spans="1:31">
      <c r="A273" s="81" t="str">
        <f t="shared" si="33"/>
        <v>CL/TSU/1/BON/TSUblack</v>
      </c>
      <c r="B273" s="81" t="str">
        <f t="shared" si="34"/>
        <v>88-273-09</v>
      </c>
      <c r="C273" s="102" t="s">
        <v>1876</v>
      </c>
      <c r="D273" s="102" t="s">
        <v>1877</v>
      </c>
      <c r="E273" s="102" t="s">
        <v>1001</v>
      </c>
      <c r="F273" s="103">
        <v>0</v>
      </c>
      <c r="G273" s="102" t="s">
        <v>1878</v>
      </c>
      <c r="H273" s="102" t="s">
        <v>53</v>
      </c>
      <c r="I273" s="102" t="s">
        <v>1003</v>
      </c>
      <c r="J273" s="102" t="s">
        <v>340</v>
      </c>
      <c r="K273" s="102" t="s">
        <v>382</v>
      </c>
      <c r="L273" s="102" t="s">
        <v>1539</v>
      </c>
      <c r="M273" s="102" t="s">
        <v>389</v>
      </c>
      <c r="O273" s="102" t="s">
        <v>386</v>
      </c>
      <c r="P273" s="102" t="s">
        <v>581</v>
      </c>
      <c r="Q273" s="102" t="s">
        <v>1007</v>
      </c>
      <c r="R273" s="102" t="s">
        <v>53</v>
      </c>
      <c r="T273" s="102" t="s">
        <v>1005</v>
      </c>
      <c r="U273" s="102" t="s">
        <v>1540</v>
      </c>
      <c r="V273" s="81" t="str">
        <f t="shared" si="35"/>
        <v>CL/TSU/1/BON/TSUчерный</v>
      </c>
      <c r="W273" s="81" t="str">
        <f t="shared" si="32"/>
        <v>CL/TSU/1/BON/TSU</v>
      </c>
      <c r="X273" s="81" t="str">
        <f t="shared" si="36"/>
        <v>Captain Tsubasa Number 10</v>
      </c>
      <c r="AC273" s="60">
        <f t="shared" si="37"/>
        <v>88</v>
      </c>
      <c r="AD273" s="49">
        <f t="shared" si="38"/>
        <v>273</v>
      </c>
      <c r="AE273" s="60">
        <f t="shared" si="39"/>
        <v>88273</v>
      </c>
    </row>
    <row r="274" spans="1:31">
      <c r="A274" s="81" t="str">
        <f t="shared" si="33"/>
        <v>CL/DB1/1/GOK4</v>
      </c>
      <c r="B274" s="81" t="str">
        <f t="shared" si="34"/>
        <v>88-274-</v>
      </c>
      <c r="C274" s="102" t="s">
        <v>2086</v>
      </c>
      <c r="G274" s="102" t="s">
        <v>885</v>
      </c>
      <c r="V274" s="81" t="str">
        <f t="shared" si="35"/>
        <v>CL/DB1/1/GOK4</v>
      </c>
      <c r="W274" s="81" t="str">
        <f t="shared" si="32"/>
        <v>CL/DB1/1/GOK4</v>
      </c>
      <c r="X274" s="81" t="str">
        <f t="shared" si="36"/>
        <v/>
      </c>
      <c r="AC274" s="60">
        <f t="shared" si="37"/>
        <v>88</v>
      </c>
      <c r="AD274" s="49">
        <f t="shared" si="38"/>
        <v>274</v>
      </c>
      <c r="AE274" s="60">
        <f t="shared" si="39"/>
        <v>88274</v>
      </c>
    </row>
    <row r="275" spans="1:31">
      <c r="A275" s="81" t="str">
        <f t="shared" si="33"/>
        <v>CL/DB2/1/BUL1</v>
      </c>
      <c r="B275" s="81" t="str">
        <f t="shared" si="34"/>
        <v>88-275-</v>
      </c>
      <c r="C275" s="102" t="s">
        <v>2087</v>
      </c>
      <c r="G275" s="102" t="s">
        <v>888</v>
      </c>
      <c r="V275" s="81" t="str">
        <f t="shared" si="35"/>
        <v>CL/DB2/1/BUL1</v>
      </c>
      <c r="W275" s="81" t="str">
        <f t="shared" si="32"/>
        <v>CL/DB2/1/BUL1</v>
      </c>
      <c r="X275" s="81" t="str">
        <f t="shared" si="36"/>
        <v/>
      </c>
      <c r="AC275" s="60">
        <f t="shared" si="37"/>
        <v>88</v>
      </c>
      <c r="AD275" s="49">
        <f t="shared" si="38"/>
        <v>275</v>
      </c>
      <c r="AE275" s="60">
        <f t="shared" si="39"/>
        <v>88275</v>
      </c>
    </row>
    <row r="276" spans="1:31">
      <c r="A276" s="81" t="str">
        <f t="shared" si="33"/>
        <v>CL/DB2/1/BUL2</v>
      </c>
      <c r="B276" s="81" t="str">
        <f t="shared" si="34"/>
        <v>88-276-</v>
      </c>
      <c r="C276" s="102" t="s">
        <v>2088</v>
      </c>
      <c r="G276" s="102" t="s">
        <v>889</v>
      </c>
      <c r="V276" s="81" t="str">
        <f t="shared" si="35"/>
        <v>CL/DB2/1/BUL2</v>
      </c>
      <c r="W276" s="81" t="str">
        <f t="shared" si="32"/>
        <v>CL/DB2/1/BUL2</v>
      </c>
      <c r="X276" s="81" t="str">
        <f t="shared" si="36"/>
        <v/>
      </c>
      <c r="AC276" s="60">
        <f t="shared" si="37"/>
        <v>88</v>
      </c>
      <c r="AD276" s="49">
        <f t="shared" si="38"/>
        <v>276</v>
      </c>
      <c r="AE276" s="60">
        <f t="shared" si="39"/>
        <v>88276</v>
      </c>
    </row>
    <row r="277" spans="1:31">
      <c r="A277" s="81" t="str">
        <f t="shared" si="33"/>
        <v>CL/DB2/1/GOK</v>
      </c>
      <c r="B277" s="81" t="str">
        <f t="shared" si="34"/>
        <v>88-277-</v>
      </c>
      <c r="C277" s="102" t="s">
        <v>2089</v>
      </c>
      <c r="G277" s="102" t="s">
        <v>890</v>
      </c>
      <c r="V277" s="81" t="str">
        <f t="shared" si="35"/>
        <v>CL/DB2/1/GOK</v>
      </c>
      <c r="W277" s="81" t="str">
        <f t="shared" si="32"/>
        <v>CL/DB2/1/GOK</v>
      </c>
      <c r="X277" s="81" t="str">
        <f t="shared" si="36"/>
        <v/>
      </c>
      <c r="AC277" s="60">
        <f t="shared" si="37"/>
        <v>88</v>
      </c>
      <c r="AD277" s="49">
        <f t="shared" si="38"/>
        <v>277</v>
      </c>
      <c r="AE277" s="60">
        <f t="shared" si="39"/>
        <v>88277</v>
      </c>
    </row>
    <row r="278" spans="1:31">
      <c r="A278" s="81" t="str">
        <f t="shared" si="33"/>
        <v>CL/DB2/1/GOK2</v>
      </c>
      <c r="B278" s="81" t="str">
        <f t="shared" si="34"/>
        <v>88-278-</v>
      </c>
      <c r="C278" s="102" t="s">
        <v>2090</v>
      </c>
      <c r="G278" s="102" t="s">
        <v>891</v>
      </c>
      <c r="V278" s="81" t="str">
        <f t="shared" si="35"/>
        <v>CL/DB2/1/GOK2</v>
      </c>
      <c r="W278" s="81" t="str">
        <f t="shared" si="32"/>
        <v>CL/DB2/1/GOK2</v>
      </c>
      <c r="X278" s="81" t="str">
        <f t="shared" si="36"/>
        <v/>
      </c>
      <c r="AC278" s="60">
        <f t="shared" si="37"/>
        <v>88</v>
      </c>
      <c r="AD278" s="49">
        <f t="shared" si="38"/>
        <v>278</v>
      </c>
      <c r="AE278" s="60">
        <f t="shared" si="39"/>
        <v>88278</v>
      </c>
    </row>
    <row r="279" spans="1:31">
      <c r="A279" s="81" t="str">
        <f t="shared" si="33"/>
        <v>CL/DB2/1/KAM1</v>
      </c>
      <c r="B279" s="81" t="str">
        <f t="shared" si="34"/>
        <v>88-279-</v>
      </c>
      <c r="C279" s="102" t="s">
        <v>2091</v>
      </c>
      <c r="G279" s="102" t="s">
        <v>892</v>
      </c>
      <c r="V279" s="81" t="str">
        <f t="shared" si="35"/>
        <v>CL/DB2/1/KAM1</v>
      </c>
      <c r="W279" s="81" t="str">
        <f t="shared" si="32"/>
        <v>CL/DB2/1/KAM1</v>
      </c>
      <c r="X279" s="81" t="str">
        <f t="shared" si="36"/>
        <v/>
      </c>
      <c r="AC279" s="60">
        <f t="shared" si="37"/>
        <v>88</v>
      </c>
      <c r="AD279" s="49">
        <f t="shared" si="38"/>
        <v>279</v>
      </c>
      <c r="AE279" s="60">
        <f t="shared" si="39"/>
        <v>88279</v>
      </c>
    </row>
    <row r="280" spans="1:31">
      <c r="A280" s="81" t="str">
        <f t="shared" si="33"/>
        <v>CL/DB2/1/KRI</v>
      </c>
      <c r="B280" s="81" t="str">
        <f t="shared" si="34"/>
        <v>88-280-</v>
      </c>
      <c r="C280" s="102" t="s">
        <v>2092</v>
      </c>
      <c r="G280" s="102" t="s">
        <v>893</v>
      </c>
      <c r="V280" s="81" t="str">
        <f t="shared" si="35"/>
        <v>CL/DB2/1/KRI</v>
      </c>
      <c r="W280" s="81" t="str">
        <f t="shared" si="32"/>
        <v>CL/DB2/1/KRI</v>
      </c>
      <c r="X280" s="81" t="str">
        <f t="shared" si="36"/>
        <v/>
      </c>
      <c r="AC280" s="60">
        <f t="shared" si="37"/>
        <v>88</v>
      </c>
      <c r="AD280" s="49">
        <f t="shared" si="38"/>
        <v>280</v>
      </c>
      <c r="AE280" s="60">
        <f t="shared" si="39"/>
        <v>88280</v>
      </c>
    </row>
    <row r="281" spans="1:31">
      <c r="A281" s="81" t="str">
        <f t="shared" si="33"/>
        <v>CL/DBZ/1/KAMC</v>
      </c>
      <c r="B281" s="81" t="str">
        <f t="shared" si="34"/>
        <v>88-281-</v>
      </c>
      <c r="C281" s="102" t="s">
        <v>2093</v>
      </c>
      <c r="G281" s="102" t="s">
        <v>894</v>
      </c>
      <c r="V281" s="81" t="str">
        <f t="shared" si="35"/>
        <v>CL/DBZ/1/KAMC</v>
      </c>
      <c r="W281" s="81" t="str">
        <f t="shared" si="32"/>
        <v>CL/DBZ/1/KAMC</v>
      </c>
      <c r="X281" s="81" t="str">
        <f t="shared" si="36"/>
        <v/>
      </c>
      <c r="AC281" s="60">
        <f t="shared" si="37"/>
        <v>88</v>
      </c>
      <c r="AD281" s="49">
        <f t="shared" si="38"/>
        <v>281</v>
      </c>
      <c r="AE281" s="60">
        <f t="shared" si="39"/>
        <v>88281</v>
      </c>
    </row>
    <row r="282" spans="1:31">
      <c r="A282" s="81" t="str">
        <f t="shared" si="33"/>
        <v>CL/DBZ2/1/KAM4</v>
      </c>
      <c r="B282" s="81" t="str">
        <f t="shared" si="34"/>
        <v>88-282-</v>
      </c>
      <c r="C282" s="102" t="s">
        <v>2094</v>
      </c>
      <c r="G282" s="102" t="s">
        <v>898</v>
      </c>
      <c r="V282" s="81" t="str">
        <f t="shared" si="35"/>
        <v>CL/DBZ2/1/KAM4</v>
      </c>
      <c r="W282" s="81" t="str">
        <f t="shared" si="32"/>
        <v>CL/DBZ2/1/KAM4</v>
      </c>
      <c r="X282" s="81" t="str">
        <f t="shared" si="36"/>
        <v/>
      </c>
      <c r="AC282" s="60">
        <f t="shared" si="37"/>
        <v>88</v>
      </c>
      <c r="AD282" s="49">
        <f t="shared" si="38"/>
        <v>282</v>
      </c>
      <c r="AE282" s="60">
        <f t="shared" si="39"/>
        <v>88282</v>
      </c>
    </row>
    <row r="283" spans="1:31">
      <c r="A283" s="81" t="str">
        <f t="shared" si="33"/>
        <v>CL/DBZ3/1/VEG3</v>
      </c>
      <c r="B283" s="81" t="str">
        <f t="shared" si="34"/>
        <v>88-283-</v>
      </c>
      <c r="C283" s="102" t="s">
        <v>2095</v>
      </c>
      <c r="G283" s="102" t="s">
        <v>902</v>
      </c>
      <c r="V283" s="81" t="str">
        <f t="shared" si="35"/>
        <v>CL/DBZ3/1/VEG3</v>
      </c>
      <c r="W283" s="81" t="str">
        <f t="shared" si="32"/>
        <v>CL/DBZ3/1/VEG3</v>
      </c>
      <c r="X283" s="81" t="str">
        <f t="shared" si="36"/>
        <v/>
      </c>
      <c r="AC283" s="60">
        <f t="shared" si="37"/>
        <v>88</v>
      </c>
      <c r="AD283" s="49">
        <f t="shared" si="38"/>
        <v>283</v>
      </c>
      <c r="AE283" s="60">
        <f t="shared" si="39"/>
        <v>88283</v>
      </c>
    </row>
    <row r="284" spans="1:31">
      <c r="A284" s="81" t="str">
        <f t="shared" si="33"/>
        <v>CL/DBZ5/1/GOK2C</v>
      </c>
      <c r="B284" s="81" t="str">
        <f t="shared" si="34"/>
        <v>88-284-</v>
      </c>
      <c r="C284" s="102" t="s">
        <v>2096</v>
      </c>
      <c r="G284" s="102" t="s">
        <v>904</v>
      </c>
      <c r="V284" s="81" t="str">
        <f t="shared" si="35"/>
        <v>CL/DBZ5/1/GOK2C</v>
      </c>
      <c r="W284" s="81" t="str">
        <f t="shared" si="32"/>
        <v>CL/DBZ5/1/GOK2C</v>
      </c>
      <c r="X284" s="81" t="str">
        <f t="shared" si="36"/>
        <v/>
      </c>
      <c r="AC284" s="60">
        <f t="shared" si="37"/>
        <v>88</v>
      </c>
      <c r="AD284" s="49">
        <f t="shared" si="38"/>
        <v>284</v>
      </c>
      <c r="AE284" s="60">
        <f t="shared" si="39"/>
        <v>88284</v>
      </c>
    </row>
    <row r="285" spans="1:31">
      <c r="A285" s="81" t="str">
        <f t="shared" si="33"/>
        <v>CL/DBZ5/1/GOK3C</v>
      </c>
      <c r="B285" s="81" t="str">
        <f t="shared" si="34"/>
        <v>88-285-</v>
      </c>
      <c r="C285" s="102" t="s">
        <v>2097</v>
      </c>
      <c r="G285" s="102" t="s">
        <v>905</v>
      </c>
      <c r="V285" s="81" t="str">
        <f t="shared" si="35"/>
        <v>CL/DBZ5/1/GOK3C</v>
      </c>
      <c r="W285" s="81" t="str">
        <f t="shared" si="32"/>
        <v>CL/DBZ5/1/GOK3C</v>
      </c>
      <c r="X285" s="81" t="str">
        <f t="shared" si="36"/>
        <v/>
      </c>
      <c r="AC285" s="60">
        <f t="shared" si="37"/>
        <v>88</v>
      </c>
      <c r="AD285" s="49">
        <f t="shared" si="38"/>
        <v>285</v>
      </c>
      <c r="AE285" s="60">
        <f t="shared" si="39"/>
        <v>88285</v>
      </c>
    </row>
    <row r="286" spans="1:31">
      <c r="A286" s="81" t="str">
        <f t="shared" si="33"/>
        <v>CL/DBZ5/1/GOKC</v>
      </c>
      <c r="B286" s="81" t="str">
        <f t="shared" si="34"/>
        <v>88-286-</v>
      </c>
      <c r="C286" s="102" t="s">
        <v>2098</v>
      </c>
      <c r="G286" s="102" t="s">
        <v>906</v>
      </c>
      <c r="V286" s="81" t="str">
        <f t="shared" si="35"/>
        <v>CL/DBZ5/1/GOKC</v>
      </c>
      <c r="W286" s="81" t="str">
        <f t="shared" si="32"/>
        <v>CL/DBZ5/1/GOKC</v>
      </c>
      <c r="X286" s="81" t="str">
        <f t="shared" si="36"/>
        <v/>
      </c>
      <c r="AC286" s="60">
        <f t="shared" si="37"/>
        <v>88</v>
      </c>
      <c r="AD286" s="49">
        <f t="shared" si="38"/>
        <v>286</v>
      </c>
      <c r="AE286" s="60">
        <f t="shared" si="39"/>
        <v>88286</v>
      </c>
    </row>
    <row r="287" spans="1:31">
      <c r="A287" s="81" t="str">
        <f t="shared" si="33"/>
        <v>CL/DC/TAG/1/BAT</v>
      </c>
      <c r="B287" s="81" t="str">
        <f t="shared" si="34"/>
        <v>88-287-</v>
      </c>
      <c r="C287" s="102" t="s">
        <v>2099</v>
      </c>
      <c r="G287" s="102" t="s">
        <v>907</v>
      </c>
      <c r="V287" s="81" t="str">
        <f t="shared" si="35"/>
        <v>CL/DC/TAG/1/BAT</v>
      </c>
      <c r="W287" s="81" t="str">
        <f t="shared" si="32"/>
        <v>CL/DC/TAG/1/BAT</v>
      </c>
      <c r="X287" s="81" t="str">
        <f t="shared" si="36"/>
        <v/>
      </c>
      <c r="AC287" s="60">
        <f t="shared" si="37"/>
        <v>88</v>
      </c>
      <c r="AD287" s="49">
        <f t="shared" si="38"/>
        <v>287</v>
      </c>
      <c r="AE287" s="60">
        <f t="shared" si="39"/>
        <v>88287</v>
      </c>
    </row>
    <row r="288" spans="1:31">
      <c r="A288" s="81" t="str">
        <f t="shared" si="33"/>
        <v>CL/DC/TAG/1/HAR</v>
      </c>
      <c r="B288" s="81" t="str">
        <f t="shared" si="34"/>
        <v>88-288-</v>
      </c>
      <c r="C288" s="102" t="s">
        <v>2100</v>
      </c>
      <c r="G288" s="102" t="s">
        <v>908</v>
      </c>
      <c r="V288" s="81" t="str">
        <f t="shared" si="35"/>
        <v>CL/DC/TAG/1/HAR</v>
      </c>
      <c r="W288" s="81" t="str">
        <f t="shared" si="32"/>
        <v>CL/DC/TAG/1/HAR</v>
      </c>
      <c r="X288" s="81" t="str">
        <f t="shared" si="36"/>
        <v/>
      </c>
      <c r="AC288" s="60">
        <f t="shared" si="37"/>
        <v>88</v>
      </c>
      <c r="AD288" s="49">
        <f t="shared" si="38"/>
        <v>288</v>
      </c>
      <c r="AE288" s="60">
        <f t="shared" si="39"/>
        <v>88288</v>
      </c>
    </row>
    <row r="289" spans="1:31">
      <c r="A289" s="81" t="str">
        <f t="shared" si="33"/>
        <v>CL/DC/TAG/1/JOK</v>
      </c>
      <c r="B289" s="81" t="str">
        <f t="shared" si="34"/>
        <v>88-289-</v>
      </c>
      <c r="C289" s="102" t="s">
        <v>2101</v>
      </c>
      <c r="G289" s="102" t="s">
        <v>909</v>
      </c>
      <c r="V289" s="81" t="str">
        <f t="shared" si="35"/>
        <v>CL/DC/TAG/1/JOK</v>
      </c>
      <c r="W289" s="81" t="str">
        <f t="shared" si="32"/>
        <v>CL/DC/TAG/1/JOK</v>
      </c>
      <c r="X289" s="81" t="str">
        <f t="shared" si="36"/>
        <v/>
      </c>
      <c r="AC289" s="60">
        <f t="shared" si="37"/>
        <v>88</v>
      </c>
      <c r="AD289" s="49">
        <f t="shared" si="38"/>
        <v>289</v>
      </c>
      <c r="AE289" s="60">
        <f t="shared" si="39"/>
        <v>88289</v>
      </c>
    </row>
    <row r="290" spans="1:31">
      <c r="A290" s="81" t="str">
        <f t="shared" si="33"/>
        <v>CL/DC2/1/MEM2</v>
      </c>
      <c r="B290" s="81" t="str">
        <f t="shared" si="34"/>
        <v>88-290-</v>
      </c>
      <c r="C290" s="102" t="s">
        <v>2102</v>
      </c>
      <c r="G290" s="102" t="s">
        <v>912</v>
      </c>
      <c r="V290" s="81" t="str">
        <f t="shared" si="35"/>
        <v>CL/DC2/1/MEM2</v>
      </c>
      <c r="W290" s="81" t="str">
        <f t="shared" si="32"/>
        <v>CL/DC2/1/MEM2</v>
      </c>
      <c r="X290" s="81" t="str">
        <f t="shared" si="36"/>
        <v/>
      </c>
      <c r="AC290" s="60">
        <f t="shared" si="37"/>
        <v>88</v>
      </c>
      <c r="AD290" s="49">
        <f t="shared" si="38"/>
        <v>290</v>
      </c>
      <c r="AE290" s="60">
        <f t="shared" si="39"/>
        <v>88290</v>
      </c>
    </row>
    <row r="291" spans="1:31">
      <c r="A291" s="81" t="str">
        <f t="shared" si="33"/>
        <v>CL/DC2/1/VIN1</v>
      </c>
      <c r="B291" s="81" t="str">
        <f t="shared" si="34"/>
        <v>88-291-</v>
      </c>
      <c r="C291" s="102" t="s">
        <v>2103</v>
      </c>
      <c r="G291" s="102" t="s">
        <v>913</v>
      </c>
      <c r="V291" s="81" t="str">
        <f t="shared" si="35"/>
        <v>CL/DC2/1/VIN1</v>
      </c>
      <c r="W291" s="81" t="str">
        <f t="shared" si="32"/>
        <v>CL/DC2/1/VIN1</v>
      </c>
      <c r="X291" s="81" t="str">
        <f t="shared" si="36"/>
        <v/>
      </c>
      <c r="AC291" s="60">
        <f t="shared" si="37"/>
        <v>88</v>
      </c>
      <c r="AD291" s="49">
        <f t="shared" si="38"/>
        <v>291</v>
      </c>
      <c r="AE291" s="60">
        <f t="shared" si="39"/>
        <v>88291</v>
      </c>
    </row>
    <row r="292" spans="1:31">
      <c r="A292" s="81" t="str">
        <f t="shared" si="33"/>
        <v>CL/DC3/1/CAS/JKR2</v>
      </c>
      <c r="B292" s="81" t="str">
        <f t="shared" si="34"/>
        <v>88-292-</v>
      </c>
      <c r="C292" s="102" t="s">
        <v>2104</v>
      </c>
      <c r="G292" s="102" t="s">
        <v>914</v>
      </c>
      <c r="V292" s="81" t="str">
        <f t="shared" si="35"/>
        <v>CL/DC3/1/CAS/JKR2</v>
      </c>
      <c r="W292" s="81" t="str">
        <f t="shared" si="32"/>
        <v>CL/DC3/1/CAS/JKR2</v>
      </c>
      <c r="X292" s="81" t="str">
        <f t="shared" si="36"/>
        <v/>
      </c>
      <c r="AC292" s="60">
        <f t="shared" si="37"/>
        <v>88</v>
      </c>
      <c r="AD292" s="49">
        <f t="shared" si="38"/>
        <v>292</v>
      </c>
      <c r="AE292" s="60">
        <f t="shared" si="39"/>
        <v>88292</v>
      </c>
    </row>
    <row r="293" spans="1:31">
      <c r="A293" s="81" t="str">
        <f t="shared" si="33"/>
        <v>CL/DIS/1/DON2</v>
      </c>
      <c r="B293" s="81" t="str">
        <f t="shared" si="34"/>
        <v>88-293-</v>
      </c>
      <c r="C293" s="102" t="s">
        <v>2105</v>
      </c>
      <c r="G293" s="102" t="s">
        <v>917</v>
      </c>
      <c r="V293" s="81" t="str">
        <f t="shared" si="35"/>
        <v>CL/DIS/1/DON2</v>
      </c>
      <c r="W293" s="81" t="str">
        <f t="shared" si="32"/>
        <v>CL/DIS/1/DON2</v>
      </c>
      <c r="X293" s="81" t="str">
        <f t="shared" si="36"/>
        <v/>
      </c>
      <c r="AC293" s="60">
        <f t="shared" si="37"/>
        <v>88</v>
      </c>
      <c r="AD293" s="49">
        <f t="shared" si="38"/>
        <v>293</v>
      </c>
      <c r="AE293" s="60">
        <f t="shared" si="39"/>
        <v>88293</v>
      </c>
    </row>
    <row r="294" spans="1:31">
      <c r="A294" s="81" t="str">
        <f t="shared" si="33"/>
        <v>CL/DIS/1/DUC2</v>
      </c>
      <c r="B294" s="81" t="str">
        <f t="shared" si="34"/>
        <v>88-294-</v>
      </c>
      <c r="C294" s="102" t="s">
        <v>2106</v>
      </c>
      <c r="G294" s="102" t="s">
        <v>918</v>
      </c>
      <c r="V294" s="81" t="str">
        <f t="shared" si="35"/>
        <v>CL/DIS/1/DUC2</v>
      </c>
      <c r="W294" s="81" t="str">
        <f t="shared" si="32"/>
        <v>CL/DIS/1/DUC2</v>
      </c>
      <c r="X294" s="81" t="str">
        <f t="shared" si="36"/>
        <v/>
      </c>
      <c r="AC294" s="60">
        <f t="shared" si="37"/>
        <v>88</v>
      </c>
      <c r="AD294" s="49">
        <f t="shared" si="38"/>
        <v>294</v>
      </c>
      <c r="AE294" s="60">
        <f t="shared" si="39"/>
        <v>88294</v>
      </c>
    </row>
    <row r="295" spans="1:31">
      <c r="A295" s="81" t="str">
        <f t="shared" si="33"/>
        <v>CL/DIS/1/DUC3</v>
      </c>
      <c r="B295" s="81" t="str">
        <f t="shared" si="34"/>
        <v>88-295-</v>
      </c>
      <c r="C295" s="102" t="s">
        <v>2107</v>
      </c>
      <c r="G295" s="102" t="s">
        <v>919</v>
      </c>
      <c r="V295" s="81" t="str">
        <f t="shared" si="35"/>
        <v>CL/DIS/1/DUC3</v>
      </c>
      <c r="W295" s="81" t="str">
        <f t="shared" si="32"/>
        <v>CL/DIS/1/DUC3</v>
      </c>
      <c r="X295" s="81" t="str">
        <f t="shared" si="36"/>
        <v/>
      </c>
      <c r="AC295" s="60">
        <f t="shared" si="37"/>
        <v>88</v>
      </c>
      <c r="AD295" s="49">
        <f t="shared" si="38"/>
        <v>295</v>
      </c>
      <c r="AE295" s="60">
        <f t="shared" si="39"/>
        <v>88295</v>
      </c>
    </row>
    <row r="296" spans="1:31">
      <c r="A296" s="81" t="str">
        <f t="shared" si="33"/>
        <v>CL/DIS/TAG/1/MIC3</v>
      </c>
      <c r="B296" s="81" t="str">
        <f t="shared" si="34"/>
        <v>88-296-</v>
      </c>
      <c r="C296" s="102" t="s">
        <v>2108</v>
      </c>
      <c r="G296" s="102" t="s">
        <v>931</v>
      </c>
      <c r="V296" s="81" t="str">
        <f t="shared" si="35"/>
        <v>CL/DIS/TAG/1/MIC3</v>
      </c>
      <c r="W296" s="81" t="str">
        <f t="shared" si="32"/>
        <v>CL/DIS/TAG/1/MIC3</v>
      </c>
      <c r="X296" s="81" t="str">
        <f t="shared" si="36"/>
        <v/>
      </c>
      <c r="AC296" s="60">
        <f t="shared" si="37"/>
        <v>88</v>
      </c>
      <c r="AD296" s="49">
        <f t="shared" si="38"/>
        <v>296</v>
      </c>
      <c r="AE296" s="60">
        <f t="shared" si="39"/>
        <v>88296</v>
      </c>
    </row>
    <row r="297" spans="1:31">
      <c r="A297" s="81" t="str">
        <f t="shared" si="33"/>
        <v>CL/DIS/TAG/1/MIC4</v>
      </c>
      <c r="B297" s="81" t="str">
        <f t="shared" si="34"/>
        <v>88-297-</v>
      </c>
      <c r="C297" s="102" t="s">
        <v>2109</v>
      </c>
      <c r="G297" s="102" t="s">
        <v>932</v>
      </c>
      <c r="V297" s="81" t="str">
        <f t="shared" si="35"/>
        <v>CL/DIS/TAG/1/MIC4</v>
      </c>
      <c r="W297" s="81" t="str">
        <f t="shared" si="32"/>
        <v>CL/DIS/TAG/1/MIC4</v>
      </c>
      <c r="X297" s="81" t="str">
        <f t="shared" si="36"/>
        <v/>
      </c>
      <c r="AC297" s="60">
        <f t="shared" si="37"/>
        <v>88</v>
      </c>
      <c r="AD297" s="49">
        <f t="shared" si="38"/>
        <v>297</v>
      </c>
      <c r="AE297" s="60">
        <f t="shared" si="39"/>
        <v>88297</v>
      </c>
    </row>
    <row r="298" spans="1:31">
      <c r="A298" s="81" t="str">
        <f t="shared" si="33"/>
        <v>CL/DIS/TAG/1/SCR1</v>
      </c>
      <c r="B298" s="81" t="str">
        <f t="shared" si="34"/>
        <v>88-298-</v>
      </c>
      <c r="C298" s="102" t="s">
        <v>2110</v>
      </c>
      <c r="G298" s="102" t="s">
        <v>933</v>
      </c>
      <c r="V298" s="81" t="str">
        <f t="shared" si="35"/>
        <v>CL/DIS/TAG/1/SCR1</v>
      </c>
      <c r="W298" s="81" t="str">
        <f t="shared" si="32"/>
        <v>CL/DIS/TAG/1/SCR1</v>
      </c>
      <c r="X298" s="81" t="str">
        <f t="shared" si="36"/>
        <v/>
      </c>
      <c r="AC298" s="60">
        <f t="shared" si="37"/>
        <v>88</v>
      </c>
      <c r="AD298" s="49">
        <f t="shared" si="38"/>
        <v>298</v>
      </c>
      <c r="AE298" s="60">
        <f t="shared" si="39"/>
        <v>88298</v>
      </c>
    </row>
    <row r="299" spans="1:31">
      <c r="A299" s="81" t="str">
        <f t="shared" si="33"/>
        <v>CL/DIS/TAG/1/SCR2</v>
      </c>
      <c r="B299" s="81" t="str">
        <f t="shared" si="34"/>
        <v>88-299-</v>
      </c>
      <c r="C299" s="102" t="s">
        <v>2111</v>
      </c>
      <c r="G299" s="102" t="s">
        <v>934</v>
      </c>
      <c r="V299" s="81" t="str">
        <f t="shared" si="35"/>
        <v>CL/DIS/TAG/1/SCR2</v>
      </c>
      <c r="W299" s="81" t="str">
        <f t="shared" si="32"/>
        <v>CL/DIS/TAG/1/SCR2</v>
      </c>
      <c r="X299" s="81" t="str">
        <f t="shared" si="36"/>
        <v/>
      </c>
      <c r="AC299" s="60">
        <f t="shared" si="37"/>
        <v>88</v>
      </c>
      <c r="AD299" s="49">
        <f t="shared" si="38"/>
        <v>299</v>
      </c>
      <c r="AE299" s="60">
        <f t="shared" si="39"/>
        <v>88299</v>
      </c>
    </row>
    <row r="300" spans="1:31">
      <c r="A300" s="81" t="str">
        <f t="shared" si="33"/>
        <v>CL/DIS/TAG/1/SCR3</v>
      </c>
      <c r="B300" s="81" t="str">
        <f t="shared" si="34"/>
        <v>88-300-</v>
      </c>
      <c r="C300" s="102" t="s">
        <v>2112</v>
      </c>
      <c r="G300" s="102" t="s">
        <v>935</v>
      </c>
      <c r="V300" s="81" t="str">
        <f t="shared" si="35"/>
        <v>CL/DIS/TAG/1/SCR3</v>
      </c>
      <c r="W300" s="81" t="str">
        <f t="shared" si="32"/>
        <v>CL/DIS/TAG/1/SCR3</v>
      </c>
      <c r="X300" s="81" t="str">
        <f t="shared" si="36"/>
        <v/>
      </c>
      <c r="AC300" s="60">
        <f t="shared" si="37"/>
        <v>88</v>
      </c>
      <c r="AD300" s="49">
        <f t="shared" si="38"/>
        <v>300</v>
      </c>
      <c r="AE300" s="60">
        <f t="shared" si="39"/>
        <v>88300</v>
      </c>
    </row>
    <row r="301" spans="1:31">
      <c r="A301" s="81" t="str">
        <f t="shared" si="33"/>
        <v>CL/DIS/TAG/1/WHI</v>
      </c>
      <c r="B301" s="81" t="str">
        <f t="shared" si="34"/>
        <v>88-301-</v>
      </c>
      <c r="C301" s="102" t="s">
        <v>2113</v>
      </c>
      <c r="G301" s="102" t="s">
        <v>936</v>
      </c>
      <c r="V301" s="81" t="str">
        <f t="shared" si="35"/>
        <v>CL/DIS/TAG/1/WHI</v>
      </c>
      <c r="W301" s="81" t="str">
        <f t="shared" si="32"/>
        <v>CL/DIS/TAG/1/WHI</v>
      </c>
      <c r="X301" s="81" t="str">
        <f t="shared" si="36"/>
        <v/>
      </c>
      <c r="AC301" s="60">
        <f t="shared" si="37"/>
        <v>88</v>
      </c>
      <c r="AD301" s="49">
        <f t="shared" si="38"/>
        <v>301</v>
      </c>
      <c r="AE301" s="60">
        <f t="shared" si="39"/>
        <v>88301</v>
      </c>
    </row>
    <row r="302" spans="1:31">
      <c r="A302" s="81" t="str">
        <f t="shared" si="33"/>
        <v>CL/LOO/1/SAM1</v>
      </c>
      <c r="B302" s="81" t="str">
        <f t="shared" si="34"/>
        <v>88-302-</v>
      </c>
      <c r="C302" s="102" t="s">
        <v>2114</v>
      </c>
      <c r="G302" s="102" t="s">
        <v>940</v>
      </c>
      <c r="V302" s="81" t="str">
        <f t="shared" si="35"/>
        <v>CL/LOO/1/SAM1</v>
      </c>
      <c r="W302" s="81" t="str">
        <f t="shared" si="32"/>
        <v>CL/LOO/1/SAM1</v>
      </c>
      <c r="X302" s="81" t="str">
        <f t="shared" si="36"/>
        <v/>
      </c>
      <c r="AC302" s="60">
        <f t="shared" si="37"/>
        <v>88</v>
      </c>
      <c r="AD302" s="49">
        <f t="shared" si="38"/>
        <v>302</v>
      </c>
      <c r="AE302" s="60">
        <f t="shared" si="39"/>
        <v>88302</v>
      </c>
    </row>
    <row r="303" spans="1:31">
      <c r="A303" s="81" t="str">
        <f t="shared" si="33"/>
        <v>CL/LOO2/1/TVG1</v>
      </c>
      <c r="B303" s="81" t="str">
        <f t="shared" si="34"/>
        <v>88-303-</v>
      </c>
      <c r="C303" s="102" t="s">
        <v>2115</v>
      </c>
      <c r="G303" s="102" t="s">
        <v>945</v>
      </c>
      <c r="V303" s="81" t="str">
        <f t="shared" si="35"/>
        <v>CL/LOO2/1/TVG1</v>
      </c>
      <c r="W303" s="81" t="str">
        <f t="shared" si="32"/>
        <v>CL/LOO2/1/TVG1</v>
      </c>
      <c r="X303" s="81" t="str">
        <f t="shared" si="36"/>
        <v/>
      </c>
      <c r="AC303" s="60">
        <f t="shared" si="37"/>
        <v>88</v>
      </c>
      <c r="AD303" s="49">
        <f t="shared" si="38"/>
        <v>303</v>
      </c>
      <c r="AE303" s="60">
        <f t="shared" si="39"/>
        <v>88303</v>
      </c>
    </row>
    <row r="304" spans="1:31">
      <c r="A304" s="81" t="str">
        <f t="shared" si="33"/>
        <v>CL/LOO3/1/DAF1</v>
      </c>
      <c r="B304" s="81" t="str">
        <f t="shared" si="34"/>
        <v>88-304-</v>
      </c>
      <c r="C304" s="102" t="s">
        <v>2116</v>
      </c>
      <c r="G304" s="102" t="s">
        <v>948</v>
      </c>
      <c r="V304" s="81" t="str">
        <f t="shared" si="35"/>
        <v>CL/LOO3/1/DAF1</v>
      </c>
      <c r="W304" s="81" t="str">
        <f t="shared" si="32"/>
        <v>CL/LOO3/1/DAF1</v>
      </c>
      <c r="X304" s="81" t="str">
        <f t="shared" si="36"/>
        <v/>
      </c>
      <c r="AC304" s="60">
        <f t="shared" si="37"/>
        <v>88</v>
      </c>
      <c r="AD304" s="49">
        <f t="shared" si="38"/>
        <v>304</v>
      </c>
      <c r="AE304" s="60">
        <f t="shared" si="39"/>
        <v>88304</v>
      </c>
    </row>
    <row r="305" spans="1:31">
      <c r="A305" s="81" t="str">
        <f t="shared" si="33"/>
        <v>CL/LOO5/1/BUN1</v>
      </c>
      <c r="B305" s="81" t="str">
        <f t="shared" si="34"/>
        <v>88-305-</v>
      </c>
      <c r="C305" s="102" t="s">
        <v>2117</v>
      </c>
      <c r="G305" s="102" t="s">
        <v>952</v>
      </c>
      <c r="V305" s="81" t="str">
        <f t="shared" si="35"/>
        <v>CL/LOO5/1/BUN1</v>
      </c>
      <c r="W305" s="81" t="str">
        <f t="shared" si="32"/>
        <v>CL/LOO5/1/BUN1</v>
      </c>
      <c r="X305" s="81" t="str">
        <f t="shared" si="36"/>
        <v/>
      </c>
      <c r="AC305" s="60">
        <f t="shared" si="37"/>
        <v>88</v>
      </c>
      <c r="AD305" s="49">
        <f t="shared" si="38"/>
        <v>305</v>
      </c>
      <c r="AE305" s="60">
        <f t="shared" si="39"/>
        <v>88305</v>
      </c>
    </row>
    <row r="306" spans="1:31">
      <c r="A306" s="81" t="str">
        <f t="shared" si="33"/>
        <v>CL/LOO5/1/BUN2</v>
      </c>
      <c r="B306" s="81" t="str">
        <f t="shared" si="34"/>
        <v>88-306-</v>
      </c>
      <c r="C306" s="102" t="s">
        <v>2118</v>
      </c>
      <c r="G306" s="102" t="s">
        <v>953</v>
      </c>
      <c r="V306" s="81" t="str">
        <f t="shared" si="35"/>
        <v>CL/LOO5/1/BUN2</v>
      </c>
      <c r="W306" s="81" t="str">
        <f t="shared" si="32"/>
        <v>CL/LOO5/1/BUN2</v>
      </c>
      <c r="X306" s="81" t="str">
        <f t="shared" si="36"/>
        <v/>
      </c>
      <c r="AC306" s="60">
        <f t="shared" si="37"/>
        <v>88</v>
      </c>
      <c r="AD306" s="49">
        <f t="shared" si="38"/>
        <v>306</v>
      </c>
      <c r="AE306" s="60">
        <f t="shared" si="39"/>
        <v>88306</v>
      </c>
    </row>
    <row r="307" spans="1:31">
      <c r="A307" s="81" t="str">
        <f t="shared" si="33"/>
        <v>CL/LOO5/1/COY1</v>
      </c>
      <c r="B307" s="81" t="str">
        <f t="shared" si="34"/>
        <v>88-307-</v>
      </c>
      <c r="C307" s="102" t="s">
        <v>2119</v>
      </c>
      <c r="G307" s="102" t="s">
        <v>954</v>
      </c>
      <c r="V307" s="81" t="str">
        <f t="shared" si="35"/>
        <v>CL/LOO5/1/COY1</v>
      </c>
      <c r="W307" s="81" t="str">
        <f t="shared" si="32"/>
        <v>CL/LOO5/1/COY1</v>
      </c>
      <c r="X307" s="81" t="str">
        <f t="shared" si="36"/>
        <v/>
      </c>
      <c r="AC307" s="60">
        <f t="shared" si="37"/>
        <v>88</v>
      </c>
      <c r="AD307" s="49">
        <f t="shared" si="38"/>
        <v>307</v>
      </c>
      <c r="AE307" s="60">
        <f t="shared" si="39"/>
        <v>88307</v>
      </c>
    </row>
    <row r="308" spans="1:31">
      <c r="A308" s="81" t="str">
        <f t="shared" si="33"/>
        <v>CL/LOO5/1/COY2</v>
      </c>
      <c r="B308" s="81" t="str">
        <f t="shared" si="34"/>
        <v>88-308-</v>
      </c>
      <c r="C308" s="102" t="s">
        <v>2120</v>
      </c>
      <c r="G308" s="102" t="s">
        <v>955</v>
      </c>
      <c r="V308" s="81" t="str">
        <f t="shared" si="35"/>
        <v>CL/LOO5/1/COY2</v>
      </c>
      <c r="W308" s="81" t="str">
        <f t="shared" si="32"/>
        <v>CL/LOO5/1/COY2</v>
      </c>
      <c r="X308" s="81" t="str">
        <f t="shared" si="36"/>
        <v/>
      </c>
      <c r="AC308" s="60">
        <f t="shared" si="37"/>
        <v>88</v>
      </c>
      <c r="AD308" s="49">
        <f t="shared" si="38"/>
        <v>308</v>
      </c>
      <c r="AE308" s="60">
        <f t="shared" si="39"/>
        <v>88308</v>
      </c>
    </row>
    <row r="309" spans="1:31">
      <c r="A309" s="81" t="str">
        <f t="shared" si="33"/>
        <v>CL/LOO5/1/DAF1</v>
      </c>
      <c r="B309" s="81" t="str">
        <f t="shared" si="34"/>
        <v>88-309-</v>
      </c>
      <c r="C309" s="102" t="s">
        <v>2121</v>
      </c>
      <c r="G309" s="102" t="s">
        <v>956</v>
      </c>
      <c r="V309" s="81" t="str">
        <f t="shared" si="35"/>
        <v>CL/LOO5/1/DAF1</v>
      </c>
      <c r="W309" s="81" t="str">
        <f t="shared" si="32"/>
        <v>CL/LOO5/1/DAF1</v>
      </c>
      <c r="X309" s="81" t="str">
        <f t="shared" si="36"/>
        <v/>
      </c>
      <c r="AC309" s="60">
        <f t="shared" si="37"/>
        <v>88</v>
      </c>
      <c r="AD309" s="49">
        <f t="shared" si="38"/>
        <v>309</v>
      </c>
      <c r="AE309" s="60">
        <f t="shared" si="39"/>
        <v>88309</v>
      </c>
    </row>
    <row r="310" spans="1:31">
      <c r="A310" s="81" t="str">
        <f t="shared" si="33"/>
        <v>CL/LOO5/1/DAF2</v>
      </c>
      <c r="B310" s="81" t="str">
        <f t="shared" si="34"/>
        <v>88-310-</v>
      </c>
      <c r="C310" s="102" t="s">
        <v>2122</v>
      </c>
      <c r="G310" s="102" t="s">
        <v>957</v>
      </c>
      <c r="V310" s="81" t="str">
        <f t="shared" si="35"/>
        <v>CL/LOO5/1/DAF2</v>
      </c>
      <c r="W310" s="81" t="str">
        <f t="shared" si="32"/>
        <v>CL/LOO5/1/DAF2</v>
      </c>
      <c r="X310" s="81" t="str">
        <f t="shared" si="36"/>
        <v/>
      </c>
      <c r="AC310" s="60">
        <f t="shared" si="37"/>
        <v>88</v>
      </c>
      <c r="AD310" s="49">
        <f t="shared" si="38"/>
        <v>310</v>
      </c>
      <c r="AE310" s="60">
        <f t="shared" si="39"/>
        <v>88310</v>
      </c>
    </row>
    <row r="311" spans="1:31">
      <c r="A311" s="81" t="str">
        <f t="shared" si="33"/>
        <v>CL/LOO5/1/TAZ1</v>
      </c>
      <c r="B311" s="81" t="str">
        <f t="shared" si="34"/>
        <v>88-311-</v>
      </c>
      <c r="C311" s="102" t="s">
        <v>2123</v>
      </c>
      <c r="G311" s="102" t="s">
        <v>958</v>
      </c>
      <c r="V311" s="81" t="str">
        <f t="shared" si="35"/>
        <v>CL/LOO5/1/TAZ1</v>
      </c>
      <c r="W311" s="81" t="str">
        <f t="shared" si="32"/>
        <v>CL/LOO5/1/TAZ1</v>
      </c>
      <c r="X311" s="81" t="str">
        <f t="shared" si="36"/>
        <v/>
      </c>
      <c r="AC311" s="60">
        <f t="shared" si="37"/>
        <v>88</v>
      </c>
      <c r="AD311" s="49">
        <f t="shared" si="38"/>
        <v>311</v>
      </c>
      <c r="AE311" s="60">
        <f t="shared" si="39"/>
        <v>88311</v>
      </c>
    </row>
    <row r="312" spans="1:31">
      <c r="A312" s="81" t="str">
        <f t="shared" si="33"/>
        <v>CL/MAR/TAG/1/DEA</v>
      </c>
      <c r="B312" s="81" t="str">
        <f t="shared" si="34"/>
        <v>88-312-</v>
      </c>
      <c r="C312" s="102" t="s">
        <v>2124</v>
      </c>
      <c r="G312" s="102" t="s">
        <v>959</v>
      </c>
      <c r="V312" s="81" t="str">
        <f t="shared" si="35"/>
        <v>CL/MAR/TAG/1/DEA</v>
      </c>
      <c r="W312" s="81" t="str">
        <f t="shared" si="32"/>
        <v>CL/MAR/TAG/1/DEA</v>
      </c>
      <c r="X312" s="81" t="str">
        <f t="shared" si="36"/>
        <v/>
      </c>
      <c r="AC312" s="60">
        <f t="shared" si="37"/>
        <v>88</v>
      </c>
      <c r="AD312" s="49">
        <f t="shared" si="38"/>
        <v>312</v>
      </c>
      <c r="AE312" s="60">
        <f t="shared" si="39"/>
        <v>88312</v>
      </c>
    </row>
    <row r="313" spans="1:31">
      <c r="A313" s="81" t="str">
        <f t="shared" si="33"/>
        <v>CL/MAR3/1/HUL1</v>
      </c>
      <c r="B313" s="81" t="str">
        <f t="shared" si="34"/>
        <v>88-313-</v>
      </c>
      <c r="C313" s="102" t="s">
        <v>2125</v>
      </c>
      <c r="G313" s="102" t="s">
        <v>960</v>
      </c>
      <c r="V313" s="81" t="str">
        <f t="shared" si="35"/>
        <v>CL/MAR3/1/HUL1</v>
      </c>
      <c r="W313" s="81" t="str">
        <f t="shared" si="32"/>
        <v>CL/MAR3/1/HUL1</v>
      </c>
      <c r="X313" s="81" t="str">
        <f t="shared" si="36"/>
        <v/>
      </c>
      <c r="AC313" s="60">
        <f t="shared" si="37"/>
        <v>88</v>
      </c>
      <c r="AD313" s="49">
        <f t="shared" si="38"/>
        <v>313</v>
      </c>
      <c r="AE313" s="60">
        <f t="shared" si="39"/>
        <v>88313</v>
      </c>
    </row>
    <row r="314" spans="1:31">
      <c r="A314" s="81" t="str">
        <f t="shared" si="33"/>
        <v>CL/MAR3/1/HUL2</v>
      </c>
      <c r="B314" s="81" t="str">
        <f t="shared" si="34"/>
        <v>88-314-</v>
      </c>
      <c r="C314" s="102" t="s">
        <v>2126</v>
      </c>
      <c r="G314" s="102" t="s">
        <v>961</v>
      </c>
      <c r="V314" s="81" t="str">
        <f t="shared" si="35"/>
        <v>CL/MAR3/1/HUL2</v>
      </c>
      <c r="W314" s="81" t="str">
        <f t="shared" si="32"/>
        <v>CL/MAR3/1/HUL2</v>
      </c>
      <c r="X314" s="81" t="str">
        <f t="shared" si="36"/>
        <v/>
      </c>
      <c r="AC314" s="60">
        <f t="shared" si="37"/>
        <v>88</v>
      </c>
      <c r="AD314" s="49">
        <f t="shared" si="38"/>
        <v>314</v>
      </c>
      <c r="AE314" s="60">
        <f t="shared" si="39"/>
        <v>88314</v>
      </c>
    </row>
    <row r="315" spans="1:31">
      <c r="A315" s="81" t="str">
        <f t="shared" si="33"/>
        <v>CL/MAR3/1/PAN1</v>
      </c>
      <c r="B315" s="81" t="str">
        <f t="shared" si="34"/>
        <v>88-315-</v>
      </c>
      <c r="C315" s="102" t="s">
        <v>2127</v>
      </c>
      <c r="G315" s="102" t="s">
        <v>962</v>
      </c>
      <c r="V315" s="81" t="str">
        <f t="shared" si="35"/>
        <v>CL/MAR3/1/PAN1</v>
      </c>
      <c r="W315" s="81" t="str">
        <f t="shared" si="32"/>
        <v>CL/MAR3/1/PAN1</v>
      </c>
      <c r="X315" s="81" t="str">
        <f t="shared" si="36"/>
        <v/>
      </c>
      <c r="AC315" s="60">
        <f t="shared" si="37"/>
        <v>88</v>
      </c>
      <c r="AD315" s="49">
        <f t="shared" si="38"/>
        <v>315</v>
      </c>
      <c r="AE315" s="60">
        <f t="shared" si="39"/>
        <v>88315</v>
      </c>
    </row>
    <row r="316" spans="1:31">
      <c r="A316" s="81" t="str">
        <f t="shared" si="33"/>
        <v>CL/MAR3/1/VEN1</v>
      </c>
      <c r="B316" s="81" t="str">
        <f t="shared" si="34"/>
        <v>88-316-</v>
      </c>
      <c r="C316" s="102" t="s">
        <v>2128</v>
      </c>
      <c r="G316" s="102" t="s">
        <v>963</v>
      </c>
      <c r="V316" s="81" t="str">
        <f t="shared" si="35"/>
        <v>CL/MAR3/1/VEN1</v>
      </c>
      <c r="W316" s="81" t="str">
        <f t="shared" si="32"/>
        <v>CL/MAR3/1/VEN1</v>
      </c>
      <c r="X316" s="81" t="str">
        <f t="shared" si="36"/>
        <v/>
      </c>
      <c r="AC316" s="60">
        <f t="shared" si="37"/>
        <v>88</v>
      </c>
      <c r="AD316" s="49">
        <f t="shared" si="38"/>
        <v>316</v>
      </c>
      <c r="AE316" s="60">
        <f t="shared" si="39"/>
        <v>88316</v>
      </c>
    </row>
    <row r="317" spans="1:31">
      <c r="A317" s="81" t="str">
        <f t="shared" si="33"/>
        <v>CL/MAR3/1/VEN2</v>
      </c>
      <c r="B317" s="81" t="str">
        <f t="shared" si="34"/>
        <v>88-317-</v>
      </c>
      <c r="C317" s="102" t="s">
        <v>2129</v>
      </c>
      <c r="G317" s="102" t="s">
        <v>964</v>
      </c>
      <c r="V317" s="81" t="str">
        <f t="shared" si="35"/>
        <v>CL/MAR3/1/VEN2</v>
      </c>
      <c r="W317" s="81" t="str">
        <f t="shared" si="32"/>
        <v>CL/MAR3/1/VEN2</v>
      </c>
      <c r="X317" s="81" t="str">
        <f t="shared" si="36"/>
        <v/>
      </c>
      <c r="AC317" s="60">
        <f t="shared" si="37"/>
        <v>88</v>
      </c>
      <c r="AD317" s="49">
        <f t="shared" si="38"/>
        <v>317</v>
      </c>
      <c r="AE317" s="60">
        <f t="shared" si="39"/>
        <v>88317</v>
      </c>
    </row>
    <row r="318" spans="1:31">
      <c r="A318" s="81" t="str">
        <f t="shared" si="33"/>
        <v>CL/MAR4/1/DEA1</v>
      </c>
      <c r="B318" s="81" t="str">
        <f t="shared" si="34"/>
        <v>88-318-</v>
      </c>
      <c r="C318" s="102" t="s">
        <v>2130</v>
      </c>
      <c r="G318" s="102" t="s">
        <v>965</v>
      </c>
      <c r="V318" s="81" t="str">
        <f t="shared" si="35"/>
        <v>CL/MAR4/1/DEA1</v>
      </c>
      <c r="W318" s="81" t="str">
        <f t="shared" si="32"/>
        <v>CL/MAR4/1/DEA1</v>
      </c>
      <c r="X318" s="81" t="str">
        <f t="shared" si="36"/>
        <v/>
      </c>
      <c r="AC318" s="60">
        <f t="shared" si="37"/>
        <v>88</v>
      </c>
      <c r="AD318" s="49">
        <f t="shared" si="38"/>
        <v>318</v>
      </c>
      <c r="AE318" s="60">
        <f t="shared" si="39"/>
        <v>88318</v>
      </c>
    </row>
    <row r="319" spans="1:31">
      <c r="A319" s="81" t="str">
        <f t="shared" si="33"/>
        <v>CL/MAR4/1/DEA2</v>
      </c>
      <c r="B319" s="81" t="str">
        <f t="shared" si="34"/>
        <v>88-319-</v>
      </c>
      <c r="C319" s="102" t="s">
        <v>2131</v>
      </c>
      <c r="G319" s="102" t="s">
        <v>966</v>
      </c>
      <c r="V319" s="81" t="str">
        <f t="shared" si="35"/>
        <v>CL/MAR4/1/DEA2</v>
      </c>
      <c r="W319" s="81" t="str">
        <f t="shared" si="32"/>
        <v>CL/MAR4/1/DEA2</v>
      </c>
      <c r="X319" s="81" t="str">
        <f t="shared" si="36"/>
        <v/>
      </c>
      <c r="AC319" s="60">
        <f t="shared" si="37"/>
        <v>88</v>
      </c>
      <c r="AD319" s="49">
        <f t="shared" si="38"/>
        <v>319</v>
      </c>
      <c r="AE319" s="60">
        <f t="shared" si="39"/>
        <v>88319</v>
      </c>
    </row>
    <row r="320" spans="1:31">
      <c r="A320" s="81" t="str">
        <f t="shared" si="33"/>
        <v>CL/MAR4/1/DEA3</v>
      </c>
      <c r="B320" s="81" t="str">
        <f t="shared" si="34"/>
        <v>88-320-</v>
      </c>
      <c r="C320" s="102" t="s">
        <v>2132</v>
      </c>
      <c r="G320" s="102" t="s">
        <v>967</v>
      </c>
      <c r="V320" s="81" t="str">
        <f t="shared" si="35"/>
        <v>CL/MAR4/1/DEA3</v>
      </c>
      <c r="W320" s="81" t="str">
        <f t="shared" si="32"/>
        <v>CL/MAR4/1/DEA3</v>
      </c>
      <c r="X320" s="81" t="str">
        <f t="shared" si="36"/>
        <v/>
      </c>
      <c r="AC320" s="60">
        <f t="shared" si="37"/>
        <v>88</v>
      </c>
      <c r="AD320" s="49">
        <f t="shared" si="38"/>
        <v>320</v>
      </c>
      <c r="AE320" s="60">
        <f t="shared" si="39"/>
        <v>88320</v>
      </c>
    </row>
    <row r="321" spans="1:31">
      <c r="A321" s="81" t="str">
        <f t="shared" si="33"/>
        <v>CL/MAR4/1/WOL1</v>
      </c>
      <c r="B321" s="81" t="str">
        <f t="shared" si="34"/>
        <v>88-321-</v>
      </c>
      <c r="C321" s="102" t="s">
        <v>2133</v>
      </c>
      <c r="G321" s="102" t="s">
        <v>968</v>
      </c>
      <c r="V321" s="81" t="str">
        <f t="shared" si="35"/>
        <v>CL/MAR4/1/WOL1</v>
      </c>
      <c r="W321" s="81" t="str">
        <f t="shared" si="32"/>
        <v>CL/MAR4/1/WOL1</v>
      </c>
      <c r="X321" s="81" t="str">
        <f t="shared" si="36"/>
        <v/>
      </c>
      <c r="AC321" s="60">
        <f t="shared" si="37"/>
        <v>88</v>
      </c>
      <c r="AD321" s="49">
        <f t="shared" si="38"/>
        <v>321</v>
      </c>
      <c r="AE321" s="60">
        <f t="shared" si="39"/>
        <v>88321</v>
      </c>
    </row>
    <row r="322" spans="1:31">
      <c r="A322" s="81" t="str">
        <f t="shared" si="33"/>
        <v>CL/MAR4/1/WOL2</v>
      </c>
      <c r="B322" s="81" t="str">
        <f t="shared" si="34"/>
        <v>88-322-</v>
      </c>
      <c r="C322" s="102" t="s">
        <v>2134</v>
      </c>
      <c r="G322" s="102" t="s">
        <v>969</v>
      </c>
      <c r="V322" s="81" t="str">
        <f t="shared" si="35"/>
        <v>CL/MAR4/1/WOL2</v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CL/MAR4/1/WOL2</v>
      </c>
      <c r="X322" s="81" t="str">
        <f t="shared" si="36"/>
        <v/>
      </c>
      <c r="AC322" s="60">
        <f t="shared" si="37"/>
        <v>88</v>
      </c>
      <c r="AD322" s="49">
        <f t="shared" si="38"/>
        <v>322</v>
      </c>
      <c r="AE322" s="60">
        <f t="shared" si="39"/>
        <v>88322</v>
      </c>
    </row>
    <row r="323" spans="1:31">
      <c r="A323" s="81" t="str">
        <f t="shared" ref="A323:A386" si="41">IF(G323&amp;Q323&lt;&gt;"",W323&amp;Q323,"")</f>
        <v>CL/NS/1/BAN</v>
      </c>
      <c r="B323" s="81" t="str">
        <f t="shared" ref="B323:B386" si="42">IF(C323&lt;&gt;"",LEFT(C323,9),"")</f>
        <v>88-323-</v>
      </c>
      <c r="C323" s="102" t="s">
        <v>2135</v>
      </c>
      <c r="G323" s="102" t="s">
        <v>970</v>
      </c>
      <c r="V323" s="81" t="str">
        <f t="shared" ref="V323:V386" si="43">W323&amp;H323</f>
        <v>CL/NS/1/BAN</v>
      </c>
      <c r="W323" s="81" t="str">
        <f t="shared" si="40"/>
        <v>CL/NS/1/BAN</v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88</v>
      </c>
      <c r="AD323" s="49">
        <f t="shared" ref="AD323:AD386" si="46">IFERROR(VALUE(MID($C323,4,3)),0)</f>
        <v>323</v>
      </c>
      <c r="AE323" s="60">
        <f t="shared" ref="AE323:AE386" si="47">VALUE(RIGHT("00"&amp;AC323,2)&amp;RIGHT("000"&amp;AD323,3))</f>
        <v>88323</v>
      </c>
    </row>
    <row r="324" spans="1:31">
      <c r="A324" s="81" t="str">
        <f t="shared" si="41"/>
        <v>CL/NS/1/KAK2</v>
      </c>
      <c r="B324" s="81" t="str">
        <f t="shared" si="42"/>
        <v>88-324-</v>
      </c>
      <c r="C324" s="102" t="s">
        <v>2136</v>
      </c>
      <c r="G324" s="102" t="s">
        <v>971</v>
      </c>
      <c r="V324" s="81" t="str">
        <f t="shared" si="43"/>
        <v>CL/NS/1/KAK2</v>
      </c>
      <c r="W324" s="81" t="str">
        <f t="shared" si="40"/>
        <v>CL/NS/1/KAK2</v>
      </c>
      <c r="X324" s="81" t="str">
        <f t="shared" si="44"/>
        <v/>
      </c>
      <c r="AC324" s="60">
        <f t="shared" si="45"/>
        <v>88</v>
      </c>
      <c r="AD324" s="49">
        <f t="shared" si="46"/>
        <v>324</v>
      </c>
      <c r="AE324" s="60">
        <f t="shared" si="47"/>
        <v>88324</v>
      </c>
    </row>
    <row r="325" spans="1:31">
      <c r="A325" s="81" t="str">
        <f t="shared" si="41"/>
        <v>CL/NS/1/NAR2</v>
      </c>
      <c r="B325" s="81" t="str">
        <f t="shared" si="42"/>
        <v>88-325-</v>
      </c>
      <c r="C325" s="102" t="s">
        <v>2137</v>
      </c>
      <c r="G325" s="102" t="s">
        <v>972</v>
      </c>
      <c r="V325" s="81" t="str">
        <f t="shared" si="43"/>
        <v>CL/NS/1/NAR2</v>
      </c>
      <c r="W325" s="81" t="str">
        <f t="shared" si="40"/>
        <v>CL/NS/1/NAR2</v>
      </c>
      <c r="X325" s="81" t="str">
        <f t="shared" si="44"/>
        <v/>
      </c>
      <c r="AC325" s="60">
        <f t="shared" si="45"/>
        <v>88</v>
      </c>
      <c r="AD325" s="49">
        <f t="shared" si="46"/>
        <v>325</v>
      </c>
      <c r="AE325" s="60">
        <f t="shared" si="47"/>
        <v>88325</v>
      </c>
    </row>
    <row r="326" spans="1:31">
      <c r="A326" s="81" t="str">
        <f t="shared" si="41"/>
        <v>CL/OP/TAG/1/LOG1</v>
      </c>
      <c r="B326" s="81" t="str">
        <f t="shared" si="42"/>
        <v>88-326-</v>
      </c>
      <c r="C326" s="102" t="s">
        <v>2138</v>
      </c>
      <c r="G326" s="102" t="s">
        <v>973</v>
      </c>
      <c r="V326" s="81" t="str">
        <f t="shared" si="43"/>
        <v>CL/OP/TAG/1/LOG1</v>
      </c>
      <c r="W326" s="81" t="str">
        <f t="shared" si="40"/>
        <v>CL/OP/TAG/1/LOG1</v>
      </c>
      <c r="X326" s="81" t="str">
        <f t="shared" si="44"/>
        <v/>
      </c>
      <c r="AC326" s="60">
        <f t="shared" si="45"/>
        <v>88</v>
      </c>
      <c r="AD326" s="49">
        <f t="shared" si="46"/>
        <v>326</v>
      </c>
      <c r="AE326" s="60">
        <f t="shared" si="47"/>
        <v>88326</v>
      </c>
    </row>
    <row r="327" spans="1:31">
      <c r="A327" s="81" t="str">
        <f t="shared" si="41"/>
        <v>CL/OP/TAG/1/LOG2</v>
      </c>
      <c r="B327" s="81" t="str">
        <f t="shared" si="42"/>
        <v>88-327-</v>
      </c>
      <c r="C327" s="102" t="s">
        <v>2139</v>
      </c>
      <c r="G327" s="102" t="s">
        <v>974</v>
      </c>
      <c r="V327" s="81" t="str">
        <f t="shared" si="43"/>
        <v>CL/OP/TAG/1/LOG2</v>
      </c>
      <c r="W327" s="81" t="str">
        <f t="shared" si="40"/>
        <v>CL/OP/TAG/1/LOG2</v>
      </c>
      <c r="X327" s="81" t="str">
        <f t="shared" si="44"/>
        <v/>
      </c>
      <c r="AC327" s="60">
        <f t="shared" si="45"/>
        <v>88</v>
      </c>
      <c r="AD327" s="49">
        <f t="shared" si="46"/>
        <v>327</v>
      </c>
      <c r="AE327" s="60">
        <f t="shared" si="47"/>
        <v>88327</v>
      </c>
    </row>
    <row r="328" spans="1:31">
      <c r="A328" s="81" t="str">
        <f t="shared" si="41"/>
        <v>CL/OP1/1/LUF1</v>
      </c>
      <c r="B328" s="81" t="str">
        <f t="shared" si="42"/>
        <v>88-328-</v>
      </c>
      <c r="C328" s="102" t="s">
        <v>2140</v>
      </c>
      <c r="G328" s="102" t="s">
        <v>975</v>
      </c>
      <c r="V328" s="81" t="str">
        <f t="shared" si="43"/>
        <v>CL/OP1/1/LUF1</v>
      </c>
      <c r="W328" s="81" t="str">
        <f t="shared" si="40"/>
        <v>CL/OP1/1/LUF1</v>
      </c>
      <c r="X328" s="81" t="str">
        <f t="shared" si="44"/>
        <v/>
      </c>
      <c r="AC328" s="60">
        <f t="shared" si="45"/>
        <v>88</v>
      </c>
      <c r="AD328" s="49">
        <f t="shared" si="46"/>
        <v>328</v>
      </c>
      <c r="AE328" s="60">
        <f t="shared" si="47"/>
        <v>88328</v>
      </c>
    </row>
    <row r="329" spans="1:31">
      <c r="A329" s="81" t="str">
        <f t="shared" si="41"/>
        <v>CL/OP1/1/LUF2</v>
      </c>
      <c r="B329" s="81" t="str">
        <f t="shared" si="42"/>
        <v>88-329-</v>
      </c>
      <c r="C329" s="102" t="s">
        <v>2141</v>
      </c>
      <c r="G329" s="102" t="s">
        <v>976</v>
      </c>
      <c r="V329" s="81" t="str">
        <f t="shared" si="43"/>
        <v>CL/OP1/1/LUF2</v>
      </c>
      <c r="W329" s="81" t="str">
        <f t="shared" si="40"/>
        <v>CL/OP1/1/LUF2</v>
      </c>
      <c r="X329" s="81" t="str">
        <f t="shared" si="44"/>
        <v/>
      </c>
      <c r="AC329" s="60">
        <f t="shared" si="45"/>
        <v>88</v>
      </c>
      <c r="AD329" s="49">
        <f t="shared" si="46"/>
        <v>329</v>
      </c>
      <c r="AE329" s="60">
        <f t="shared" si="47"/>
        <v>88329</v>
      </c>
    </row>
    <row r="330" spans="1:31">
      <c r="A330" s="81" t="str">
        <f t="shared" si="41"/>
        <v>CL/OP1/1/SKU1</v>
      </c>
      <c r="B330" s="81" t="str">
        <f t="shared" si="42"/>
        <v>88-330-</v>
      </c>
      <c r="C330" s="102" t="s">
        <v>2142</v>
      </c>
      <c r="G330" s="102" t="s">
        <v>977</v>
      </c>
      <c r="V330" s="81" t="str">
        <f t="shared" si="43"/>
        <v>CL/OP1/1/SKU1</v>
      </c>
      <c r="W330" s="81" t="str">
        <f t="shared" si="40"/>
        <v>CL/OP1/1/SKU1</v>
      </c>
      <c r="X330" s="81" t="str">
        <f t="shared" si="44"/>
        <v/>
      </c>
      <c r="AC330" s="60">
        <f t="shared" si="45"/>
        <v>88</v>
      </c>
      <c r="AD330" s="49">
        <f t="shared" si="46"/>
        <v>330</v>
      </c>
      <c r="AE330" s="60">
        <f t="shared" si="47"/>
        <v>88330</v>
      </c>
    </row>
    <row r="331" spans="1:31">
      <c r="A331" s="81" t="str">
        <f t="shared" si="41"/>
        <v>CL/OP1/1/SKU2</v>
      </c>
      <c r="B331" s="81" t="str">
        <f t="shared" si="42"/>
        <v>88-331-</v>
      </c>
      <c r="C331" s="102" t="s">
        <v>2143</v>
      </c>
      <c r="G331" s="102" t="s">
        <v>978</v>
      </c>
      <c r="V331" s="81" t="str">
        <f t="shared" si="43"/>
        <v>CL/OP1/1/SKU2</v>
      </c>
      <c r="W331" s="81" t="str">
        <f t="shared" si="40"/>
        <v>CL/OP1/1/SKU2</v>
      </c>
      <c r="X331" s="81" t="str">
        <f t="shared" si="44"/>
        <v/>
      </c>
      <c r="AC331" s="60">
        <f t="shared" si="45"/>
        <v>88</v>
      </c>
      <c r="AD331" s="49">
        <f t="shared" si="46"/>
        <v>331</v>
      </c>
      <c r="AE331" s="60">
        <f t="shared" si="47"/>
        <v>88331</v>
      </c>
    </row>
    <row r="332" spans="1:31">
      <c r="A332" s="81" t="str">
        <f t="shared" si="41"/>
        <v>CL/OP1/1/ZOR1</v>
      </c>
      <c r="B332" s="81" t="str">
        <f t="shared" si="42"/>
        <v>88-332-</v>
      </c>
      <c r="C332" s="102" t="s">
        <v>2144</v>
      </c>
      <c r="G332" s="102" t="s">
        <v>979</v>
      </c>
      <c r="V332" s="81" t="str">
        <f t="shared" si="43"/>
        <v>CL/OP1/1/ZOR1</v>
      </c>
      <c r="W332" s="81" t="str">
        <f t="shared" si="40"/>
        <v>CL/OP1/1/ZOR1</v>
      </c>
      <c r="X332" s="81" t="str">
        <f t="shared" si="44"/>
        <v/>
      </c>
      <c r="AC332" s="60">
        <f t="shared" si="45"/>
        <v>88</v>
      </c>
      <c r="AD332" s="49">
        <f t="shared" si="46"/>
        <v>332</v>
      </c>
      <c r="AE332" s="60">
        <f t="shared" si="47"/>
        <v>88332</v>
      </c>
    </row>
    <row r="333" spans="1:31">
      <c r="A333" s="81" t="str">
        <f t="shared" si="41"/>
        <v>CL/OP1/1/ZOR2</v>
      </c>
      <c r="B333" s="81" t="str">
        <f t="shared" si="42"/>
        <v>88-333-</v>
      </c>
      <c r="C333" s="102" t="s">
        <v>2145</v>
      </c>
      <c r="G333" s="102" t="s">
        <v>980</v>
      </c>
      <c r="V333" s="81" t="str">
        <f t="shared" si="43"/>
        <v>CL/OP1/1/ZOR2</v>
      </c>
      <c r="W333" s="81" t="str">
        <f t="shared" si="40"/>
        <v>CL/OP1/1/ZOR2</v>
      </c>
      <c r="X333" s="81" t="str">
        <f t="shared" si="44"/>
        <v/>
      </c>
      <c r="AC333" s="60">
        <f t="shared" si="45"/>
        <v>88</v>
      </c>
      <c r="AD333" s="49">
        <f t="shared" si="46"/>
        <v>333</v>
      </c>
      <c r="AE333" s="60">
        <f t="shared" si="47"/>
        <v>88333</v>
      </c>
    </row>
    <row r="334" spans="1:31">
      <c r="A334" s="81" t="str">
        <f t="shared" si="41"/>
        <v>CL/PEA/1/SAM</v>
      </c>
      <c r="B334" s="81" t="str">
        <f t="shared" si="42"/>
        <v>88-334-</v>
      </c>
      <c r="C334" s="102" t="s">
        <v>2146</v>
      </c>
      <c r="G334" s="102" t="s">
        <v>981</v>
      </c>
      <c r="V334" s="81" t="str">
        <f t="shared" si="43"/>
        <v>CL/PEA/1/SAM</v>
      </c>
      <c r="W334" s="81" t="str">
        <f t="shared" si="40"/>
        <v>CL/PEA/1/SAM</v>
      </c>
      <c r="X334" s="81" t="str">
        <f t="shared" si="44"/>
        <v/>
      </c>
      <c r="AC334" s="60">
        <f t="shared" si="45"/>
        <v>88</v>
      </c>
      <c r="AD334" s="49">
        <f t="shared" si="46"/>
        <v>334</v>
      </c>
      <c r="AE334" s="60">
        <f t="shared" si="47"/>
        <v>88334</v>
      </c>
    </row>
    <row r="335" spans="1:31">
      <c r="A335" s="81" t="str">
        <f t="shared" si="41"/>
        <v>CL/PEA2/1/PEA1</v>
      </c>
      <c r="B335" s="81" t="str">
        <f t="shared" si="42"/>
        <v>88-335-</v>
      </c>
      <c r="C335" s="102" t="s">
        <v>2147</v>
      </c>
      <c r="G335" s="102" t="s">
        <v>982</v>
      </c>
      <c r="V335" s="81" t="str">
        <f t="shared" si="43"/>
        <v>CL/PEA2/1/PEA1</v>
      </c>
      <c r="W335" s="81" t="str">
        <f t="shared" si="40"/>
        <v>CL/PEA2/1/PEA1</v>
      </c>
      <c r="X335" s="81" t="str">
        <f t="shared" si="44"/>
        <v/>
      </c>
      <c r="AC335" s="60">
        <f t="shared" si="45"/>
        <v>88</v>
      </c>
      <c r="AD335" s="49">
        <f t="shared" si="46"/>
        <v>335</v>
      </c>
      <c r="AE335" s="60">
        <f t="shared" si="47"/>
        <v>88335</v>
      </c>
    </row>
    <row r="336" spans="1:31">
      <c r="A336" s="81" t="str">
        <f t="shared" si="41"/>
        <v>CL/PKM/TAG/1/ELE1</v>
      </c>
      <c r="B336" s="81" t="str">
        <f t="shared" si="42"/>
        <v>88-336-</v>
      </c>
      <c r="C336" s="102" t="s">
        <v>2148</v>
      </c>
      <c r="G336" s="102" t="s">
        <v>983</v>
      </c>
      <c r="V336" s="81" t="str">
        <f t="shared" si="43"/>
        <v>CL/PKM/TAG/1/ELE1</v>
      </c>
      <c r="W336" s="81" t="str">
        <f t="shared" si="40"/>
        <v>CL/PKM/TAG/1/ELE1</v>
      </c>
      <c r="X336" s="81" t="str">
        <f t="shared" si="44"/>
        <v/>
      </c>
      <c r="AC336" s="60">
        <f t="shared" si="45"/>
        <v>88</v>
      </c>
      <c r="AD336" s="49">
        <f t="shared" si="46"/>
        <v>336</v>
      </c>
      <c r="AE336" s="60">
        <f t="shared" si="47"/>
        <v>88336</v>
      </c>
    </row>
    <row r="337" spans="1:31">
      <c r="A337" s="81" t="str">
        <f t="shared" si="41"/>
        <v>CL/PKM3/1/ELE1</v>
      </c>
      <c r="B337" s="81" t="str">
        <f t="shared" si="42"/>
        <v>88-337-</v>
      </c>
      <c r="C337" s="102" t="s">
        <v>2149</v>
      </c>
      <c r="G337" s="102" t="s">
        <v>985</v>
      </c>
      <c r="V337" s="81" t="str">
        <f t="shared" si="43"/>
        <v>CL/PKM3/1/ELE1</v>
      </c>
      <c r="W337" s="81" t="str">
        <f t="shared" si="40"/>
        <v>CL/PKM3/1/ELE1</v>
      </c>
      <c r="X337" s="81" t="str">
        <f t="shared" si="44"/>
        <v/>
      </c>
      <c r="AC337" s="60">
        <f t="shared" si="45"/>
        <v>88</v>
      </c>
      <c r="AD337" s="49">
        <f t="shared" si="46"/>
        <v>337</v>
      </c>
      <c r="AE337" s="60">
        <f t="shared" si="47"/>
        <v>88337</v>
      </c>
    </row>
    <row r="338" spans="1:31">
      <c r="A338" s="81" t="str">
        <f t="shared" si="41"/>
        <v>CL/PKM3/1/ELE2</v>
      </c>
      <c r="B338" s="81" t="str">
        <f t="shared" si="42"/>
        <v>88-338-</v>
      </c>
      <c r="C338" s="102" t="s">
        <v>2150</v>
      </c>
      <c r="G338" s="102" t="s">
        <v>986</v>
      </c>
      <c r="V338" s="81" t="str">
        <f t="shared" si="43"/>
        <v>CL/PKM3/1/ELE2</v>
      </c>
      <c r="W338" s="81" t="str">
        <f t="shared" si="40"/>
        <v>CL/PKM3/1/ELE2</v>
      </c>
      <c r="X338" s="81" t="str">
        <f t="shared" si="44"/>
        <v/>
      </c>
      <c r="AC338" s="60">
        <f t="shared" si="45"/>
        <v>88</v>
      </c>
      <c r="AD338" s="49">
        <f t="shared" si="46"/>
        <v>338</v>
      </c>
      <c r="AE338" s="60">
        <f t="shared" si="47"/>
        <v>88338</v>
      </c>
    </row>
    <row r="339" spans="1:31">
      <c r="A339" s="81" t="str">
        <f t="shared" si="41"/>
        <v>CL/REM/TAG/1/RIC</v>
      </c>
      <c r="B339" s="81" t="str">
        <f t="shared" si="42"/>
        <v>88-339-</v>
      </c>
      <c r="C339" s="102" t="s">
        <v>2151</v>
      </c>
      <c r="G339" s="102" t="s">
        <v>992</v>
      </c>
      <c r="V339" s="81" t="str">
        <f t="shared" si="43"/>
        <v>CL/REM/TAG/1/RIC</v>
      </c>
      <c r="W339" s="81" t="str">
        <f t="shared" si="40"/>
        <v>CL/REM/TAG/1/RIC</v>
      </c>
      <c r="X339" s="81" t="str">
        <f t="shared" si="44"/>
        <v/>
      </c>
      <c r="AC339" s="60">
        <f t="shared" si="45"/>
        <v>88</v>
      </c>
      <c r="AD339" s="49">
        <f t="shared" si="46"/>
        <v>339</v>
      </c>
      <c r="AE339" s="60">
        <f t="shared" si="47"/>
        <v>88339</v>
      </c>
    </row>
    <row r="340" spans="1:31">
      <c r="A340" s="81" t="str">
        <f t="shared" si="41"/>
        <v>CL/TAJ1/1/JER1</v>
      </c>
      <c r="B340" s="81" t="str">
        <f t="shared" si="42"/>
        <v>88-340-</v>
      </c>
      <c r="C340" s="102" t="s">
        <v>2152</v>
      </c>
      <c r="G340" s="102" t="s">
        <v>993</v>
      </c>
      <c r="V340" s="81" t="str">
        <f t="shared" si="43"/>
        <v>CL/TAJ1/1/JER1</v>
      </c>
      <c r="W340" s="81" t="str">
        <f t="shared" si="40"/>
        <v>CL/TAJ1/1/JER1</v>
      </c>
      <c r="X340" s="81" t="str">
        <f t="shared" si="44"/>
        <v/>
      </c>
      <c r="AC340" s="60">
        <f t="shared" si="45"/>
        <v>88</v>
      </c>
      <c r="AD340" s="49">
        <f t="shared" si="46"/>
        <v>340</v>
      </c>
      <c r="AE340" s="60">
        <f t="shared" si="47"/>
        <v>88340</v>
      </c>
    </row>
    <row r="341" spans="1:31">
      <c r="A341" s="81" t="str">
        <f t="shared" si="41"/>
        <v>CL/TAJ1/1/JER2</v>
      </c>
      <c r="B341" s="81" t="str">
        <f t="shared" si="42"/>
        <v>88-341-</v>
      </c>
      <c r="C341" s="102" t="s">
        <v>2153</v>
      </c>
      <c r="G341" s="102" t="s">
        <v>994</v>
      </c>
      <c r="V341" s="81" t="str">
        <f t="shared" si="43"/>
        <v>CL/TAJ1/1/JER2</v>
      </c>
      <c r="W341" s="81" t="str">
        <f t="shared" si="40"/>
        <v>CL/TAJ1/1/JER2</v>
      </c>
      <c r="X341" s="81" t="str">
        <f t="shared" si="44"/>
        <v/>
      </c>
      <c r="AC341" s="60">
        <f t="shared" si="45"/>
        <v>88</v>
      </c>
      <c r="AD341" s="49">
        <f t="shared" si="46"/>
        <v>341</v>
      </c>
      <c r="AE341" s="60">
        <f t="shared" si="47"/>
        <v>88341</v>
      </c>
    </row>
    <row r="342" spans="1:31">
      <c r="A342" s="81" t="str">
        <f t="shared" si="41"/>
        <v>CL/TAJ1/1/TAJ1</v>
      </c>
      <c r="B342" s="81" t="str">
        <f t="shared" si="42"/>
        <v>88-342-</v>
      </c>
      <c r="C342" s="102" t="s">
        <v>2154</v>
      </c>
      <c r="G342" s="102" t="s">
        <v>995</v>
      </c>
      <c r="V342" s="81" t="str">
        <f t="shared" si="43"/>
        <v>CL/TAJ1/1/TAJ1</v>
      </c>
      <c r="W342" s="81" t="str">
        <f t="shared" si="40"/>
        <v>CL/TAJ1/1/TAJ1</v>
      </c>
      <c r="X342" s="81" t="str">
        <f t="shared" si="44"/>
        <v/>
      </c>
      <c r="AC342" s="60">
        <f t="shared" si="45"/>
        <v>88</v>
      </c>
      <c r="AD342" s="49">
        <f t="shared" si="46"/>
        <v>342</v>
      </c>
      <c r="AE342" s="60">
        <f t="shared" si="47"/>
        <v>88342</v>
      </c>
    </row>
    <row r="343" spans="1:31">
      <c r="A343" s="81" t="str">
        <f t="shared" si="41"/>
        <v>CL/TAJ1/1/TOM1</v>
      </c>
      <c r="B343" s="81" t="str">
        <f t="shared" si="42"/>
        <v>88-343-</v>
      </c>
      <c r="C343" s="102" t="s">
        <v>2155</v>
      </c>
      <c r="G343" s="102" t="s">
        <v>996</v>
      </c>
      <c r="V343" s="81" t="str">
        <f t="shared" si="43"/>
        <v>CL/TAJ1/1/TOM1</v>
      </c>
      <c r="W343" s="81" t="str">
        <f t="shared" si="40"/>
        <v>CL/TAJ1/1/TOM1</v>
      </c>
      <c r="X343" s="81" t="str">
        <f t="shared" si="44"/>
        <v/>
      </c>
      <c r="AC343" s="60">
        <f t="shared" si="45"/>
        <v>88</v>
      </c>
      <c r="AD343" s="49">
        <f t="shared" si="46"/>
        <v>343</v>
      </c>
      <c r="AE343" s="60">
        <f t="shared" si="47"/>
        <v>88343</v>
      </c>
    </row>
    <row r="344" spans="1:31">
      <c r="A344" s="81" t="str">
        <f t="shared" si="41"/>
        <v>CL/TAJ1/1/TOM2</v>
      </c>
      <c r="B344" s="81" t="str">
        <f t="shared" si="42"/>
        <v>88-344-</v>
      </c>
      <c r="C344" s="102" t="s">
        <v>2156</v>
      </c>
      <c r="G344" s="102" t="s">
        <v>997</v>
      </c>
      <c r="V344" s="81" t="str">
        <f t="shared" si="43"/>
        <v>CL/TAJ1/1/TOM2</v>
      </c>
      <c r="W344" s="81" t="str">
        <f t="shared" si="40"/>
        <v>CL/TAJ1/1/TOM2</v>
      </c>
      <c r="X344" s="81" t="str">
        <f t="shared" si="44"/>
        <v/>
      </c>
      <c r="AC344" s="60">
        <f t="shared" si="45"/>
        <v>88</v>
      </c>
      <c r="AD344" s="49">
        <f t="shared" si="46"/>
        <v>344</v>
      </c>
      <c r="AE344" s="60">
        <f t="shared" si="47"/>
        <v>88344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6" t="str">
        <f t="shared" si="752"/>
        <v/>
      </c>
      <c r="C5999" s="117"/>
      <c r="D5999" s="117"/>
      <c r="E5999" s="117"/>
      <c r="F5999" s="118"/>
      <c r="G5999" s="117"/>
      <c r="H5999" s="117"/>
      <c r="I5999" s="117"/>
      <c r="J5999" s="117"/>
      <c r="K5999" s="117"/>
      <c r="L5999" s="117"/>
      <c r="M5999" s="117"/>
      <c r="N5999" s="117"/>
      <c r="O5999" s="117"/>
      <c r="P5999" s="117"/>
      <c r="Q5999" s="117"/>
      <c r="R5999" s="117"/>
      <c r="S5999" s="117"/>
      <c r="T5999" s="117"/>
      <c r="U5999" s="117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6" t="str">
        <f t="shared" si="752"/>
        <v/>
      </c>
      <c r="C6000" s="117"/>
      <c r="D6000" s="117"/>
      <c r="E6000" s="117"/>
      <c r="F6000" s="118"/>
      <c r="G6000" s="117"/>
      <c r="H6000" s="117"/>
      <c r="I6000" s="117"/>
      <c r="J6000" s="117"/>
      <c r="K6000" s="117"/>
      <c r="L6000" s="117"/>
      <c r="M6000" s="117"/>
      <c r="N6000" s="117"/>
      <c r="O6000" s="117"/>
      <c r="P6000" s="117"/>
      <c r="Q6000" s="117"/>
      <c r="R6000" s="117"/>
      <c r="S6000" s="117"/>
      <c r="T6000" s="117"/>
      <c r="U6000" s="117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0" customFormat="1">
      <c r="A6002" s="81" t="str">
        <f t="shared" si="753"/>
        <v/>
      </c>
      <c r="B6002" s="116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8"/>
      <c r="Z6002" s="108"/>
      <c r="AA6002" s="108"/>
      <c r="AB6002" s="108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8"/>
      <c r="AG6002" s="108"/>
      <c r="AH6002" s="108"/>
      <c r="AI6002" s="119"/>
      <c r="AJ6002" s="119"/>
      <c r="AK6002" s="108"/>
      <c r="AL6002" s="108"/>
      <c r="AM6002" s="108"/>
      <c r="AN6002" s="108"/>
      <c r="AO6002" s="108"/>
      <c r="AP6002" s="108"/>
      <c r="AQ6002" s="108"/>
    </row>
    <row r="6003" spans="1:43">
      <c r="A6003" s="81" t="str">
        <f t="shared" si="753"/>
        <v/>
      </c>
      <c r="B6003" s="116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6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6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6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6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6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6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6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6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6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6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6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6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6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6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6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6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6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6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6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6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6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6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6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6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6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6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6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6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6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6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6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6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6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6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6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6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6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6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6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6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6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6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6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6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6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6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6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6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6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6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6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6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6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6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6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6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6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6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6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6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6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6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6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6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6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6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6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6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6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6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6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6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6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6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6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6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6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6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6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6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6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6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6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6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6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6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6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6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6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6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6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6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6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6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6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6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6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6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6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6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6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6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6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6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6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6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6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6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6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6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6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6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6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6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6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6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6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6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6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6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6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6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6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6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6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6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6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6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6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6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6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6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6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6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6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6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6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6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6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6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6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6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6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6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6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6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6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6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6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6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6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6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6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6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6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6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6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6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6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6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6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6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6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6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6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6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6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6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6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6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6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6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6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6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6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6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6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6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6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6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6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6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6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6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6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6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6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6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6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6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6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6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6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6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6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6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6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6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6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6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6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6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6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6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6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6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6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6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6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6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6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6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6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6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6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6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6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6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6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6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6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6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6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6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6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6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6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6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6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6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6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6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6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6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6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6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6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6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6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6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6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6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6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6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6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6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6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6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6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6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6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6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6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6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6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6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6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6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6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6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6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6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6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6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6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6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6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6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6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6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6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6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6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6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6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6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6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6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6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6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6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6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6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6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6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6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6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6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6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6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6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6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6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6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6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6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6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6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6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6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6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6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6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6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6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6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6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6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6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6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6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6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6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6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6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6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6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6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6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6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6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6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6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6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6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6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6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6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6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6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6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6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6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6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6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6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6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6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6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6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6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6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6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6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6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6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6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6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6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6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6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6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6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6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6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6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6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6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6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6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6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6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6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6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6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6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6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6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6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6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6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6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6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6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6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6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6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6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6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6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6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6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6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6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6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6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6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6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6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6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6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6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6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6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6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6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6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6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6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6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6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6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6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6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6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6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6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6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6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6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6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6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6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6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6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6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6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6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6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6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6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6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6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6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6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6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6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6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6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6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6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6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6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6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6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6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6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6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6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6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6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6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6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6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6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6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6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6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6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6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6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6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6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6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6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6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6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6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6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6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6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6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6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6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6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6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6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6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6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6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6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6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6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6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6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6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6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6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6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6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6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6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6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6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6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6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6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6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6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6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6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6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6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6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6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6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6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6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6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6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6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6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6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6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6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6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6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6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6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6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6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6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6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6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6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6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6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6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6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6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6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6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6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6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6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6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6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6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6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6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6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6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6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6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6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6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6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6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6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6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6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6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6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6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6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6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6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6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6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6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6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6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6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6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6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6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6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6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6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6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6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6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6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6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6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6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6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6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6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6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6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6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6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6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6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6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6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6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6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6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6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6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6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6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6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6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6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6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6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6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6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6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6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6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6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6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6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6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6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6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6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6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6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6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6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6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6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6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6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6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6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6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6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6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6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6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6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6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6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6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6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6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6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6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6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6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6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6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6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6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6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6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6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6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6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6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6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6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6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6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6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6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6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6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6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6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6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6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6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6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6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6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6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6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6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6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6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6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6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6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6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6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6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6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6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6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6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6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6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6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6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6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6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6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6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6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6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6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6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6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6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6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6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6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6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6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6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6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6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6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6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6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6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6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6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6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6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6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6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6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6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6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6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6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6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6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6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6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6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6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6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6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6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6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6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6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6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6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6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6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6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6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6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6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6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6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6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6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6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6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6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6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6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6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6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6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6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6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6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6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6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6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6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6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6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6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6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6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6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6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6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6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6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6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6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6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6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6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6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6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6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6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6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6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6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6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6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6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6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6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6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6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6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6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6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6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6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6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6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6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6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6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6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6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6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6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6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6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6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6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6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6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6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6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6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6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6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6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6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6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6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6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6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6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6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6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6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6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6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6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6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6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6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6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6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6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6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6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6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6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6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6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6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6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6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6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6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6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6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6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6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6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6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6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6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6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6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6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6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6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6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6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6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6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6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6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6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6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6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6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6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6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6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6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6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6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6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6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6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6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6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6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6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6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6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6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6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6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6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6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6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6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6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6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6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6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6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6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6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6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6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6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6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6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6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6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6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6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6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6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6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6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6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6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6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6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6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6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6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6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6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6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6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6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6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6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6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6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6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6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6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6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6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6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6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6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6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6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6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6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6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6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6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6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6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6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6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6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6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6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6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6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6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6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6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6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6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6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6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6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6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6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6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6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6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6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6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6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6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6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6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6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6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6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6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6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6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6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6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6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6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6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6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6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6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6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6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6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6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6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6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6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6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6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6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6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6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6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6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6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6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6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6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6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6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6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6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6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6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6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6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6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6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6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6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6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6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6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6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6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6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6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6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6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6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6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6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6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6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6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6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6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6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6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6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6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6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6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6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6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6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6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6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6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6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6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6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6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6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6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6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6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6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6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6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6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6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6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6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6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6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6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6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6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6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6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6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6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6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6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6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6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6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6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6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6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6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6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6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6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6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6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6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6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6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6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6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6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6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6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6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6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6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6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6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6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6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6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6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6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6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6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6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6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6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6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6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6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6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6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6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6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6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6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6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6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6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6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6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6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6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6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6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6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6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6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6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6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6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6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6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6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6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6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6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6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6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6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6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6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6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6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6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6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6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6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6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6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6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6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6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6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6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6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6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6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6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6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6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6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6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6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6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6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6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6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6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6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6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6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6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6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6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6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6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6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6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6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6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6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6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6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6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6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6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6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6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6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6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6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6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6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6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6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6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6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6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6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6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6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6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6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6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6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6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6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6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6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6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6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6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6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6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6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6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6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6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6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6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6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6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6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6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6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6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6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6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6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6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6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6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6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6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6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6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6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6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6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6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6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6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6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6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6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6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6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6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6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6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6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6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6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6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6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6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6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6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6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6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6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6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6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6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6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6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6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6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6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6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6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6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6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6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6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6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6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6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6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6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6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6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6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6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6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6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6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6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6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6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6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6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6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6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6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6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6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6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6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6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6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6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6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6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6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6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6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6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6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6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6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6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6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6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6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6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6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6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6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6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6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6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6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6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6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6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6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6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6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6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6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6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6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6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6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6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6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6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6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6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6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6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6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6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6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6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6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6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6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6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6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6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6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6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6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6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6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6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6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6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6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6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6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6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6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6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6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6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6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6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6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6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6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6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6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6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6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6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6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6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6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6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6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6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6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6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6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6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6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6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6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6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6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6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6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6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6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6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6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6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6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6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6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6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6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6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6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6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6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6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6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6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6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6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6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6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6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6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6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6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6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6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6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6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6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6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6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6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6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6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6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6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6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6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6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6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6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6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6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6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6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6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6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6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6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6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6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6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6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6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6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6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6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6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6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6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6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6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6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6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6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6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6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6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6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6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6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6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6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6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6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6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6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6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6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6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6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6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6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6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6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6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6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6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6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6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6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6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6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6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6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6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6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6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6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6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6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6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6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6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6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6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6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6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6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6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6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6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6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6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6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6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6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6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6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6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6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6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6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6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6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6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6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6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6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6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6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6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6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6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6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6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6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6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6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6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6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6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6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6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6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6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6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6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6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6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6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6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6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6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6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6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6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6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6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6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6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6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6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6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6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6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6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6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6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6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6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6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6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6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6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6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6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6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6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6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6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6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6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6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6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6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6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6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6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6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6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6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6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6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6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6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6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6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6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6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6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6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6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6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6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6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6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6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6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6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6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6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6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6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6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6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6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6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6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6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6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6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6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6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6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6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6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6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6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6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6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6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6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6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6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6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6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6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6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6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6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6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6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6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6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6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6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6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6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6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6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6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6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6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6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6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6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6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6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6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6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6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6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6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6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6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6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6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6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6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6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6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6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6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6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6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6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6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6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6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6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6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6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6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6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6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6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6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6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6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6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6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6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6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6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6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6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6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6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6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6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6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6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6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6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6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6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6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6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6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6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6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6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6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6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6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6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6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6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6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6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6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6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6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6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6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6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6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6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6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6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6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6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6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6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6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6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6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6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6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6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6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6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6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6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6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6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6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6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6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6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6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6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6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6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6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6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6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6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6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6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6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6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6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6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6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6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6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6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6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6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6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6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6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6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6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6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6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6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6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6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6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6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6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6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6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6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6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6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6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6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6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6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6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6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6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6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6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6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6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6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6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6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6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6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6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6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6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6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6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6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6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6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6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6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6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6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6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6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6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6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6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6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6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6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6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6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6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6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6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6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6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6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6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6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6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6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6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6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6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6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6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6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6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6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6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6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6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6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6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6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6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6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6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6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6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6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6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6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6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6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6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6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6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6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6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6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6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6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6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6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6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6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6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6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6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6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6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6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6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6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6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6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6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6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6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6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6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6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6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6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6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6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6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6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6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6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6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6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6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6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6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6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6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6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6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6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6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6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6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6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6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6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6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6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6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6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6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6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6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6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6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6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6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6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6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6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6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6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6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6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6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6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6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6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6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6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6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6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6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6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6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6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6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6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6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6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6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6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6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6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6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6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6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6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6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6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6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6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6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6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6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6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6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6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6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6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6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6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6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6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6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6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6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6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6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6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6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6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6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6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6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6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6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6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6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6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6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6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6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6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6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6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6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6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6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6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6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6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6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6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6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6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6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6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6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6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6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6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6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6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6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6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6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6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6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6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6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6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6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6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6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6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6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6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6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6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6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6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6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6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6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6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6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6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6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6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6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6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6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6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6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6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6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6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6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6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6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6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6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6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6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6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6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6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6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6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6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6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6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6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6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6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6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6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6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6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6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6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6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6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6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6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6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6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6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6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6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6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6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6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6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6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6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6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6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6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6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6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6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6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6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6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6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6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6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6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6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6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6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6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6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6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6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6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6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6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6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6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6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6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6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6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6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6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6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6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6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6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6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6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6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6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6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6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6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6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6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6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6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6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6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6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6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6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6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6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6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6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6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6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6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6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6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6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6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6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6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6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6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6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6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6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6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6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6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6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6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6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6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6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6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6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6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6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6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6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6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6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6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6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6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6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6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6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6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6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6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6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6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6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6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6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6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6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6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6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6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6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6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6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6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6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6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6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6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6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6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6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6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6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6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6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6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6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6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6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6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6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6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6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6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6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6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6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6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6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6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6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6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6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6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6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6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6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6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6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6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6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6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6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6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6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6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6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6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6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6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6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6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6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6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6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6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6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6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6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6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6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6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6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6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6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6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6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6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6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6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6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6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6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6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6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6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6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6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6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6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6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6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6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6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6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6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6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6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6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6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6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6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6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6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6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6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6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6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6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6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6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6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6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6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6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6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6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6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6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6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6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6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6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6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6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6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6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6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6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6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6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6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6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6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6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6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6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6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6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6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6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6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6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6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6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6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6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6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6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6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6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6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6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6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6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6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6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6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6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6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6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6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6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6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6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6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6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6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6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6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6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6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6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6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6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6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6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6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6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6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6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6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6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6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6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6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6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6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6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6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6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6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6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6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6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6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6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6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6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6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6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6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6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6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6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6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6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6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6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6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6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6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6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6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6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6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6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6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6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6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6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6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6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6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6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6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6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6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6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6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6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6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6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6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6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6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6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6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6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6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6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6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6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6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6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6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6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6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6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6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6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6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6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6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6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6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6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6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6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6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6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6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6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6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6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6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6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6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6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6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6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6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6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6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6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6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6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6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6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6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6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6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6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6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6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6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6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6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6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6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6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6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6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6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6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6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6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6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6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6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6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6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6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6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6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6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6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6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6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6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6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6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6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6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6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6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6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6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6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6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6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6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6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6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6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6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6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6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6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6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6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6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6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6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6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6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6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6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6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6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6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6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6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6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6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6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6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6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6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6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6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6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6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6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6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6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6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6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6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6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6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6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6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6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6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6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6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6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6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6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6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6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6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6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6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6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6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6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6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6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6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6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6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6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6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6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6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6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6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6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6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6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6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6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6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6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6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6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6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6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6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6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6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6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6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6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6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6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6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6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6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6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6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6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6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6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6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6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6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6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6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6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6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6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6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6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6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6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6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6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6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6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6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6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6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6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6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6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6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6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6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6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6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6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6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6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6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6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6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6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6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6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6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6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6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6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6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6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6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6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6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6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6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6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6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6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6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6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6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6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6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6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6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6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6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6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6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6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6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6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6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6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6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6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6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6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6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6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6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6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6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6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6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6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6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6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6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6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6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6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6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6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6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6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6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6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6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6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6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6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6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6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6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6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6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6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6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6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6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6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6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6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6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6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6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6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6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6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6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6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6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6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6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6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6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6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6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6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6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6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6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6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6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6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6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6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6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6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6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6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6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6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6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6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6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6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6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6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6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6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6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6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6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6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6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6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6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6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6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6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6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6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6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6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6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6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6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6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6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6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6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6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6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6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6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6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6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6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6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6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6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6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6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6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6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6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6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6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6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6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6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6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6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6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6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6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6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6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6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6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6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6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6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6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6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6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6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6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6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6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6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6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6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6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6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6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6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6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6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6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6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6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6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6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6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6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6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6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6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6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6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6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6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6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6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6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6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6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6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6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6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6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6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6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6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6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6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6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6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6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6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6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6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6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6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6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6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6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6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6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6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6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6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6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6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6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6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6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6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6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6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6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6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6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6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6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6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6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6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6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6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6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6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6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6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6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6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6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6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6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6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6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6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6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6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6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6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6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6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6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6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6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6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6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6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6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6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6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6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6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6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6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6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6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6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6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6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6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6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6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6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6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6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6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6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6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6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6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6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6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6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6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6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6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6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6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6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6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6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6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6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6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6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6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6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6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6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6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6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6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6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6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6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6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6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6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6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6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6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6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6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6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6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6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6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6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6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6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6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6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6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6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6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6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6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6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6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6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6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6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6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6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6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6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6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6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6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6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6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6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6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6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6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6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6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6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6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6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6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6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6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6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6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6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6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6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6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6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6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6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6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6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6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6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6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6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6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6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6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6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6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6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6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6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6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6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6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6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6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6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6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6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6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6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6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6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6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6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6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6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6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6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6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6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6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6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6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6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6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6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6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6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6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6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6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6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6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6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6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6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6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6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6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6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6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6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6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6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6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6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6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6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6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6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6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6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6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6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6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6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6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6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6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6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6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6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6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6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6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6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6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6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6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6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6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6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6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6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6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6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6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6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6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6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6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6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6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6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6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6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6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6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6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6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6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6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6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6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6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6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6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6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6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6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6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6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6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6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6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6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6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6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6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6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6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6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6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6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6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6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6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6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6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6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6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6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6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6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6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6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6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6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6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6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6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6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6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6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6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6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6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6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6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6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6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6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6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6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6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6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6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6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6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6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6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6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6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6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6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6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6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6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6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6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6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6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6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6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6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6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6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6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6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6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6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6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6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6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6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6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6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6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6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6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6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6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6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6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6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6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6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6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6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6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6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6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6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6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6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6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6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6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6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6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6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6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6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6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6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6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6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6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6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6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6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6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6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6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6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6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6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6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6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6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6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6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6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6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6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6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6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6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6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6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6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6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6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6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6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6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6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6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6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6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6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6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6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6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6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6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6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6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6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6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6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6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6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6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6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6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6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6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6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6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6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6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6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6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6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6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6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6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6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6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6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6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6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6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6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6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6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6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6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6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6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6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6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6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6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6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6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6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6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6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6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6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6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6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6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6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6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6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6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6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6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6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6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6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6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6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6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6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6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6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6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6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6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6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6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6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6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6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6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6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6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6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6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6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6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6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6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6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6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6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6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6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6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6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6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6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6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6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6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6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6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6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6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6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6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6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6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6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6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6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6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6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6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6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6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6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6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6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6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6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6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6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6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6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6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6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6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6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6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6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6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6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6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6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6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6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6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6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6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6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6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6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6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6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6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6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6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6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6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6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6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6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6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6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6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6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6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6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6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6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6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6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6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6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6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6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6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6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6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6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6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6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6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6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6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6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6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6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6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6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6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6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6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6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6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6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6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6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6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6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6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6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6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6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6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6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6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6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6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6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6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6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6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6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6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6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6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6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6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6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6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6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6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6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6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6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6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6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6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6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6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6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6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6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6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6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6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6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6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6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6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6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6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6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6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6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6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6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6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6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6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6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6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6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6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6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6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6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6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6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6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6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6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6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6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6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6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6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6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6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6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6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6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6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6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6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6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6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6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6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6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6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6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6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6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6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6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6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6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6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6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6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6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6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6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6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6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6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6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6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6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6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6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6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6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6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6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6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6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6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6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6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6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6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6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6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6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6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6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6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6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6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6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6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6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6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6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6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6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6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6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6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6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6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6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6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6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6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6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6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6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6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6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6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6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6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6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6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6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6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6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6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6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6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6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6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6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6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6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6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6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6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6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6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6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6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6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6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6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6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6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6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6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6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6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6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6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6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6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6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6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6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6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6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6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6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6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6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6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6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6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6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6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6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6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6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6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6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6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6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6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6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6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6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6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6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6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6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6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6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6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6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6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6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6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6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6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6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6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6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6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6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6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6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6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6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6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6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6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6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6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6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6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6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6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6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6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6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6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6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6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6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6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6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6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6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6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6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6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6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6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6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6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6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6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6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6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6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6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6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6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6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6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6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6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6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6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6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6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6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6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6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6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6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6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6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6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6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6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6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6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6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6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6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6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6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6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6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6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6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6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6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6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6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6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6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6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6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6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6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6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6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6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6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6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6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6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6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6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6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6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6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6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6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6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6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6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6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6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6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6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6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6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6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6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6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6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6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6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6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6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6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6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6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6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6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6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6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6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6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6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6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6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6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6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6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6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6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6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6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6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6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6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6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6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6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6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6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6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6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6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6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6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6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6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6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6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6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6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6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6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6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6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6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6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6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6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6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6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6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6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6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6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6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6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6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6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6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6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6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6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6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6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6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6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6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6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6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6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6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6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6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6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6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6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6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6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6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6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6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6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6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6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6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6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6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6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6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6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6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6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6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6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6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6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6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6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6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6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6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6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6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6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6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6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6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6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6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6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6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6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6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6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6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6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6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6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6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6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6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6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6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6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6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6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6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6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6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6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6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6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6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6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6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6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6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6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6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6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6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6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6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6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6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6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6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6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6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6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6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6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6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6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6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6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6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6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6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6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6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6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6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6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6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6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6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6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6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6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6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6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6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6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6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6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6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6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6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6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6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6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6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6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6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6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6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6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6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6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6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6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6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6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6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6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6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6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6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6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6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6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6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6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6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6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6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6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6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6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6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6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6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6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6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6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6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6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6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6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6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6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6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6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6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6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6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6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6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6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6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6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6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6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6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6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6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6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6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6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6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6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6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6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6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6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6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6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6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6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6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E825-7AEA-4CBC-8D39-551C6836D415}">
  <sheetPr codeName="Лист10">
    <tabColor theme="5" tint="-0.249977111117893"/>
  </sheetPr>
  <dimension ref="A1:L114"/>
  <sheetViews>
    <sheetView showRuler="0" zoomScaleNormal="100" workbookViewId="0">
      <pane ySplit="1" topLeftCell="A2" activePane="bottomLeft" state="frozen"/>
      <selection pane="bottomLeft" activeCell="H10" sqref="H10"/>
    </sheetView>
  </sheetViews>
  <sheetFormatPr defaultColWidth="9" defaultRowHeight="15"/>
  <cols>
    <col min="1" max="1" width="11.140625" style="172" bestFit="1" customWidth="1"/>
    <col min="2" max="2" width="19.28515625" style="172" bestFit="1" customWidth="1"/>
    <col min="3" max="3" width="9" style="172" bestFit="1" customWidth="1"/>
    <col min="4" max="4" width="9.140625" style="172" bestFit="1" customWidth="1"/>
    <col min="5" max="5" width="15.7109375" style="172" bestFit="1" customWidth="1"/>
    <col min="6" max="6" width="10.42578125" style="174" bestFit="1" customWidth="1"/>
    <col min="7" max="7" width="13.140625" style="174" bestFit="1" customWidth="1"/>
    <col min="8" max="8" width="14.42578125" style="173" bestFit="1" customWidth="1"/>
    <col min="9" max="9" width="15.7109375" style="173" bestFit="1" customWidth="1"/>
    <col min="10" max="10" width="17.42578125" style="173" bestFit="1" customWidth="1"/>
    <col min="11" max="11" width="25.85546875" style="173" bestFit="1" customWidth="1"/>
    <col min="12" max="12" width="22.5703125" style="173" bestFit="1" customWidth="1"/>
    <col min="13" max="16384" width="9" style="172"/>
  </cols>
  <sheetData>
    <row r="1" spans="1:12" s="179" customFormat="1" ht="19.149999999999999" customHeight="1" thickBot="1">
      <c r="A1" s="182" t="s">
        <v>2079</v>
      </c>
      <c r="B1" s="182" t="s">
        <v>2078</v>
      </c>
      <c r="C1" s="182" t="s">
        <v>2077</v>
      </c>
      <c r="D1" s="182" t="s">
        <v>2076</v>
      </c>
      <c r="E1" s="182" t="s">
        <v>2075</v>
      </c>
      <c r="F1" s="181" t="s">
        <v>2074</v>
      </c>
      <c r="G1" s="181" t="s">
        <v>2073</v>
      </c>
      <c r="H1" s="180" t="s">
        <v>2072</v>
      </c>
      <c r="I1" s="180" t="s">
        <v>2071</v>
      </c>
      <c r="J1" s="180" t="s">
        <v>2070</v>
      </c>
      <c r="K1" s="180" t="s">
        <v>475</v>
      </c>
      <c r="L1" s="180" t="s">
        <v>2069</v>
      </c>
    </row>
    <row r="2" spans="1:12" ht="60" customHeight="1">
      <c r="A2" s="178"/>
      <c r="B2" s="178" t="s">
        <v>885</v>
      </c>
      <c r="C2" s="178" t="s">
        <v>2068</v>
      </c>
      <c r="D2" s="178" t="s">
        <v>1882</v>
      </c>
      <c r="E2" s="177">
        <v>12</v>
      </c>
      <c r="F2" s="176">
        <v>1352</v>
      </c>
      <c r="G2" s="176">
        <v>16224</v>
      </c>
      <c r="H2" s="175">
        <v>1</v>
      </c>
      <c r="I2" s="175" t="s">
        <v>1097</v>
      </c>
      <c r="J2" s="175" t="s">
        <v>2047</v>
      </c>
      <c r="K2" s="175" t="s">
        <v>2046</v>
      </c>
      <c r="L2" s="175" t="s">
        <v>1881</v>
      </c>
    </row>
    <row r="3" spans="1:12" ht="60" customHeight="1">
      <c r="A3" s="178"/>
      <c r="B3" s="178" t="s">
        <v>888</v>
      </c>
      <c r="C3" s="178" t="s">
        <v>2067</v>
      </c>
      <c r="D3" s="178" t="s">
        <v>1882</v>
      </c>
      <c r="E3" s="177">
        <v>12</v>
      </c>
      <c r="F3" s="176">
        <v>1352</v>
      </c>
      <c r="G3" s="176">
        <v>16224</v>
      </c>
      <c r="H3" s="175">
        <v>1</v>
      </c>
      <c r="I3" s="175" t="s">
        <v>1097</v>
      </c>
      <c r="J3" s="175" t="s">
        <v>2065</v>
      </c>
      <c r="K3" s="175" t="s">
        <v>2064</v>
      </c>
      <c r="L3" s="175" t="s">
        <v>1881</v>
      </c>
    </row>
    <row r="4" spans="1:12" ht="60" customHeight="1">
      <c r="A4" s="178"/>
      <c r="B4" s="178" t="s">
        <v>889</v>
      </c>
      <c r="C4" s="178" t="s">
        <v>2066</v>
      </c>
      <c r="D4" s="178" t="s">
        <v>1882</v>
      </c>
      <c r="E4" s="177">
        <v>12</v>
      </c>
      <c r="F4" s="176">
        <v>1352</v>
      </c>
      <c r="G4" s="176">
        <v>16224</v>
      </c>
      <c r="H4" s="175">
        <v>1</v>
      </c>
      <c r="I4" s="175" t="s">
        <v>1097</v>
      </c>
      <c r="J4" s="175" t="s">
        <v>2065</v>
      </c>
      <c r="K4" s="175" t="s">
        <v>2064</v>
      </c>
      <c r="L4" s="175" t="s">
        <v>1930</v>
      </c>
    </row>
    <row r="5" spans="1:12" ht="60" customHeight="1">
      <c r="A5" s="178"/>
      <c r="B5" s="178" t="s">
        <v>890</v>
      </c>
      <c r="C5" s="178" t="s">
        <v>1921</v>
      </c>
      <c r="D5" s="178" t="s">
        <v>1882</v>
      </c>
      <c r="E5" s="177">
        <v>18</v>
      </c>
      <c r="F5" s="176">
        <v>1352</v>
      </c>
      <c r="G5" s="176">
        <v>24336</v>
      </c>
      <c r="H5" s="175">
        <v>1</v>
      </c>
      <c r="I5" s="175" t="s">
        <v>1097</v>
      </c>
      <c r="J5" s="175" t="s">
        <v>2047</v>
      </c>
      <c r="K5" s="175" t="s">
        <v>2046</v>
      </c>
      <c r="L5" s="175" t="s">
        <v>1881</v>
      </c>
    </row>
    <row r="6" spans="1:12" ht="60" customHeight="1">
      <c r="A6" s="178"/>
      <c r="B6" s="178" t="s">
        <v>891</v>
      </c>
      <c r="C6" s="178" t="s">
        <v>2063</v>
      </c>
      <c r="D6" s="178" t="s">
        <v>1882</v>
      </c>
      <c r="E6" s="177">
        <v>18</v>
      </c>
      <c r="F6" s="176">
        <v>1352</v>
      </c>
      <c r="G6" s="176">
        <v>24336</v>
      </c>
      <c r="H6" s="175">
        <v>1</v>
      </c>
      <c r="I6" s="175" t="s">
        <v>1097</v>
      </c>
      <c r="J6" s="175" t="s">
        <v>2047</v>
      </c>
      <c r="K6" s="175" t="s">
        <v>2046</v>
      </c>
      <c r="L6" s="175" t="s">
        <v>1881</v>
      </c>
    </row>
    <row r="7" spans="1:12" ht="60" customHeight="1">
      <c r="A7" s="178"/>
      <c r="B7" s="178" t="s">
        <v>892</v>
      </c>
      <c r="C7" s="178" t="s">
        <v>2062</v>
      </c>
      <c r="D7" s="178" t="s">
        <v>1882</v>
      </c>
      <c r="E7" s="177">
        <v>36</v>
      </c>
      <c r="F7" s="176">
        <v>1352</v>
      </c>
      <c r="G7" s="176">
        <v>48672</v>
      </c>
      <c r="H7" s="175">
        <v>1</v>
      </c>
      <c r="I7" s="175" t="s">
        <v>1097</v>
      </c>
      <c r="J7" s="175" t="s">
        <v>2055</v>
      </c>
      <c r="K7" s="175" t="s">
        <v>2054</v>
      </c>
      <c r="L7" s="175" t="s">
        <v>1881</v>
      </c>
    </row>
    <row r="8" spans="1:12" ht="60" customHeight="1">
      <c r="A8" s="178"/>
      <c r="B8" s="178" t="s">
        <v>893</v>
      </c>
      <c r="C8" s="178" t="s">
        <v>2061</v>
      </c>
      <c r="D8" s="178" t="s">
        <v>1882</v>
      </c>
      <c r="E8" s="177">
        <v>6</v>
      </c>
      <c r="F8" s="176">
        <v>1352</v>
      </c>
      <c r="G8" s="176">
        <v>8112</v>
      </c>
      <c r="H8" s="175">
        <v>1</v>
      </c>
      <c r="I8" s="175" t="s">
        <v>1097</v>
      </c>
      <c r="J8" s="175" t="s">
        <v>2060</v>
      </c>
      <c r="K8" s="175" t="s">
        <v>2059</v>
      </c>
      <c r="L8" s="175" t="s">
        <v>1881</v>
      </c>
    </row>
    <row r="9" spans="1:12" ht="60" customHeight="1">
      <c r="A9" s="178"/>
      <c r="B9" s="178" t="s">
        <v>894</v>
      </c>
      <c r="C9" s="178" t="s">
        <v>1927</v>
      </c>
      <c r="D9" s="178" t="s">
        <v>1882</v>
      </c>
      <c r="E9" s="177">
        <v>36</v>
      </c>
      <c r="F9" s="176">
        <v>1352</v>
      </c>
      <c r="G9" s="176">
        <v>48672</v>
      </c>
      <c r="H9" s="175">
        <v>1</v>
      </c>
      <c r="I9" s="175" t="s">
        <v>2058</v>
      </c>
      <c r="J9" s="175" t="s">
        <v>2055</v>
      </c>
      <c r="K9" s="175" t="s">
        <v>2057</v>
      </c>
      <c r="L9" s="175" t="s">
        <v>1881</v>
      </c>
    </row>
    <row r="10" spans="1:12" ht="60" customHeight="1">
      <c r="A10" s="178"/>
      <c r="B10" s="178" t="s">
        <v>898</v>
      </c>
      <c r="C10" s="178" t="s">
        <v>2056</v>
      </c>
      <c r="D10" s="178" t="s">
        <v>1882</v>
      </c>
      <c r="E10" s="177">
        <v>18</v>
      </c>
      <c r="F10" s="176">
        <v>1352</v>
      </c>
      <c r="G10" s="176">
        <v>24336</v>
      </c>
      <c r="H10" s="175">
        <v>1</v>
      </c>
      <c r="I10" s="175" t="s">
        <v>1097</v>
      </c>
      <c r="J10" s="175" t="s">
        <v>2055</v>
      </c>
      <c r="K10" s="175" t="s">
        <v>2054</v>
      </c>
      <c r="L10" s="175" t="s">
        <v>1881</v>
      </c>
    </row>
    <row r="11" spans="1:12" ht="60" customHeight="1">
      <c r="A11" s="178"/>
      <c r="B11" s="178" t="s">
        <v>902</v>
      </c>
      <c r="C11" s="178" t="s">
        <v>2053</v>
      </c>
      <c r="D11" s="178" t="s">
        <v>1882</v>
      </c>
      <c r="E11" s="177">
        <v>12</v>
      </c>
      <c r="F11" s="176">
        <v>1352</v>
      </c>
      <c r="G11" s="176">
        <v>16224</v>
      </c>
      <c r="H11" s="175">
        <v>1</v>
      </c>
      <c r="I11" s="175" t="s">
        <v>1097</v>
      </c>
      <c r="J11" s="175" t="s">
        <v>2052</v>
      </c>
      <c r="K11" s="175" t="s">
        <v>2051</v>
      </c>
      <c r="L11" s="175" t="s">
        <v>1881</v>
      </c>
    </row>
    <row r="12" spans="1:12" ht="60" customHeight="1">
      <c r="A12" s="178"/>
      <c r="B12" s="178" t="s">
        <v>904</v>
      </c>
      <c r="C12" s="178" t="s">
        <v>2050</v>
      </c>
      <c r="D12" s="178" t="s">
        <v>1882</v>
      </c>
      <c r="E12" s="177">
        <v>18</v>
      </c>
      <c r="F12" s="176">
        <v>1352</v>
      </c>
      <c r="G12" s="176">
        <v>24336</v>
      </c>
      <c r="H12" s="175">
        <v>1</v>
      </c>
      <c r="I12" s="175" t="s">
        <v>1097</v>
      </c>
      <c r="J12" s="175" t="s">
        <v>2047</v>
      </c>
      <c r="K12" s="175" t="s">
        <v>2046</v>
      </c>
      <c r="L12" s="175" t="s">
        <v>1930</v>
      </c>
    </row>
    <row r="13" spans="1:12" ht="60" customHeight="1">
      <c r="A13" s="178"/>
      <c r="B13" s="178" t="s">
        <v>905</v>
      </c>
      <c r="C13" s="178" t="s">
        <v>2049</v>
      </c>
      <c r="D13" s="178" t="s">
        <v>1882</v>
      </c>
      <c r="E13" s="177">
        <v>18</v>
      </c>
      <c r="F13" s="176">
        <v>1352</v>
      </c>
      <c r="G13" s="176">
        <v>24336</v>
      </c>
      <c r="H13" s="175">
        <v>1</v>
      </c>
      <c r="I13" s="175" t="s">
        <v>1097</v>
      </c>
      <c r="J13" s="175" t="s">
        <v>2047</v>
      </c>
      <c r="K13" s="175" t="s">
        <v>2046</v>
      </c>
      <c r="L13" s="175" t="s">
        <v>1930</v>
      </c>
    </row>
    <row r="14" spans="1:12" ht="60" customHeight="1">
      <c r="A14" s="178"/>
      <c r="B14" s="178" t="s">
        <v>906</v>
      </c>
      <c r="C14" s="178" t="s">
        <v>2048</v>
      </c>
      <c r="D14" s="178" t="s">
        <v>1882</v>
      </c>
      <c r="E14" s="177">
        <v>18</v>
      </c>
      <c r="F14" s="176">
        <v>1352</v>
      </c>
      <c r="G14" s="176">
        <v>24336</v>
      </c>
      <c r="H14" s="175">
        <v>1</v>
      </c>
      <c r="I14" s="175" t="s">
        <v>1097</v>
      </c>
      <c r="J14" s="175" t="s">
        <v>2047</v>
      </c>
      <c r="K14" s="175" t="s">
        <v>2046</v>
      </c>
      <c r="L14" s="175" t="s">
        <v>1930</v>
      </c>
    </row>
    <row r="15" spans="1:12" ht="60" customHeight="1">
      <c r="A15" s="178"/>
      <c r="B15" s="178" t="s">
        <v>907</v>
      </c>
      <c r="C15" s="178" t="s">
        <v>2045</v>
      </c>
      <c r="D15" s="178" t="s">
        <v>1882</v>
      </c>
      <c r="E15" s="177">
        <v>54</v>
      </c>
      <c r="F15" s="176">
        <v>1352</v>
      </c>
      <c r="G15" s="176">
        <v>73008</v>
      </c>
      <c r="H15" s="175">
        <v>1</v>
      </c>
      <c r="I15" s="175" t="s">
        <v>1572</v>
      </c>
      <c r="J15" s="175" t="s">
        <v>2044</v>
      </c>
      <c r="K15" s="175" t="s">
        <v>2043</v>
      </c>
      <c r="L15" s="175" t="s">
        <v>1898</v>
      </c>
    </row>
    <row r="16" spans="1:12" ht="60" customHeight="1">
      <c r="A16" s="178"/>
      <c r="B16" s="178" t="s">
        <v>908</v>
      </c>
      <c r="C16" s="178" t="s">
        <v>2042</v>
      </c>
      <c r="D16" s="178" t="s">
        <v>1882</v>
      </c>
      <c r="E16" s="177">
        <v>54</v>
      </c>
      <c r="F16" s="176">
        <v>1352</v>
      </c>
      <c r="G16" s="176">
        <v>73008</v>
      </c>
      <c r="H16" s="175">
        <v>1</v>
      </c>
      <c r="I16" s="175" t="s">
        <v>1572</v>
      </c>
      <c r="J16" s="175" t="s">
        <v>2041</v>
      </c>
      <c r="K16" s="175" t="s">
        <v>2040</v>
      </c>
      <c r="L16" s="175" t="s">
        <v>1898</v>
      </c>
    </row>
    <row r="17" spans="1:12" ht="60" customHeight="1">
      <c r="A17" s="178"/>
      <c r="B17" s="178" t="s">
        <v>909</v>
      </c>
      <c r="C17" s="178" t="s">
        <v>2039</v>
      </c>
      <c r="D17" s="178" t="s">
        <v>1882</v>
      </c>
      <c r="E17" s="177">
        <v>54</v>
      </c>
      <c r="F17" s="176">
        <v>1352</v>
      </c>
      <c r="G17" s="176">
        <v>73008</v>
      </c>
      <c r="H17" s="175">
        <v>1</v>
      </c>
      <c r="I17" s="175" t="s">
        <v>1572</v>
      </c>
      <c r="J17" s="175" t="s">
        <v>2033</v>
      </c>
      <c r="K17" s="175" t="s">
        <v>2032</v>
      </c>
      <c r="L17" s="175" t="s">
        <v>1898</v>
      </c>
    </row>
    <row r="18" spans="1:12" ht="60" customHeight="1">
      <c r="A18" s="178"/>
      <c r="B18" s="178" t="s">
        <v>912</v>
      </c>
      <c r="C18" s="178" t="s">
        <v>2038</v>
      </c>
      <c r="D18" s="178" t="s">
        <v>1882</v>
      </c>
      <c r="E18" s="177">
        <v>48</v>
      </c>
      <c r="F18" s="176">
        <v>1352</v>
      </c>
      <c r="G18" s="176">
        <v>64896</v>
      </c>
      <c r="H18" s="175">
        <v>1</v>
      </c>
      <c r="I18" s="175" t="s">
        <v>1572</v>
      </c>
      <c r="J18" s="175" t="s">
        <v>2037</v>
      </c>
      <c r="K18" s="175" t="s">
        <v>2036</v>
      </c>
      <c r="L18" s="175" t="s">
        <v>1885</v>
      </c>
    </row>
    <row r="19" spans="1:12" ht="60" customHeight="1">
      <c r="A19" s="178"/>
      <c r="B19" s="178" t="s">
        <v>913</v>
      </c>
      <c r="C19" s="178" t="s">
        <v>2035</v>
      </c>
      <c r="D19" s="178" t="s">
        <v>1882</v>
      </c>
      <c r="E19" s="177">
        <v>30</v>
      </c>
      <c r="F19" s="176">
        <v>1352</v>
      </c>
      <c r="G19" s="176">
        <v>40560</v>
      </c>
      <c r="H19" s="175">
        <v>1</v>
      </c>
      <c r="I19" s="175" t="s">
        <v>1006</v>
      </c>
      <c r="J19" s="175" t="s">
        <v>2026</v>
      </c>
      <c r="K19" s="175" t="s">
        <v>2025</v>
      </c>
      <c r="L19" s="175" t="s">
        <v>1885</v>
      </c>
    </row>
    <row r="20" spans="1:12" ht="60" customHeight="1">
      <c r="A20" s="178"/>
      <c r="B20" s="178" t="s">
        <v>914</v>
      </c>
      <c r="C20" s="178" t="s">
        <v>2034</v>
      </c>
      <c r="D20" s="178" t="s">
        <v>1882</v>
      </c>
      <c r="E20" s="177">
        <v>102</v>
      </c>
      <c r="F20" s="176">
        <v>1352</v>
      </c>
      <c r="G20" s="176">
        <v>137904</v>
      </c>
      <c r="H20" s="175">
        <v>1</v>
      </c>
      <c r="I20" s="175" t="s">
        <v>1572</v>
      </c>
      <c r="J20" s="175" t="s">
        <v>2033</v>
      </c>
      <c r="K20" s="175" t="s">
        <v>2032</v>
      </c>
      <c r="L20" s="175" t="s">
        <v>1885</v>
      </c>
    </row>
    <row r="21" spans="1:12" ht="60" customHeight="1">
      <c r="A21" s="178"/>
      <c r="B21" s="178" t="s">
        <v>917</v>
      </c>
      <c r="C21" s="178" t="s">
        <v>2031</v>
      </c>
      <c r="D21" s="178" t="s">
        <v>1882</v>
      </c>
      <c r="E21" s="177">
        <v>120</v>
      </c>
      <c r="F21" s="176">
        <v>1352</v>
      </c>
      <c r="G21" s="176">
        <v>162240</v>
      </c>
      <c r="H21" s="175">
        <v>1</v>
      </c>
      <c r="I21" s="175" t="s">
        <v>1006</v>
      </c>
      <c r="J21" s="175" t="s">
        <v>2030</v>
      </c>
      <c r="K21" s="175" t="s">
        <v>2029</v>
      </c>
      <c r="L21" s="175" t="s">
        <v>1885</v>
      </c>
    </row>
    <row r="22" spans="1:12" ht="60" customHeight="1">
      <c r="A22" s="178"/>
      <c r="B22" s="178" t="s">
        <v>918</v>
      </c>
      <c r="C22" s="178" t="s">
        <v>2028</v>
      </c>
      <c r="D22" s="178" t="s">
        <v>1882</v>
      </c>
      <c r="E22" s="177">
        <v>144</v>
      </c>
      <c r="F22" s="176">
        <v>1352</v>
      </c>
      <c r="G22" s="176">
        <v>194688</v>
      </c>
      <c r="H22" s="175">
        <v>1</v>
      </c>
      <c r="I22" s="175" t="s">
        <v>1531</v>
      </c>
      <c r="J22" s="175" t="s">
        <v>2004</v>
      </c>
      <c r="K22" s="175" t="s">
        <v>2003</v>
      </c>
      <c r="L22" s="175" t="s">
        <v>1885</v>
      </c>
    </row>
    <row r="23" spans="1:12" ht="60" customHeight="1">
      <c r="A23" s="178"/>
      <c r="B23" s="178" t="s">
        <v>919</v>
      </c>
      <c r="C23" s="178" t="s">
        <v>2027</v>
      </c>
      <c r="D23" s="178" t="s">
        <v>1882</v>
      </c>
      <c r="E23" s="177">
        <v>120</v>
      </c>
      <c r="F23" s="176">
        <v>1352</v>
      </c>
      <c r="G23" s="176">
        <v>162240</v>
      </c>
      <c r="H23" s="175">
        <v>1</v>
      </c>
      <c r="I23" s="175" t="s">
        <v>1531</v>
      </c>
      <c r="J23" s="175" t="s">
        <v>2004</v>
      </c>
      <c r="K23" s="175" t="s">
        <v>2003</v>
      </c>
      <c r="L23" s="175" t="s">
        <v>1911</v>
      </c>
    </row>
    <row r="24" spans="1:12" ht="60" customHeight="1">
      <c r="A24" s="178"/>
      <c r="B24" s="178" t="s">
        <v>931</v>
      </c>
      <c r="C24" s="178" t="s">
        <v>1912</v>
      </c>
      <c r="D24" s="178" t="s">
        <v>1882</v>
      </c>
      <c r="E24" s="177">
        <v>42</v>
      </c>
      <c r="F24" s="176">
        <v>1352</v>
      </c>
      <c r="G24" s="176">
        <v>56784</v>
      </c>
      <c r="H24" s="175">
        <v>1</v>
      </c>
      <c r="I24" s="175" t="s">
        <v>1006</v>
      </c>
      <c r="J24" s="175" t="s">
        <v>2026</v>
      </c>
      <c r="K24" s="175" t="s">
        <v>2025</v>
      </c>
      <c r="L24" s="175" t="s">
        <v>1898</v>
      </c>
    </row>
    <row r="25" spans="1:12" ht="60" customHeight="1">
      <c r="A25" s="178"/>
      <c r="B25" s="178" t="s">
        <v>932</v>
      </c>
      <c r="C25" s="178" t="s">
        <v>1907</v>
      </c>
      <c r="D25" s="178" t="s">
        <v>1882</v>
      </c>
      <c r="E25" s="177">
        <v>42</v>
      </c>
      <c r="F25" s="176">
        <v>1352</v>
      </c>
      <c r="G25" s="176">
        <v>56784</v>
      </c>
      <c r="H25" s="175">
        <v>1</v>
      </c>
      <c r="I25" s="175" t="s">
        <v>1006</v>
      </c>
      <c r="J25" s="175" t="s">
        <v>2026</v>
      </c>
      <c r="K25" s="175" t="s">
        <v>2025</v>
      </c>
      <c r="L25" s="175" t="s">
        <v>1898</v>
      </c>
    </row>
    <row r="26" spans="1:12" ht="60" customHeight="1">
      <c r="A26" s="178"/>
      <c r="B26" s="178" t="s">
        <v>933</v>
      </c>
      <c r="C26" s="178" t="s">
        <v>1909</v>
      </c>
      <c r="D26" s="178" t="s">
        <v>1882</v>
      </c>
      <c r="E26" s="177">
        <v>60</v>
      </c>
      <c r="F26" s="176">
        <v>1352</v>
      </c>
      <c r="G26" s="176">
        <v>81120</v>
      </c>
      <c r="H26" s="175">
        <v>1</v>
      </c>
      <c r="I26" s="175" t="s">
        <v>1006</v>
      </c>
      <c r="J26" s="175" t="s">
        <v>2022</v>
      </c>
      <c r="K26" s="175" t="s">
        <v>2021</v>
      </c>
      <c r="L26" s="175" t="s">
        <v>1898</v>
      </c>
    </row>
    <row r="27" spans="1:12" ht="60" customHeight="1">
      <c r="A27" s="178"/>
      <c r="B27" s="178" t="s">
        <v>934</v>
      </c>
      <c r="C27" s="178" t="s">
        <v>2024</v>
      </c>
      <c r="D27" s="178" t="s">
        <v>1882</v>
      </c>
      <c r="E27" s="177">
        <v>120</v>
      </c>
      <c r="F27" s="176">
        <v>1352</v>
      </c>
      <c r="G27" s="176">
        <v>162240</v>
      </c>
      <c r="H27" s="175">
        <v>1</v>
      </c>
      <c r="I27" s="175" t="s">
        <v>1006</v>
      </c>
      <c r="J27" s="175" t="s">
        <v>2022</v>
      </c>
      <c r="K27" s="175" t="s">
        <v>2021</v>
      </c>
      <c r="L27" s="175" t="s">
        <v>1893</v>
      </c>
    </row>
    <row r="28" spans="1:12" ht="60" customHeight="1">
      <c r="A28" s="178"/>
      <c r="B28" s="178" t="s">
        <v>935</v>
      </c>
      <c r="C28" s="178" t="s">
        <v>2023</v>
      </c>
      <c r="D28" s="178" t="s">
        <v>1882</v>
      </c>
      <c r="E28" s="177">
        <v>96</v>
      </c>
      <c r="F28" s="176">
        <v>1352</v>
      </c>
      <c r="G28" s="176">
        <v>129792</v>
      </c>
      <c r="H28" s="175">
        <v>1</v>
      </c>
      <c r="I28" s="175" t="s">
        <v>1006</v>
      </c>
      <c r="J28" s="175" t="s">
        <v>2022</v>
      </c>
      <c r="K28" s="175" t="s">
        <v>2021</v>
      </c>
      <c r="L28" s="175" t="s">
        <v>1893</v>
      </c>
    </row>
    <row r="29" spans="1:12" ht="60" customHeight="1">
      <c r="A29" s="178"/>
      <c r="B29" s="178" t="s">
        <v>936</v>
      </c>
      <c r="C29" s="178" t="s">
        <v>2020</v>
      </c>
      <c r="D29" s="178" t="s">
        <v>1882</v>
      </c>
      <c r="E29" s="177">
        <v>60</v>
      </c>
      <c r="F29" s="176">
        <v>1352</v>
      </c>
      <c r="G29" s="176">
        <v>81120</v>
      </c>
      <c r="H29" s="175">
        <v>1</v>
      </c>
      <c r="I29" s="175" t="s">
        <v>1006</v>
      </c>
      <c r="J29" s="175" t="s">
        <v>2019</v>
      </c>
      <c r="K29" s="175" t="s">
        <v>2018</v>
      </c>
      <c r="L29" s="175" t="s">
        <v>1898</v>
      </c>
    </row>
    <row r="30" spans="1:12" ht="60" customHeight="1">
      <c r="A30" s="178"/>
      <c r="B30" s="178" t="s">
        <v>940</v>
      </c>
      <c r="C30" s="178" t="s">
        <v>2017</v>
      </c>
      <c r="D30" s="178" t="s">
        <v>1882</v>
      </c>
      <c r="E30" s="177">
        <v>84</v>
      </c>
      <c r="F30" s="176">
        <v>1352</v>
      </c>
      <c r="G30" s="176">
        <v>113568</v>
      </c>
      <c r="H30" s="175">
        <v>1</v>
      </c>
      <c r="I30" s="175" t="s">
        <v>1531</v>
      </c>
      <c r="J30" s="175" t="s">
        <v>1954</v>
      </c>
      <c r="K30" s="175" t="s">
        <v>1953</v>
      </c>
      <c r="L30" s="175" t="s">
        <v>1901</v>
      </c>
    </row>
    <row r="31" spans="1:12" ht="60" customHeight="1">
      <c r="A31" s="178"/>
      <c r="B31" s="178" t="s">
        <v>945</v>
      </c>
      <c r="C31" s="178" t="s">
        <v>2016</v>
      </c>
      <c r="D31" s="178" t="s">
        <v>1882</v>
      </c>
      <c r="E31" s="177">
        <v>30</v>
      </c>
      <c r="F31" s="176">
        <v>1352</v>
      </c>
      <c r="G31" s="176">
        <v>40560</v>
      </c>
      <c r="H31" s="175">
        <v>1</v>
      </c>
      <c r="I31" s="175" t="s">
        <v>1531</v>
      </c>
      <c r="J31" s="175" t="s">
        <v>2015</v>
      </c>
      <c r="K31" s="175" t="s">
        <v>2014</v>
      </c>
      <c r="L31" s="175" t="s">
        <v>1901</v>
      </c>
    </row>
    <row r="32" spans="1:12" ht="60" customHeight="1">
      <c r="A32" s="178"/>
      <c r="B32" s="178" t="s">
        <v>948</v>
      </c>
      <c r="C32" s="178" t="s">
        <v>2006</v>
      </c>
      <c r="D32" s="178" t="s">
        <v>1882</v>
      </c>
      <c r="E32" s="177">
        <v>48</v>
      </c>
      <c r="F32" s="176">
        <v>1352</v>
      </c>
      <c r="G32" s="176">
        <v>64896</v>
      </c>
      <c r="H32" s="175">
        <v>1</v>
      </c>
      <c r="I32" s="175" t="s">
        <v>1531</v>
      </c>
      <c r="J32" s="175" t="s">
        <v>2004</v>
      </c>
      <c r="K32" s="175" t="s">
        <v>2003</v>
      </c>
      <c r="L32" s="175" t="s">
        <v>1893</v>
      </c>
    </row>
    <row r="33" spans="1:12" ht="60" customHeight="1">
      <c r="A33" s="178"/>
      <c r="B33" s="178" t="s">
        <v>952</v>
      </c>
      <c r="C33" s="178" t="s">
        <v>2013</v>
      </c>
      <c r="D33" s="178" t="s">
        <v>1882</v>
      </c>
      <c r="E33" s="177">
        <v>144</v>
      </c>
      <c r="F33" s="176">
        <v>1352</v>
      </c>
      <c r="G33" s="176">
        <v>194688</v>
      </c>
      <c r="H33" s="175">
        <v>1</v>
      </c>
      <c r="I33" s="175" t="s">
        <v>1531</v>
      </c>
      <c r="J33" s="175" t="s">
        <v>2011</v>
      </c>
      <c r="K33" s="175" t="s">
        <v>2010</v>
      </c>
      <c r="L33" s="175" t="s">
        <v>1893</v>
      </c>
    </row>
    <row r="34" spans="1:12" ht="60" customHeight="1">
      <c r="A34" s="178"/>
      <c r="B34" s="178" t="s">
        <v>953</v>
      </c>
      <c r="C34" s="178" t="s">
        <v>2012</v>
      </c>
      <c r="D34" s="178" t="s">
        <v>1882</v>
      </c>
      <c r="E34" s="177">
        <v>96</v>
      </c>
      <c r="F34" s="176">
        <v>1352</v>
      </c>
      <c r="G34" s="176">
        <v>129792</v>
      </c>
      <c r="H34" s="175">
        <v>1</v>
      </c>
      <c r="I34" s="175" t="s">
        <v>1531</v>
      </c>
      <c r="J34" s="175" t="s">
        <v>2011</v>
      </c>
      <c r="K34" s="175" t="s">
        <v>2010</v>
      </c>
      <c r="L34" s="175" t="s">
        <v>1881</v>
      </c>
    </row>
    <row r="35" spans="1:12" ht="60" customHeight="1">
      <c r="A35" s="178"/>
      <c r="B35" s="178" t="s">
        <v>954</v>
      </c>
      <c r="C35" s="178" t="s">
        <v>2009</v>
      </c>
      <c r="D35" s="178" t="s">
        <v>1882</v>
      </c>
      <c r="E35" s="177">
        <v>108</v>
      </c>
      <c r="F35" s="176">
        <v>1352</v>
      </c>
      <c r="G35" s="176">
        <v>146016</v>
      </c>
      <c r="H35" s="175">
        <v>1</v>
      </c>
      <c r="I35" s="175" t="s">
        <v>1531</v>
      </c>
      <c r="J35" s="175" t="s">
        <v>2008</v>
      </c>
      <c r="K35" s="175" t="s">
        <v>2007</v>
      </c>
      <c r="L35" s="175" t="s">
        <v>1881</v>
      </c>
    </row>
    <row r="36" spans="1:12" ht="60" customHeight="1">
      <c r="A36" s="178"/>
      <c r="B36" s="178" t="s">
        <v>955</v>
      </c>
      <c r="C36" s="178" t="s">
        <v>1892</v>
      </c>
      <c r="D36" s="178" t="s">
        <v>1882</v>
      </c>
      <c r="E36" s="177">
        <v>96</v>
      </c>
      <c r="F36" s="176">
        <v>1352</v>
      </c>
      <c r="G36" s="176">
        <v>129792</v>
      </c>
      <c r="H36" s="175">
        <v>1</v>
      </c>
      <c r="I36" s="175" t="s">
        <v>1531</v>
      </c>
      <c r="J36" s="175" t="s">
        <v>2008</v>
      </c>
      <c r="K36" s="175" t="s">
        <v>2007</v>
      </c>
      <c r="L36" s="175" t="s">
        <v>1930</v>
      </c>
    </row>
    <row r="37" spans="1:12" ht="60" customHeight="1">
      <c r="A37" s="178"/>
      <c r="B37" s="178" t="s">
        <v>956</v>
      </c>
      <c r="C37" s="178" t="s">
        <v>2006</v>
      </c>
      <c r="D37" s="178" t="s">
        <v>1882</v>
      </c>
      <c r="E37" s="177">
        <v>48</v>
      </c>
      <c r="F37" s="176">
        <v>1352</v>
      </c>
      <c r="G37" s="176">
        <v>64896</v>
      </c>
      <c r="H37" s="175">
        <v>1</v>
      </c>
      <c r="I37" s="175" t="s">
        <v>1531</v>
      </c>
      <c r="J37" s="175" t="s">
        <v>2004</v>
      </c>
      <c r="K37" s="175" t="s">
        <v>2003</v>
      </c>
      <c r="L37" s="175" t="s">
        <v>1881</v>
      </c>
    </row>
    <row r="38" spans="1:12" ht="60" customHeight="1">
      <c r="A38" s="178"/>
      <c r="B38" s="178" t="s">
        <v>957</v>
      </c>
      <c r="C38" s="178" t="s">
        <v>2005</v>
      </c>
      <c r="D38" s="178" t="s">
        <v>1882</v>
      </c>
      <c r="E38" s="177">
        <v>84</v>
      </c>
      <c r="F38" s="176">
        <v>1352</v>
      </c>
      <c r="G38" s="176">
        <v>113568</v>
      </c>
      <c r="H38" s="175">
        <v>1</v>
      </c>
      <c r="I38" s="175" t="s">
        <v>1531</v>
      </c>
      <c r="J38" s="175" t="s">
        <v>2004</v>
      </c>
      <c r="K38" s="175" t="s">
        <v>2003</v>
      </c>
      <c r="L38" s="175" t="s">
        <v>1893</v>
      </c>
    </row>
    <row r="39" spans="1:12" ht="60" customHeight="1">
      <c r="A39" s="178"/>
      <c r="B39" s="178" t="s">
        <v>958</v>
      </c>
      <c r="C39" s="178" t="s">
        <v>2002</v>
      </c>
      <c r="D39" s="178" t="s">
        <v>1882</v>
      </c>
      <c r="E39" s="177">
        <v>84</v>
      </c>
      <c r="F39" s="176">
        <v>1352</v>
      </c>
      <c r="G39" s="176">
        <v>113568</v>
      </c>
      <c r="H39" s="175">
        <v>1</v>
      </c>
      <c r="I39" s="175" t="s">
        <v>1531</v>
      </c>
      <c r="J39" s="175" t="s">
        <v>2001</v>
      </c>
      <c r="K39" s="175" t="s">
        <v>2000</v>
      </c>
      <c r="L39" s="175" t="s">
        <v>1881</v>
      </c>
    </row>
    <row r="40" spans="1:12" ht="60" customHeight="1">
      <c r="A40" s="178"/>
      <c r="B40" s="178" t="s">
        <v>959</v>
      </c>
      <c r="C40" s="178" t="s">
        <v>1999</v>
      </c>
      <c r="D40" s="178" t="s">
        <v>1882</v>
      </c>
      <c r="E40" s="177">
        <v>156</v>
      </c>
      <c r="F40" s="176">
        <v>1352</v>
      </c>
      <c r="G40" s="176">
        <v>210912</v>
      </c>
      <c r="H40" s="175">
        <v>1</v>
      </c>
      <c r="I40" s="175" t="s">
        <v>1357</v>
      </c>
      <c r="J40" s="175" t="s">
        <v>1984</v>
      </c>
      <c r="K40" s="175" t="s">
        <v>1983</v>
      </c>
      <c r="L40" s="175" t="s">
        <v>1898</v>
      </c>
    </row>
    <row r="41" spans="1:12" ht="60" customHeight="1">
      <c r="A41" s="178"/>
      <c r="B41" s="178" t="s">
        <v>960</v>
      </c>
      <c r="C41" s="178" t="s">
        <v>1998</v>
      </c>
      <c r="D41" s="178" t="s">
        <v>1882</v>
      </c>
      <c r="E41" s="177">
        <v>144</v>
      </c>
      <c r="F41" s="176">
        <v>1352</v>
      </c>
      <c r="G41" s="176">
        <v>194688</v>
      </c>
      <c r="H41" s="175">
        <v>1</v>
      </c>
      <c r="I41" s="175" t="s">
        <v>1357</v>
      </c>
      <c r="J41" s="175" t="s">
        <v>1996</v>
      </c>
      <c r="K41" s="175" t="s">
        <v>1995</v>
      </c>
      <c r="L41" s="175" t="s">
        <v>1930</v>
      </c>
    </row>
    <row r="42" spans="1:12" ht="60" customHeight="1">
      <c r="A42" s="178"/>
      <c r="B42" s="178" t="s">
        <v>961</v>
      </c>
      <c r="C42" s="178" t="s">
        <v>1997</v>
      </c>
      <c r="D42" s="178" t="s">
        <v>1882</v>
      </c>
      <c r="E42" s="177">
        <v>144</v>
      </c>
      <c r="F42" s="176">
        <v>1352</v>
      </c>
      <c r="G42" s="176">
        <v>194688</v>
      </c>
      <c r="H42" s="175">
        <v>1</v>
      </c>
      <c r="I42" s="175" t="s">
        <v>1357</v>
      </c>
      <c r="J42" s="175" t="s">
        <v>1996</v>
      </c>
      <c r="K42" s="175" t="s">
        <v>1995</v>
      </c>
      <c r="L42" s="175" t="s">
        <v>1881</v>
      </c>
    </row>
    <row r="43" spans="1:12" ht="60" customHeight="1">
      <c r="A43" s="178"/>
      <c r="B43" s="178" t="s">
        <v>962</v>
      </c>
      <c r="C43" s="178" t="s">
        <v>1994</v>
      </c>
      <c r="D43" s="178" t="s">
        <v>1882</v>
      </c>
      <c r="E43" s="177">
        <v>72</v>
      </c>
      <c r="F43" s="176">
        <v>1352</v>
      </c>
      <c r="G43" s="176">
        <v>97344</v>
      </c>
      <c r="H43" s="175">
        <v>1</v>
      </c>
      <c r="I43" s="175" t="s">
        <v>1357</v>
      </c>
      <c r="J43" s="175" t="s">
        <v>1993</v>
      </c>
      <c r="K43" s="175" t="s">
        <v>1992</v>
      </c>
      <c r="L43" s="175" t="s">
        <v>1881</v>
      </c>
    </row>
    <row r="44" spans="1:12" ht="60" customHeight="1">
      <c r="A44" s="178"/>
      <c r="B44" s="178" t="s">
        <v>963</v>
      </c>
      <c r="C44" s="178" t="s">
        <v>1991</v>
      </c>
      <c r="D44" s="178" t="s">
        <v>1882</v>
      </c>
      <c r="E44" s="177">
        <v>120</v>
      </c>
      <c r="F44" s="176">
        <v>1352</v>
      </c>
      <c r="G44" s="176">
        <v>162240</v>
      </c>
      <c r="H44" s="175">
        <v>1</v>
      </c>
      <c r="I44" s="175" t="s">
        <v>1357</v>
      </c>
      <c r="J44" s="175" t="s">
        <v>1989</v>
      </c>
      <c r="K44" s="175" t="s">
        <v>1988</v>
      </c>
      <c r="L44" s="175" t="s">
        <v>1881</v>
      </c>
    </row>
    <row r="45" spans="1:12" ht="60" customHeight="1">
      <c r="A45" s="178"/>
      <c r="B45" s="178" t="s">
        <v>964</v>
      </c>
      <c r="C45" s="178" t="s">
        <v>1990</v>
      </c>
      <c r="D45" s="178" t="s">
        <v>1882</v>
      </c>
      <c r="E45" s="177">
        <v>120</v>
      </c>
      <c r="F45" s="176">
        <v>1352</v>
      </c>
      <c r="G45" s="176">
        <v>162240</v>
      </c>
      <c r="H45" s="175">
        <v>1</v>
      </c>
      <c r="I45" s="175" t="s">
        <v>1357</v>
      </c>
      <c r="J45" s="175" t="s">
        <v>1989</v>
      </c>
      <c r="K45" s="175" t="s">
        <v>1988</v>
      </c>
      <c r="L45" s="175" t="s">
        <v>1881</v>
      </c>
    </row>
    <row r="46" spans="1:12" ht="60" customHeight="1">
      <c r="A46" s="178"/>
      <c r="B46" s="178" t="s">
        <v>965</v>
      </c>
      <c r="C46" s="178" t="s">
        <v>1987</v>
      </c>
      <c r="D46" s="178" t="s">
        <v>1882</v>
      </c>
      <c r="E46" s="177">
        <v>240</v>
      </c>
      <c r="F46" s="176">
        <v>1352</v>
      </c>
      <c r="G46" s="176">
        <v>324480</v>
      </c>
      <c r="H46" s="175">
        <v>1</v>
      </c>
      <c r="I46" s="175" t="s">
        <v>1357</v>
      </c>
      <c r="J46" s="175" t="s">
        <v>1984</v>
      </c>
      <c r="K46" s="175" t="s">
        <v>1983</v>
      </c>
      <c r="L46" s="175" t="s">
        <v>1881</v>
      </c>
    </row>
    <row r="47" spans="1:12" ht="60" customHeight="1">
      <c r="A47" s="178"/>
      <c r="B47" s="178" t="s">
        <v>966</v>
      </c>
      <c r="C47" s="178" t="s">
        <v>1986</v>
      </c>
      <c r="D47" s="178" t="s">
        <v>1882</v>
      </c>
      <c r="E47" s="177">
        <v>144</v>
      </c>
      <c r="F47" s="176">
        <v>1352</v>
      </c>
      <c r="G47" s="176">
        <v>194688</v>
      </c>
      <c r="H47" s="175">
        <v>1</v>
      </c>
      <c r="I47" s="175" t="s">
        <v>1357</v>
      </c>
      <c r="J47" s="175" t="s">
        <v>1984</v>
      </c>
      <c r="K47" s="175" t="s">
        <v>1983</v>
      </c>
      <c r="L47" s="175" t="s">
        <v>1893</v>
      </c>
    </row>
    <row r="48" spans="1:12" ht="60" customHeight="1">
      <c r="A48" s="178"/>
      <c r="B48" s="178" t="s">
        <v>967</v>
      </c>
      <c r="C48" s="178" t="s">
        <v>1985</v>
      </c>
      <c r="D48" s="178" t="s">
        <v>1882</v>
      </c>
      <c r="E48" s="177">
        <v>144</v>
      </c>
      <c r="F48" s="176">
        <v>1352</v>
      </c>
      <c r="G48" s="176">
        <v>194688</v>
      </c>
      <c r="H48" s="175">
        <v>1</v>
      </c>
      <c r="I48" s="175" t="s">
        <v>1357</v>
      </c>
      <c r="J48" s="175" t="s">
        <v>1984</v>
      </c>
      <c r="K48" s="175" t="s">
        <v>1983</v>
      </c>
      <c r="L48" s="175" t="s">
        <v>1881</v>
      </c>
    </row>
    <row r="49" spans="1:12" ht="60" customHeight="1">
      <c r="A49" s="178"/>
      <c r="B49" s="178" t="s">
        <v>968</v>
      </c>
      <c r="C49" s="178" t="s">
        <v>1982</v>
      </c>
      <c r="D49" s="178" t="s">
        <v>1882</v>
      </c>
      <c r="E49" s="177">
        <v>96</v>
      </c>
      <c r="F49" s="176">
        <v>1352</v>
      </c>
      <c r="G49" s="176">
        <v>129792</v>
      </c>
      <c r="H49" s="175">
        <v>1</v>
      </c>
      <c r="I49" s="175" t="s">
        <v>1357</v>
      </c>
      <c r="J49" s="175" t="s">
        <v>1980</v>
      </c>
      <c r="K49" s="175" t="s">
        <v>1979</v>
      </c>
      <c r="L49" s="175" t="s">
        <v>1881</v>
      </c>
    </row>
    <row r="50" spans="1:12" ht="60" customHeight="1">
      <c r="A50" s="178"/>
      <c r="B50" s="178" t="s">
        <v>969</v>
      </c>
      <c r="C50" s="178" t="s">
        <v>1981</v>
      </c>
      <c r="D50" s="178" t="s">
        <v>1882</v>
      </c>
      <c r="E50" s="177">
        <v>72</v>
      </c>
      <c r="F50" s="176">
        <v>1352</v>
      </c>
      <c r="G50" s="176">
        <v>97344</v>
      </c>
      <c r="H50" s="175">
        <v>1</v>
      </c>
      <c r="I50" s="175" t="s">
        <v>1357</v>
      </c>
      <c r="J50" s="175" t="s">
        <v>1980</v>
      </c>
      <c r="K50" s="175" t="s">
        <v>1979</v>
      </c>
      <c r="L50" s="175" t="s">
        <v>1881</v>
      </c>
    </row>
    <row r="51" spans="1:12" ht="60" customHeight="1">
      <c r="A51" s="178"/>
      <c r="B51" s="178" t="s">
        <v>970</v>
      </c>
      <c r="C51" s="178" t="s">
        <v>1978</v>
      </c>
      <c r="D51" s="178" t="s">
        <v>1882</v>
      </c>
      <c r="E51" s="177">
        <v>30</v>
      </c>
      <c r="F51" s="176">
        <v>1352</v>
      </c>
      <c r="G51" s="176">
        <v>40560</v>
      </c>
      <c r="H51" s="175">
        <v>1</v>
      </c>
      <c r="I51" s="175" t="s">
        <v>1754</v>
      </c>
      <c r="J51" s="175" t="s">
        <v>1977</v>
      </c>
      <c r="K51" s="175" t="s">
        <v>1976</v>
      </c>
      <c r="L51" s="175" t="s">
        <v>1881</v>
      </c>
    </row>
    <row r="52" spans="1:12" ht="60" customHeight="1">
      <c r="A52" s="178"/>
      <c r="B52" s="178" t="s">
        <v>971</v>
      </c>
      <c r="C52" s="178" t="s">
        <v>1975</v>
      </c>
      <c r="D52" s="178" t="s">
        <v>1882</v>
      </c>
      <c r="E52" s="177">
        <v>18</v>
      </c>
      <c r="F52" s="176">
        <v>1352</v>
      </c>
      <c r="G52" s="176">
        <v>24336</v>
      </c>
      <c r="H52" s="175">
        <v>1</v>
      </c>
      <c r="I52" s="175" t="s">
        <v>1754</v>
      </c>
      <c r="J52" s="175" t="s">
        <v>1974</v>
      </c>
      <c r="K52" s="175" t="s">
        <v>1973</v>
      </c>
      <c r="L52" s="175" t="s">
        <v>1881</v>
      </c>
    </row>
    <row r="53" spans="1:12" ht="60" customHeight="1">
      <c r="A53" s="178"/>
      <c r="B53" s="178" t="s">
        <v>972</v>
      </c>
      <c r="C53" s="178" t="s">
        <v>1972</v>
      </c>
      <c r="D53" s="178" t="s">
        <v>1882</v>
      </c>
      <c r="E53" s="177">
        <v>24</v>
      </c>
      <c r="F53" s="176">
        <v>1352</v>
      </c>
      <c r="G53" s="176">
        <v>32448</v>
      </c>
      <c r="H53" s="175">
        <v>1</v>
      </c>
      <c r="I53" s="175" t="s">
        <v>1754</v>
      </c>
      <c r="J53" s="175" t="s">
        <v>1754</v>
      </c>
      <c r="K53" s="175" t="s">
        <v>1971</v>
      </c>
      <c r="L53" s="175" t="s">
        <v>1881</v>
      </c>
    </row>
    <row r="54" spans="1:12" ht="60" customHeight="1">
      <c r="A54" s="178"/>
      <c r="B54" s="178" t="s">
        <v>973</v>
      </c>
      <c r="C54" s="178" t="s">
        <v>1970</v>
      </c>
      <c r="D54" s="178" t="s">
        <v>1882</v>
      </c>
      <c r="E54" s="177">
        <v>48</v>
      </c>
      <c r="F54" s="176">
        <v>1352</v>
      </c>
      <c r="G54" s="176">
        <v>64896</v>
      </c>
      <c r="H54" s="175">
        <v>1</v>
      </c>
      <c r="I54" s="175" t="s">
        <v>1958</v>
      </c>
      <c r="J54" s="175" t="s">
        <v>1962</v>
      </c>
      <c r="K54" s="175" t="s">
        <v>1961</v>
      </c>
      <c r="L54" s="175" t="s">
        <v>1898</v>
      </c>
    </row>
    <row r="55" spans="1:12" ht="60" customHeight="1">
      <c r="A55" s="178"/>
      <c r="B55" s="178" t="s">
        <v>974</v>
      </c>
      <c r="C55" s="178" t="s">
        <v>1969</v>
      </c>
      <c r="D55" s="178" t="s">
        <v>1882</v>
      </c>
      <c r="E55" s="177">
        <v>24</v>
      </c>
      <c r="F55" s="176">
        <v>1352</v>
      </c>
      <c r="G55" s="176">
        <v>32448</v>
      </c>
      <c r="H55" s="175">
        <v>1</v>
      </c>
      <c r="I55" s="175" t="s">
        <v>1958</v>
      </c>
      <c r="J55" s="175" t="s">
        <v>1962</v>
      </c>
      <c r="K55" s="175" t="s">
        <v>1961</v>
      </c>
      <c r="L55" s="175" t="s">
        <v>1898</v>
      </c>
    </row>
    <row r="56" spans="1:12" ht="60" customHeight="1">
      <c r="A56" s="178"/>
      <c r="B56" s="178" t="s">
        <v>975</v>
      </c>
      <c r="C56" s="178" t="s">
        <v>1968</v>
      </c>
      <c r="D56" s="178" t="s">
        <v>1882</v>
      </c>
      <c r="E56" s="177">
        <v>12</v>
      </c>
      <c r="F56" s="176">
        <v>1352</v>
      </c>
      <c r="G56" s="176">
        <v>16224</v>
      </c>
      <c r="H56" s="175">
        <v>1</v>
      </c>
      <c r="I56" s="175" t="s">
        <v>1958</v>
      </c>
      <c r="J56" s="175" t="s">
        <v>1966</v>
      </c>
      <c r="K56" s="175" t="s">
        <v>1965</v>
      </c>
      <c r="L56" s="175" t="s">
        <v>1930</v>
      </c>
    </row>
    <row r="57" spans="1:12" ht="60" customHeight="1">
      <c r="A57" s="178"/>
      <c r="B57" s="178" t="s">
        <v>976</v>
      </c>
      <c r="C57" s="178" t="s">
        <v>1967</v>
      </c>
      <c r="D57" s="178" t="s">
        <v>1882</v>
      </c>
      <c r="E57" s="177">
        <v>18</v>
      </c>
      <c r="F57" s="176">
        <v>1352</v>
      </c>
      <c r="G57" s="176">
        <v>24336</v>
      </c>
      <c r="H57" s="175">
        <v>1</v>
      </c>
      <c r="I57" s="175" t="s">
        <v>1958</v>
      </c>
      <c r="J57" s="175" t="s">
        <v>1966</v>
      </c>
      <c r="K57" s="175" t="s">
        <v>1965</v>
      </c>
      <c r="L57" s="175" t="s">
        <v>1881</v>
      </c>
    </row>
    <row r="58" spans="1:12" ht="60" customHeight="1">
      <c r="A58" s="178"/>
      <c r="B58" s="178" t="s">
        <v>977</v>
      </c>
      <c r="C58" s="178" t="s">
        <v>1964</v>
      </c>
      <c r="D58" s="178" t="s">
        <v>1882</v>
      </c>
      <c r="E58" s="177">
        <v>48</v>
      </c>
      <c r="F58" s="176">
        <v>1352</v>
      </c>
      <c r="G58" s="176">
        <v>64896</v>
      </c>
      <c r="H58" s="175">
        <v>1</v>
      </c>
      <c r="I58" s="175" t="s">
        <v>1958</v>
      </c>
      <c r="J58" s="175" t="s">
        <v>1962</v>
      </c>
      <c r="K58" s="175" t="s">
        <v>1961</v>
      </c>
      <c r="L58" s="175" t="s">
        <v>1881</v>
      </c>
    </row>
    <row r="59" spans="1:12" ht="60" customHeight="1">
      <c r="A59" s="178"/>
      <c r="B59" s="178" t="s">
        <v>978</v>
      </c>
      <c r="C59" s="178" t="s">
        <v>1963</v>
      </c>
      <c r="D59" s="178" t="s">
        <v>1882</v>
      </c>
      <c r="E59" s="177">
        <v>60</v>
      </c>
      <c r="F59" s="176">
        <v>1352</v>
      </c>
      <c r="G59" s="176">
        <v>81120</v>
      </c>
      <c r="H59" s="175">
        <v>1</v>
      </c>
      <c r="I59" s="175" t="s">
        <v>1958</v>
      </c>
      <c r="J59" s="175" t="s">
        <v>1962</v>
      </c>
      <c r="K59" s="175" t="s">
        <v>1961</v>
      </c>
      <c r="L59" s="175" t="s">
        <v>1881</v>
      </c>
    </row>
    <row r="60" spans="1:12" ht="60" customHeight="1">
      <c r="A60" s="178"/>
      <c r="B60" s="178" t="s">
        <v>979</v>
      </c>
      <c r="C60" s="178" t="s">
        <v>1960</v>
      </c>
      <c r="D60" s="178" t="s">
        <v>1882</v>
      </c>
      <c r="E60" s="177">
        <v>12</v>
      </c>
      <c r="F60" s="176">
        <v>1352</v>
      </c>
      <c r="G60" s="176">
        <v>16224</v>
      </c>
      <c r="H60" s="175">
        <v>1</v>
      </c>
      <c r="I60" s="175" t="s">
        <v>1958</v>
      </c>
      <c r="J60" s="175" t="s">
        <v>1957</v>
      </c>
      <c r="K60" s="175" t="s">
        <v>1956</v>
      </c>
      <c r="L60" s="175" t="s">
        <v>1881</v>
      </c>
    </row>
    <row r="61" spans="1:12" ht="60" customHeight="1">
      <c r="A61" s="178"/>
      <c r="B61" s="178" t="s">
        <v>980</v>
      </c>
      <c r="C61" s="178" t="s">
        <v>1959</v>
      </c>
      <c r="D61" s="178" t="s">
        <v>1882</v>
      </c>
      <c r="E61" s="177">
        <v>12</v>
      </c>
      <c r="F61" s="176">
        <v>1352</v>
      </c>
      <c r="G61" s="176">
        <v>16224</v>
      </c>
      <c r="H61" s="175">
        <v>1</v>
      </c>
      <c r="I61" s="175" t="s">
        <v>1958</v>
      </c>
      <c r="J61" s="175" t="s">
        <v>1957</v>
      </c>
      <c r="K61" s="175" t="s">
        <v>1956</v>
      </c>
      <c r="L61" s="175" t="s">
        <v>1881</v>
      </c>
    </row>
    <row r="62" spans="1:12" ht="60" customHeight="1">
      <c r="A62" s="178"/>
      <c r="B62" s="178" t="s">
        <v>981</v>
      </c>
      <c r="C62" s="178" t="s">
        <v>1955</v>
      </c>
      <c r="D62" s="178" t="s">
        <v>1882</v>
      </c>
      <c r="E62" s="177">
        <v>48</v>
      </c>
      <c r="F62" s="176">
        <v>1352</v>
      </c>
      <c r="G62" s="176">
        <v>64896</v>
      </c>
      <c r="H62" s="175">
        <v>1</v>
      </c>
      <c r="I62" s="175" t="s">
        <v>1531</v>
      </c>
      <c r="J62" s="175" t="s">
        <v>1954</v>
      </c>
      <c r="K62" s="175" t="s">
        <v>1953</v>
      </c>
      <c r="L62" s="175" t="s">
        <v>1881</v>
      </c>
    </row>
    <row r="63" spans="1:12" ht="60" customHeight="1">
      <c r="A63" s="178"/>
      <c r="B63" s="178" t="s">
        <v>982</v>
      </c>
      <c r="C63" s="178" t="s">
        <v>1952</v>
      </c>
      <c r="D63" s="178" t="s">
        <v>1882</v>
      </c>
      <c r="E63" s="177">
        <v>60</v>
      </c>
      <c r="F63" s="176">
        <v>1352</v>
      </c>
      <c r="G63" s="176">
        <v>81120</v>
      </c>
      <c r="H63" s="175">
        <v>1</v>
      </c>
      <c r="I63" s="175" t="s">
        <v>1951</v>
      </c>
      <c r="J63" s="175" t="s">
        <v>1950</v>
      </c>
      <c r="K63" s="175" t="s">
        <v>1949</v>
      </c>
      <c r="L63" s="175" t="s">
        <v>1881</v>
      </c>
    </row>
    <row r="64" spans="1:12" ht="60" customHeight="1">
      <c r="A64" s="178"/>
      <c r="B64" s="178" t="s">
        <v>983</v>
      </c>
      <c r="C64" s="178" t="s">
        <v>1948</v>
      </c>
      <c r="D64" s="178" t="s">
        <v>1882</v>
      </c>
      <c r="E64" s="177">
        <v>12</v>
      </c>
      <c r="F64" s="176">
        <v>1352</v>
      </c>
      <c r="G64" s="176">
        <v>16224</v>
      </c>
      <c r="H64" s="175">
        <v>1</v>
      </c>
      <c r="I64" s="175" t="s">
        <v>1521</v>
      </c>
      <c r="J64" s="175" t="s">
        <v>1946</v>
      </c>
      <c r="K64" s="175" t="s">
        <v>1945</v>
      </c>
      <c r="L64" s="175" t="s">
        <v>1898</v>
      </c>
    </row>
    <row r="65" spans="1:12" ht="60" customHeight="1">
      <c r="A65" s="178"/>
      <c r="B65" s="178" t="s">
        <v>985</v>
      </c>
      <c r="C65" s="178" t="s">
        <v>1948</v>
      </c>
      <c r="D65" s="178" t="s">
        <v>1882</v>
      </c>
      <c r="E65" s="177">
        <v>24</v>
      </c>
      <c r="F65" s="176">
        <v>1352</v>
      </c>
      <c r="G65" s="176">
        <v>32448</v>
      </c>
      <c r="H65" s="175">
        <v>1</v>
      </c>
      <c r="I65" s="175" t="s">
        <v>1521</v>
      </c>
      <c r="J65" s="175" t="s">
        <v>1946</v>
      </c>
      <c r="K65" s="175" t="s">
        <v>1945</v>
      </c>
      <c r="L65" s="175" t="s">
        <v>1881</v>
      </c>
    </row>
    <row r="66" spans="1:12" ht="60" customHeight="1">
      <c r="A66" s="178"/>
      <c r="B66" s="178" t="s">
        <v>986</v>
      </c>
      <c r="C66" s="178" t="s">
        <v>1947</v>
      </c>
      <c r="D66" s="178" t="s">
        <v>1882</v>
      </c>
      <c r="E66" s="177">
        <v>24</v>
      </c>
      <c r="F66" s="176">
        <v>1352</v>
      </c>
      <c r="G66" s="176">
        <v>32448</v>
      </c>
      <c r="H66" s="175">
        <v>1</v>
      </c>
      <c r="I66" s="175" t="s">
        <v>1521</v>
      </c>
      <c r="J66" s="175" t="s">
        <v>1946</v>
      </c>
      <c r="K66" s="175" t="s">
        <v>1945</v>
      </c>
      <c r="L66" s="175" t="s">
        <v>1881</v>
      </c>
    </row>
    <row r="67" spans="1:12" ht="60" customHeight="1">
      <c r="A67" s="178"/>
      <c r="B67" s="178" t="s">
        <v>992</v>
      </c>
      <c r="C67" s="178" t="s">
        <v>1944</v>
      </c>
      <c r="D67" s="178" t="s">
        <v>1882</v>
      </c>
      <c r="E67" s="177">
        <v>12</v>
      </c>
      <c r="F67" s="176">
        <v>1352</v>
      </c>
      <c r="G67" s="176">
        <v>16224</v>
      </c>
      <c r="H67" s="175">
        <v>1</v>
      </c>
      <c r="I67" s="175" t="s">
        <v>1516</v>
      </c>
      <c r="J67" s="175" t="s">
        <v>1943</v>
      </c>
      <c r="K67" s="175" t="s">
        <v>1942</v>
      </c>
      <c r="L67" s="175" t="s">
        <v>1898</v>
      </c>
    </row>
    <row r="68" spans="1:12" ht="60" customHeight="1">
      <c r="A68" s="178"/>
      <c r="B68" s="178" t="s">
        <v>993</v>
      </c>
      <c r="C68" s="178" t="s">
        <v>1941</v>
      </c>
      <c r="D68" s="178" t="s">
        <v>1882</v>
      </c>
      <c r="E68" s="177">
        <v>144</v>
      </c>
      <c r="F68" s="176">
        <v>1352</v>
      </c>
      <c r="G68" s="176">
        <v>194688</v>
      </c>
      <c r="H68" s="175">
        <v>1</v>
      </c>
      <c r="I68" s="175" t="s">
        <v>1933</v>
      </c>
      <c r="J68" s="175" t="s">
        <v>1939</v>
      </c>
      <c r="K68" s="175" t="s">
        <v>1938</v>
      </c>
      <c r="L68" s="175" t="s">
        <v>1881</v>
      </c>
    </row>
    <row r="69" spans="1:12" ht="60" customHeight="1">
      <c r="A69" s="178"/>
      <c r="B69" s="178" t="s">
        <v>994</v>
      </c>
      <c r="C69" s="178" t="s">
        <v>1940</v>
      </c>
      <c r="D69" s="178" t="s">
        <v>1882</v>
      </c>
      <c r="E69" s="177">
        <v>168</v>
      </c>
      <c r="F69" s="176">
        <v>1352</v>
      </c>
      <c r="G69" s="176">
        <v>227136</v>
      </c>
      <c r="H69" s="175">
        <v>1</v>
      </c>
      <c r="I69" s="175" t="s">
        <v>1933</v>
      </c>
      <c r="J69" s="175" t="s">
        <v>1939</v>
      </c>
      <c r="K69" s="175" t="s">
        <v>1938</v>
      </c>
      <c r="L69" s="175" t="s">
        <v>1881</v>
      </c>
    </row>
    <row r="70" spans="1:12" ht="60" customHeight="1">
      <c r="A70" s="178"/>
      <c r="B70" s="178" t="s">
        <v>995</v>
      </c>
      <c r="C70" s="178" t="s">
        <v>1937</v>
      </c>
      <c r="D70" s="178" t="s">
        <v>1882</v>
      </c>
      <c r="E70" s="177">
        <v>12</v>
      </c>
      <c r="F70" s="176">
        <v>1352</v>
      </c>
      <c r="G70" s="176">
        <v>16224</v>
      </c>
      <c r="H70" s="175">
        <v>1</v>
      </c>
      <c r="I70" s="175" t="s">
        <v>1933</v>
      </c>
      <c r="J70" s="175" t="s">
        <v>1933</v>
      </c>
      <c r="K70" s="175" t="s">
        <v>1936</v>
      </c>
      <c r="L70" s="175" t="s">
        <v>1881</v>
      </c>
    </row>
    <row r="71" spans="1:12" ht="60" customHeight="1">
      <c r="A71" s="178"/>
      <c r="B71" s="178" t="s">
        <v>996</v>
      </c>
      <c r="C71" s="178" t="s">
        <v>1935</v>
      </c>
      <c r="D71" s="178" t="s">
        <v>1882</v>
      </c>
      <c r="E71" s="177">
        <v>12</v>
      </c>
      <c r="F71" s="176">
        <v>1352</v>
      </c>
      <c r="G71" s="176">
        <v>16224</v>
      </c>
      <c r="H71" s="175">
        <v>1</v>
      </c>
      <c r="I71" s="175" t="s">
        <v>1933</v>
      </c>
      <c r="J71" s="175" t="s">
        <v>1932</v>
      </c>
      <c r="K71" s="175" t="s">
        <v>1931</v>
      </c>
      <c r="L71" s="175" t="s">
        <v>1881</v>
      </c>
    </row>
    <row r="72" spans="1:12" ht="60" customHeight="1">
      <c r="A72" s="178"/>
      <c r="B72" s="178" t="s">
        <v>997</v>
      </c>
      <c r="C72" s="178" t="s">
        <v>1934</v>
      </c>
      <c r="D72" s="178" t="s">
        <v>1882</v>
      </c>
      <c r="E72" s="177">
        <v>96</v>
      </c>
      <c r="F72" s="176">
        <v>1352</v>
      </c>
      <c r="G72" s="176">
        <v>129792</v>
      </c>
      <c r="H72" s="175">
        <v>1</v>
      </c>
      <c r="I72" s="175" t="s">
        <v>1933</v>
      </c>
      <c r="J72" s="175" t="s">
        <v>1932</v>
      </c>
      <c r="K72" s="175" t="s">
        <v>1931</v>
      </c>
      <c r="L72" s="175" t="s">
        <v>1930</v>
      </c>
    </row>
    <row r="73" spans="1:12" ht="60" customHeight="1">
      <c r="A73" s="178"/>
      <c r="B73" s="178" t="s">
        <v>886</v>
      </c>
      <c r="C73" s="178" t="s">
        <v>1929</v>
      </c>
      <c r="D73" s="178" t="s">
        <v>1882</v>
      </c>
      <c r="E73" s="177">
        <v>24</v>
      </c>
      <c r="F73" s="176">
        <v>1352</v>
      </c>
      <c r="G73" s="176">
        <v>32448</v>
      </c>
      <c r="H73" s="175">
        <v>0</v>
      </c>
      <c r="I73" s="175"/>
      <c r="J73" s="175"/>
      <c r="K73" s="175"/>
      <c r="L73" s="175" t="s">
        <v>1881</v>
      </c>
    </row>
    <row r="74" spans="1:12" ht="60" customHeight="1">
      <c r="A74" s="178"/>
      <c r="B74" s="178" t="s">
        <v>887</v>
      </c>
      <c r="C74" s="178" t="s">
        <v>1928</v>
      </c>
      <c r="D74" s="178" t="s">
        <v>1882</v>
      </c>
      <c r="E74" s="177">
        <v>24</v>
      </c>
      <c r="F74" s="176">
        <v>1352</v>
      </c>
      <c r="G74" s="176">
        <v>32448</v>
      </c>
      <c r="H74" s="175">
        <v>0</v>
      </c>
      <c r="I74" s="175"/>
      <c r="J74" s="175"/>
      <c r="K74" s="175"/>
      <c r="L74" s="175" t="s">
        <v>1881</v>
      </c>
    </row>
    <row r="75" spans="1:12" ht="60" customHeight="1">
      <c r="A75" s="178"/>
      <c r="B75" s="178" t="s">
        <v>895</v>
      </c>
      <c r="C75" s="178" t="s">
        <v>1927</v>
      </c>
      <c r="D75" s="178" t="s">
        <v>1889</v>
      </c>
      <c r="E75" s="177">
        <v>12</v>
      </c>
      <c r="F75" s="176">
        <v>1352</v>
      </c>
      <c r="G75" s="176">
        <v>16224</v>
      </c>
      <c r="H75" s="175">
        <v>0</v>
      </c>
      <c r="I75" s="175"/>
      <c r="J75" s="175"/>
      <c r="K75" s="175"/>
      <c r="L75" s="175" t="s">
        <v>1881</v>
      </c>
    </row>
    <row r="76" spans="1:12" ht="60" customHeight="1">
      <c r="A76" s="178"/>
      <c r="B76" s="178" t="s">
        <v>896</v>
      </c>
      <c r="C76" s="178" t="s">
        <v>1921</v>
      </c>
      <c r="D76" s="178" t="s">
        <v>1882</v>
      </c>
      <c r="E76" s="177">
        <v>12</v>
      </c>
      <c r="F76" s="176">
        <v>1352</v>
      </c>
      <c r="G76" s="176">
        <v>16224</v>
      </c>
      <c r="H76" s="175">
        <v>0</v>
      </c>
      <c r="I76" s="175"/>
      <c r="J76" s="175"/>
      <c r="K76" s="175"/>
      <c r="L76" s="175" t="s">
        <v>1898</v>
      </c>
    </row>
    <row r="77" spans="1:12" ht="60" customHeight="1">
      <c r="A77" s="178"/>
      <c r="B77" s="178" t="s">
        <v>897</v>
      </c>
      <c r="C77" s="178" t="s">
        <v>1926</v>
      </c>
      <c r="D77" s="178" t="s">
        <v>1882</v>
      </c>
      <c r="E77" s="177">
        <v>6</v>
      </c>
      <c r="F77" s="176">
        <v>1352</v>
      </c>
      <c r="G77" s="176">
        <v>8112</v>
      </c>
      <c r="H77" s="175">
        <v>0</v>
      </c>
      <c r="I77" s="175"/>
      <c r="J77" s="175"/>
      <c r="K77" s="175"/>
      <c r="L77" s="175" t="s">
        <v>1898</v>
      </c>
    </row>
    <row r="78" spans="1:12" ht="60" customHeight="1">
      <c r="A78" s="178"/>
      <c r="B78" s="178" t="s">
        <v>899</v>
      </c>
      <c r="C78" s="178" t="s">
        <v>1925</v>
      </c>
      <c r="D78" s="178" t="s">
        <v>1882</v>
      </c>
      <c r="E78" s="177">
        <v>6</v>
      </c>
      <c r="F78" s="176">
        <v>1352</v>
      </c>
      <c r="G78" s="176">
        <v>8112</v>
      </c>
      <c r="H78" s="175">
        <v>0</v>
      </c>
      <c r="I78" s="175"/>
      <c r="J78" s="175"/>
      <c r="K78" s="175"/>
      <c r="L78" s="175" t="s">
        <v>1922</v>
      </c>
    </row>
    <row r="79" spans="1:12" ht="60" customHeight="1">
      <c r="A79" s="178"/>
      <c r="B79" s="178" t="s">
        <v>900</v>
      </c>
      <c r="C79" s="178" t="s">
        <v>1924</v>
      </c>
      <c r="D79" s="178" t="s">
        <v>1882</v>
      </c>
      <c r="E79" s="177">
        <v>6</v>
      </c>
      <c r="F79" s="176">
        <v>1352</v>
      </c>
      <c r="G79" s="176">
        <v>8112</v>
      </c>
      <c r="H79" s="175">
        <v>0</v>
      </c>
      <c r="I79" s="175"/>
      <c r="J79" s="175"/>
      <c r="K79" s="175"/>
      <c r="L79" s="175" t="s">
        <v>1881</v>
      </c>
    </row>
    <row r="80" spans="1:12" ht="60" customHeight="1">
      <c r="A80" s="178"/>
      <c r="B80" s="178" t="s">
        <v>901</v>
      </c>
      <c r="C80" s="178" t="s">
        <v>1923</v>
      </c>
      <c r="D80" s="178" t="s">
        <v>1882</v>
      </c>
      <c r="E80" s="177">
        <v>12</v>
      </c>
      <c r="F80" s="176">
        <v>1352</v>
      </c>
      <c r="G80" s="176">
        <v>16224</v>
      </c>
      <c r="H80" s="175">
        <v>0</v>
      </c>
      <c r="I80" s="175"/>
      <c r="J80" s="175"/>
      <c r="K80" s="175"/>
      <c r="L80" s="175" t="s">
        <v>1922</v>
      </c>
    </row>
    <row r="81" spans="1:12" ht="60" customHeight="1">
      <c r="A81" s="178"/>
      <c r="B81" s="178" t="s">
        <v>903</v>
      </c>
      <c r="C81" s="178" t="s">
        <v>1921</v>
      </c>
      <c r="D81" s="178" t="s">
        <v>1882</v>
      </c>
      <c r="E81" s="177">
        <v>18</v>
      </c>
      <c r="F81" s="176">
        <v>1352</v>
      </c>
      <c r="G81" s="176">
        <v>24336</v>
      </c>
      <c r="H81" s="175">
        <v>0</v>
      </c>
      <c r="I81" s="175"/>
      <c r="J81" s="175"/>
      <c r="K81" s="175"/>
      <c r="L81" s="175" t="s">
        <v>1911</v>
      </c>
    </row>
    <row r="82" spans="1:12" ht="60" customHeight="1">
      <c r="A82" s="178"/>
      <c r="B82" s="178" t="s">
        <v>910</v>
      </c>
      <c r="C82" s="178" t="s">
        <v>1920</v>
      </c>
      <c r="D82" s="178" t="s">
        <v>1882</v>
      </c>
      <c r="E82" s="177">
        <v>24</v>
      </c>
      <c r="F82" s="176">
        <v>1352</v>
      </c>
      <c r="G82" s="176">
        <v>32448</v>
      </c>
      <c r="H82" s="175">
        <v>0</v>
      </c>
      <c r="I82" s="175"/>
      <c r="J82" s="175"/>
      <c r="K82" s="175"/>
      <c r="L82" s="175" t="s">
        <v>1881</v>
      </c>
    </row>
    <row r="83" spans="1:12" ht="60" customHeight="1">
      <c r="A83" s="178"/>
      <c r="B83" s="178" t="s">
        <v>911</v>
      </c>
      <c r="C83" s="178" t="s">
        <v>1919</v>
      </c>
      <c r="D83" s="178" t="s">
        <v>1882</v>
      </c>
      <c r="E83" s="177">
        <v>6</v>
      </c>
      <c r="F83" s="176">
        <v>1352</v>
      </c>
      <c r="G83" s="176">
        <v>8112</v>
      </c>
      <c r="H83" s="175">
        <v>0</v>
      </c>
      <c r="I83" s="175"/>
      <c r="J83" s="175"/>
      <c r="K83" s="175"/>
      <c r="L83" s="175" t="s">
        <v>1881</v>
      </c>
    </row>
    <row r="84" spans="1:12" ht="60" customHeight="1">
      <c r="A84" s="178"/>
      <c r="B84" s="178" t="s">
        <v>915</v>
      </c>
      <c r="C84" s="178" t="s">
        <v>1918</v>
      </c>
      <c r="D84" s="178" t="s">
        <v>1882</v>
      </c>
      <c r="E84" s="177">
        <v>42</v>
      </c>
      <c r="F84" s="176">
        <v>1352</v>
      </c>
      <c r="G84" s="176">
        <v>56784</v>
      </c>
      <c r="H84" s="175">
        <v>0</v>
      </c>
      <c r="I84" s="175"/>
      <c r="J84" s="175"/>
      <c r="K84" s="175"/>
      <c r="L84" s="175" t="s">
        <v>1881</v>
      </c>
    </row>
    <row r="85" spans="1:12" ht="60" customHeight="1">
      <c r="A85" s="178"/>
      <c r="B85" s="178" t="s">
        <v>916</v>
      </c>
      <c r="C85" s="178" t="s">
        <v>1917</v>
      </c>
      <c r="D85" s="178" t="s">
        <v>1882</v>
      </c>
      <c r="E85" s="177">
        <v>60</v>
      </c>
      <c r="F85" s="176">
        <v>1352</v>
      </c>
      <c r="G85" s="176">
        <v>81120</v>
      </c>
      <c r="H85" s="175">
        <v>0</v>
      </c>
      <c r="I85" s="175"/>
      <c r="J85" s="175"/>
      <c r="K85" s="175"/>
      <c r="L85" s="175" t="s">
        <v>1881</v>
      </c>
    </row>
    <row r="86" spans="1:12" ht="60" customHeight="1">
      <c r="A86" s="178"/>
      <c r="B86" s="178" t="s">
        <v>920</v>
      </c>
      <c r="C86" s="178" t="s">
        <v>1916</v>
      </c>
      <c r="D86" s="178" t="s">
        <v>1882</v>
      </c>
      <c r="E86" s="177">
        <v>204</v>
      </c>
      <c r="F86" s="176">
        <v>1352</v>
      </c>
      <c r="G86" s="176">
        <v>275808</v>
      </c>
      <c r="H86" s="175">
        <v>0</v>
      </c>
      <c r="I86" s="175"/>
      <c r="J86" s="175"/>
      <c r="K86" s="175"/>
      <c r="L86" s="175" t="s">
        <v>1885</v>
      </c>
    </row>
    <row r="87" spans="1:12" ht="60" customHeight="1">
      <c r="A87" s="178"/>
      <c r="B87" s="178" t="s">
        <v>921</v>
      </c>
      <c r="C87" s="178" t="s">
        <v>1915</v>
      </c>
      <c r="D87" s="178" t="s">
        <v>1882</v>
      </c>
      <c r="E87" s="177">
        <v>132</v>
      </c>
      <c r="F87" s="176">
        <v>1352</v>
      </c>
      <c r="G87" s="176">
        <v>178464</v>
      </c>
      <c r="H87" s="175">
        <v>0</v>
      </c>
      <c r="I87" s="175"/>
      <c r="J87" s="175"/>
      <c r="K87" s="175"/>
      <c r="L87" s="175" t="s">
        <v>1885</v>
      </c>
    </row>
    <row r="88" spans="1:12" ht="60" customHeight="1">
      <c r="A88" s="178"/>
      <c r="B88" s="178" t="s">
        <v>922</v>
      </c>
      <c r="C88" s="178" t="s">
        <v>1914</v>
      </c>
      <c r="D88" s="178" t="s">
        <v>1882</v>
      </c>
      <c r="E88" s="177">
        <v>408</v>
      </c>
      <c r="F88" s="176">
        <v>1352</v>
      </c>
      <c r="G88" s="176">
        <v>551616</v>
      </c>
      <c r="H88" s="175">
        <v>0</v>
      </c>
      <c r="I88" s="175"/>
      <c r="J88" s="175"/>
      <c r="K88" s="175"/>
      <c r="L88" s="175" t="s">
        <v>1885</v>
      </c>
    </row>
    <row r="89" spans="1:12" ht="60" customHeight="1">
      <c r="A89" s="178"/>
      <c r="B89" s="178" t="s">
        <v>923</v>
      </c>
      <c r="C89" s="178" t="s">
        <v>1913</v>
      </c>
      <c r="D89" s="178" t="s">
        <v>1882</v>
      </c>
      <c r="E89" s="177">
        <v>204</v>
      </c>
      <c r="F89" s="176">
        <v>1352</v>
      </c>
      <c r="G89" s="176">
        <v>275808</v>
      </c>
      <c r="H89" s="175">
        <v>0</v>
      </c>
      <c r="I89" s="175"/>
      <c r="J89" s="175"/>
      <c r="K89" s="175"/>
      <c r="L89" s="175" t="s">
        <v>1885</v>
      </c>
    </row>
    <row r="90" spans="1:12" ht="60" customHeight="1">
      <c r="A90" s="178"/>
      <c r="B90" s="178" t="s">
        <v>924</v>
      </c>
      <c r="C90" s="178" t="s">
        <v>1912</v>
      </c>
      <c r="D90" s="178" t="s">
        <v>1882</v>
      </c>
      <c r="E90" s="177">
        <v>144</v>
      </c>
      <c r="F90" s="176">
        <v>1352</v>
      </c>
      <c r="G90" s="176">
        <v>194688</v>
      </c>
      <c r="H90" s="175">
        <v>0</v>
      </c>
      <c r="I90" s="175"/>
      <c r="J90" s="175"/>
      <c r="K90" s="175"/>
      <c r="L90" s="175" t="s">
        <v>1911</v>
      </c>
    </row>
    <row r="91" spans="1:12" ht="60" customHeight="1">
      <c r="A91" s="178"/>
      <c r="B91" s="178" t="s">
        <v>925</v>
      </c>
      <c r="C91" s="178" t="s">
        <v>1907</v>
      </c>
      <c r="D91" s="178" t="s">
        <v>1882</v>
      </c>
      <c r="E91" s="177">
        <v>192</v>
      </c>
      <c r="F91" s="176">
        <v>1352</v>
      </c>
      <c r="G91" s="176">
        <v>259584</v>
      </c>
      <c r="H91" s="175">
        <v>0</v>
      </c>
      <c r="I91" s="175"/>
      <c r="J91" s="175"/>
      <c r="K91" s="175"/>
      <c r="L91" s="175" t="s">
        <v>1885</v>
      </c>
    </row>
    <row r="92" spans="1:12" ht="60" customHeight="1">
      <c r="A92" s="178"/>
      <c r="B92" s="178" t="s">
        <v>926</v>
      </c>
      <c r="C92" s="178" t="s">
        <v>1910</v>
      </c>
      <c r="D92" s="178" t="s">
        <v>1882</v>
      </c>
      <c r="E92" s="177">
        <v>120</v>
      </c>
      <c r="F92" s="176">
        <v>1352</v>
      </c>
      <c r="G92" s="176">
        <v>162240</v>
      </c>
      <c r="H92" s="175">
        <v>0</v>
      </c>
      <c r="I92" s="175"/>
      <c r="J92" s="175"/>
      <c r="K92" s="175"/>
      <c r="L92" s="175" t="s">
        <v>1881</v>
      </c>
    </row>
    <row r="93" spans="1:12" ht="60" customHeight="1">
      <c r="A93" s="178"/>
      <c r="B93" s="178" t="s">
        <v>927</v>
      </c>
      <c r="C93" s="178" t="s">
        <v>1909</v>
      </c>
      <c r="D93" s="178" t="s">
        <v>1882</v>
      </c>
      <c r="E93" s="177">
        <v>132</v>
      </c>
      <c r="F93" s="176">
        <v>1352</v>
      </c>
      <c r="G93" s="176">
        <v>178464</v>
      </c>
      <c r="H93" s="175">
        <v>0</v>
      </c>
      <c r="I93" s="175"/>
      <c r="J93" s="175"/>
      <c r="K93" s="175"/>
      <c r="L93" s="175" t="s">
        <v>1885</v>
      </c>
    </row>
    <row r="94" spans="1:12" ht="60" customHeight="1">
      <c r="A94" s="178"/>
      <c r="B94" s="178" t="s">
        <v>928</v>
      </c>
      <c r="C94" s="178" t="s">
        <v>1908</v>
      </c>
      <c r="D94" s="178" t="s">
        <v>1882</v>
      </c>
      <c r="E94" s="177">
        <v>120</v>
      </c>
      <c r="F94" s="176">
        <v>1352</v>
      </c>
      <c r="G94" s="176">
        <v>162240</v>
      </c>
      <c r="H94" s="175">
        <v>0</v>
      </c>
      <c r="I94" s="175"/>
      <c r="J94" s="175"/>
      <c r="K94" s="175"/>
      <c r="L94" s="175" t="s">
        <v>1881</v>
      </c>
    </row>
    <row r="95" spans="1:12" ht="60" customHeight="1">
      <c r="A95" s="178"/>
      <c r="B95" s="178" t="s">
        <v>929</v>
      </c>
      <c r="C95" s="178" t="s">
        <v>1907</v>
      </c>
      <c r="D95" s="178" t="s">
        <v>1889</v>
      </c>
      <c r="E95" s="177">
        <v>60</v>
      </c>
      <c r="F95" s="176">
        <v>1352</v>
      </c>
      <c r="G95" s="176">
        <v>81120</v>
      </c>
      <c r="H95" s="175">
        <v>0</v>
      </c>
      <c r="I95" s="175"/>
      <c r="J95" s="175"/>
      <c r="K95" s="175"/>
      <c r="L95" s="175" t="s">
        <v>1885</v>
      </c>
    </row>
    <row r="96" spans="1:12" ht="60" customHeight="1">
      <c r="A96" s="178"/>
      <c r="B96" s="178" t="s">
        <v>930</v>
      </c>
      <c r="C96" s="178" t="s">
        <v>1906</v>
      </c>
      <c r="D96" s="178" t="s">
        <v>1882</v>
      </c>
      <c r="E96" s="177">
        <v>6</v>
      </c>
      <c r="F96" s="176">
        <v>1352</v>
      </c>
      <c r="G96" s="176">
        <v>8112</v>
      </c>
      <c r="H96" s="175">
        <v>0</v>
      </c>
      <c r="I96" s="175"/>
      <c r="J96" s="175"/>
      <c r="K96" s="175"/>
      <c r="L96" s="175" t="s">
        <v>1898</v>
      </c>
    </row>
    <row r="97" spans="1:12" ht="60" customHeight="1">
      <c r="A97" s="178"/>
      <c r="B97" s="178" t="s">
        <v>937</v>
      </c>
      <c r="C97" s="178" t="s">
        <v>1905</v>
      </c>
      <c r="D97" s="178" t="s">
        <v>1882</v>
      </c>
      <c r="E97" s="177">
        <v>24</v>
      </c>
      <c r="F97" s="176">
        <v>1352</v>
      </c>
      <c r="G97" s="176">
        <v>32448</v>
      </c>
      <c r="H97" s="175">
        <v>0</v>
      </c>
      <c r="I97" s="175"/>
      <c r="J97" s="175"/>
      <c r="K97" s="175"/>
      <c r="L97" s="175" t="s">
        <v>1881</v>
      </c>
    </row>
    <row r="98" spans="1:12" ht="60" customHeight="1">
      <c r="A98" s="178"/>
      <c r="B98" s="178" t="s">
        <v>938</v>
      </c>
      <c r="C98" s="178" t="s">
        <v>1892</v>
      </c>
      <c r="D98" s="178" t="s">
        <v>1882</v>
      </c>
      <c r="E98" s="177">
        <v>72</v>
      </c>
      <c r="F98" s="176">
        <v>1352</v>
      </c>
      <c r="G98" s="176">
        <v>97344</v>
      </c>
      <c r="H98" s="175">
        <v>0</v>
      </c>
      <c r="I98" s="175"/>
      <c r="J98" s="175"/>
      <c r="K98" s="175"/>
      <c r="L98" s="175" t="s">
        <v>1901</v>
      </c>
    </row>
    <row r="99" spans="1:12" ht="60" customHeight="1">
      <c r="A99" s="178"/>
      <c r="B99" s="178" t="s">
        <v>939</v>
      </c>
      <c r="C99" s="178" t="s">
        <v>1904</v>
      </c>
      <c r="D99" s="178" t="s">
        <v>1882</v>
      </c>
      <c r="E99" s="177">
        <v>96</v>
      </c>
      <c r="F99" s="176">
        <v>1352</v>
      </c>
      <c r="G99" s="176">
        <v>129792</v>
      </c>
      <c r="H99" s="175">
        <v>0</v>
      </c>
      <c r="I99" s="175"/>
      <c r="J99" s="175"/>
      <c r="K99" s="175"/>
      <c r="L99" s="175" t="s">
        <v>1901</v>
      </c>
    </row>
    <row r="100" spans="1:12" ht="60" customHeight="1">
      <c r="A100" s="178"/>
      <c r="B100" s="178" t="s">
        <v>941</v>
      </c>
      <c r="C100" s="178" t="s">
        <v>1903</v>
      </c>
      <c r="D100" s="178" t="s">
        <v>1882</v>
      </c>
      <c r="E100" s="177">
        <v>18</v>
      </c>
      <c r="F100" s="176">
        <v>1352</v>
      </c>
      <c r="G100" s="176">
        <v>24336</v>
      </c>
      <c r="H100" s="175">
        <v>0</v>
      </c>
      <c r="I100" s="175"/>
      <c r="J100" s="175"/>
      <c r="K100" s="175"/>
      <c r="L100" s="175" t="s">
        <v>1901</v>
      </c>
    </row>
    <row r="101" spans="1:12" ht="60" customHeight="1">
      <c r="A101" s="178"/>
      <c r="B101" s="178" t="s">
        <v>942</v>
      </c>
      <c r="C101" s="178" t="s">
        <v>1902</v>
      </c>
      <c r="D101" s="178" t="s">
        <v>1882</v>
      </c>
      <c r="E101" s="177">
        <v>120</v>
      </c>
      <c r="F101" s="176">
        <v>1352</v>
      </c>
      <c r="G101" s="176">
        <v>162240</v>
      </c>
      <c r="H101" s="175">
        <v>0</v>
      </c>
      <c r="I101" s="175"/>
      <c r="J101" s="175"/>
      <c r="K101" s="175"/>
      <c r="L101" s="175" t="s">
        <v>1901</v>
      </c>
    </row>
    <row r="102" spans="1:12" ht="60" customHeight="1">
      <c r="A102" s="178"/>
      <c r="B102" s="178" t="s">
        <v>943</v>
      </c>
      <c r="C102" s="178" t="s">
        <v>1900</v>
      </c>
      <c r="D102" s="178" t="s">
        <v>1882</v>
      </c>
      <c r="E102" s="177">
        <v>48</v>
      </c>
      <c r="F102" s="176">
        <v>1352</v>
      </c>
      <c r="G102" s="176">
        <v>64896</v>
      </c>
      <c r="H102" s="175">
        <v>0</v>
      </c>
      <c r="I102" s="175"/>
      <c r="J102" s="175"/>
      <c r="K102" s="175"/>
      <c r="L102" s="175" t="s">
        <v>1898</v>
      </c>
    </row>
    <row r="103" spans="1:12" ht="60" customHeight="1">
      <c r="A103" s="178"/>
      <c r="B103" s="178" t="s">
        <v>944</v>
      </c>
      <c r="C103" s="178" t="s">
        <v>1899</v>
      </c>
      <c r="D103" s="178" t="s">
        <v>1882</v>
      </c>
      <c r="E103" s="177">
        <v>36</v>
      </c>
      <c r="F103" s="176">
        <v>1352</v>
      </c>
      <c r="G103" s="176">
        <v>48672</v>
      </c>
      <c r="H103" s="175">
        <v>0</v>
      </c>
      <c r="I103" s="175"/>
      <c r="J103" s="175"/>
      <c r="K103" s="175"/>
      <c r="L103" s="175" t="s">
        <v>1898</v>
      </c>
    </row>
    <row r="104" spans="1:12" ht="60" customHeight="1">
      <c r="A104" s="178"/>
      <c r="B104" s="178" t="s">
        <v>946</v>
      </c>
      <c r="C104" s="178" t="s">
        <v>1897</v>
      </c>
      <c r="D104" s="178" t="s">
        <v>1882</v>
      </c>
      <c r="E104" s="177">
        <v>60</v>
      </c>
      <c r="F104" s="176">
        <v>1352</v>
      </c>
      <c r="G104" s="176">
        <v>81120</v>
      </c>
      <c r="H104" s="175">
        <v>0</v>
      </c>
      <c r="I104" s="175"/>
      <c r="J104" s="175"/>
      <c r="K104" s="175"/>
      <c r="L104" s="175" t="s">
        <v>1893</v>
      </c>
    </row>
    <row r="105" spans="1:12" ht="60" customHeight="1">
      <c r="A105" s="178"/>
      <c r="B105" s="178" t="s">
        <v>947</v>
      </c>
      <c r="C105" s="178" t="s">
        <v>1896</v>
      </c>
      <c r="D105" s="178" t="s">
        <v>1882</v>
      </c>
      <c r="E105" s="177">
        <v>6</v>
      </c>
      <c r="F105" s="176">
        <v>1352</v>
      </c>
      <c r="G105" s="176">
        <v>8112</v>
      </c>
      <c r="H105" s="175">
        <v>0</v>
      </c>
      <c r="I105" s="175"/>
      <c r="J105" s="175"/>
      <c r="K105" s="175"/>
      <c r="L105" s="175" t="s">
        <v>1881</v>
      </c>
    </row>
    <row r="106" spans="1:12" ht="60" customHeight="1">
      <c r="A106" s="178"/>
      <c r="B106" s="178" t="s">
        <v>949</v>
      </c>
      <c r="C106" s="178" t="s">
        <v>1895</v>
      </c>
      <c r="D106" s="178" t="s">
        <v>1882</v>
      </c>
      <c r="E106" s="177">
        <v>132</v>
      </c>
      <c r="F106" s="176">
        <v>1352</v>
      </c>
      <c r="G106" s="176">
        <v>178464</v>
      </c>
      <c r="H106" s="175">
        <v>0</v>
      </c>
      <c r="I106" s="175"/>
      <c r="J106" s="175"/>
      <c r="K106" s="175"/>
      <c r="L106" s="175" t="s">
        <v>1893</v>
      </c>
    </row>
    <row r="107" spans="1:12" ht="60" customHeight="1">
      <c r="A107" s="178"/>
      <c r="B107" s="178" t="s">
        <v>950</v>
      </c>
      <c r="C107" s="178" t="s">
        <v>1894</v>
      </c>
      <c r="D107" s="178" t="s">
        <v>1882</v>
      </c>
      <c r="E107" s="177">
        <v>72</v>
      </c>
      <c r="F107" s="176">
        <v>1352</v>
      </c>
      <c r="G107" s="176">
        <v>97344</v>
      </c>
      <c r="H107" s="175">
        <v>0</v>
      </c>
      <c r="I107" s="175"/>
      <c r="J107" s="175"/>
      <c r="K107" s="175"/>
      <c r="L107" s="175" t="s">
        <v>1893</v>
      </c>
    </row>
    <row r="108" spans="1:12" ht="60" customHeight="1">
      <c r="A108" s="178"/>
      <c r="B108" s="178" t="s">
        <v>951</v>
      </c>
      <c r="C108" s="178" t="s">
        <v>1892</v>
      </c>
      <c r="D108" s="178" t="s">
        <v>1882</v>
      </c>
      <c r="E108" s="177">
        <v>6</v>
      </c>
      <c r="F108" s="176">
        <v>1352</v>
      </c>
      <c r="G108" s="176">
        <v>8112</v>
      </c>
      <c r="H108" s="175">
        <v>0</v>
      </c>
      <c r="I108" s="175"/>
      <c r="J108" s="175"/>
      <c r="K108" s="175"/>
      <c r="L108" s="175" t="s">
        <v>1891</v>
      </c>
    </row>
    <row r="109" spans="1:12" ht="60" customHeight="1">
      <c r="A109" s="178"/>
      <c r="B109" s="178" t="s">
        <v>984</v>
      </c>
      <c r="C109" s="178" t="s">
        <v>1890</v>
      </c>
      <c r="D109" s="178" t="s">
        <v>1889</v>
      </c>
      <c r="E109" s="177">
        <v>6</v>
      </c>
      <c r="F109" s="176">
        <v>1352</v>
      </c>
      <c r="G109" s="176">
        <v>8112</v>
      </c>
      <c r="H109" s="175">
        <v>0</v>
      </c>
      <c r="I109" s="175"/>
      <c r="J109" s="175"/>
      <c r="K109" s="175"/>
      <c r="L109" s="175" t="s">
        <v>1881</v>
      </c>
    </row>
    <row r="110" spans="1:12" ht="60" customHeight="1">
      <c r="A110" s="178"/>
      <c r="B110" s="178" t="s">
        <v>987</v>
      </c>
      <c r="C110" s="178" t="s">
        <v>1888</v>
      </c>
      <c r="D110" s="178" t="s">
        <v>1882</v>
      </c>
      <c r="E110" s="177">
        <v>12</v>
      </c>
      <c r="F110" s="176">
        <v>1352</v>
      </c>
      <c r="G110" s="176">
        <v>16224</v>
      </c>
      <c r="H110" s="175">
        <v>0</v>
      </c>
      <c r="I110" s="175"/>
      <c r="J110" s="175"/>
      <c r="K110" s="175"/>
      <c r="L110" s="175" t="s">
        <v>1885</v>
      </c>
    </row>
    <row r="111" spans="1:12" ht="60" customHeight="1">
      <c r="A111" s="178"/>
      <c r="B111" s="178" t="s">
        <v>988</v>
      </c>
      <c r="C111" s="178" t="s">
        <v>1887</v>
      </c>
      <c r="D111" s="178" t="s">
        <v>1882</v>
      </c>
      <c r="E111" s="177">
        <v>24</v>
      </c>
      <c r="F111" s="176">
        <v>1352</v>
      </c>
      <c r="G111" s="176">
        <v>32448</v>
      </c>
      <c r="H111" s="175">
        <v>0</v>
      </c>
      <c r="I111" s="175"/>
      <c r="J111" s="175"/>
      <c r="K111" s="175"/>
      <c r="L111" s="175" t="s">
        <v>1885</v>
      </c>
    </row>
    <row r="112" spans="1:12" ht="60" customHeight="1">
      <c r="A112" s="178"/>
      <c r="B112" s="178" t="s">
        <v>989</v>
      </c>
      <c r="C112" s="178" t="s">
        <v>1886</v>
      </c>
      <c r="D112" s="178" t="s">
        <v>1882</v>
      </c>
      <c r="E112" s="177">
        <v>24</v>
      </c>
      <c r="F112" s="176">
        <v>1352</v>
      </c>
      <c r="G112" s="176">
        <v>32448</v>
      </c>
      <c r="H112" s="175">
        <v>0</v>
      </c>
      <c r="I112" s="175"/>
      <c r="J112" s="175"/>
      <c r="K112" s="175"/>
      <c r="L112" s="175" t="s">
        <v>1885</v>
      </c>
    </row>
    <row r="113" spans="1:12" ht="60" customHeight="1">
      <c r="A113" s="178"/>
      <c r="B113" s="178" t="s">
        <v>990</v>
      </c>
      <c r="C113" s="178" t="s">
        <v>1884</v>
      </c>
      <c r="D113" s="178" t="s">
        <v>1882</v>
      </c>
      <c r="E113" s="177">
        <v>12</v>
      </c>
      <c r="F113" s="176">
        <v>1352</v>
      </c>
      <c r="G113" s="176">
        <v>16224</v>
      </c>
      <c r="H113" s="175">
        <v>0</v>
      </c>
      <c r="I113" s="175"/>
      <c r="J113" s="175"/>
      <c r="K113" s="175"/>
      <c r="L113" s="175" t="s">
        <v>1881</v>
      </c>
    </row>
    <row r="114" spans="1:12" ht="60" customHeight="1">
      <c r="A114" s="178"/>
      <c r="B114" s="178" t="s">
        <v>991</v>
      </c>
      <c r="C114" s="178" t="s">
        <v>1883</v>
      </c>
      <c r="D114" s="178" t="s">
        <v>1882</v>
      </c>
      <c r="E114" s="177">
        <v>12</v>
      </c>
      <c r="F114" s="176">
        <v>1352</v>
      </c>
      <c r="G114" s="176">
        <v>16224</v>
      </c>
      <c r="H114" s="175">
        <v>0</v>
      </c>
      <c r="I114" s="175"/>
      <c r="J114" s="175"/>
      <c r="K114" s="175"/>
      <c r="L114" s="175" t="s">
        <v>1881</v>
      </c>
    </row>
  </sheetData>
  <sheetProtection formatCells="0" formatColumns="0" formatRows="0" insertColumns="0" insertRows="0" insertHyperlinks="0" deleteColumns="0" deleteRows="0" sort="0" autoFilter="0" pivotTables="0"/>
  <autoFilter ref="A1:L1" xr:uid="{00000000-0009-0000-0000-000000000000}"/>
  <pageMargins left="0.7" right="0.7" top="0.75" bottom="0.75" header="0.3" footer="0.3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73</vt:i4>
      </vt:variant>
    </vt:vector>
  </HeadingPairs>
  <TitlesOfParts>
    <vt:vector size="83" baseType="lpstr">
      <vt:lpstr>Table</vt:lpstr>
      <vt:lpstr>Лист3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invoice (2)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2022-04-01T11:53:08Z</dcterms:modified>
</cp:coreProperties>
</file>