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C:\Users\BUH\Documents\HatsAndCaps\Excel\New Era\2022.06.21\"/>
    </mc:Choice>
  </mc:AlternateContent>
  <xr:revisionPtr revIDLastSave="0" documentId="13_ncr:1_{882C7A06-5B9F-441D-8DDE-4BE0930BA511}" xr6:coauthVersionLast="47" xr6:coauthVersionMax="47" xr10:uidLastSave="{00000000-0000-0000-0000-000000000000}"/>
  <bookViews>
    <workbookView xWindow="-120" yWindow="-120" windowWidth="29040" windowHeight="15840" activeTab="3" xr2:uid="{E3529B0D-6AB8-4DBA-80C5-848C7B05C39C}"/>
  </bookViews>
  <sheets>
    <sheet name="Справочник" sheetId="3" r:id="rId1"/>
    <sheet name="Data" sheetId="1" r:id="rId2"/>
    <sheet name="КомандыИзНазвания" sheetId="2" r:id="rId3"/>
    <sheet name="Transposed" sheetId="4" r:id="rId4"/>
  </sheets>
  <definedNames>
    <definedName name="_xlnm._FilterDatabase" localSheetId="1" hidden="1">Data!$A$1:$O$99</definedName>
    <definedName name="_xlnm._FilterDatabase" localSheetId="3" hidden="1">Transposed!$B$1:$Q$44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100" i="1" l="1"/>
  <c r="S100" i="1"/>
  <c r="T4" i="1"/>
  <c r="T8" i="1"/>
  <c r="T16" i="1"/>
  <c r="D3" i="1"/>
  <c r="T3" i="1" s="1"/>
  <c r="D4" i="1"/>
  <c r="D5" i="1"/>
  <c r="T5" i="1" s="1"/>
  <c r="D6" i="1"/>
  <c r="T6" i="1" s="1"/>
  <c r="D7" i="1"/>
  <c r="T7" i="1" s="1"/>
  <c r="D8" i="1"/>
  <c r="D9" i="1"/>
  <c r="T9" i="1" s="1"/>
  <c r="D10" i="1"/>
  <c r="T10" i="1" s="1"/>
  <c r="D11" i="1"/>
  <c r="T11" i="1" s="1"/>
  <c r="D12" i="1"/>
  <c r="T12" i="1" s="1"/>
  <c r="D13" i="1"/>
  <c r="T13" i="1" s="1"/>
  <c r="D14" i="1"/>
  <c r="T14" i="1" s="1"/>
  <c r="D15" i="1"/>
  <c r="T15" i="1" s="1"/>
  <c r="D16" i="1"/>
  <c r="D17" i="1"/>
  <c r="T17" i="1" s="1"/>
  <c r="D18" i="1"/>
  <c r="T18" i="1" s="1"/>
  <c r="D19" i="1"/>
  <c r="T19" i="1" s="1"/>
  <c r="D20" i="1"/>
  <c r="T20" i="1" s="1"/>
  <c r="D21" i="1"/>
  <c r="T21" i="1" s="1"/>
  <c r="D22" i="1"/>
  <c r="T22" i="1" s="1"/>
  <c r="D23" i="1"/>
  <c r="T23" i="1" s="1"/>
  <c r="D24" i="1"/>
  <c r="T24" i="1" s="1"/>
  <c r="D25" i="1"/>
  <c r="T25" i="1" s="1"/>
  <c r="D26" i="1"/>
  <c r="T26" i="1" s="1"/>
  <c r="D27" i="1"/>
  <c r="T27" i="1" s="1"/>
  <c r="D28" i="1"/>
  <c r="T28" i="1" s="1"/>
  <c r="D29" i="1"/>
  <c r="T29" i="1" s="1"/>
  <c r="D30" i="1"/>
  <c r="T30" i="1" s="1"/>
  <c r="D31" i="1"/>
  <c r="T31" i="1" s="1"/>
  <c r="D32" i="1"/>
  <c r="T32" i="1" s="1"/>
  <c r="D33" i="1"/>
  <c r="T33" i="1" s="1"/>
  <c r="D34" i="1"/>
  <c r="T34" i="1" s="1"/>
  <c r="D35" i="1"/>
  <c r="T35" i="1" s="1"/>
  <c r="D36" i="1"/>
  <c r="T36" i="1" s="1"/>
  <c r="D37" i="1"/>
  <c r="T37" i="1" s="1"/>
  <c r="D38" i="1"/>
  <c r="T38" i="1" s="1"/>
  <c r="D39" i="1"/>
  <c r="T39" i="1" s="1"/>
  <c r="D40" i="1"/>
  <c r="T40" i="1" s="1"/>
  <c r="D41" i="1"/>
  <c r="T41" i="1" s="1"/>
  <c r="D42" i="1"/>
  <c r="T42" i="1" s="1"/>
  <c r="D43" i="1"/>
  <c r="T43" i="1" s="1"/>
  <c r="D44" i="1"/>
  <c r="T44" i="1" s="1"/>
  <c r="D45" i="1"/>
  <c r="T45" i="1" s="1"/>
  <c r="D46" i="1"/>
  <c r="T46" i="1" s="1"/>
  <c r="D47" i="1"/>
  <c r="T47" i="1" s="1"/>
  <c r="D48" i="1"/>
  <c r="T48" i="1" s="1"/>
  <c r="D49" i="1"/>
  <c r="T49" i="1" s="1"/>
  <c r="D50" i="1"/>
  <c r="T50" i="1" s="1"/>
  <c r="D51" i="1"/>
  <c r="T51" i="1" s="1"/>
  <c r="D52" i="1"/>
  <c r="T52" i="1" s="1"/>
  <c r="D53" i="1"/>
  <c r="T53" i="1" s="1"/>
  <c r="D54" i="1"/>
  <c r="T54" i="1" s="1"/>
  <c r="D55" i="1"/>
  <c r="T55" i="1" s="1"/>
  <c r="D56" i="1"/>
  <c r="T56" i="1" s="1"/>
  <c r="D57" i="1"/>
  <c r="T57" i="1" s="1"/>
  <c r="D58" i="1"/>
  <c r="T58" i="1" s="1"/>
  <c r="D59" i="1"/>
  <c r="T59" i="1" s="1"/>
  <c r="D60" i="1"/>
  <c r="T60" i="1" s="1"/>
  <c r="D61" i="1"/>
  <c r="T61" i="1" s="1"/>
  <c r="D62" i="1"/>
  <c r="T62" i="1" s="1"/>
  <c r="D63" i="1"/>
  <c r="T63" i="1" s="1"/>
  <c r="D64" i="1"/>
  <c r="T64" i="1" s="1"/>
  <c r="D65" i="1"/>
  <c r="T65" i="1" s="1"/>
  <c r="D66" i="1"/>
  <c r="T66" i="1" s="1"/>
  <c r="D67" i="1"/>
  <c r="T67" i="1" s="1"/>
  <c r="D68" i="1"/>
  <c r="T68" i="1" s="1"/>
  <c r="D69" i="1"/>
  <c r="T69" i="1" s="1"/>
  <c r="D70" i="1"/>
  <c r="T70" i="1" s="1"/>
  <c r="D71" i="1"/>
  <c r="T71" i="1" s="1"/>
  <c r="D72" i="1"/>
  <c r="T72" i="1" s="1"/>
  <c r="D73" i="1"/>
  <c r="T73" i="1" s="1"/>
  <c r="D74" i="1"/>
  <c r="T74" i="1" s="1"/>
  <c r="D75" i="1"/>
  <c r="T75" i="1" s="1"/>
  <c r="D76" i="1"/>
  <c r="T76" i="1" s="1"/>
  <c r="D77" i="1"/>
  <c r="T77" i="1" s="1"/>
  <c r="D78" i="1"/>
  <c r="T78" i="1" s="1"/>
  <c r="D79" i="1"/>
  <c r="T79" i="1" s="1"/>
  <c r="D80" i="1"/>
  <c r="T80" i="1" s="1"/>
  <c r="D81" i="1"/>
  <c r="T81" i="1" s="1"/>
  <c r="D82" i="1"/>
  <c r="T82" i="1" s="1"/>
  <c r="D83" i="1"/>
  <c r="T83" i="1" s="1"/>
  <c r="D84" i="1"/>
  <c r="T84" i="1" s="1"/>
  <c r="D85" i="1"/>
  <c r="T85" i="1" s="1"/>
  <c r="D86" i="1"/>
  <c r="T86" i="1" s="1"/>
  <c r="D87" i="1"/>
  <c r="T87" i="1" s="1"/>
  <c r="D88" i="1"/>
  <c r="T88" i="1" s="1"/>
  <c r="D89" i="1"/>
  <c r="T89" i="1" s="1"/>
  <c r="D90" i="1"/>
  <c r="T90" i="1" s="1"/>
  <c r="D91" i="1"/>
  <c r="T91" i="1" s="1"/>
  <c r="D92" i="1"/>
  <c r="T92" i="1" s="1"/>
  <c r="D93" i="1"/>
  <c r="T93" i="1" s="1"/>
  <c r="D94" i="1"/>
  <c r="T94" i="1" s="1"/>
  <c r="D95" i="1"/>
  <c r="T95" i="1" s="1"/>
  <c r="D96" i="1"/>
  <c r="T96" i="1" s="1"/>
  <c r="D97" i="1"/>
  <c r="T97" i="1" s="1"/>
  <c r="D98" i="1"/>
  <c r="T98" i="1" s="1"/>
  <c r="D99" i="1"/>
  <c r="T99" i="1" s="1"/>
  <c r="D2" i="1"/>
  <c r="T2" i="1" s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2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R99" i="1"/>
  <c r="Q2" i="1"/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2" i="1"/>
  <c r="J11" i="4" l="1"/>
  <c r="R11" i="4" s="1"/>
  <c r="J28" i="4"/>
  <c r="R28" i="4" s="1"/>
  <c r="J2" i="4"/>
  <c r="R2" i="4" s="1"/>
  <c r="J23" i="4"/>
  <c r="R23" i="4" s="1"/>
  <c r="J24" i="4"/>
  <c r="R24" i="4" s="1"/>
  <c r="J40" i="4"/>
  <c r="R40" i="4" s="1"/>
  <c r="J36" i="4"/>
  <c r="R36" i="4" s="1"/>
  <c r="J35" i="4"/>
  <c r="R35" i="4" s="1"/>
  <c r="J27" i="4"/>
  <c r="R27" i="4" s="1"/>
  <c r="J20" i="4"/>
  <c r="R20" i="4" s="1"/>
  <c r="J43" i="4"/>
  <c r="R43" i="4" s="1"/>
  <c r="J34" i="4"/>
  <c r="R34" i="4" s="1"/>
  <c r="J9" i="4"/>
  <c r="R9" i="4" s="1"/>
  <c r="J5" i="4"/>
  <c r="R5" i="4" s="1"/>
  <c r="J44" i="4"/>
  <c r="R44" i="4" s="1"/>
  <c r="J15" i="4"/>
  <c r="R15" i="4" s="1"/>
  <c r="J6" i="4"/>
  <c r="R6" i="4" s="1"/>
  <c r="J39" i="4"/>
  <c r="R39" i="4" s="1"/>
  <c r="J30" i="4"/>
  <c r="R30" i="4" s="1"/>
  <c r="J17" i="4"/>
  <c r="R17" i="4" s="1"/>
  <c r="J38" i="4"/>
  <c r="R38" i="4" s="1"/>
  <c r="J29" i="4"/>
  <c r="R29" i="4" s="1"/>
  <c r="J26" i="4"/>
  <c r="R26" i="4" s="1"/>
  <c r="J22" i="4"/>
  <c r="R22" i="4" s="1"/>
  <c r="J19" i="4"/>
  <c r="R19" i="4" s="1"/>
  <c r="J42" i="4"/>
  <c r="R42" i="4" s="1"/>
  <c r="J14" i="4"/>
  <c r="R14" i="4" s="1"/>
  <c r="J8" i="4"/>
  <c r="R8" i="4" s="1"/>
  <c r="J4" i="4"/>
  <c r="R4" i="4" s="1"/>
  <c r="J37" i="4"/>
  <c r="R37" i="4" s="1"/>
  <c r="J32" i="4"/>
  <c r="R32" i="4" s="1"/>
  <c r="J25" i="4"/>
  <c r="R25" i="4" s="1"/>
  <c r="J21" i="4"/>
  <c r="R21" i="4" s="1"/>
  <c r="J18" i="4"/>
  <c r="R18" i="4" s="1"/>
  <c r="J16" i="4"/>
  <c r="R16" i="4" s="1"/>
  <c r="J31" i="4"/>
  <c r="R31" i="4" s="1"/>
  <c r="J12" i="4"/>
  <c r="R12" i="4" s="1"/>
  <c r="J33" i="4"/>
  <c r="R33" i="4" s="1"/>
  <c r="J41" i="4"/>
  <c r="R41" i="4" s="1"/>
  <c r="J13" i="4"/>
  <c r="R13" i="4" s="1"/>
  <c r="J10" i="4"/>
  <c r="R10" i="4" s="1"/>
  <c r="J7" i="4"/>
  <c r="R7" i="4" s="1"/>
  <c r="J3" i="4"/>
  <c r="R3" i="4" s="1"/>
</calcChain>
</file>

<file path=xl/sharedStrings.xml><?xml version="1.0" encoding="utf-8"?>
<sst xmlns="http://schemas.openxmlformats.org/spreadsheetml/2006/main" count="1697" uniqueCount="234">
  <si>
    <t>Style</t>
  </si>
  <si>
    <t>Color</t>
  </si>
  <si>
    <t>L/XL</t>
  </si>
  <si>
    <t>o/s</t>
  </si>
  <si>
    <t>M/L</t>
  </si>
  <si>
    <t>S/M</t>
  </si>
  <si>
    <t>7 1/2</t>
  </si>
  <si>
    <t>L</t>
  </si>
  <si>
    <t>M</t>
  </si>
  <si>
    <t>S</t>
  </si>
  <si>
    <t>Size</t>
  </si>
  <si>
    <t>Б/р</t>
  </si>
  <si>
    <t>57-60</t>
  </si>
  <si>
    <t>54-57</t>
  </si>
  <si>
    <t>Рос</t>
  </si>
  <si>
    <t>Страна по ГТД</t>
  </si>
  <si>
    <t>БАНГЛАДЕШ</t>
  </si>
  <si>
    <t>КИТАЙ</t>
  </si>
  <si>
    <t>Кол-во</t>
  </si>
  <si>
    <t>ГТД</t>
  </si>
  <si>
    <t>10702070/060921/0281005/1</t>
  </si>
  <si>
    <t>Состав</t>
  </si>
  <si>
    <t>100% Хлопок</t>
  </si>
  <si>
    <t>100% хлопок</t>
  </si>
  <si>
    <t>100% Полиэстер</t>
  </si>
  <si>
    <t>100% полиэстер</t>
  </si>
  <si>
    <t>95% Полиэстер - 5% Эластан</t>
  </si>
  <si>
    <t>97% Хлопок - 3% Эластан</t>
  </si>
  <si>
    <t>BLKBLK</t>
  </si>
  <si>
    <t>WHI</t>
  </si>
  <si>
    <t>BLKWHI</t>
  </si>
  <si>
    <t>GRAWHI</t>
  </si>
  <si>
    <t>OTC</t>
  </si>
  <si>
    <t>BLK</t>
  </si>
  <si>
    <t>LOSDOD</t>
  </si>
  <si>
    <t>STN</t>
  </si>
  <si>
    <t>Пол</t>
  </si>
  <si>
    <t>Name</t>
  </si>
  <si>
    <t>Цена</t>
  </si>
  <si>
    <t>NEYYAN</t>
  </si>
  <si>
    <t>MLB</t>
  </si>
  <si>
    <t>NEYGIA</t>
  </si>
  <si>
    <t>NBA</t>
  </si>
  <si>
    <t>CHIBUL</t>
  </si>
  <si>
    <t>LOSLAK</t>
  </si>
  <si>
    <t>OAKATH</t>
  </si>
  <si>
    <t>BOSRED</t>
  </si>
  <si>
    <t>LOSCLI</t>
  </si>
  <si>
    <t>OTCBROOKLYN</t>
  </si>
  <si>
    <t>MIAHEA</t>
  </si>
  <si>
    <t>LASRAI</t>
  </si>
  <si>
    <t>ATHMAD</t>
  </si>
  <si>
    <t>CHELFC</t>
  </si>
  <si>
    <t>MANUTD</t>
  </si>
  <si>
    <t>CRYPAL</t>
  </si>
  <si>
    <t>Код команды</t>
  </si>
  <si>
    <t>New York Yankees</t>
  </si>
  <si>
    <t>Команды</t>
  </si>
  <si>
    <t>Los Angeles Dodgers</t>
  </si>
  <si>
    <t>Chicago Bulls</t>
  </si>
  <si>
    <t>Los Angeles Lakers</t>
  </si>
  <si>
    <t>Boston Red Sox</t>
  </si>
  <si>
    <t>Las Vegas Raiders</t>
  </si>
  <si>
    <t>Oakland Athletics</t>
  </si>
  <si>
    <t>Los Angeles Clippers</t>
  </si>
  <si>
    <t>Brooklyn Nets</t>
  </si>
  <si>
    <t>Miami Heat</t>
  </si>
  <si>
    <t>Chelsea</t>
  </si>
  <si>
    <t>Manchester United</t>
  </si>
  <si>
    <t>Лига</t>
  </si>
  <si>
    <t>NFL</t>
  </si>
  <si>
    <t>Лиги</t>
  </si>
  <si>
    <t>Название</t>
  </si>
  <si>
    <t>New York Giants</t>
  </si>
  <si>
    <t>TOTHAT</t>
  </si>
  <si>
    <t>Crystal Palace</t>
  </si>
  <si>
    <t>Tottenham Hotspur</t>
  </si>
  <si>
    <t>Atletico Madrid</t>
  </si>
  <si>
    <t>FAI</t>
  </si>
  <si>
    <t>FA Ireland</t>
  </si>
  <si>
    <t>EPL</t>
  </si>
  <si>
    <t>UEFA</t>
  </si>
  <si>
    <t>Команда</t>
  </si>
  <si>
    <t>Style/Color</t>
  </si>
  <si>
    <t>O/S</t>
  </si>
  <si>
    <t>Размер их</t>
  </si>
  <si>
    <t>Наш</t>
  </si>
  <si>
    <t>Наш размер</t>
  </si>
  <si>
    <t>10145637BLKBLK</t>
  </si>
  <si>
    <t>LaLiga</t>
  </si>
  <si>
    <t>NAVY</t>
  </si>
  <si>
    <t>GM</t>
  </si>
  <si>
    <t>GRN</t>
  </si>
  <si>
    <t>NVYWHT</t>
  </si>
  <si>
    <t>BLAWHT</t>
  </si>
  <si>
    <t>NVYWHI</t>
  </si>
  <si>
    <t>TEAM</t>
  </si>
  <si>
    <t>LRYWHI</t>
  </si>
  <si>
    <t>SCAWHI</t>
  </si>
  <si>
    <t>MNCBLK</t>
  </si>
  <si>
    <t>STNWHI</t>
  </si>
  <si>
    <t>NOVWHI</t>
  </si>
  <si>
    <t>WHIWHI</t>
  </si>
  <si>
    <t>GRAPNK</t>
  </si>
  <si>
    <t>CARWHI</t>
  </si>
  <si>
    <t>7 1/8</t>
  </si>
  <si>
    <t>10047507-NAVY o/s  Бейсболка THE LEAGUE ATLBRA GM тёмно-синий р. o/s</t>
  </si>
  <si>
    <t>10047511-OTC o/s  Бейсболка THE LEAGUE BOSRED GM тёмно-синий р. o/s</t>
  </si>
  <si>
    <t>10047515-BLKWHI o/s  Бейсболка THE LEAGUE CHIWHI GM черный р. o/s</t>
  </si>
  <si>
    <t>10047531-GM o/s  Бейсболка THE LEAGUE LOSDOD GM синий р. o/s</t>
  </si>
  <si>
    <t>10047538-NAVY o/s  Бейсболка THE LEAGUE NEYYAN GM тёмно-синий р. o/s</t>
  </si>
  <si>
    <t>10047540-GRN o/s  Бейсболка THE LEAGUE OAKATH HM зеленый р. o/s</t>
  </si>
  <si>
    <t>10047544-OTC o/s  Бейсболка THE LEAGUE PITPIR GM чёрный р. o/s</t>
  </si>
  <si>
    <t>10145636-NVYWHT M/L  Бейсболка 39THIRTY LEAGUE BASIC NEYYAN NAVY/WHITE синий р. M/L</t>
  </si>
  <si>
    <t>10145636-NVYWHT S/M  Бейсболка 39THIRTY LEAGUE BASIC NEYYAN NAVY/WHITE синий р. S/M</t>
  </si>
  <si>
    <t>10145637-BLKBLK M/L  Бейсболка 39THIRTY LEAGUE BASIC NEYYAN BLACK/BLACK черный р. M/L</t>
  </si>
  <si>
    <t>10145637-BLKBLK S/M  Бейсболка 39THIRTY LEAGUE BASIC NEYYAN BLACK/BLACK черный р. S/M</t>
  </si>
  <si>
    <t>10145638-BLAWHT M/L  Бейсболка 39THIRTY LEAGUE BASIC NEYYAN BLACK/WHITE черный р. M/L</t>
  </si>
  <si>
    <t>10145638-BLAWHT S/M  Бейсболка 39THIRTY LEAGUE BASIC NEYYAN BLACK/WHITE черный р. S/M</t>
  </si>
  <si>
    <t>10531939-NVYWHI o/s  Бейсболка 940 LEAG BASIC NEYYAN NAVY/WHITE синий р. o/s</t>
  </si>
  <si>
    <t>10531941-BLKWHI o/s  Бейсболка 940 LEAG BASIC NEYYAN BLACK/WHITE чёрный р. o/s</t>
  </si>
  <si>
    <t>10531953-NVYWHI M/L  Бейсболка MLB 9FIFTY NEYYAN TEAM черный р. M/L</t>
  </si>
  <si>
    <t>10531953-NVYWHI S/M  Бейсболка MLB 9FIFTY NEYYAN TEAM черный р. S/M</t>
  </si>
  <si>
    <t>10531954-TEAM M/L  Бейсболка MLB 9FIFTY LOSDOD TEAM синий р. M/L</t>
  </si>
  <si>
    <t>10531954-TEAM S/M  Бейсболка MLB 9FIFTY LOSDOD TEAM синий р. S/M</t>
  </si>
  <si>
    <t>10531956-TEAM M/L  Бейсболка MLB 9FIFTY BOSRED TEAM черный р. M/L</t>
  </si>
  <si>
    <t>10531956-TEAM S/M  Бейсболка MLB 9FIFTY BOSRED TEAM черный р. S/M</t>
  </si>
  <si>
    <t>10879529-BLK M/L  Бейсболка NFL COTTON BLOCK LASRAI GREY/BLACK черный/серый р. M/L</t>
  </si>
  <si>
    <t>10879529-BLK S/M  Бейсболка NFL COTTON BLOCK LASRAI GREY/BLACK черный/серый р. S/M</t>
  </si>
  <si>
    <t>11157578-WHI o/s  Бейсболка FASHION ESS 940 NEYYAN PNKWHI розовый р. o/s</t>
  </si>
  <si>
    <t>11157579-LRYWHI o/s  Бейсболка 940 LEAGUE BASIC NEYYAN LRYWHI синий р. o/s</t>
  </si>
  <si>
    <t>11180834-BLKBLK M/L  Бейсболка MLB 9FIFTY NEYYAN BLKBLK черный р. M/L</t>
  </si>
  <si>
    <t>11180834-BLKBLK S/M  Бейсболка MLB 9FIFTY NEYYAN BLKBLK черный р. S/M</t>
  </si>
  <si>
    <t>11405497-LRYWHI o/s  Бейсболка CLEAN TRUCKER LOSDOD LRYWHI синий р. o/s</t>
  </si>
  <si>
    <t>11405614-OTC o/s  Бейсболка THE LEAGUE CHIBUL OTC чёрный р. o/s</t>
  </si>
  <si>
    <t>11576724-NAVY o/s  Бейсболка THE LEAGUE DETTIG HM 18 тёмно-синий р. o/s</t>
  </si>
  <si>
    <t>11579473-BLK o/s  Бейсболка CLEAN TRUCKER NEYYAN WDCBLK камуфляж р. o/s</t>
  </si>
  <si>
    <t>11588488-SCAWHI o/s  Бейсболка CLEAN TRUCKER 2 NEYYAN SCAWHI красный р. o/s</t>
  </si>
  <si>
    <t>11588490-GRAWHI o/s  Бейсболка CLEAN TRUCKER 2 NEYYAN GRAWHI серый р. o/s</t>
  </si>
  <si>
    <t>11871279-. M/L  Бейсболка STRETCH SNAP 9FIFTY NEYYAN BLKOTC чёрный р. M/L</t>
  </si>
  <si>
    <t>11871279-. S/M  Бейсболка STRETCH SNAP 9FIFTY NEYYAN BLKOTC чёрный р. S/M</t>
  </si>
  <si>
    <t>12051998-MNCBLK o/s  Бейсболка LEAGUE ESSENTIAL 940 NEYYAN MNCBLK камуфляж р. o/s</t>
  </si>
  <si>
    <t>12052000-BLK o/s  Бейсболка LEAGUE ESSENTIAL 940 LOSDOD BLKBLK 2 чёрный р. o/s</t>
  </si>
  <si>
    <t>12122741-BLKWHI o/s  Бейсболка ESSENTIAL 940 WMNS NEYYAN BLKWHI чёрный р. o/s</t>
  </si>
  <si>
    <t>12122742-BLKBLK o/s  Бейсболка ESSENTIAL 940 WMNS NEYYAN BLKBLK чёрный р. o/s</t>
  </si>
  <si>
    <t>12285467-WHI o/s  Бейсболка ESSENTIAL AF TRUCKER NEYYAN WHI белый р. o/s</t>
  </si>
  <si>
    <t>12380590-STN o/s  Бейсболка LEAGUE ESSENTIAL 940 NEYYAN STN 3 бежевый р. o/s</t>
  </si>
  <si>
    <t>12380594-BLK o/s  Бейсболка LEAGUE ESSENTIAL 940 NEYYAN BLK 2 чёрный р. o/s</t>
  </si>
  <si>
    <t>12380796-OTC o/s  Бейсболка TEAM COLOUR BLOCK TRUCKER NEYYAN OTC синий р. o/s</t>
  </si>
  <si>
    <t>12523893-STNWHI o/s  Бейсболка LEAGUE ESSENL 940 AF TRCKR NEYYAN STNWHI бежевый р. o/s</t>
  </si>
  <si>
    <t>12523894-NOVWHI o/s  Бейсболка LEAGUE ESSENL 940 AF TRCKR NEYYAN NOVWHI оливковый р.o/s</t>
  </si>
  <si>
    <t>12523903-WHIWHI o/s  Бейсболка DIAMOND ERA 9FORTY NEYYAN WHIWHI белый р. o/s</t>
  </si>
  <si>
    <t>12523912-BLKBLK o/s  Бейсболка BOB TEAM LOGO 940 AF TRCKR LOSDOD BLKBLK черный р. o/s</t>
  </si>
  <si>
    <t>12572845-OTC 7 1/8  Бейсболка ACPERF EMEA CHIWHI GM 5950 CHIWHI OTC чёрный р. 7 1/8</t>
  </si>
  <si>
    <t>80468932-BLK o/s  Бейсболка MLB LEAGUE ESS 940 NEYYAN BLKBLK чёрный р. o/s</t>
  </si>
  <si>
    <t>80489231-GRAPNK o/s  Бейсболка TECH JERSEY 9FORTY WMN NEYYAN GRAPNK серый р. o/s</t>
  </si>
  <si>
    <t>80524868-WHI o/s  Бейсболка WMN ESSENTIAL 940 NEYYAN WHI белый р. o/s</t>
  </si>
  <si>
    <t>80636012-CARWHI o/s  Бейсболка LEAG ESNL 940 NEYYAN CARWHI тёмно-красный р. o/s</t>
  </si>
  <si>
    <t>BLKOTC</t>
  </si>
  <si>
    <t>10013160/090622/3291500/1</t>
  </si>
  <si>
    <t>10216170/160120/0009423/3</t>
  </si>
  <si>
    <t>унисекс</t>
  </si>
  <si>
    <t>женский</t>
  </si>
  <si>
    <t>ATLBRA</t>
  </si>
  <si>
    <t>Atlanta Braves</t>
  </si>
  <si>
    <t>Описание</t>
  </si>
  <si>
    <t>Модель 9FIFTY с логотипом команды MLB CHICAGO WHITE SOX и логотипом New Era.</t>
  </si>
  <si>
    <t>Модель 9FIFTY с логотипом команды MLB LOS ANGELES DODGERS и логотипом New Era.</t>
  </si>
  <si>
    <t>Модель 9FIFTY с логотипом команды MLB NEW YORK YANKEES и логотипом New Era.</t>
  </si>
  <si>
    <t>Модель 9FIFTY с логотипом команды MLB OAKLAND ATHLETICS и логотипом New Era.</t>
  </si>
  <si>
    <t>Модель 9FIFTY с логотипом команды MLB PITTSBURGH PIRATES и логотипом New Era.</t>
  </si>
  <si>
    <t>Модель 39THIRTY с логотипом команды MLB NEW YORK YANKEES и логотипом New Era.</t>
  </si>
  <si>
    <t>Бренд New Era создает кепки, которые не выходят из моды многие годы. Данная модель имеет изогнутый козырек и удобную систему регулировки размера. Хлопок обеспечивает отличную вентиляцию, для лучшего доступа воздуха предусмотрены люверсы на каждом "лепестке".</t>
  </si>
  <si>
    <t>Отличная базовая бейсболка с объемным логотипом команды MLB New York Yankees. Выполнена из 100% хлопка.</t>
  </si>
  <si>
    <t>Модель 9FIFTY с логотипом команды MLB BOSTON RED и логотипом New Era.</t>
  </si>
  <si>
    <t>Бейсболка модели 9Forty c логотипом команды MLB New York YANKEES и логотипом New Era. Удобная посадка и отличное качество вышивки.</t>
  </si>
  <si>
    <t>Бейсболка модели 9Fifty с логотипом команды MLB New York Yankees и логотипом New Era. Бейсболка регулируется сзади.</t>
  </si>
  <si>
    <t>Классическая бейсболка-тракер А-силуэта с логотипом клуба LOS ANGELES DODGERS и логотипом New Era.</t>
  </si>
  <si>
    <t>Модель 9FIFTY с логотипом команды NBA CHICAGO BULLS и логотипом New Era.</t>
  </si>
  <si>
    <t>Бейсболка модели 9Forty c эмблемой команды NEW YORK YANKEES и логотипом New Era.</t>
  </si>
  <si>
    <t>Бейсболка модели 9Forty c эмблемой команды LOS ANGELES DODGERS и логотипом New Era.</t>
  </si>
  <si>
    <t>Женская модель 9Forty c логотипом команды MLB New York YANKEES и логотипом New Era. Удобная посадка и отличное качество вышивки.</t>
  </si>
  <si>
    <t>CHIWHI</t>
  </si>
  <si>
    <t>PITPIR</t>
  </si>
  <si>
    <t>Chicago White Socks</t>
  </si>
  <si>
    <t>PITTSBURGH PIRATES</t>
  </si>
  <si>
    <t>10047507NAVY</t>
  </si>
  <si>
    <t>10047511OTC</t>
  </si>
  <si>
    <t>10047515BLKWHI</t>
  </si>
  <si>
    <t>10047531GM</t>
  </si>
  <si>
    <t>10047538NAVY</t>
  </si>
  <si>
    <t>10047540GRN</t>
  </si>
  <si>
    <t>10047544OTC</t>
  </si>
  <si>
    <t>10145636NVYWHT</t>
  </si>
  <si>
    <t>10145638BLAWHT</t>
  </si>
  <si>
    <t>10531939NVYWHI</t>
  </si>
  <si>
    <t>10531941BLKWHI</t>
  </si>
  <si>
    <t>10531953NVYWHI</t>
  </si>
  <si>
    <t>10531954TEAM</t>
  </si>
  <si>
    <t>10531956TEAM</t>
  </si>
  <si>
    <t>10879529BLK</t>
  </si>
  <si>
    <t>11157578WHI</t>
  </si>
  <si>
    <t>11157579LRYWHI</t>
  </si>
  <si>
    <t>11180834BLKBLK</t>
  </si>
  <si>
    <t>11405497LRYWHI</t>
  </si>
  <si>
    <t>11405614OTC</t>
  </si>
  <si>
    <t>11576724NAVY</t>
  </si>
  <si>
    <t>11579473BLK</t>
  </si>
  <si>
    <t>11588488SCAWHI</t>
  </si>
  <si>
    <t>11588490GRAWHI</t>
  </si>
  <si>
    <t>11871279BLKOTC</t>
  </si>
  <si>
    <t>12051998MNCBLK</t>
  </si>
  <si>
    <t>12052000BLK</t>
  </si>
  <si>
    <t>12122741BLKWHI</t>
  </si>
  <si>
    <t>12122742BLKBLK</t>
  </si>
  <si>
    <t>12285467WHI</t>
  </si>
  <si>
    <t>12380590STN</t>
  </si>
  <si>
    <t>12380594BLK</t>
  </si>
  <si>
    <t>12380796OTC</t>
  </si>
  <si>
    <t>12523893STNWHI</t>
  </si>
  <si>
    <t>12523894NOVWHI</t>
  </si>
  <si>
    <t>12523903WHIWHI</t>
  </si>
  <si>
    <t>12523912BLKBLK</t>
  </si>
  <si>
    <t>12572845OTC</t>
  </si>
  <si>
    <t>80468932BLK</t>
  </si>
  <si>
    <t>80489231GRAPNK</t>
  </si>
  <si>
    <t>80524868WHI</t>
  </si>
  <si>
    <t>80636012CARWHI</t>
  </si>
  <si>
    <t>Группа</t>
  </si>
  <si>
    <t>Pittsburgh Pirates</t>
  </si>
  <si>
    <t>Средняя цена</t>
  </si>
  <si>
    <t>СУММА</t>
  </si>
  <si>
    <t>Сумма</t>
  </si>
  <si>
    <t>Сумма по средней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</si>
</sst>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0" borderId="0" xfId="0" applyFont="1"/>
    <xf numFmtId="0" fontId="3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</cellXfs>
  <cellStyles count="1"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9" Type="http://schemas.openxmlformats.org/officeDocument/2006/relationships/image" Target="../media/image39.png"/><Relationship Id="rId21" Type="http://schemas.openxmlformats.org/officeDocument/2006/relationships/image" Target="../media/image21.png"/><Relationship Id="rId34" Type="http://schemas.openxmlformats.org/officeDocument/2006/relationships/image" Target="../media/image34.png"/><Relationship Id="rId42" Type="http://schemas.openxmlformats.org/officeDocument/2006/relationships/image" Target="../media/image42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41" Type="http://schemas.openxmlformats.org/officeDocument/2006/relationships/image" Target="../media/image41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40" Type="http://schemas.openxmlformats.org/officeDocument/2006/relationships/image" Target="../media/image40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120650</xdr:colOff>
      <xdr:row>1</xdr:row>
      <xdr:rowOff>25479</xdr:rowOff>
    </xdr:from>
    <xdr:to>
      <xdr:col>0</xdr:col>
      <xdr:colOff>1898650</xdr:colOff>
      <xdr:row>1</xdr:row>
      <xdr:rowOff>2270046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C148BC76-A0D9-40AE-9384-377A9DD0E18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50" y="215979"/>
          <a:ext cx="1778000" cy="2244567"/>
        </a:xfrm>
        <a:prstGeom prst="rect">
          <a:avLst/>
        </a:prstGeom>
      </xdr:spPr>
    </xdr:pic>
    <xdr:clientData/>
  </xdr:twoCellAnchor>
  <xdr:twoCellAnchor editAs="oneCell">
    <xdr:from>
      <xdr:col>0</xdr:col>
      <xdr:colOff>120650</xdr:colOff>
      <xdr:row>2</xdr:row>
      <xdr:rowOff>25479</xdr:rowOff>
    </xdr:from>
    <xdr:to>
      <xdr:col>0</xdr:col>
      <xdr:colOff>1898650</xdr:colOff>
      <xdr:row>2</xdr:row>
      <xdr:rowOff>2270046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C4216AB6-4AC1-4670-880A-4FD36B8C6BB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50" y="2511504"/>
          <a:ext cx="1778000" cy="2244567"/>
        </a:xfrm>
        <a:prstGeom prst="rect">
          <a:avLst/>
        </a:prstGeom>
      </xdr:spPr>
    </xdr:pic>
    <xdr:clientData/>
  </xdr:twoCellAnchor>
  <xdr:twoCellAnchor editAs="oneCell">
    <xdr:from>
      <xdr:col>0</xdr:col>
      <xdr:colOff>120650</xdr:colOff>
      <xdr:row>3</xdr:row>
      <xdr:rowOff>25479</xdr:rowOff>
    </xdr:from>
    <xdr:to>
      <xdr:col>0</xdr:col>
      <xdr:colOff>1898650</xdr:colOff>
      <xdr:row>3</xdr:row>
      <xdr:rowOff>2270046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D0A86BD7-ADBE-452D-8151-DD424E6C020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50" y="4807029"/>
          <a:ext cx="1778000" cy="2244567"/>
        </a:xfrm>
        <a:prstGeom prst="rect">
          <a:avLst/>
        </a:prstGeom>
      </xdr:spPr>
    </xdr:pic>
    <xdr:clientData/>
  </xdr:twoCellAnchor>
  <xdr:twoCellAnchor editAs="oneCell">
    <xdr:from>
      <xdr:col>0</xdr:col>
      <xdr:colOff>120650</xdr:colOff>
      <xdr:row>4</xdr:row>
      <xdr:rowOff>25479</xdr:rowOff>
    </xdr:from>
    <xdr:to>
      <xdr:col>0</xdr:col>
      <xdr:colOff>1898650</xdr:colOff>
      <xdr:row>4</xdr:row>
      <xdr:rowOff>2270046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001254EE-71DD-48A9-A042-5CDEB82F22B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50" y="7102554"/>
          <a:ext cx="1778000" cy="2244567"/>
        </a:xfrm>
        <a:prstGeom prst="rect">
          <a:avLst/>
        </a:prstGeom>
      </xdr:spPr>
    </xdr:pic>
    <xdr:clientData/>
  </xdr:twoCellAnchor>
  <xdr:twoCellAnchor editAs="oneCell">
    <xdr:from>
      <xdr:col>0</xdr:col>
      <xdr:colOff>120650</xdr:colOff>
      <xdr:row>5</xdr:row>
      <xdr:rowOff>25479</xdr:rowOff>
    </xdr:from>
    <xdr:to>
      <xdr:col>0</xdr:col>
      <xdr:colOff>1898650</xdr:colOff>
      <xdr:row>5</xdr:row>
      <xdr:rowOff>2270046</xdr:rowOff>
    </xdr:to>
    <xdr:pic>
      <xdr:nvPicPr>
        <xdr:cNvPr id="11" name="Рисунок 10">
          <a:extLst>
            <a:ext uri="{FF2B5EF4-FFF2-40B4-BE49-F238E27FC236}">
              <a16:creationId xmlns:a16="http://schemas.microsoft.com/office/drawing/2014/main" id="{B6D4E12F-D0CA-42BB-927B-262822C4450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50" y="9398079"/>
          <a:ext cx="1778000" cy="2244567"/>
        </a:xfrm>
        <a:prstGeom prst="rect">
          <a:avLst/>
        </a:prstGeom>
      </xdr:spPr>
    </xdr:pic>
    <xdr:clientData/>
  </xdr:twoCellAnchor>
  <xdr:twoCellAnchor editAs="oneCell">
    <xdr:from>
      <xdr:col>0</xdr:col>
      <xdr:colOff>120650</xdr:colOff>
      <xdr:row>6</xdr:row>
      <xdr:rowOff>25479</xdr:rowOff>
    </xdr:from>
    <xdr:to>
      <xdr:col>0</xdr:col>
      <xdr:colOff>1898650</xdr:colOff>
      <xdr:row>6</xdr:row>
      <xdr:rowOff>2270046</xdr:rowOff>
    </xdr:to>
    <xdr:pic>
      <xdr:nvPicPr>
        <xdr:cNvPr id="13" name="Рисунок 12">
          <a:extLst>
            <a:ext uri="{FF2B5EF4-FFF2-40B4-BE49-F238E27FC236}">
              <a16:creationId xmlns:a16="http://schemas.microsoft.com/office/drawing/2014/main" id="{06751616-0CE8-4A05-9462-8091CE507E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50" y="11693604"/>
          <a:ext cx="1778000" cy="2244567"/>
        </a:xfrm>
        <a:prstGeom prst="rect">
          <a:avLst/>
        </a:prstGeom>
      </xdr:spPr>
    </xdr:pic>
    <xdr:clientData/>
  </xdr:twoCellAnchor>
  <xdr:twoCellAnchor editAs="oneCell">
    <xdr:from>
      <xdr:col>0</xdr:col>
      <xdr:colOff>120650</xdr:colOff>
      <xdr:row>7</xdr:row>
      <xdr:rowOff>25479</xdr:rowOff>
    </xdr:from>
    <xdr:to>
      <xdr:col>0</xdr:col>
      <xdr:colOff>1898650</xdr:colOff>
      <xdr:row>7</xdr:row>
      <xdr:rowOff>2270046</xdr:rowOff>
    </xdr:to>
    <xdr:pic>
      <xdr:nvPicPr>
        <xdr:cNvPr id="15" name="Рисунок 14">
          <a:extLst>
            <a:ext uri="{FF2B5EF4-FFF2-40B4-BE49-F238E27FC236}">
              <a16:creationId xmlns:a16="http://schemas.microsoft.com/office/drawing/2014/main" id="{95E2C7B1-0F77-45CB-9F73-2CF603582BA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50" y="13989129"/>
          <a:ext cx="1778000" cy="2244567"/>
        </a:xfrm>
        <a:prstGeom prst="rect">
          <a:avLst/>
        </a:prstGeom>
      </xdr:spPr>
    </xdr:pic>
    <xdr:clientData/>
  </xdr:twoCellAnchor>
  <xdr:twoCellAnchor editAs="oneCell">
    <xdr:from>
      <xdr:col>0</xdr:col>
      <xdr:colOff>120650</xdr:colOff>
      <xdr:row>8</xdr:row>
      <xdr:rowOff>25479</xdr:rowOff>
    </xdr:from>
    <xdr:to>
      <xdr:col>0</xdr:col>
      <xdr:colOff>1898650</xdr:colOff>
      <xdr:row>8</xdr:row>
      <xdr:rowOff>2270046</xdr:rowOff>
    </xdr:to>
    <xdr:pic>
      <xdr:nvPicPr>
        <xdr:cNvPr id="17" name="Рисунок 16">
          <a:extLst>
            <a:ext uri="{FF2B5EF4-FFF2-40B4-BE49-F238E27FC236}">
              <a16:creationId xmlns:a16="http://schemas.microsoft.com/office/drawing/2014/main" id="{C9147509-1E9F-45FE-BF6D-05D70704452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50" y="16284654"/>
          <a:ext cx="1778000" cy="2244567"/>
        </a:xfrm>
        <a:prstGeom prst="rect">
          <a:avLst/>
        </a:prstGeom>
      </xdr:spPr>
    </xdr:pic>
    <xdr:clientData/>
  </xdr:twoCellAnchor>
  <xdr:twoCellAnchor editAs="oneCell">
    <xdr:from>
      <xdr:col>0</xdr:col>
      <xdr:colOff>120650</xdr:colOff>
      <xdr:row>9</xdr:row>
      <xdr:rowOff>25479</xdr:rowOff>
    </xdr:from>
    <xdr:to>
      <xdr:col>0</xdr:col>
      <xdr:colOff>1898650</xdr:colOff>
      <xdr:row>9</xdr:row>
      <xdr:rowOff>2270046</xdr:rowOff>
    </xdr:to>
    <xdr:pic>
      <xdr:nvPicPr>
        <xdr:cNvPr id="19" name="Рисунок 18">
          <a:extLst>
            <a:ext uri="{FF2B5EF4-FFF2-40B4-BE49-F238E27FC236}">
              <a16:creationId xmlns:a16="http://schemas.microsoft.com/office/drawing/2014/main" id="{715ADF06-238F-49FC-BBD1-921CEFFD0F8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50" y="18580179"/>
          <a:ext cx="1778000" cy="2244567"/>
        </a:xfrm>
        <a:prstGeom prst="rect">
          <a:avLst/>
        </a:prstGeom>
      </xdr:spPr>
    </xdr:pic>
    <xdr:clientData/>
  </xdr:twoCellAnchor>
  <xdr:twoCellAnchor editAs="oneCell">
    <xdr:from>
      <xdr:col>0</xdr:col>
      <xdr:colOff>120650</xdr:colOff>
      <xdr:row>11</xdr:row>
      <xdr:rowOff>25479</xdr:rowOff>
    </xdr:from>
    <xdr:to>
      <xdr:col>0</xdr:col>
      <xdr:colOff>1898650</xdr:colOff>
      <xdr:row>11</xdr:row>
      <xdr:rowOff>2270046</xdr:rowOff>
    </xdr:to>
    <xdr:pic>
      <xdr:nvPicPr>
        <xdr:cNvPr id="21" name="Рисунок 20">
          <a:extLst>
            <a:ext uri="{FF2B5EF4-FFF2-40B4-BE49-F238E27FC236}">
              <a16:creationId xmlns:a16="http://schemas.microsoft.com/office/drawing/2014/main" id="{9494CE0B-E911-4BA4-B83B-A8D11DC3EE3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50" y="21066204"/>
          <a:ext cx="1778000" cy="2244567"/>
        </a:xfrm>
        <a:prstGeom prst="rect">
          <a:avLst/>
        </a:prstGeom>
      </xdr:spPr>
    </xdr:pic>
    <xdr:clientData/>
  </xdr:twoCellAnchor>
  <xdr:twoCellAnchor editAs="oneCell">
    <xdr:from>
      <xdr:col>0</xdr:col>
      <xdr:colOff>120650</xdr:colOff>
      <xdr:row>12</xdr:row>
      <xdr:rowOff>25479</xdr:rowOff>
    </xdr:from>
    <xdr:to>
      <xdr:col>0</xdr:col>
      <xdr:colOff>1898650</xdr:colOff>
      <xdr:row>12</xdr:row>
      <xdr:rowOff>2270046</xdr:rowOff>
    </xdr:to>
    <xdr:pic>
      <xdr:nvPicPr>
        <xdr:cNvPr id="23" name="Рисунок 22">
          <a:extLst>
            <a:ext uri="{FF2B5EF4-FFF2-40B4-BE49-F238E27FC236}">
              <a16:creationId xmlns:a16="http://schemas.microsoft.com/office/drawing/2014/main" id="{320CC320-7584-40E9-85EE-D16B6E7E2E4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50" y="23361729"/>
          <a:ext cx="1778000" cy="2244567"/>
        </a:xfrm>
        <a:prstGeom prst="rect">
          <a:avLst/>
        </a:prstGeom>
      </xdr:spPr>
    </xdr:pic>
    <xdr:clientData/>
  </xdr:twoCellAnchor>
  <xdr:twoCellAnchor editAs="oneCell">
    <xdr:from>
      <xdr:col>0</xdr:col>
      <xdr:colOff>120650</xdr:colOff>
      <xdr:row>13</xdr:row>
      <xdr:rowOff>25479</xdr:rowOff>
    </xdr:from>
    <xdr:to>
      <xdr:col>0</xdr:col>
      <xdr:colOff>1898650</xdr:colOff>
      <xdr:row>13</xdr:row>
      <xdr:rowOff>2270046</xdr:rowOff>
    </xdr:to>
    <xdr:pic>
      <xdr:nvPicPr>
        <xdr:cNvPr id="25" name="Рисунок 24">
          <a:extLst>
            <a:ext uri="{FF2B5EF4-FFF2-40B4-BE49-F238E27FC236}">
              <a16:creationId xmlns:a16="http://schemas.microsoft.com/office/drawing/2014/main" id="{D2F8312C-5112-4395-B68B-A06C1AA2EC2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50" y="25657254"/>
          <a:ext cx="1778000" cy="2244567"/>
        </a:xfrm>
        <a:prstGeom prst="rect">
          <a:avLst/>
        </a:prstGeom>
      </xdr:spPr>
    </xdr:pic>
    <xdr:clientData/>
  </xdr:twoCellAnchor>
  <xdr:twoCellAnchor editAs="oneCell">
    <xdr:from>
      <xdr:col>0</xdr:col>
      <xdr:colOff>120650</xdr:colOff>
      <xdr:row>14</xdr:row>
      <xdr:rowOff>25478</xdr:rowOff>
    </xdr:from>
    <xdr:to>
      <xdr:col>0</xdr:col>
      <xdr:colOff>1898650</xdr:colOff>
      <xdr:row>14</xdr:row>
      <xdr:rowOff>2270045</xdr:rowOff>
    </xdr:to>
    <xdr:pic>
      <xdr:nvPicPr>
        <xdr:cNvPr id="27" name="Рисунок 26">
          <a:extLst>
            <a:ext uri="{FF2B5EF4-FFF2-40B4-BE49-F238E27FC236}">
              <a16:creationId xmlns:a16="http://schemas.microsoft.com/office/drawing/2014/main" id="{6A5416FF-0225-42B9-AB59-3FC56DEFF06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50" y="27952778"/>
          <a:ext cx="1778000" cy="2244567"/>
        </a:xfrm>
        <a:prstGeom prst="rect">
          <a:avLst/>
        </a:prstGeom>
      </xdr:spPr>
    </xdr:pic>
    <xdr:clientData/>
  </xdr:twoCellAnchor>
  <xdr:twoCellAnchor editAs="oneCell">
    <xdr:from>
      <xdr:col>0</xdr:col>
      <xdr:colOff>120650</xdr:colOff>
      <xdr:row>15</xdr:row>
      <xdr:rowOff>25478</xdr:rowOff>
    </xdr:from>
    <xdr:to>
      <xdr:col>0</xdr:col>
      <xdr:colOff>1898650</xdr:colOff>
      <xdr:row>15</xdr:row>
      <xdr:rowOff>2270045</xdr:rowOff>
    </xdr:to>
    <xdr:pic>
      <xdr:nvPicPr>
        <xdr:cNvPr id="29" name="Рисунок 28">
          <a:extLst>
            <a:ext uri="{FF2B5EF4-FFF2-40B4-BE49-F238E27FC236}">
              <a16:creationId xmlns:a16="http://schemas.microsoft.com/office/drawing/2014/main" id="{8A6B23BA-5DE5-470A-BB5C-8D4D84A79E3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50" y="30248303"/>
          <a:ext cx="1778000" cy="2244567"/>
        </a:xfrm>
        <a:prstGeom prst="rect">
          <a:avLst/>
        </a:prstGeom>
      </xdr:spPr>
    </xdr:pic>
    <xdr:clientData/>
  </xdr:twoCellAnchor>
  <xdr:twoCellAnchor editAs="oneCell">
    <xdr:from>
      <xdr:col>0</xdr:col>
      <xdr:colOff>120650</xdr:colOff>
      <xdr:row>16</xdr:row>
      <xdr:rowOff>25478</xdr:rowOff>
    </xdr:from>
    <xdr:to>
      <xdr:col>0</xdr:col>
      <xdr:colOff>1898650</xdr:colOff>
      <xdr:row>16</xdr:row>
      <xdr:rowOff>2270045</xdr:rowOff>
    </xdr:to>
    <xdr:pic>
      <xdr:nvPicPr>
        <xdr:cNvPr id="31" name="Рисунок 30">
          <a:extLst>
            <a:ext uri="{FF2B5EF4-FFF2-40B4-BE49-F238E27FC236}">
              <a16:creationId xmlns:a16="http://schemas.microsoft.com/office/drawing/2014/main" id="{9B7A235E-1DF9-4977-94CB-825C4A7EB2E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50" y="32543828"/>
          <a:ext cx="1778000" cy="2244567"/>
        </a:xfrm>
        <a:prstGeom prst="rect">
          <a:avLst/>
        </a:prstGeom>
      </xdr:spPr>
    </xdr:pic>
    <xdr:clientData/>
  </xdr:twoCellAnchor>
  <xdr:twoCellAnchor editAs="oneCell">
    <xdr:from>
      <xdr:col>0</xdr:col>
      <xdr:colOff>120650</xdr:colOff>
      <xdr:row>17</xdr:row>
      <xdr:rowOff>25478</xdr:rowOff>
    </xdr:from>
    <xdr:to>
      <xdr:col>0</xdr:col>
      <xdr:colOff>1898650</xdr:colOff>
      <xdr:row>17</xdr:row>
      <xdr:rowOff>2270045</xdr:rowOff>
    </xdr:to>
    <xdr:pic>
      <xdr:nvPicPr>
        <xdr:cNvPr id="33" name="Рисунок 32">
          <a:extLst>
            <a:ext uri="{FF2B5EF4-FFF2-40B4-BE49-F238E27FC236}">
              <a16:creationId xmlns:a16="http://schemas.microsoft.com/office/drawing/2014/main" id="{035C9948-56F7-47F6-9263-F5576107889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50" y="34839353"/>
          <a:ext cx="1778000" cy="2244567"/>
        </a:xfrm>
        <a:prstGeom prst="rect">
          <a:avLst/>
        </a:prstGeom>
      </xdr:spPr>
    </xdr:pic>
    <xdr:clientData/>
  </xdr:twoCellAnchor>
  <xdr:twoCellAnchor editAs="oneCell">
    <xdr:from>
      <xdr:col>0</xdr:col>
      <xdr:colOff>120650</xdr:colOff>
      <xdr:row>18</xdr:row>
      <xdr:rowOff>25478</xdr:rowOff>
    </xdr:from>
    <xdr:to>
      <xdr:col>0</xdr:col>
      <xdr:colOff>1898650</xdr:colOff>
      <xdr:row>18</xdr:row>
      <xdr:rowOff>2270045</xdr:rowOff>
    </xdr:to>
    <xdr:pic>
      <xdr:nvPicPr>
        <xdr:cNvPr id="35" name="Рисунок 34">
          <a:extLst>
            <a:ext uri="{FF2B5EF4-FFF2-40B4-BE49-F238E27FC236}">
              <a16:creationId xmlns:a16="http://schemas.microsoft.com/office/drawing/2014/main" id="{ED7FBB10-DEF5-415E-9112-3EA280DAB05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50" y="37134878"/>
          <a:ext cx="1778000" cy="2244567"/>
        </a:xfrm>
        <a:prstGeom prst="rect">
          <a:avLst/>
        </a:prstGeom>
      </xdr:spPr>
    </xdr:pic>
    <xdr:clientData/>
  </xdr:twoCellAnchor>
  <xdr:twoCellAnchor editAs="oneCell">
    <xdr:from>
      <xdr:col>0</xdr:col>
      <xdr:colOff>120650</xdr:colOff>
      <xdr:row>20</xdr:row>
      <xdr:rowOff>25478</xdr:rowOff>
    </xdr:from>
    <xdr:to>
      <xdr:col>0</xdr:col>
      <xdr:colOff>1898650</xdr:colOff>
      <xdr:row>20</xdr:row>
      <xdr:rowOff>2270045</xdr:rowOff>
    </xdr:to>
    <xdr:pic>
      <xdr:nvPicPr>
        <xdr:cNvPr id="37" name="Рисунок 36">
          <a:extLst>
            <a:ext uri="{FF2B5EF4-FFF2-40B4-BE49-F238E27FC236}">
              <a16:creationId xmlns:a16="http://schemas.microsoft.com/office/drawing/2014/main" id="{3ED0BFED-5532-43B4-9DB7-DEA026A7155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50" y="39620903"/>
          <a:ext cx="1778000" cy="2244567"/>
        </a:xfrm>
        <a:prstGeom prst="rect">
          <a:avLst/>
        </a:prstGeom>
      </xdr:spPr>
    </xdr:pic>
    <xdr:clientData/>
  </xdr:twoCellAnchor>
  <xdr:twoCellAnchor editAs="oneCell">
    <xdr:from>
      <xdr:col>0</xdr:col>
      <xdr:colOff>120650</xdr:colOff>
      <xdr:row>21</xdr:row>
      <xdr:rowOff>25478</xdr:rowOff>
    </xdr:from>
    <xdr:to>
      <xdr:col>0</xdr:col>
      <xdr:colOff>1898650</xdr:colOff>
      <xdr:row>21</xdr:row>
      <xdr:rowOff>2270045</xdr:rowOff>
    </xdr:to>
    <xdr:pic>
      <xdr:nvPicPr>
        <xdr:cNvPr id="39" name="Рисунок 38">
          <a:extLst>
            <a:ext uri="{FF2B5EF4-FFF2-40B4-BE49-F238E27FC236}">
              <a16:creationId xmlns:a16="http://schemas.microsoft.com/office/drawing/2014/main" id="{21259F1B-D7C4-475C-AD21-1B2EE83727B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50" y="41916428"/>
          <a:ext cx="1778000" cy="2244567"/>
        </a:xfrm>
        <a:prstGeom prst="rect">
          <a:avLst/>
        </a:prstGeom>
      </xdr:spPr>
    </xdr:pic>
    <xdr:clientData/>
  </xdr:twoCellAnchor>
  <xdr:twoCellAnchor editAs="oneCell">
    <xdr:from>
      <xdr:col>0</xdr:col>
      <xdr:colOff>120650</xdr:colOff>
      <xdr:row>22</xdr:row>
      <xdr:rowOff>25478</xdr:rowOff>
    </xdr:from>
    <xdr:to>
      <xdr:col>0</xdr:col>
      <xdr:colOff>1898650</xdr:colOff>
      <xdr:row>22</xdr:row>
      <xdr:rowOff>2270045</xdr:rowOff>
    </xdr:to>
    <xdr:pic>
      <xdr:nvPicPr>
        <xdr:cNvPr id="41" name="Рисунок 40">
          <a:extLst>
            <a:ext uri="{FF2B5EF4-FFF2-40B4-BE49-F238E27FC236}">
              <a16:creationId xmlns:a16="http://schemas.microsoft.com/office/drawing/2014/main" id="{1B908ED1-1CC8-4733-BE67-4B6774C3C00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50" y="44211953"/>
          <a:ext cx="1778000" cy="2244567"/>
        </a:xfrm>
        <a:prstGeom prst="rect">
          <a:avLst/>
        </a:prstGeom>
      </xdr:spPr>
    </xdr:pic>
    <xdr:clientData/>
  </xdr:twoCellAnchor>
  <xdr:twoCellAnchor editAs="oneCell">
    <xdr:from>
      <xdr:col>0</xdr:col>
      <xdr:colOff>120650</xdr:colOff>
      <xdr:row>23</xdr:row>
      <xdr:rowOff>25478</xdr:rowOff>
    </xdr:from>
    <xdr:to>
      <xdr:col>0</xdr:col>
      <xdr:colOff>1898650</xdr:colOff>
      <xdr:row>23</xdr:row>
      <xdr:rowOff>2270045</xdr:rowOff>
    </xdr:to>
    <xdr:pic>
      <xdr:nvPicPr>
        <xdr:cNvPr id="43" name="Рисунок 42">
          <a:extLst>
            <a:ext uri="{FF2B5EF4-FFF2-40B4-BE49-F238E27FC236}">
              <a16:creationId xmlns:a16="http://schemas.microsoft.com/office/drawing/2014/main" id="{B06E7C58-899C-4189-A100-0907EF11764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50" y="46507478"/>
          <a:ext cx="1778000" cy="2244567"/>
        </a:xfrm>
        <a:prstGeom prst="rect">
          <a:avLst/>
        </a:prstGeom>
      </xdr:spPr>
    </xdr:pic>
    <xdr:clientData/>
  </xdr:twoCellAnchor>
  <xdr:twoCellAnchor editAs="oneCell">
    <xdr:from>
      <xdr:col>0</xdr:col>
      <xdr:colOff>120650</xdr:colOff>
      <xdr:row>24</xdr:row>
      <xdr:rowOff>25478</xdr:rowOff>
    </xdr:from>
    <xdr:to>
      <xdr:col>0</xdr:col>
      <xdr:colOff>1898650</xdr:colOff>
      <xdr:row>24</xdr:row>
      <xdr:rowOff>2270045</xdr:rowOff>
    </xdr:to>
    <xdr:pic>
      <xdr:nvPicPr>
        <xdr:cNvPr id="45" name="Рисунок 44">
          <a:extLst>
            <a:ext uri="{FF2B5EF4-FFF2-40B4-BE49-F238E27FC236}">
              <a16:creationId xmlns:a16="http://schemas.microsoft.com/office/drawing/2014/main" id="{F5AB296A-A077-4542-A12C-283ADDEC4E2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50" y="48803003"/>
          <a:ext cx="1778000" cy="2244567"/>
        </a:xfrm>
        <a:prstGeom prst="rect">
          <a:avLst/>
        </a:prstGeom>
      </xdr:spPr>
    </xdr:pic>
    <xdr:clientData/>
  </xdr:twoCellAnchor>
  <xdr:twoCellAnchor editAs="oneCell">
    <xdr:from>
      <xdr:col>0</xdr:col>
      <xdr:colOff>120650</xdr:colOff>
      <xdr:row>25</xdr:row>
      <xdr:rowOff>25478</xdr:rowOff>
    </xdr:from>
    <xdr:to>
      <xdr:col>0</xdr:col>
      <xdr:colOff>1898650</xdr:colOff>
      <xdr:row>25</xdr:row>
      <xdr:rowOff>2270045</xdr:rowOff>
    </xdr:to>
    <xdr:pic>
      <xdr:nvPicPr>
        <xdr:cNvPr id="47" name="Рисунок 46">
          <a:extLst>
            <a:ext uri="{FF2B5EF4-FFF2-40B4-BE49-F238E27FC236}">
              <a16:creationId xmlns:a16="http://schemas.microsoft.com/office/drawing/2014/main" id="{77629C71-7CED-4BA2-BF91-0B544D5D1ED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50" y="51098528"/>
          <a:ext cx="1778000" cy="2244567"/>
        </a:xfrm>
        <a:prstGeom prst="rect">
          <a:avLst/>
        </a:prstGeom>
      </xdr:spPr>
    </xdr:pic>
    <xdr:clientData/>
  </xdr:twoCellAnchor>
  <xdr:twoCellAnchor editAs="oneCell">
    <xdr:from>
      <xdr:col>0</xdr:col>
      <xdr:colOff>120650</xdr:colOff>
      <xdr:row>27</xdr:row>
      <xdr:rowOff>25481</xdr:rowOff>
    </xdr:from>
    <xdr:to>
      <xdr:col>0</xdr:col>
      <xdr:colOff>1898650</xdr:colOff>
      <xdr:row>27</xdr:row>
      <xdr:rowOff>2270048</xdr:rowOff>
    </xdr:to>
    <xdr:pic>
      <xdr:nvPicPr>
        <xdr:cNvPr id="49" name="Рисунок 48">
          <a:extLst>
            <a:ext uri="{FF2B5EF4-FFF2-40B4-BE49-F238E27FC236}">
              <a16:creationId xmlns:a16="http://schemas.microsoft.com/office/drawing/2014/main" id="{DBBE512F-34B2-40AA-938E-D4CD362D924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50" y="53584556"/>
          <a:ext cx="1778000" cy="2244567"/>
        </a:xfrm>
        <a:prstGeom prst="rect">
          <a:avLst/>
        </a:prstGeom>
      </xdr:spPr>
    </xdr:pic>
    <xdr:clientData/>
  </xdr:twoCellAnchor>
  <xdr:twoCellAnchor editAs="oneCell">
    <xdr:from>
      <xdr:col>0</xdr:col>
      <xdr:colOff>120650</xdr:colOff>
      <xdr:row>28</xdr:row>
      <xdr:rowOff>25481</xdr:rowOff>
    </xdr:from>
    <xdr:to>
      <xdr:col>0</xdr:col>
      <xdr:colOff>1898650</xdr:colOff>
      <xdr:row>28</xdr:row>
      <xdr:rowOff>2270048</xdr:rowOff>
    </xdr:to>
    <xdr:pic>
      <xdr:nvPicPr>
        <xdr:cNvPr id="51" name="Рисунок 50">
          <a:extLst>
            <a:ext uri="{FF2B5EF4-FFF2-40B4-BE49-F238E27FC236}">
              <a16:creationId xmlns:a16="http://schemas.microsoft.com/office/drawing/2014/main" id="{DF2CBEC2-81F8-41DF-AA73-60CBF8D020D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50" y="55880081"/>
          <a:ext cx="1778000" cy="2244567"/>
        </a:xfrm>
        <a:prstGeom prst="rect">
          <a:avLst/>
        </a:prstGeom>
      </xdr:spPr>
    </xdr:pic>
    <xdr:clientData/>
  </xdr:twoCellAnchor>
  <xdr:twoCellAnchor editAs="oneCell">
    <xdr:from>
      <xdr:col>0</xdr:col>
      <xdr:colOff>120650</xdr:colOff>
      <xdr:row>29</xdr:row>
      <xdr:rowOff>25481</xdr:rowOff>
    </xdr:from>
    <xdr:to>
      <xdr:col>0</xdr:col>
      <xdr:colOff>1898650</xdr:colOff>
      <xdr:row>29</xdr:row>
      <xdr:rowOff>2270048</xdr:rowOff>
    </xdr:to>
    <xdr:pic>
      <xdr:nvPicPr>
        <xdr:cNvPr id="53" name="Рисунок 52">
          <a:extLst>
            <a:ext uri="{FF2B5EF4-FFF2-40B4-BE49-F238E27FC236}">
              <a16:creationId xmlns:a16="http://schemas.microsoft.com/office/drawing/2014/main" id="{D2E42F8C-C261-4401-BFA3-5F5F6755B43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50" y="58175606"/>
          <a:ext cx="1778000" cy="2244567"/>
        </a:xfrm>
        <a:prstGeom prst="rect">
          <a:avLst/>
        </a:prstGeom>
      </xdr:spPr>
    </xdr:pic>
    <xdr:clientData/>
  </xdr:twoCellAnchor>
  <xdr:twoCellAnchor editAs="oneCell">
    <xdr:from>
      <xdr:col>0</xdr:col>
      <xdr:colOff>120650</xdr:colOff>
      <xdr:row>30</xdr:row>
      <xdr:rowOff>25481</xdr:rowOff>
    </xdr:from>
    <xdr:to>
      <xdr:col>0</xdr:col>
      <xdr:colOff>1898650</xdr:colOff>
      <xdr:row>30</xdr:row>
      <xdr:rowOff>2270048</xdr:rowOff>
    </xdr:to>
    <xdr:pic>
      <xdr:nvPicPr>
        <xdr:cNvPr id="55" name="Рисунок 54">
          <a:extLst>
            <a:ext uri="{FF2B5EF4-FFF2-40B4-BE49-F238E27FC236}">
              <a16:creationId xmlns:a16="http://schemas.microsoft.com/office/drawing/2014/main" id="{20718021-5B02-44C8-8E7F-FA0124F9BCE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50" y="60471131"/>
          <a:ext cx="1778000" cy="2244567"/>
        </a:xfrm>
        <a:prstGeom prst="rect">
          <a:avLst/>
        </a:prstGeom>
      </xdr:spPr>
    </xdr:pic>
    <xdr:clientData/>
  </xdr:twoCellAnchor>
  <xdr:twoCellAnchor editAs="oneCell">
    <xdr:from>
      <xdr:col>0</xdr:col>
      <xdr:colOff>120650</xdr:colOff>
      <xdr:row>32</xdr:row>
      <xdr:rowOff>25481</xdr:rowOff>
    </xdr:from>
    <xdr:to>
      <xdr:col>0</xdr:col>
      <xdr:colOff>1898650</xdr:colOff>
      <xdr:row>32</xdr:row>
      <xdr:rowOff>2270048</xdr:rowOff>
    </xdr:to>
    <xdr:pic>
      <xdr:nvPicPr>
        <xdr:cNvPr id="57" name="Рисунок 56">
          <a:extLst>
            <a:ext uri="{FF2B5EF4-FFF2-40B4-BE49-F238E27FC236}">
              <a16:creationId xmlns:a16="http://schemas.microsoft.com/office/drawing/2014/main" id="{5AFDF25B-610D-4772-A4B8-49590C2D061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50" y="62957156"/>
          <a:ext cx="1778000" cy="2244567"/>
        </a:xfrm>
        <a:prstGeom prst="rect">
          <a:avLst/>
        </a:prstGeom>
      </xdr:spPr>
    </xdr:pic>
    <xdr:clientData/>
  </xdr:twoCellAnchor>
  <xdr:twoCellAnchor editAs="oneCell">
    <xdr:from>
      <xdr:col>0</xdr:col>
      <xdr:colOff>120650</xdr:colOff>
      <xdr:row>33</xdr:row>
      <xdr:rowOff>25481</xdr:rowOff>
    </xdr:from>
    <xdr:to>
      <xdr:col>0</xdr:col>
      <xdr:colOff>1898650</xdr:colOff>
      <xdr:row>33</xdr:row>
      <xdr:rowOff>2270048</xdr:rowOff>
    </xdr:to>
    <xdr:pic>
      <xdr:nvPicPr>
        <xdr:cNvPr id="59" name="Рисунок 58">
          <a:extLst>
            <a:ext uri="{FF2B5EF4-FFF2-40B4-BE49-F238E27FC236}">
              <a16:creationId xmlns:a16="http://schemas.microsoft.com/office/drawing/2014/main" id="{9CE54E1E-824E-4199-B8BD-CA4038DB455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50" y="65252681"/>
          <a:ext cx="1778000" cy="2244567"/>
        </a:xfrm>
        <a:prstGeom prst="rect">
          <a:avLst/>
        </a:prstGeom>
      </xdr:spPr>
    </xdr:pic>
    <xdr:clientData/>
  </xdr:twoCellAnchor>
  <xdr:twoCellAnchor editAs="oneCell">
    <xdr:from>
      <xdr:col>0</xdr:col>
      <xdr:colOff>120650</xdr:colOff>
      <xdr:row>34</xdr:row>
      <xdr:rowOff>25481</xdr:rowOff>
    </xdr:from>
    <xdr:to>
      <xdr:col>0</xdr:col>
      <xdr:colOff>1898650</xdr:colOff>
      <xdr:row>34</xdr:row>
      <xdr:rowOff>2270048</xdr:rowOff>
    </xdr:to>
    <xdr:pic>
      <xdr:nvPicPr>
        <xdr:cNvPr id="61" name="Рисунок 60">
          <a:extLst>
            <a:ext uri="{FF2B5EF4-FFF2-40B4-BE49-F238E27FC236}">
              <a16:creationId xmlns:a16="http://schemas.microsoft.com/office/drawing/2014/main" id="{D53D7684-08BD-4E3A-AC0F-9EEA8F3ACCC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50" y="67548206"/>
          <a:ext cx="1778000" cy="2244567"/>
        </a:xfrm>
        <a:prstGeom prst="rect">
          <a:avLst/>
        </a:prstGeom>
      </xdr:spPr>
    </xdr:pic>
    <xdr:clientData/>
  </xdr:twoCellAnchor>
  <xdr:twoCellAnchor editAs="oneCell">
    <xdr:from>
      <xdr:col>0</xdr:col>
      <xdr:colOff>120650</xdr:colOff>
      <xdr:row>35</xdr:row>
      <xdr:rowOff>25481</xdr:rowOff>
    </xdr:from>
    <xdr:to>
      <xdr:col>0</xdr:col>
      <xdr:colOff>1898650</xdr:colOff>
      <xdr:row>35</xdr:row>
      <xdr:rowOff>2270048</xdr:rowOff>
    </xdr:to>
    <xdr:pic>
      <xdr:nvPicPr>
        <xdr:cNvPr id="63" name="Рисунок 62">
          <a:extLst>
            <a:ext uri="{FF2B5EF4-FFF2-40B4-BE49-F238E27FC236}">
              <a16:creationId xmlns:a16="http://schemas.microsoft.com/office/drawing/2014/main" id="{DC02CB0B-A85C-47D8-BBC3-F2DB690B4F0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50" y="69843731"/>
          <a:ext cx="1778000" cy="2244567"/>
        </a:xfrm>
        <a:prstGeom prst="rect">
          <a:avLst/>
        </a:prstGeom>
      </xdr:spPr>
    </xdr:pic>
    <xdr:clientData/>
  </xdr:twoCellAnchor>
  <xdr:twoCellAnchor editAs="oneCell">
    <xdr:from>
      <xdr:col>0</xdr:col>
      <xdr:colOff>120650</xdr:colOff>
      <xdr:row>36</xdr:row>
      <xdr:rowOff>25481</xdr:rowOff>
    </xdr:from>
    <xdr:to>
      <xdr:col>0</xdr:col>
      <xdr:colOff>1898650</xdr:colOff>
      <xdr:row>36</xdr:row>
      <xdr:rowOff>2270048</xdr:rowOff>
    </xdr:to>
    <xdr:pic>
      <xdr:nvPicPr>
        <xdr:cNvPr id="193" name="Рисунок 192">
          <a:extLst>
            <a:ext uri="{FF2B5EF4-FFF2-40B4-BE49-F238E27FC236}">
              <a16:creationId xmlns:a16="http://schemas.microsoft.com/office/drawing/2014/main" id="{14BEE847-81D6-4FAB-A639-C9182AD42A3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50" y="72139256"/>
          <a:ext cx="1778000" cy="2244567"/>
        </a:xfrm>
        <a:prstGeom prst="rect">
          <a:avLst/>
        </a:prstGeom>
      </xdr:spPr>
    </xdr:pic>
    <xdr:clientData/>
  </xdr:twoCellAnchor>
  <xdr:twoCellAnchor editAs="oneCell">
    <xdr:from>
      <xdr:col>0</xdr:col>
      <xdr:colOff>120650</xdr:colOff>
      <xdr:row>37</xdr:row>
      <xdr:rowOff>25481</xdr:rowOff>
    </xdr:from>
    <xdr:to>
      <xdr:col>0</xdr:col>
      <xdr:colOff>1898650</xdr:colOff>
      <xdr:row>37</xdr:row>
      <xdr:rowOff>2270048</xdr:rowOff>
    </xdr:to>
    <xdr:pic>
      <xdr:nvPicPr>
        <xdr:cNvPr id="195" name="Рисунок 194">
          <a:extLst>
            <a:ext uri="{FF2B5EF4-FFF2-40B4-BE49-F238E27FC236}">
              <a16:creationId xmlns:a16="http://schemas.microsoft.com/office/drawing/2014/main" id="{AEB094F8-9DAA-4416-B14F-73D4EA59D52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50" y="74434781"/>
          <a:ext cx="1778000" cy="2244567"/>
        </a:xfrm>
        <a:prstGeom prst="rect">
          <a:avLst/>
        </a:prstGeom>
      </xdr:spPr>
    </xdr:pic>
    <xdr:clientData/>
  </xdr:twoCellAnchor>
  <xdr:twoCellAnchor editAs="oneCell">
    <xdr:from>
      <xdr:col>0</xdr:col>
      <xdr:colOff>120650</xdr:colOff>
      <xdr:row>38</xdr:row>
      <xdr:rowOff>25481</xdr:rowOff>
    </xdr:from>
    <xdr:to>
      <xdr:col>0</xdr:col>
      <xdr:colOff>1898650</xdr:colOff>
      <xdr:row>38</xdr:row>
      <xdr:rowOff>2270048</xdr:rowOff>
    </xdr:to>
    <xdr:pic>
      <xdr:nvPicPr>
        <xdr:cNvPr id="197" name="Рисунок 196">
          <a:extLst>
            <a:ext uri="{FF2B5EF4-FFF2-40B4-BE49-F238E27FC236}">
              <a16:creationId xmlns:a16="http://schemas.microsoft.com/office/drawing/2014/main" id="{72AA6937-96A8-4BEC-8A77-7D4503E247C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50" y="76730306"/>
          <a:ext cx="1778000" cy="2244567"/>
        </a:xfrm>
        <a:prstGeom prst="rect">
          <a:avLst/>
        </a:prstGeom>
      </xdr:spPr>
    </xdr:pic>
    <xdr:clientData/>
  </xdr:twoCellAnchor>
  <xdr:twoCellAnchor editAs="oneCell">
    <xdr:from>
      <xdr:col>0</xdr:col>
      <xdr:colOff>120650</xdr:colOff>
      <xdr:row>39</xdr:row>
      <xdr:rowOff>25481</xdr:rowOff>
    </xdr:from>
    <xdr:to>
      <xdr:col>0</xdr:col>
      <xdr:colOff>1898650</xdr:colOff>
      <xdr:row>39</xdr:row>
      <xdr:rowOff>2270048</xdr:rowOff>
    </xdr:to>
    <xdr:pic>
      <xdr:nvPicPr>
        <xdr:cNvPr id="200" name="Рисунок 199">
          <a:extLst>
            <a:ext uri="{FF2B5EF4-FFF2-40B4-BE49-F238E27FC236}">
              <a16:creationId xmlns:a16="http://schemas.microsoft.com/office/drawing/2014/main" id="{2133941F-3430-484A-87F3-9910F1159B7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50" y="79025831"/>
          <a:ext cx="1778000" cy="2244567"/>
        </a:xfrm>
        <a:prstGeom prst="rect">
          <a:avLst/>
        </a:prstGeom>
      </xdr:spPr>
    </xdr:pic>
    <xdr:clientData/>
  </xdr:twoCellAnchor>
  <xdr:twoCellAnchor editAs="oneCell">
    <xdr:from>
      <xdr:col>0</xdr:col>
      <xdr:colOff>120650</xdr:colOff>
      <xdr:row>41</xdr:row>
      <xdr:rowOff>25481</xdr:rowOff>
    </xdr:from>
    <xdr:to>
      <xdr:col>0</xdr:col>
      <xdr:colOff>1898650</xdr:colOff>
      <xdr:row>41</xdr:row>
      <xdr:rowOff>2270048</xdr:rowOff>
    </xdr:to>
    <xdr:pic>
      <xdr:nvPicPr>
        <xdr:cNvPr id="204" name="Рисунок 203">
          <a:extLst>
            <a:ext uri="{FF2B5EF4-FFF2-40B4-BE49-F238E27FC236}">
              <a16:creationId xmlns:a16="http://schemas.microsoft.com/office/drawing/2014/main" id="{F3F4AFEB-A221-4269-8A8B-3D8FFE154F3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50" y="81511856"/>
          <a:ext cx="1778000" cy="2244567"/>
        </a:xfrm>
        <a:prstGeom prst="rect">
          <a:avLst/>
        </a:prstGeom>
      </xdr:spPr>
    </xdr:pic>
    <xdr:clientData/>
  </xdr:twoCellAnchor>
  <xdr:twoCellAnchor editAs="oneCell">
    <xdr:from>
      <xdr:col>0</xdr:col>
      <xdr:colOff>120650</xdr:colOff>
      <xdr:row>42</xdr:row>
      <xdr:rowOff>25481</xdr:rowOff>
    </xdr:from>
    <xdr:to>
      <xdr:col>0</xdr:col>
      <xdr:colOff>1898650</xdr:colOff>
      <xdr:row>42</xdr:row>
      <xdr:rowOff>2270048</xdr:rowOff>
    </xdr:to>
    <xdr:pic>
      <xdr:nvPicPr>
        <xdr:cNvPr id="208" name="Рисунок 207">
          <a:extLst>
            <a:ext uri="{FF2B5EF4-FFF2-40B4-BE49-F238E27FC236}">
              <a16:creationId xmlns:a16="http://schemas.microsoft.com/office/drawing/2014/main" id="{0D31E46D-4929-4A9C-A46D-B39E1BDF13E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50" y="83807381"/>
          <a:ext cx="1778000" cy="2244567"/>
        </a:xfrm>
        <a:prstGeom prst="rect">
          <a:avLst/>
        </a:prstGeom>
      </xdr:spPr>
    </xdr:pic>
    <xdr:clientData/>
  </xdr:twoCellAnchor>
  <xdr:twoCellAnchor editAs="oneCell">
    <xdr:from>
      <xdr:col>0</xdr:col>
      <xdr:colOff>120650</xdr:colOff>
      <xdr:row>43</xdr:row>
      <xdr:rowOff>25481</xdr:rowOff>
    </xdr:from>
    <xdr:to>
      <xdr:col>0</xdr:col>
      <xdr:colOff>1898650</xdr:colOff>
      <xdr:row>43</xdr:row>
      <xdr:rowOff>2270048</xdr:rowOff>
    </xdr:to>
    <xdr:pic>
      <xdr:nvPicPr>
        <xdr:cNvPr id="212" name="Рисунок 211">
          <a:extLst>
            <a:ext uri="{FF2B5EF4-FFF2-40B4-BE49-F238E27FC236}">
              <a16:creationId xmlns:a16="http://schemas.microsoft.com/office/drawing/2014/main" id="{7042B2D0-1A7D-47F9-A6CF-C00C5FEF9CC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50" y="86102906"/>
          <a:ext cx="1778000" cy="2244567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10</xdr:row>
      <xdr:rowOff>0</xdr:rowOff>
    </xdr:from>
    <xdr:to>
      <xdr:col>0</xdr:col>
      <xdr:colOff>1972234</xdr:colOff>
      <xdr:row>10</xdr:row>
      <xdr:rowOff>2141284</xdr:rowOff>
    </xdr:to>
    <xdr:pic>
      <xdr:nvPicPr>
        <xdr:cNvPr id="171" name="Picture 86">
          <a:extLst>
            <a:ext uri="{FF2B5EF4-FFF2-40B4-BE49-F238E27FC236}">
              <a16:creationId xmlns:a16="http://schemas.microsoft.com/office/drawing/2014/main" id="{D0750779-FD9B-493B-A8AE-719ED076BA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865353"/>
          <a:ext cx="1972234" cy="2141284"/>
        </a:xfrm>
        <a:prstGeom prst="rect">
          <a:avLst/>
        </a:prstGeom>
        <a:noFill/>
        <a:ln w="9525">
          <a:solidFill>
            <a:srgbClr val="CCC085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</a:extLst>
      </xdr:spPr>
    </xdr:pic>
    <xdr:clientData/>
  </xdr:twoCellAnchor>
  <xdr:twoCellAnchor>
    <xdr:from>
      <xdr:col>0</xdr:col>
      <xdr:colOff>0</xdr:colOff>
      <xdr:row>18</xdr:row>
      <xdr:rowOff>2297205</xdr:rowOff>
    </xdr:from>
    <xdr:to>
      <xdr:col>0</xdr:col>
      <xdr:colOff>1961028</xdr:colOff>
      <xdr:row>19</xdr:row>
      <xdr:rowOff>2129116</xdr:rowOff>
    </xdr:to>
    <xdr:pic>
      <xdr:nvPicPr>
        <xdr:cNvPr id="172" name="Picture 23">
          <a:extLst>
            <a:ext uri="{FF2B5EF4-FFF2-40B4-BE49-F238E27FC236}">
              <a16:creationId xmlns:a16="http://schemas.microsoft.com/office/drawing/2014/main" id="{CA747E81-38F9-409C-BB5B-8905CEF0CB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428146"/>
          <a:ext cx="1961028" cy="2129117"/>
        </a:xfrm>
        <a:prstGeom prst="rect">
          <a:avLst/>
        </a:prstGeom>
        <a:noFill/>
        <a:ln w="9525">
          <a:solidFill>
            <a:srgbClr val="CCC085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</a:extLst>
      </xdr:spPr>
    </xdr:pic>
    <xdr:clientData/>
  </xdr:twoCellAnchor>
  <xdr:twoCellAnchor>
    <xdr:from>
      <xdr:col>0</xdr:col>
      <xdr:colOff>0</xdr:colOff>
      <xdr:row>26</xdr:row>
      <xdr:rowOff>33618</xdr:rowOff>
    </xdr:from>
    <xdr:to>
      <xdr:col>0</xdr:col>
      <xdr:colOff>1981672</xdr:colOff>
      <xdr:row>26</xdr:row>
      <xdr:rowOff>2185148</xdr:rowOff>
    </xdr:to>
    <xdr:pic>
      <xdr:nvPicPr>
        <xdr:cNvPr id="173" name="Picture 63">
          <a:extLst>
            <a:ext uri="{FF2B5EF4-FFF2-40B4-BE49-F238E27FC236}">
              <a16:creationId xmlns:a16="http://schemas.microsoft.com/office/drawing/2014/main" id="{34BB4861-086A-49D0-8448-765D98DE48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519794"/>
          <a:ext cx="1981672" cy="2151530"/>
        </a:xfrm>
        <a:prstGeom prst="rect">
          <a:avLst/>
        </a:prstGeom>
        <a:noFill/>
        <a:ln w="9525">
          <a:solidFill>
            <a:srgbClr val="CCC085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</a:extLst>
      </xdr:spPr>
    </xdr:pic>
    <xdr:clientData/>
  </xdr:twoCellAnchor>
  <xdr:twoCellAnchor>
    <xdr:from>
      <xdr:col>0</xdr:col>
      <xdr:colOff>11206</xdr:colOff>
      <xdr:row>40</xdr:row>
      <xdr:rowOff>33617</xdr:rowOff>
    </xdr:from>
    <xdr:to>
      <xdr:col>0</xdr:col>
      <xdr:colOff>2003198</xdr:colOff>
      <xdr:row>40</xdr:row>
      <xdr:rowOff>2196352</xdr:rowOff>
    </xdr:to>
    <xdr:pic>
      <xdr:nvPicPr>
        <xdr:cNvPr id="174" name="Picture 38">
          <a:extLst>
            <a:ext uri="{FF2B5EF4-FFF2-40B4-BE49-F238E27FC236}">
              <a16:creationId xmlns:a16="http://schemas.microsoft.com/office/drawing/2014/main" id="{6D2A25DB-BCC0-4657-8EDF-5D177B286E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06" y="87506735"/>
          <a:ext cx="1991992" cy="2162735"/>
        </a:xfrm>
        <a:prstGeom prst="rect">
          <a:avLst/>
        </a:prstGeom>
        <a:noFill/>
        <a:ln w="9525">
          <a:solidFill>
            <a:srgbClr val="CCC085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3A2469-A8B5-4006-B9FD-4F83400B5D2B}">
  <sheetPr codeName="Лист5">
    <tabColor theme="0" tint="-4.9989318521683403E-2"/>
  </sheetPr>
  <dimension ref="A1:I21"/>
  <sheetViews>
    <sheetView workbookViewId="0">
      <selection activeCell="D18" sqref="D18"/>
    </sheetView>
  </sheetViews>
  <sheetFormatPr defaultRowHeight="15" x14ac:dyDescent="0.25"/>
  <cols>
    <col min="1" max="1" width="13.28515625" bestFit="1" customWidth="1"/>
    <col min="2" max="2" width="19.42578125" bestFit="1" customWidth="1"/>
    <col min="5" max="5" width="19.42578125" bestFit="1" customWidth="1"/>
    <col min="8" max="8" width="10.28515625" bestFit="1" customWidth="1"/>
    <col min="9" max="9" width="4.85546875" bestFit="1" customWidth="1"/>
  </cols>
  <sheetData>
    <row r="1" spans="1:9" x14ac:dyDescent="0.25">
      <c r="A1" t="s">
        <v>55</v>
      </c>
      <c r="B1" t="s">
        <v>72</v>
      </c>
      <c r="C1" t="s">
        <v>69</v>
      </c>
      <c r="E1" t="s">
        <v>57</v>
      </c>
      <c r="F1" t="s">
        <v>71</v>
      </c>
      <c r="H1" t="s">
        <v>85</v>
      </c>
      <c r="I1" t="s">
        <v>86</v>
      </c>
    </row>
    <row r="2" spans="1:9" x14ac:dyDescent="0.25">
      <c r="A2" t="s">
        <v>39</v>
      </c>
      <c r="B2" t="s">
        <v>56</v>
      </c>
      <c r="C2" t="s">
        <v>40</v>
      </c>
      <c r="E2" t="s">
        <v>58</v>
      </c>
      <c r="F2" t="s">
        <v>40</v>
      </c>
      <c r="H2" t="s">
        <v>2</v>
      </c>
      <c r="I2">
        <v>60</v>
      </c>
    </row>
    <row r="3" spans="1:9" x14ac:dyDescent="0.25">
      <c r="A3" t="s">
        <v>34</v>
      </c>
      <c r="B3" t="s">
        <v>58</v>
      </c>
      <c r="C3" t="s">
        <v>40</v>
      </c>
      <c r="E3" t="s">
        <v>56</v>
      </c>
      <c r="F3" t="s">
        <v>40</v>
      </c>
      <c r="H3" t="s">
        <v>3</v>
      </c>
      <c r="I3" t="s">
        <v>84</v>
      </c>
    </row>
    <row r="4" spans="1:9" x14ac:dyDescent="0.25">
      <c r="A4" t="s">
        <v>43</v>
      </c>
      <c r="B4" t="s">
        <v>59</v>
      </c>
      <c r="C4" t="s">
        <v>42</v>
      </c>
      <c r="E4" t="s">
        <v>59</v>
      </c>
      <c r="F4" t="s">
        <v>42</v>
      </c>
      <c r="H4" t="s">
        <v>4</v>
      </c>
      <c r="I4">
        <v>58</v>
      </c>
    </row>
    <row r="5" spans="1:9" x14ac:dyDescent="0.25">
      <c r="A5" t="s">
        <v>44</v>
      </c>
      <c r="B5" t="s">
        <v>60</v>
      </c>
      <c r="C5" t="s">
        <v>42</v>
      </c>
      <c r="E5" t="s">
        <v>60</v>
      </c>
      <c r="F5" t="s">
        <v>42</v>
      </c>
      <c r="H5" t="s">
        <v>5</v>
      </c>
      <c r="I5">
        <v>56</v>
      </c>
    </row>
    <row r="6" spans="1:9" x14ac:dyDescent="0.25">
      <c r="A6" t="s">
        <v>45</v>
      </c>
      <c r="B6" t="s">
        <v>63</v>
      </c>
      <c r="C6" t="s">
        <v>40</v>
      </c>
      <c r="E6" t="s">
        <v>61</v>
      </c>
      <c r="F6" t="s">
        <v>40</v>
      </c>
      <c r="H6" t="s">
        <v>6</v>
      </c>
      <c r="I6">
        <v>60</v>
      </c>
    </row>
    <row r="7" spans="1:9" x14ac:dyDescent="0.25">
      <c r="A7" t="s">
        <v>46</v>
      </c>
      <c r="B7" t="s">
        <v>61</v>
      </c>
      <c r="C7" t="s">
        <v>40</v>
      </c>
      <c r="E7" t="s">
        <v>62</v>
      </c>
      <c r="F7" t="s">
        <v>70</v>
      </c>
      <c r="H7" t="s">
        <v>7</v>
      </c>
      <c r="I7">
        <v>59</v>
      </c>
    </row>
    <row r="8" spans="1:9" x14ac:dyDescent="0.25">
      <c r="A8" t="s">
        <v>47</v>
      </c>
      <c r="B8" t="s">
        <v>64</v>
      </c>
      <c r="C8" t="s">
        <v>42</v>
      </c>
      <c r="H8" t="s">
        <v>8</v>
      </c>
      <c r="I8">
        <v>57</v>
      </c>
    </row>
    <row r="9" spans="1:9" x14ac:dyDescent="0.25">
      <c r="A9" t="s">
        <v>48</v>
      </c>
      <c r="B9" t="s">
        <v>65</v>
      </c>
      <c r="C9" t="s">
        <v>42</v>
      </c>
      <c r="H9" t="s">
        <v>9</v>
      </c>
      <c r="I9">
        <v>55</v>
      </c>
    </row>
    <row r="10" spans="1:9" x14ac:dyDescent="0.25">
      <c r="A10" t="s">
        <v>49</v>
      </c>
      <c r="B10" t="s">
        <v>66</v>
      </c>
      <c r="C10" t="s">
        <v>42</v>
      </c>
    </row>
    <row r="11" spans="1:9" x14ac:dyDescent="0.25">
      <c r="A11" t="s">
        <v>50</v>
      </c>
      <c r="B11" t="s">
        <v>62</v>
      </c>
      <c r="C11" t="s">
        <v>70</v>
      </c>
    </row>
    <row r="12" spans="1:9" x14ac:dyDescent="0.25">
      <c r="A12" t="s">
        <v>52</v>
      </c>
      <c r="B12" t="s">
        <v>67</v>
      </c>
      <c r="C12" t="s">
        <v>80</v>
      </c>
    </row>
    <row r="13" spans="1:9" x14ac:dyDescent="0.25">
      <c r="A13" t="s">
        <v>53</v>
      </c>
      <c r="B13" t="s">
        <v>68</v>
      </c>
      <c r="C13" t="s">
        <v>80</v>
      </c>
    </row>
    <row r="14" spans="1:9" x14ac:dyDescent="0.25">
      <c r="A14" t="s">
        <v>41</v>
      </c>
      <c r="B14" t="s">
        <v>73</v>
      </c>
      <c r="C14" t="s">
        <v>70</v>
      </c>
    </row>
    <row r="15" spans="1:9" x14ac:dyDescent="0.25">
      <c r="A15" t="s">
        <v>74</v>
      </c>
      <c r="B15" t="s">
        <v>76</v>
      </c>
      <c r="C15" t="s">
        <v>80</v>
      </c>
    </row>
    <row r="16" spans="1:9" x14ac:dyDescent="0.25">
      <c r="A16" t="s">
        <v>54</v>
      </c>
      <c r="B16" t="s">
        <v>75</v>
      </c>
      <c r="C16" t="s">
        <v>80</v>
      </c>
    </row>
    <row r="17" spans="1:3" x14ac:dyDescent="0.25">
      <c r="A17" t="s">
        <v>51</v>
      </c>
      <c r="B17" t="s">
        <v>77</v>
      </c>
      <c r="C17" s="1" t="s">
        <v>89</v>
      </c>
    </row>
    <row r="18" spans="1:3" x14ac:dyDescent="0.25">
      <c r="A18" t="s">
        <v>78</v>
      </c>
      <c r="B18" t="s">
        <v>79</v>
      </c>
      <c r="C18" s="1" t="s">
        <v>81</v>
      </c>
    </row>
    <row r="19" spans="1:3" x14ac:dyDescent="0.25">
      <c r="A19" t="s">
        <v>163</v>
      </c>
      <c r="B19" t="s">
        <v>164</v>
      </c>
      <c r="C19" t="s">
        <v>40</v>
      </c>
    </row>
    <row r="20" spans="1:3" x14ac:dyDescent="0.25">
      <c r="A20" t="s">
        <v>182</v>
      </c>
      <c r="B20" t="s">
        <v>184</v>
      </c>
      <c r="C20" t="s">
        <v>40</v>
      </c>
    </row>
    <row r="21" spans="1:3" x14ac:dyDescent="0.25">
      <c r="A21" t="s">
        <v>183</v>
      </c>
      <c r="B21" t="s">
        <v>229</v>
      </c>
      <c r="C21" t="s">
        <v>40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EB173-0EDC-4F0F-9B37-5860C9D8972C}">
  <sheetPr codeName="Лист1">
    <tabColor rgb="FFFFFF00"/>
  </sheetPr>
  <dimension ref="A1:T100"/>
  <sheetViews>
    <sheetView topLeftCell="A68" workbookViewId="0">
      <selection activeCell="D2" sqref="D2:D99"/>
    </sheetView>
  </sheetViews>
  <sheetFormatPr defaultRowHeight="15" x14ac:dyDescent="0.25"/>
  <cols>
    <col min="1" max="1" width="17.85546875" bestFit="1" customWidth="1"/>
    <col min="2" max="2" width="9" bestFit="1" customWidth="1"/>
    <col min="3" max="3" width="9.5703125" bestFit="1" customWidth="1"/>
    <col min="4" max="4" width="16.140625" bestFit="1" customWidth="1"/>
    <col min="5" max="5" width="97.7109375" hidden="1" customWidth="1"/>
    <col min="6" max="6" width="6.85546875" hidden="1" customWidth="1"/>
    <col min="7" max="7" width="6.42578125" hidden="1" customWidth="1"/>
    <col min="8" max="8" width="12.5703125" style="9" hidden="1" customWidth="1"/>
    <col min="9" max="9" width="16.140625" hidden="1" customWidth="1"/>
    <col min="10" max="10" width="9.5703125" customWidth="1"/>
    <col min="11" max="11" width="27.140625" customWidth="1"/>
    <col min="12" max="12" width="48.42578125" customWidth="1"/>
    <col min="13" max="13" width="10.5703125" customWidth="1"/>
    <col min="14" max="14" width="8.85546875" bestFit="1" customWidth="1"/>
    <col min="15" max="15" width="8" bestFit="1" customWidth="1"/>
    <col min="16" max="16" width="14.28515625" bestFit="1" customWidth="1"/>
    <col min="17" max="17" width="19.42578125" bestFit="1" customWidth="1"/>
    <col min="18" max="18" width="5.140625" bestFit="1" customWidth="1"/>
    <col min="20" max="20" width="18.5703125" bestFit="1" customWidth="1"/>
  </cols>
  <sheetData>
    <row r="1" spans="1:20" s="2" customFormat="1" x14ac:dyDescent="0.25">
      <c r="A1" s="2" t="s">
        <v>83</v>
      </c>
      <c r="B1" s="2" t="s">
        <v>0</v>
      </c>
      <c r="C1" s="2" t="s">
        <v>1</v>
      </c>
      <c r="D1" s="2" t="s">
        <v>230</v>
      </c>
      <c r="E1" s="2" t="s">
        <v>37</v>
      </c>
      <c r="F1" s="2" t="s">
        <v>10</v>
      </c>
      <c r="G1" s="2" t="s">
        <v>14</v>
      </c>
      <c r="H1" s="8" t="s">
        <v>87</v>
      </c>
      <c r="I1" s="2" t="s">
        <v>15</v>
      </c>
      <c r="J1" s="2" t="s">
        <v>18</v>
      </c>
      <c r="K1" s="2" t="s">
        <v>19</v>
      </c>
      <c r="L1" s="2" t="s">
        <v>21</v>
      </c>
      <c r="M1" s="2" t="s">
        <v>165</v>
      </c>
      <c r="N1" s="2" t="s">
        <v>36</v>
      </c>
      <c r="O1" s="2" t="s">
        <v>38</v>
      </c>
      <c r="P1" s="2" t="s">
        <v>55</v>
      </c>
      <c r="Q1" s="2" t="s">
        <v>82</v>
      </c>
      <c r="R1" s="2" t="s">
        <v>69</v>
      </c>
      <c r="S1" s="2" t="s">
        <v>232</v>
      </c>
      <c r="T1" s="2" t="s">
        <v>233</v>
      </c>
    </row>
    <row r="2" spans="1:20" x14ac:dyDescent="0.25">
      <c r="A2" t="str">
        <f t="shared" ref="A2:A33" si="0">B2&amp;C2</f>
        <v>10047507NAVY</v>
      </c>
      <c r="B2">
        <v>10047507</v>
      </c>
      <c r="C2" t="s">
        <v>90</v>
      </c>
      <c r="D2">
        <f>SUMIF(A:A,A2,S:S)/SUMIF(A:A,A2,J:J)</f>
        <v>1626.2700000000002</v>
      </c>
      <c r="E2" t="s">
        <v>106</v>
      </c>
      <c r="F2" t="s">
        <v>3</v>
      </c>
      <c r="G2" t="s">
        <v>11</v>
      </c>
      <c r="H2" s="9" t="s">
        <v>84</v>
      </c>
      <c r="I2" t="s">
        <v>16</v>
      </c>
      <c r="J2">
        <v>18</v>
      </c>
      <c r="K2" t="s">
        <v>159</v>
      </c>
      <c r="L2" t="s">
        <v>24</v>
      </c>
      <c r="N2" t="s">
        <v>161</v>
      </c>
      <c r="O2">
        <v>1687.44</v>
      </c>
      <c r="P2" t="s">
        <v>163</v>
      </c>
      <c r="Q2" t="str">
        <f>VLOOKUP(P2,Справочник!A:B,2,0)</f>
        <v>Atlanta Braves</v>
      </c>
      <c r="R2" t="str">
        <f>VLOOKUP(P2,Справочник!A:C,3,0)</f>
        <v>MLB</v>
      </c>
      <c r="S2">
        <f>O2*J2</f>
        <v>30373.920000000002</v>
      </c>
      <c r="T2">
        <f>D2*J2</f>
        <v>29272.860000000004</v>
      </c>
    </row>
    <row r="3" spans="1:20" x14ac:dyDescent="0.25">
      <c r="A3" t="str">
        <f t="shared" si="0"/>
        <v>10047507NAVY</v>
      </c>
      <c r="B3">
        <v>10047507</v>
      </c>
      <c r="C3" t="s">
        <v>90</v>
      </c>
      <c r="D3">
        <f t="shared" ref="D3:D66" si="1">SUMIF(A:A,A3,S:S)/SUMIF(A:A,A3,J:J)</f>
        <v>1626.2700000000002</v>
      </c>
      <c r="E3" t="s">
        <v>106</v>
      </c>
      <c r="F3" t="s">
        <v>3</v>
      </c>
      <c r="G3" t="s">
        <v>11</v>
      </c>
      <c r="H3" s="9" t="s">
        <v>84</v>
      </c>
      <c r="I3" t="s">
        <v>16</v>
      </c>
      <c r="J3">
        <v>6</v>
      </c>
      <c r="K3" t="s">
        <v>159</v>
      </c>
      <c r="L3" t="s">
        <v>24</v>
      </c>
      <c r="N3" t="s">
        <v>161</v>
      </c>
      <c r="O3">
        <v>1442.76</v>
      </c>
      <c r="P3" t="s">
        <v>163</v>
      </c>
      <c r="Q3" t="str">
        <f>VLOOKUP(P3,Справочник!A:B,2,0)</f>
        <v>Atlanta Braves</v>
      </c>
      <c r="R3" t="str">
        <f>VLOOKUP(P3,Справочник!A:C,3,0)</f>
        <v>MLB</v>
      </c>
      <c r="S3">
        <f t="shared" ref="S3:S66" si="2">O3*J3</f>
        <v>8656.56</v>
      </c>
      <c r="T3">
        <f t="shared" ref="T3:T66" si="3">D3*J3</f>
        <v>9757.6200000000008</v>
      </c>
    </row>
    <row r="4" spans="1:20" x14ac:dyDescent="0.25">
      <c r="A4" t="str">
        <f t="shared" si="0"/>
        <v>10047511OTC</v>
      </c>
      <c r="B4">
        <v>10047511</v>
      </c>
      <c r="C4" t="s">
        <v>32</v>
      </c>
      <c r="D4">
        <f t="shared" si="1"/>
        <v>1380.8866666666665</v>
      </c>
      <c r="E4" t="s">
        <v>107</v>
      </c>
      <c r="F4" t="s">
        <v>3</v>
      </c>
      <c r="G4" t="s">
        <v>11</v>
      </c>
      <c r="H4" s="9" t="s">
        <v>84</v>
      </c>
      <c r="I4" t="s">
        <v>16</v>
      </c>
      <c r="J4">
        <v>6</v>
      </c>
      <c r="K4" t="s">
        <v>159</v>
      </c>
      <c r="L4" t="s">
        <v>24</v>
      </c>
      <c r="N4" t="s">
        <v>161</v>
      </c>
      <c r="O4">
        <v>1442.76</v>
      </c>
      <c r="P4" t="s">
        <v>46</v>
      </c>
      <c r="Q4" t="str">
        <f>VLOOKUP(P4,Справочник!A:B,2,0)</f>
        <v>Boston Red Sox</v>
      </c>
      <c r="R4" t="str">
        <f>VLOOKUP(P4,Справочник!A:C,3,0)</f>
        <v>MLB</v>
      </c>
      <c r="S4">
        <f t="shared" si="2"/>
        <v>8656.56</v>
      </c>
      <c r="T4">
        <f t="shared" si="3"/>
        <v>8285.32</v>
      </c>
    </row>
    <row r="5" spans="1:20" x14ac:dyDescent="0.25">
      <c r="A5" t="str">
        <f t="shared" si="0"/>
        <v>10047511OTC</v>
      </c>
      <c r="B5">
        <v>10047511</v>
      </c>
      <c r="C5" t="s">
        <v>32</v>
      </c>
      <c r="D5">
        <f t="shared" si="1"/>
        <v>1380.8866666666665</v>
      </c>
      <c r="E5" t="s">
        <v>107</v>
      </c>
      <c r="F5" t="s">
        <v>3</v>
      </c>
      <c r="G5" t="s">
        <v>11</v>
      </c>
      <c r="H5" s="9" t="s">
        <v>84</v>
      </c>
      <c r="I5" t="s">
        <v>16</v>
      </c>
      <c r="J5">
        <v>12</v>
      </c>
      <c r="K5" t="s">
        <v>159</v>
      </c>
      <c r="L5" t="s">
        <v>24</v>
      </c>
      <c r="N5" t="s">
        <v>161</v>
      </c>
      <c r="O5">
        <v>1349.95</v>
      </c>
      <c r="P5" t="s">
        <v>46</v>
      </c>
      <c r="Q5" t="str">
        <f>VLOOKUP(P5,Справочник!A:B,2,0)</f>
        <v>Boston Red Sox</v>
      </c>
      <c r="R5" t="str">
        <f>VLOOKUP(P5,Справочник!A:C,3,0)</f>
        <v>MLB</v>
      </c>
      <c r="S5">
        <f t="shared" si="2"/>
        <v>16199.400000000001</v>
      </c>
      <c r="T5">
        <f t="shared" si="3"/>
        <v>16570.64</v>
      </c>
    </row>
    <row r="6" spans="1:20" x14ac:dyDescent="0.25">
      <c r="A6" t="str">
        <f t="shared" si="0"/>
        <v>10047515BLKWHI</v>
      </c>
      <c r="B6">
        <v>10047515</v>
      </c>
      <c r="C6" t="s">
        <v>30</v>
      </c>
      <c r="D6">
        <f t="shared" si="1"/>
        <v>1380.8866666666665</v>
      </c>
      <c r="E6" t="s">
        <v>108</v>
      </c>
      <c r="F6" t="s">
        <v>3</v>
      </c>
      <c r="G6" t="s">
        <v>11</v>
      </c>
      <c r="H6" s="9" t="s">
        <v>84</v>
      </c>
      <c r="I6" t="s">
        <v>16</v>
      </c>
      <c r="J6">
        <v>12</v>
      </c>
      <c r="K6" t="s">
        <v>159</v>
      </c>
      <c r="L6" t="s">
        <v>24</v>
      </c>
      <c r="M6" t="s">
        <v>166</v>
      </c>
      <c r="N6" t="s">
        <v>161</v>
      </c>
      <c r="O6">
        <v>1349.95</v>
      </c>
      <c r="P6" t="s">
        <v>182</v>
      </c>
      <c r="Q6" t="str">
        <f>VLOOKUP(P6,Справочник!A:B,2,0)</f>
        <v>Chicago White Socks</v>
      </c>
      <c r="R6" t="str">
        <f>VLOOKUP(P6,Справочник!A:C,3,0)</f>
        <v>MLB</v>
      </c>
      <c r="S6">
        <f t="shared" si="2"/>
        <v>16199.400000000001</v>
      </c>
      <c r="T6">
        <f t="shared" si="3"/>
        <v>16570.64</v>
      </c>
    </row>
    <row r="7" spans="1:20" x14ac:dyDescent="0.25">
      <c r="A7" t="str">
        <f t="shared" si="0"/>
        <v>10047515BLKWHI</v>
      </c>
      <c r="B7">
        <v>10047515</v>
      </c>
      <c r="C7" t="s">
        <v>30</v>
      </c>
      <c r="D7">
        <f t="shared" si="1"/>
        <v>1380.8866666666665</v>
      </c>
      <c r="E7" t="s">
        <v>108</v>
      </c>
      <c r="F7" t="s">
        <v>3</v>
      </c>
      <c r="G7" t="s">
        <v>11</v>
      </c>
      <c r="H7" s="9" t="s">
        <v>84</v>
      </c>
      <c r="I7" t="s">
        <v>16</v>
      </c>
      <c r="J7">
        <v>6</v>
      </c>
      <c r="K7" t="s">
        <v>159</v>
      </c>
      <c r="L7" t="s">
        <v>24</v>
      </c>
      <c r="M7" t="s">
        <v>166</v>
      </c>
      <c r="N7" t="s">
        <v>161</v>
      </c>
      <c r="O7">
        <v>1442.76</v>
      </c>
      <c r="P7" t="s">
        <v>182</v>
      </c>
      <c r="Q7" t="str">
        <f>VLOOKUP(P7,Справочник!A:B,2,0)</f>
        <v>Chicago White Socks</v>
      </c>
      <c r="R7" t="str">
        <f>VLOOKUP(P7,Справочник!A:C,3,0)</f>
        <v>MLB</v>
      </c>
      <c r="S7">
        <f t="shared" si="2"/>
        <v>8656.56</v>
      </c>
      <c r="T7">
        <f t="shared" si="3"/>
        <v>8285.32</v>
      </c>
    </row>
    <row r="8" spans="1:20" x14ac:dyDescent="0.25">
      <c r="A8" t="str">
        <f t="shared" si="0"/>
        <v>10047531GM</v>
      </c>
      <c r="B8">
        <v>10047531</v>
      </c>
      <c r="C8" t="s">
        <v>91</v>
      </c>
      <c r="D8">
        <f t="shared" si="1"/>
        <v>1668.6184615384614</v>
      </c>
      <c r="E8" t="s">
        <v>109</v>
      </c>
      <c r="F8" t="s">
        <v>3</v>
      </c>
      <c r="G8" t="s">
        <v>11</v>
      </c>
      <c r="H8" s="9" t="s">
        <v>84</v>
      </c>
      <c r="I8" t="s">
        <v>16</v>
      </c>
      <c r="J8">
        <v>24</v>
      </c>
      <c r="K8" t="s">
        <v>159</v>
      </c>
      <c r="L8" t="s">
        <v>24</v>
      </c>
      <c r="M8" t="s">
        <v>167</v>
      </c>
      <c r="N8" t="s">
        <v>161</v>
      </c>
      <c r="O8">
        <v>1687.44</v>
      </c>
      <c r="P8" t="s">
        <v>34</v>
      </c>
      <c r="Q8" t="str">
        <f>VLOOKUP(P8,Справочник!A:B,2,0)</f>
        <v>Los Angeles Dodgers</v>
      </c>
      <c r="R8" t="str">
        <f>VLOOKUP(P8,Справочник!A:C,3,0)</f>
        <v>MLB</v>
      </c>
      <c r="S8">
        <f t="shared" si="2"/>
        <v>40498.559999999998</v>
      </c>
      <c r="T8">
        <f t="shared" si="3"/>
        <v>40046.843076923076</v>
      </c>
    </row>
    <row r="9" spans="1:20" x14ac:dyDescent="0.25">
      <c r="A9" t="str">
        <f t="shared" si="0"/>
        <v>10047531GM</v>
      </c>
      <c r="B9">
        <v>10047531</v>
      </c>
      <c r="C9" t="s">
        <v>91</v>
      </c>
      <c r="D9">
        <f t="shared" si="1"/>
        <v>1668.6184615384614</v>
      </c>
      <c r="E9" t="s">
        <v>109</v>
      </c>
      <c r="F9" t="s">
        <v>3</v>
      </c>
      <c r="G9" t="s">
        <v>11</v>
      </c>
      <c r="H9" s="9" t="s">
        <v>84</v>
      </c>
      <c r="I9" t="s">
        <v>17</v>
      </c>
      <c r="J9">
        <v>2</v>
      </c>
      <c r="K9" t="s">
        <v>160</v>
      </c>
      <c r="L9" t="s">
        <v>24</v>
      </c>
      <c r="M9" t="s">
        <v>167</v>
      </c>
      <c r="N9" t="s">
        <v>161</v>
      </c>
      <c r="O9">
        <v>1442.76</v>
      </c>
      <c r="P9" t="s">
        <v>34</v>
      </c>
      <c r="Q9" t="str">
        <f>VLOOKUP(P9,Справочник!A:B,2,0)</f>
        <v>Los Angeles Dodgers</v>
      </c>
      <c r="R9" t="str">
        <f>VLOOKUP(P9,Справочник!A:C,3,0)</f>
        <v>MLB</v>
      </c>
      <c r="S9">
        <f t="shared" si="2"/>
        <v>2885.52</v>
      </c>
      <c r="T9">
        <f t="shared" si="3"/>
        <v>3337.2369230769227</v>
      </c>
    </row>
    <row r="10" spans="1:20" x14ac:dyDescent="0.25">
      <c r="A10" t="str">
        <f t="shared" si="0"/>
        <v>10047538NAVY</v>
      </c>
      <c r="B10">
        <v>10047538</v>
      </c>
      <c r="C10" t="s">
        <v>90</v>
      </c>
      <c r="D10">
        <f t="shared" si="1"/>
        <v>1379.8887096774195</v>
      </c>
      <c r="E10" t="s">
        <v>110</v>
      </c>
      <c r="F10" t="s">
        <v>3</v>
      </c>
      <c r="G10" t="s">
        <v>11</v>
      </c>
      <c r="H10" s="9" t="s">
        <v>84</v>
      </c>
      <c r="I10" t="s">
        <v>16</v>
      </c>
      <c r="J10">
        <v>20</v>
      </c>
      <c r="K10" t="s">
        <v>159</v>
      </c>
      <c r="L10" t="s">
        <v>24</v>
      </c>
      <c r="M10" t="s">
        <v>168</v>
      </c>
      <c r="N10" t="s">
        <v>161</v>
      </c>
      <c r="O10">
        <v>1442.76</v>
      </c>
      <c r="P10" t="s">
        <v>39</v>
      </c>
      <c r="Q10" t="str">
        <f>VLOOKUP(P10,Справочник!A:B,2,0)</f>
        <v>New York Yankees</v>
      </c>
      <c r="R10" t="str">
        <f>VLOOKUP(P10,Справочник!A:C,3,0)</f>
        <v>MLB</v>
      </c>
      <c r="S10">
        <f t="shared" si="2"/>
        <v>28855.200000000001</v>
      </c>
      <c r="T10">
        <f t="shared" si="3"/>
        <v>27597.77419354839</v>
      </c>
    </row>
    <row r="11" spans="1:20" x14ac:dyDescent="0.25">
      <c r="A11" t="str">
        <f t="shared" si="0"/>
        <v>10047538NAVY</v>
      </c>
      <c r="B11">
        <v>10047538</v>
      </c>
      <c r="C11" t="s">
        <v>90</v>
      </c>
      <c r="D11">
        <f t="shared" si="1"/>
        <v>1379.8887096774195</v>
      </c>
      <c r="E11" t="s">
        <v>110</v>
      </c>
      <c r="F11" t="s">
        <v>3</v>
      </c>
      <c r="G11" t="s">
        <v>11</v>
      </c>
      <c r="H11" s="9" t="s">
        <v>84</v>
      </c>
      <c r="I11" t="s">
        <v>16</v>
      </c>
      <c r="J11">
        <v>42</v>
      </c>
      <c r="K11" t="s">
        <v>159</v>
      </c>
      <c r="L11" t="s">
        <v>24</v>
      </c>
      <c r="M11" t="s">
        <v>168</v>
      </c>
      <c r="N11" t="s">
        <v>161</v>
      </c>
      <c r="O11">
        <v>1349.95</v>
      </c>
      <c r="P11" t="s">
        <v>39</v>
      </c>
      <c r="Q11" t="str">
        <f>VLOOKUP(P11,Справочник!A:B,2,0)</f>
        <v>New York Yankees</v>
      </c>
      <c r="R11" t="str">
        <f>VLOOKUP(P11,Справочник!A:C,3,0)</f>
        <v>MLB</v>
      </c>
      <c r="S11">
        <f t="shared" si="2"/>
        <v>56697.9</v>
      </c>
      <c r="T11">
        <f t="shared" si="3"/>
        <v>57955.325806451619</v>
      </c>
    </row>
    <row r="12" spans="1:20" x14ac:dyDescent="0.25">
      <c r="A12" t="str">
        <f t="shared" si="0"/>
        <v>10047540GRN</v>
      </c>
      <c r="B12">
        <v>10047540</v>
      </c>
      <c r="C12" t="s">
        <v>92</v>
      </c>
      <c r="D12">
        <f t="shared" si="1"/>
        <v>1368.5119999999999</v>
      </c>
      <c r="E12" t="s">
        <v>111</v>
      </c>
      <c r="F12" t="s">
        <v>3</v>
      </c>
      <c r="G12" t="s">
        <v>11</v>
      </c>
      <c r="H12" s="9" t="s">
        <v>84</v>
      </c>
      <c r="I12" t="s">
        <v>16</v>
      </c>
      <c r="J12">
        <v>6</v>
      </c>
      <c r="K12" t="s">
        <v>159</v>
      </c>
      <c r="L12" t="s">
        <v>24</v>
      </c>
      <c r="M12" t="s">
        <v>169</v>
      </c>
      <c r="N12" t="s">
        <v>161</v>
      </c>
      <c r="O12">
        <v>1442.76</v>
      </c>
      <c r="P12" t="s">
        <v>45</v>
      </c>
      <c r="Q12" t="str">
        <f>VLOOKUP(P12,Справочник!A:B,2,0)</f>
        <v>Oakland Athletics</v>
      </c>
      <c r="R12" t="str">
        <f>VLOOKUP(P12,Справочник!A:C,3,0)</f>
        <v>MLB</v>
      </c>
      <c r="S12">
        <f t="shared" si="2"/>
        <v>8656.56</v>
      </c>
      <c r="T12">
        <f t="shared" si="3"/>
        <v>8211.0720000000001</v>
      </c>
    </row>
    <row r="13" spans="1:20" x14ac:dyDescent="0.25">
      <c r="A13" t="str">
        <f t="shared" si="0"/>
        <v>10047540GRN</v>
      </c>
      <c r="B13">
        <v>10047540</v>
      </c>
      <c r="C13" t="s">
        <v>92</v>
      </c>
      <c r="D13">
        <f t="shared" si="1"/>
        <v>1368.5119999999999</v>
      </c>
      <c r="E13" t="s">
        <v>111</v>
      </c>
      <c r="F13" t="s">
        <v>3</v>
      </c>
      <c r="G13" t="s">
        <v>11</v>
      </c>
      <c r="H13" s="9" t="s">
        <v>84</v>
      </c>
      <c r="I13" t="s">
        <v>16</v>
      </c>
      <c r="J13">
        <v>24</v>
      </c>
      <c r="K13" t="s">
        <v>159</v>
      </c>
      <c r="L13" t="s">
        <v>24</v>
      </c>
      <c r="M13" t="s">
        <v>169</v>
      </c>
      <c r="N13" t="s">
        <v>161</v>
      </c>
      <c r="O13">
        <v>1349.95</v>
      </c>
      <c r="P13" t="s">
        <v>45</v>
      </c>
      <c r="Q13" t="str">
        <f>VLOOKUP(P13,Справочник!A:B,2,0)</f>
        <v>Oakland Athletics</v>
      </c>
      <c r="R13" t="str">
        <f>VLOOKUP(P13,Справочник!A:C,3,0)</f>
        <v>MLB</v>
      </c>
      <c r="S13">
        <f t="shared" si="2"/>
        <v>32398.800000000003</v>
      </c>
      <c r="T13">
        <f t="shared" si="3"/>
        <v>32844.288</v>
      </c>
    </row>
    <row r="14" spans="1:20" x14ac:dyDescent="0.25">
      <c r="A14" t="str">
        <f t="shared" si="0"/>
        <v>10047544OTC</v>
      </c>
      <c r="B14">
        <v>10047544</v>
      </c>
      <c r="C14" t="s">
        <v>32</v>
      </c>
      <c r="D14">
        <f t="shared" si="1"/>
        <v>1368.5119999999999</v>
      </c>
      <c r="E14" t="s">
        <v>112</v>
      </c>
      <c r="F14" t="s">
        <v>3</v>
      </c>
      <c r="G14" t="s">
        <v>11</v>
      </c>
      <c r="H14" s="9" t="s">
        <v>84</v>
      </c>
      <c r="I14" t="s">
        <v>16</v>
      </c>
      <c r="J14">
        <v>3</v>
      </c>
      <c r="K14" t="s">
        <v>159</v>
      </c>
      <c r="L14" t="s">
        <v>24</v>
      </c>
      <c r="M14" t="s">
        <v>170</v>
      </c>
      <c r="N14" t="s">
        <v>161</v>
      </c>
      <c r="O14">
        <v>1442.76</v>
      </c>
      <c r="P14" t="s">
        <v>183</v>
      </c>
      <c r="Q14" t="str">
        <f>VLOOKUP(P14,Справочник!A:B,2,0)</f>
        <v>Pittsburgh Pirates</v>
      </c>
      <c r="R14" t="str">
        <f>VLOOKUP(P14,Справочник!A:C,3,0)</f>
        <v>MLB</v>
      </c>
      <c r="S14">
        <f t="shared" si="2"/>
        <v>4328.28</v>
      </c>
      <c r="T14">
        <f t="shared" si="3"/>
        <v>4105.5360000000001</v>
      </c>
    </row>
    <row r="15" spans="1:20" x14ac:dyDescent="0.25">
      <c r="A15" t="str">
        <f t="shared" si="0"/>
        <v>10047544OTC</v>
      </c>
      <c r="B15">
        <v>10047544</v>
      </c>
      <c r="C15" t="s">
        <v>32</v>
      </c>
      <c r="D15">
        <f t="shared" si="1"/>
        <v>1368.5119999999999</v>
      </c>
      <c r="E15" t="s">
        <v>112</v>
      </c>
      <c r="F15" t="s">
        <v>3</v>
      </c>
      <c r="G15" t="s">
        <v>11</v>
      </c>
      <c r="H15" s="9" t="s">
        <v>84</v>
      </c>
      <c r="I15" t="s">
        <v>16</v>
      </c>
      <c r="J15">
        <v>12</v>
      </c>
      <c r="K15" t="s">
        <v>159</v>
      </c>
      <c r="L15" t="s">
        <v>24</v>
      </c>
      <c r="M15" t="s">
        <v>170</v>
      </c>
      <c r="N15" t="s">
        <v>161</v>
      </c>
      <c r="O15">
        <v>1349.95</v>
      </c>
      <c r="P15" t="s">
        <v>183</v>
      </c>
      <c r="Q15" t="str">
        <f>VLOOKUP(P15,Справочник!A:B,2,0)</f>
        <v>Pittsburgh Pirates</v>
      </c>
      <c r="R15" t="str">
        <f>VLOOKUP(P15,Справочник!A:C,3,0)</f>
        <v>MLB</v>
      </c>
      <c r="S15">
        <f t="shared" si="2"/>
        <v>16199.400000000001</v>
      </c>
      <c r="T15">
        <f t="shared" si="3"/>
        <v>16422.144</v>
      </c>
    </row>
    <row r="16" spans="1:20" x14ac:dyDescent="0.25">
      <c r="A16" t="str">
        <f t="shared" si="0"/>
        <v>10145636NVYWHT</v>
      </c>
      <c r="B16">
        <v>10145636</v>
      </c>
      <c r="C16" t="s">
        <v>93</v>
      </c>
      <c r="D16">
        <f t="shared" si="1"/>
        <v>1513.0580000000002</v>
      </c>
      <c r="E16" t="s">
        <v>113</v>
      </c>
      <c r="F16" t="s">
        <v>4</v>
      </c>
      <c r="G16" t="s">
        <v>12</v>
      </c>
      <c r="H16" s="9">
        <v>58</v>
      </c>
      <c r="I16" t="s">
        <v>16</v>
      </c>
      <c r="J16">
        <v>15</v>
      </c>
      <c r="K16" t="s">
        <v>159</v>
      </c>
      <c r="L16" t="s">
        <v>27</v>
      </c>
      <c r="M16" t="s">
        <v>171</v>
      </c>
      <c r="N16" t="s">
        <v>161</v>
      </c>
      <c r="O16">
        <v>1489.65</v>
      </c>
      <c r="P16" t="s">
        <v>39</v>
      </c>
      <c r="Q16" t="str">
        <f>VLOOKUP(P16,Справочник!A:B,2,0)</f>
        <v>New York Yankees</v>
      </c>
      <c r="R16" t="str">
        <f>VLOOKUP(P16,Справочник!A:C,3,0)</f>
        <v>MLB</v>
      </c>
      <c r="S16">
        <f t="shared" si="2"/>
        <v>22344.75</v>
      </c>
      <c r="T16">
        <f t="shared" si="3"/>
        <v>22695.870000000003</v>
      </c>
    </row>
    <row r="17" spans="1:20" x14ac:dyDescent="0.25">
      <c r="A17" t="str">
        <f t="shared" si="0"/>
        <v>10145636NVYWHT</v>
      </c>
      <c r="B17">
        <v>10145636</v>
      </c>
      <c r="C17" t="s">
        <v>93</v>
      </c>
      <c r="D17">
        <f t="shared" si="1"/>
        <v>1513.0580000000002</v>
      </c>
      <c r="E17" t="s">
        <v>113</v>
      </c>
      <c r="F17" t="s">
        <v>4</v>
      </c>
      <c r="G17" t="s">
        <v>12</v>
      </c>
      <c r="H17" s="9">
        <v>58</v>
      </c>
      <c r="I17" t="s">
        <v>16</v>
      </c>
      <c r="J17">
        <v>5</v>
      </c>
      <c r="K17" t="s">
        <v>159</v>
      </c>
      <c r="L17" t="s">
        <v>27</v>
      </c>
      <c r="M17" t="s">
        <v>171</v>
      </c>
      <c r="N17" t="s">
        <v>161</v>
      </c>
      <c r="O17">
        <v>1592.06</v>
      </c>
      <c r="P17" t="s">
        <v>39</v>
      </c>
      <c r="Q17" t="str">
        <f>VLOOKUP(P17,Справочник!A:B,2,0)</f>
        <v>New York Yankees</v>
      </c>
      <c r="R17" t="str">
        <f>VLOOKUP(P17,Справочник!A:C,3,0)</f>
        <v>MLB</v>
      </c>
      <c r="S17">
        <f t="shared" si="2"/>
        <v>7960.2999999999993</v>
      </c>
      <c r="T17">
        <f t="shared" si="3"/>
        <v>7565.2900000000009</v>
      </c>
    </row>
    <row r="18" spans="1:20" x14ac:dyDescent="0.25">
      <c r="A18" t="str">
        <f t="shared" si="0"/>
        <v>10145636NVYWHT</v>
      </c>
      <c r="B18">
        <v>10145636</v>
      </c>
      <c r="C18" t="s">
        <v>93</v>
      </c>
      <c r="D18">
        <f t="shared" si="1"/>
        <v>1513.0580000000002</v>
      </c>
      <c r="E18" t="s">
        <v>114</v>
      </c>
      <c r="F18" t="s">
        <v>5</v>
      </c>
      <c r="G18" t="s">
        <v>13</v>
      </c>
      <c r="H18" s="9">
        <v>56</v>
      </c>
      <c r="I18" t="s">
        <v>16</v>
      </c>
      <c r="J18">
        <v>12</v>
      </c>
      <c r="K18" t="s">
        <v>159</v>
      </c>
      <c r="L18" t="s">
        <v>27</v>
      </c>
      <c r="M18" t="s">
        <v>171</v>
      </c>
      <c r="N18" t="s">
        <v>161</v>
      </c>
      <c r="O18">
        <v>1489.65</v>
      </c>
      <c r="P18" t="s">
        <v>39</v>
      </c>
      <c r="Q18" t="str">
        <f>VLOOKUP(P18,Справочник!A:B,2,0)</f>
        <v>New York Yankees</v>
      </c>
      <c r="R18" t="str">
        <f>VLOOKUP(P18,Справочник!A:C,3,0)</f>
        <v>MLB</v>
      </c>
      <c r="S18">
        <f t="shared" si="2"/>
        <v>17875.800000000003</v>
      </c>
      <c r="T18">
        <f t="shared" si="3"/>
        <v>18156.696000000004</v>
      </c>
    </row>
    <row r="19" spans="1:20" x14ac:dyDescent="0.25">
      <c r="A19" t="str">
        <f t="shared" si="0"/>
        <v>10145636NVYWHT</v>
      </c>
      <c r="B19">
        <v>10145636</v>
      </c>
      <c r="C19" t="s">
        <v>93</v>
      </c>
      <c r="D19">
        <f t="shared" si="1"/>
        <v>1513.0580000000002</v>
      </c>
      <c r="E19" t="s">
        <v>114</v>
      </c>
      <c r="F19" t="s">
        <v>5</v>
      </c>
      <c r="G19" t="s">
        <v>13</v>
      </c>
      <c r="H19" s="9">
        <v>56</v>
      </c>
      <c r="I19" t="s">
        <v>16</v>
      </c>
      <c r="J19">
        <v>3</v>
      </c>
      <c r="K19" t="s">
        <v>159</v>
      </c>
      <c r="L19" t="s">
        <v>27</v>
      </c>
      <c r="M19" t="s">
        <v>171</v>
      </c>
      <c r="N19" t="s">
        <v>161</v>
      </c>
      <c r="O19">
        <v>1592.06</v>
      </c>
      <c r="P19" t="s">
        <v>39</v>
      </c>
      <c r="Q19" t="str">
        <f>VLOOKUP(P19,Справочник!A:B,2,0)</f>
        <v>New York Yankees</v>
      </c>
      <c r="R19" t="str">
        <f>VLOOKUP(P19,Справочник!A:C,3,0)</f>
        <v>MLB</v>
      </c>
      <c r="S19">
        <f t="shared" si="2"/>
        <v>4776.18</v>
      </c>
      <c r="T19">
        <f t="shared" si="3"/>
        <v>4539.1740000000009</v>
      </c>
    </row>
    <row r="20" spans="1:20" x14ac:dyDescent="0.25">
      <c r="A20" t="str">
        <f t="shared" si="0"/>
        <v>10145637BLKBLK</v>
      </c>
      <c r="B20">
        <v>10145637</v>
      </c>
      <c r="C20" t="s">
        <v>28</v>
      </c>
      <c r="D20">
        <f t="shared" si="1"/>
        <v>1513.0580000000002</v>
      </c>
      <c r="E20" t="s">
        <v>115</v>
      </c>
      <c r="F20" t="s">
        <v>4</v>
      </c>
      <c r="G20" t="s">
        <v>12</v>
      </c>
      <c r="H20" s="9">
        <v>58</v>
      </c>
      <c r="I20" t="s">
        <v>16</v>
      </c>
      <c r="J20">
        <v>5</v>
      </c>
      <c r="K20" t="s">
        <v>20</v>
      </c>
      <c r="L20" t="s">
        <v>27</v>
      </c>
      <c r="M20" t="s">
        <v>171</v>
      </c>
      <c r="N20" t="s">
        <v>161</v>
      </c>
      <c r="O20">
        <v>1592.06</v>
      </c>
      <c r="P20" t="s">
        <v>39</v>
      </c>
      <c r="Q20" t="str">
        <f>VLOOKUP(P20,Справочник!A:B,2,0)</f>
        <v>New York Yankees</v>
      </c>
      <c r="R20" t="str">
        <f>VLOOKUP(P20,Справочник!A:C,3,0)</f>
        <v>MLB</v>
      </c>
      <c r="S20">
        <f t="shared" si="2"/>
        <v>7960.2999999999993</v>
      </c>
      <c r="T20">
        <f t="shared" si="3"/>
        <v>7565.2900000000009</v>
      </c>
    </row>
    <row r="21" spans="1:20" x14ac:dyDescent="0.25">
      <c r="A21" t="str">
        <f t="shared" si="0"/>
        <v>10145637BLKBLK</v>
      </c>
      <c r="B21">
        <v>10145637</v>
      </c>
      <c r="C21" t="s">
        <v>28</v>
      </c>
      <c r="D21">
        <f t="shared" si="1"/>
        <v>1513.0580000000002</v>
      </c>
      <c r="E21" t="s">
        <v>115</v>
      </c>
      <c r="F21" t="s">
        <v>4</v>
      </c>
      <c r="G21" t="s">
        <v>12</v>
      </c>
      <c r="H21" s="9">
        <v>58</v>
      </c>
      <c r="I21" t="s">
        <v>16</v>
      </c>
      <c r="J21">
        <v>15</v>
      </c>
      <c r="K21" t="s">
        <v>159</v>
      </c>
      <c r="L21" t="s">
        <v>27</v>
      </c>
      <c r="M21" t="s">
        <v>171</v>
      </c>
      <c r="N21" t="s">
        <v>161</v>
      </c>
      <c r="O21">
        <v>1489.65</v>
      </c>
      <c r="P21" t="s">
        <v>39</v>
      </c>
      <c r="Q21" t="str">
        <f>VLOOKUP(P21,Справочник!A:B,2,0)</f>
        <v>New York Yankees</v>
      </c>
      <c r="R21" t="str">
        <f>VLOOKUP(P21,Справочник!A:C,3,0)</f>
        <v>MLB</v>
      </c>
      <c r="S21">
        <f t="shared" si="2"/>
        <v>22344.75</v>
      </c>
      <c r="T21">
        <f t="shared" si="3"/>
        <v>22695.870000000003</v>
      </c>
    </row>
    <row r="22" spans="1:20" x14ac:dyDescent="0.25">
      <c r="A22" t="str">
        <f t="shared" si="0"/>
        <v>10145637BLKBLK</v>
      </c>
      <c r="B22">
        <v>10145637</v>
      </c>
      <c r="C22" t="s">
        <v>28</v>
      </c>
      <c r="D22">
        <f t="shared" si="1"/>
        <v>1513.0580000000002</v>
      </c>
      <c r="E22" t="s">
        <v>116</v>
      </c>
      <c r="F22" t="s">
        <v>5</v>
      </c>
      <c r="G22" t="s">
        <v>13</v>
      </c>
      <c r="H22" s="9">
        <v>56</v>
      </c>
      <c r="I22" t="s">
        <v>16</v>
      </c>
      <c r="J22">
        <v>12</v>
      </c>
      <c r="K22" t="s">
        <v>159</v>
      </c>
      <c r="L22" t="s">
        <v>27</v>
      </c>
      <c r="M22" t="s">
        <v>171</v>
      </c>
      <c r="N22" t="s">
        <v>161</v>
      </c>
      <c r="O22">
        <v>1489.65</v>
      </c>
      <c r="P22" t="s">
        <v>39</v>
      </c>
      <c r="Q22" t="str">
        <f>VLOOKUP(P22,Справочник!A:B,2,0)</f>
        <v>New York Yankees</v>
      </c>
      <c r="R22" t="str">
        <f>VLOOKUP(P22,Справочник!A:C,3,0)</f>
        <v>MLB</v>
      </c>
      <c r="S22">
        <f t="shared" si="2"/>
        <v>17875.800000000003</v>
      </c>
      <c r="T22">
        <f t="shared" si="3"/>
        <v>18156.696000000004</v>
      </c>
    </row>
    <row r="23" spans="1:20" x14ac:dyDescent="0.25">
      <c r="A23" t="str">
        <f t="shared" si="0"/>
        <v>10145637BLKBLK</v>
      </c>
      <c r="B23">
        <v>10145637</v>
      </c>
      <c r="C23" t="s">
        <v>28</v>
      </c>
      <c r="D23">
        <f t="shared" si="1"/>
        <v>1513.0580000000002</v>
      </c>
      <c r="E23" t="s">
        <v>116</v>
      </c>
      <c r="F23" t="s">
        <v>5</v>
      </c>
      <c r="G23" t="s">
        <v>13</v>
      </c>
      <c r="H23" s="9">
        <v>56</v>
      </c>
      <c r="I23" t="s">
        <v>16</v>
      </c>
      <c r="J23">
        <v>3</v>
      </c>
      <c r="K23" t="s">
        <v>159</v>
      </c>
      <c r="L23" t="s">
        <v>27</v>
      </c>
      <c r="M23" t="s">
        <v>171</v>
      </c>
      <c r="N23" t="s">
        <v>161</v>
      </c>
      <c r="O23">
        <v>1592.06</v>
      </c>
      <c r="P23" t="s">
        <v>39</v>
      </c>
      <c r="Q23" t="str">
        <f>VLOOKUP(P23,Справочник!A:B,2,0)</f>
        <v>New York Yankees</v>
      </c>
      <c r="R23" t="str">
        <f>VLOOKUP(P23,Справочник!A:C,3,0)</f>
        <v>MLB</v>
      </c>
      <c r="S23">
        <f t="shared" si="2"/>
        <v>4776.18</v>
      </c>
      <c r="T23">
        <f t="shared" si="3"/>
        <v>4539.1740000000009</v>
      </c>
    </row>
    <row r="24" spans="1:20" x14ac:dyDescent="0.25">
      <c r="A24" t="str">
        <f t="shared" si="0"/>
        <v>10145638BLAWHT</v>
      </c>
      <c r="B24">
        <v>10145638</v>
      </c>
      <c r="C24" t="s">
        <v>94</v>
      </c>
      <c r="D24">
        <f t="shared" si="1"/>
        <v>1489.65</v>
      </c>
      <c r="E24" t="s">
        <v>117</v>
      </c>
      <c r="F24" t="s">
        <v>4</v>
      </c>
      <c r="G24" t="s">
        <v>12</v>
      </c>
      <c r="H24" s="9">
        <v>58</v>
      </c>
      <c r="I24" t="s">
        <v>16</v>
      </c>
      <c r="J24">
        <v>6</v>
      </c>
      <c r="K24" t="s">
        <v>159</v>
      </c>
      <c r="L24" t="s">
        <v>27</v>
      </c>
      <c r="M24" t="s">
        <v>171</v>
      </c>
      <c r="N24" t="s">
        <v>161</v>
      </c>
      <c r="O24">
        <v>1489.65</v>
      </c>
      <c r="P24" t="s">
        <v>39</v>
      </c>
      <c r="Q24" t="str">
        <f>VLOOKUP(P24,Справочник!A:B,2,0)</f>
        <v>New York Yankees</v>
      </c>
      <c r="R24" t="str">
        <f>VLOOKUP(P24,Справочник!A:C,3,0)</f>
        <v>MLB</v>
      </c>
      <c r="S24">
        <f t="shared" si="2"/>
        <v>8937.9000000000015</v>
      </c>
      <c r="T24">
        <f t="shared" si="3"/>
        <v>8937.9000000000015</v>
      </c>
    </row>
    <row r="25" spans="1:20" x14ac:dyDescent="0.25">
      <c r="A25" t="str">
        <f t="shared" si="0"/>
        <v>10145638BLAWHT</v>
      </c>
      <c r="B25">
        <v>10145638</v>
      </c>
      <c r="C25" t="s">
        <v>94</v>
      </c>
      <c r="D25">
        <f t="shared" si="1"/>
        <v>1489.65</v>
      </c>
      <c r="E25" t="s">
        <v>118</v>
      </c>
      <c r="F25" t="s">
        <v>5</v>
      </c>
      <c r="G25" t="s">
        <v>13</v>
      </c>
      <c r="H25" s="9">
        <v>56</v>
      </c>
      <c r="I25" t="s">
        <v>16</v>
      </c>
      <c r="J25">
        <v>4</v>
      </c>
      <c r="K25" t="s">
        <v>159</v>
      </c>
      <c r="L25" t="s">
        <v>27</v>
      </c>
      <c r="M25" t="s">
        <v>171</v>
      </c>
      <c r="N25" t="s">
        <v>161</v>
      </c>
      <c r="O25">
        <v>1489.65</v>
      </c>
      <c r="P25" t="s">
        <v>39</v>
      </c>
      <c r="Q25" t="str">
        <f>VLOOKUP(P25,Справочник!A:B,2,0)</f>
        <v>New York Yankees</v>
      </c>
      <c r="R25" t="str">
        <f>VLOOKUP(P25,Справочник!A:C,3,0)</f>
        <v>MLB</v>
      </c>
      <c r="S25">
        <f t="shared" si="2"/>
        <v>5958.6</v>
      </c>
      <c r="T25">
        <f t="shared" si="3"/>
        <v>5958.6</v>
      </c>
    </row>
    <row r="26" spans="1:20" x14ac:dyDescent="0.25">
      <c r="A26" t="str">
        <f t="shared" si="0"/>
        <v>10531939NVYWHI</v>
      </c>
      <c r="B26">
        <v>10531939</v>
      </c>
      <c r="C26" t="s">
        <v>95</v>
      </c>
      <c r="D26">
        <f t="shared" si="1"/>
        <v>1242.8813725490195</v>
      </c>
      <c r="E26" t="s">
        <v>119</v>
      </c>
      <c r="F26" t="s">
        <v>3</v>
      </c>
      <c r="G26" t="s">
        <v>11</v>
      </c>
      <c r="H26" s="9" t="s">
        <v>84</v>
      </c>
      <c r="I26" t="s">
        <v>16</v>
      </c>
      <c r="J26">
        <v>31</v>
      </c>
      <c r="K26" t="s">
        <v>159</v>
      </c>
      <c r="L26" t="s">
        <v>22</v>
      </c>
      <c r="M26" t="s">
        <v>172</v>
      </c>
      <c r="N26" t="s">
        <v>161</v>
      </c>
      <c r="O26">
        <v>1210.25</v>
      </c>
      <c r="P26" t="s">
        <v>39</v>
      </c>
      <c r="Q26" t="str">
        <f>VLOOKUP(P26,Справочник!A:B,2,0)</f>
        <v>New York Yankees</v>
      </c>
      <c r="R26" t="str">
        <f>VLOOKUP(P26,Справочник!A:C,3,0)</f>
        <v>MLB</v>
      </c>
      <c r="S26">
        <f t="shared" si="2"/>
        <v>37517.75</v>
      </c>
      <c r="T26">
        <f t="shared" si="3"/>
        <v>38529.322549019606</v>
      </c>
    </row>
    <row r="27" spans="1:20" x14ac:dyDescent="0.25">
      <c r="A27" t="str">
        <f t="shared" si="0"/>
        <v>10531939NVYWHI</v>
      </c>
      <c r="B27">
        <v>10531939</v>
      </c>
      <c r="C27" t="s">
        <v>95</v>
      </c>
      <c r="D27">
        <f t="shared" si="1"/>
        <v>1242.8813725490195</v>
      </c>
      <c r="E27" t="s">
        <v>119</v>
      </c>
      <c r="F27" t="s">
        <v>3</v>
      </c>
      <c r="G27" t="s">
        <v>11</v>
      </c>
      <c r="H27" s="9" t="s">
        <v>84</v>
      </c>
      <c r="I27" t="s">
        <v>16</v>
      </c>
      <c r="J27">
        <v>20</v>
      </c>
      <c r="K27" t="s">
        <v>159</v>
      </c>
      <c r="L27" t="s">
        <v>22</v>
      </c>
      <c r="M27" t="s">
        <v>172</v>
      </c>
      <c r="N27" t="s">
        <v>161</v>
      </c>
      <c r="O27">
        <v>1293.46</v>
      </c>
      <c r="P27" t="s">
        <v>39</v>
      </c>
      <c r="Q27" t="str">
        <f>VLOOKUP(P27,Справочник!A:B,2,0)</f>
        <v>New York Yankees</v>
      </c>
      <c r="R27" t="str">
        <f>VLOOKUP(P27,Справочник!A:C,3,0)</f>
        <v>MLB</v>
      </c>
      <c r="S27">
        <f t="shared" si="2"/>
        <v>25869.200000000001</v>
      </c>
      <c r="T27">
        <f t="shared" si="3"/>
        <v>24857.627450980392</v>
      </c>
    </row>
    <row r="28" spans="1:20" x14ac:dyDescent="0.25">
      <c r="A28" t="str">
        <f t="shared" si="0"/>
        <v>10531941BLKWHI</v>
      </c>
      <c r="B28">
        <v>10531941</v>
      </c>
      <c r="C28" t="s">
        <v>30</v>
      </c>
      <c r="D28">
        <f t="shared" si="1"/>
        <v>1237.9866666666667</v>
      </c>
      <c r="E28" t="s">
        <v>120</v>
      </c>
      <c r="F28" t="s">
        <v>3</v>
      </c>
      <c r="G28" t="s">
        <v>11</v>
      </c>
      <c r="H28" s="9" t="s">
        <v>84</v>
      </c>
      <c r="I28" t="s">
        <v>16</v>
      </c>
      <c r="J28">
        <v>60</v>
      </c>
      <c r="K28" t="s">
        <v>159</v>
      </c>
      <c r="L28" t="s">
        <v>22</v>
      </c>
      <c r="M28" t="s">
        <v>173</v>
      </c>
      <c r="N28" t="s">
        <v>161</v>
      </c>
      <c r="O28">
        <v>1210.25</v>
      </c>
      <c r="P28" t="s">
        <v>39</v>
      </c>
      <c r="Q28" t="str">
        <f>VLOOKUP(P28,Справочник!A:B,2,0)</f>
        <v>New York Yankees</v>
      </c>
      <c r="R28" t="str">
        <f>VLOOKUP(P28,Справочник!A:C,3,0)</f>
        <v>MLB</v>
      </c>
      <c r="S28">
        <f t="shared" si="2"/>
        <v>72615</v>
      </c>
      <c r="T28">
        <f t="shared" si="3"/>
        <v>74279.199999999997</v>
      </c>
    </row>
    <row r="29" spans="1:20" x14ac:dyDescent="0.25">
      <c r="A29" t="str">
        <f t="shared" si="0"/>
        <v>10531941BLKWHI</v>
      </c>
      <c r="B29">
        <v>10531941</v>
      </c>
      <c r="C29" t="s">
        <v>30</v>
      </c>
      <c r="D29">
        <f t="shared" si="1"/>
        <v>1237.9866666666667</v>
      </c>
      <c r="E29" t="s">
        <v>120</v>
      </c>
      <c r="F29" t="s">
        <v>3</v>
      </c>
      <c r="G29" t="s">
        <v>11</v>
      </c>
      <c r="H29" s="9" t="s">
        <v>84</v>
      </c>
      <c r="I29" t="s">
        <v>16</v>
      </c>
      <c r="J29">
        <v>30</v>
      </c>
      <c r="K29" t="s">
        <v>159</v>
      </c>
      <c r="L29" t="s">
        <v>22</v>
      </c>
      <c r="M29" t="s">
        <v>173</v>
      </c>
      <c r="N29" t="s">
        <v>161</v>
      </c>
      <c r="O29">
        <v>1293.46</v>
      </c>
      <c r="P29" t="s">
        <v>39</v>
      </c>
      <c r="Q29" t="str">
        <f>VLOOKUP(P29,Справочник!A:B,2,0)</f>
        <v>New York Yankees</v>
      </c>
      <c r="R29" t="str">
        <f>VLOOKUP(P29,Справочник!A:C,3,0)</f>
        <v>MLB</v>
      </c>
      <c r="S29">
        <f t="shared" si="2"/>
        <v>38803.800000000003</v>
      </c>
      <c r="T29">
        <f t="shared" si="3"/>
        <v>37139.599999999999</v>
      </c>
    </row>
    <row r="30" spans="1:20" x14ac:dyDescent="0.25">
      <c r="A30" t="str">
        <f t="shared" si="0"/>
        <v>10531953NVYWHI</v>
      </c>
      <c r="B30">
        <v>10531953</v>
      </c>
      <c r="C30" t="s">
        <v>95</v>
      </c>
      <c r="D30">
        <f t="shared" si="1"/>
        <v>1823.779</v>
      </c>
      <c r="E30" t="s">
        <v>121</v>
      </c>
      <c r="F30" t="s">
        <v>4</v>
      </c>
      <c r="G30" t="s">
        <v>12</v>
      </c>
      <c r="H30" s="9">
        <v>58</v>
      </c>
      <c r="I30" t="s">
        <v>16</v>
      </c>
      <c r="J30">
        <v>5</v>
      </c>
      <c r="K30" t="s">
        <v>159</v>
      </c>
      <c r="L30" t="s">
        <v>22</v>
      </c>
      <c r="N30" t="s">
        <v>161</v>
      </c>
      <c r="O30">
        <v>1769.05</v>
      </c>
      <c r="P30" t="s">
        <v>39</v>
      </c>
      <c r="Q30" t="str">
        <f>VLOOKUP(P30,Справочник!A:B,2,0)</f>
        <v>New York Yankees</v>
      </c>
      <c r="R30" t="str">
        <f>VLOOKUP(P30,Справочник!A:C,3,0)</f>
        <v>MLB</v>
      </c>
      <c r="S30">
        <f t="shared" si="2"/>
        <v>8845.25</v>
      </c>
      <c r="T30">
        <f t="shared" si="3"/>
        <v>9118.8950000000004</v>
      </c>
    </row>
    <row r="31" spans="1:20" x14ac:dyDescent="0.25">
      <c r="A31" t="str">
        <f t="shared" si="0"/>
        <v>10531953NVYWHI</v>
      </c>
      <c r="B31">
        <v>10531953</v>
      </c>
      <c r="C31" t="s">
        <v>95</v>
      </c>
      <c r="D31">
        <f t="shared" si="1"/>
        <v>1823.779</v>
      </c>
      <c r="E31" t="s">
        <v>121</v>
      </c>
      <c r="F31" t="s">
        <v>4</v>
      </c>
      <c r="G31" t="s">
        <v>12</v>
      </c>
      <c r="H31" s="9">
        <v>58</v>
      </c>
      <c r="I31" t="s">
        <v>16</v>
      </c>
      <c r="J31">
        <v>5</v>
      </c>
      <c r="K31" t="s">
        <v>159</v>
      </c>
      <c r="L31" t="s">
        <v>22</v>
      </c>
      <c r="N31" t="s">
        <v>161</v>
      </c>
      <c r="O31">
        <v>1890.67</v>
      </c>
      <c r="P31" t="s">
        <v>39</v>
      </c>
      <c r="Q31" t="str">
        <f>VLOOKUP(P31,Справочник!A:B,2,0)</f>
        <v>New York Yankees</v>
      </c>
      <c r="R31" t="str">
        <f>VLOOKUP(P31,Справочник!A:C,3,0)</f>
        <v>MLB</v>
      </c>
      <c r="S31">
        <f t="shared" si="2"/>
        <v>9453.35</v>
      </c>
      <c r="T31">
        <f t="shared" si="3"/>
        <v>9118.8950000000004</v>
      </c>
    </row>
    <row r="32" spans="1:20" x14ac:dyDescent="0.25">
      <c r="A32" t="str">
        <f t="shared" si="0"/>
        <v>10531953NVYWHI</v>
      </c>
      <c r="B32">
        <v>10531953</v>
      </c>
      <c r="C32" t="s">
        <v>95</v>
      </c>
      <c r="D32">
        <f t="shared" si="1"/>
        <v>1823.779</v>
      </c>
      <c r="E32" t="s">
        <v>122</v>
      </c>
      <c r="F32" t="s">
        <v>5</v>
      </c>
      <c r="G32" t="s">
        <v>13</v>
      </c>
      <c r="H32" s="9">
        <v>56</v>
      </c>
      <c r="I32" t="s">
        <v>16</v>
      </c>
      <c r="J32">
        <v>4</v>
      </c>
      <c r="K32" t="s">
        <v>159</v>
      </c>
      <c r="L32" t="s">
        <v>22</v>
      </c>
      <c r="N32" t="s">
        <v>161</v>
      </c>
      <c r="O32">
        <v>1890.67</v>
      </c>
      <c r="P32" t="s">
        <v>39</v>
      </c>
      <c r="Q32" t="str">
        <f>VLOOKUP(P32,Справочник!A:B,2,0)</f>
        <v>New York Yankees</v>
      </c>
      <c r="R32" t="str">
        <f>VLOOKUP(P32,Справочник!A:C,3,0)</f>
        <v>MLB</v>
      </c>
      <c r="S32">
        <f t="shared" si="2"/>
        <v>7562.68</v>
      </c>
      <c r="T32">
        <f t="shared" si="3"/>
        <v>7295.116</v>
      </c>
    </row>
    <row r="33" spans="1:20" x14ac:dyDescent="0.25">
      <c r="A33" t="str">
        <f t="shared" si="0"/>
        <v>10531953NVYWHI</v>
      </c>
      <c r="B33">
        <v>10531953</v>
      </c>
      <c r="C33" t="s">
        <v>95</v>
      </c>
      <c r="D33">
        <f t="shared" si="1"/>
        <v>1823.779</v>
      </c>
      <c r="E33" t="s">
        <v>122</v>
      </c>
      <c r="F33" t="s">
        <v>5</v>
      </c>
      <c r="G33" t="s">
        <v>13</v>
      </c>
      <c r="H33" s="9">
        <v>56</v>
      </c>
      <c r="I33" t="s">
        <v>16</v>
      </c>
      <c r="J33">
        <v>6</v>
      </c>
      <c r="K33" t="s">
        <v>159</v>
      </c>
      <c r="L33" t="s">
        <v>22</v>
      </c>
      <c r="N33" t="s">
        <v>161</v>
      </c>
      <c r="O33">
        <v>1769.05</v>
      </c>
      <c r="P33" t="s">
        <v>39</v>
      </c>
      <c r="Q33" t="str">
        <f>VLOOKUP(P33,Справочник!A:B,2,0)</f>
        <v>New York Yankees</v>
      </c>
      <c r="R33" t="str">
        <f>VLOOKUP(P33,Справочник!A:C,3,0)</f>
        <v>MLB</v>
      </c>
      <c r="S33">
        <f t="shared" si="2"/>
        <v>10614.3</v>
      </c>
      <c r="T33">
        <f t="shared" si="3"/>
        <v>10942.673999999999</v>
      </c>
    </row>
    <row r="34" spans="1:20" x14ac:dyDescent="0.25">
      <c r="A34" t="str">
        <f t="shared" ref="A34:A65" si="4">B34&amp;C34</f>
        <v>10531954TEAM</v>
      </c>
      <c r="B34">
        <v>10531954</v>
      </c>
      <c r="C34" t="s">
        <v>96</v>
      </c>
      <c r="D34">
        <f t="shared" si="1"/>
        <v>1780.1063636363635</v>
      </c>
      <c r="E34" t="s">
        <v>123</v>
      </c>
      <c r="F34" t="s">
        <v>4</v>
      </c>
      <c r="G34" t="s">
        <v>12</v>
      </c>
      <c r="H34" s="9">
        <v>58</v>
      </c>
      <c r="I34" t="s">
        <v>16</v>
      </c>
      <c r="J34">
        <v>1</v>
      </c>
      <c r="K34" t="s">
        <v>159</v>
      </c>
      <c r="L34" t="s">
        <v>22</v>
      </c>
      <c r="N34" t="s">
        <v>161</v>
      </c>
      <c r="O34">
        <v>1890.67</v>
      </c>
      <c r="P34" t="s">
        <v>34</v>
      </c>
      <c r="Q34" t="str">
        <f>VLOOKUP(P34,Справочник!A:B,2,0)</f>
        <v>Los Angeles Dodgers</v>
      </c>
      <c r="R34" t="str">
        <f>VLOOKUP(P34,Справочник!A:C,3,0)</f>
        <v>MLB</v>
      </c>
      <c r="S34">
        <f t="shared" si="2"/>
        <v>1890.67</v>
      </c>
      <c r="T34">
        <f t="shared" si="3"/>
        <v>1780.1063636363635</v>
      </c>
    </row>
    <row r="35" spans="1:20" x14ac:dyDescent="0.25">
      <c r="A35" t="str">
        <f t="shared" si="4"/>
        <v>10531954TEAM</v>
      </c>
      <c r="B35">
        <v>10531954</v>
      </c>
      <c r="C35" t="s">
        <v>96</v>
      </c>
      <c r="D35">
        <f t="shared" si="1"/>
        <v>1780.1063636363635</v>
      </c>
      <c r="E35" t="s">
        <v>123</v>
      </c>
      <c r="F35" t="s">
        <v>4</v>
      </c>
      <c r="G35" t="s">
        <v>12</v>
      </c>
      <c r="H35" s="9">
        <v>58</v>
      </c>
      <c r="I35" t="s">
        <v>16</v>
      </c>
      <c r="J35">
        <v>5</v>
      </c>
      <c r="K35" t="s">
        <v>159</v>
      </c>
      <c r="L35" t="s">
        <v>22</v>
      </c>
      <c r="N35" t="s">
        <v>161</v>
      </c>
      <c r="O35">
        <v>1769.05</v>
      </c>
      <c r="P35" t="s">
        <v>34</v>
      </c>
      <c r="Q35" t="str">
        <f>VLOOKUP(P35,Справочник!A:B,2,0)</f>
        <v>Los Angeles Dodgers</v>
      </c>
      <c r="R35" t="str">
        <f>VLOOKUP(P35,Справочник!A:C,3,0)</f>
        <v>MLB</v>
      </c>
      <c r="S35">
        <f t="shared" si="2"/>
        <v>8845.25</v>
      </c>
      <c r="T35">
        <f t="shared" si="3"/>
        <v>8900.5318181818184</v>
      </c>
    </row>
    <row r="36" spans="1:20" x14ac:dyDescent="0.25">
      <c r="A36" t="str">
        <f t="shared" si="4"/>
        <v>10531954TEAM</v>
      </c>
      <c r="B36">
        <v>10531954</v>
      </c>
      <c r="C36" t="s">
        <v>96</v>
      </c>
      <c r="D36">
        <f t="shared" si="1"/>
        <v>1780.1063636363635</v>
      </c>
      <c r="E36" t="s">
        <v>124</v>
      </c>
      <c r="F36" t="s">
        <v>5</v>
      </c>
      <c r="G36" t="s">
        <v>13</v>
      </c>
      <c r="H36" s="9">
        <v>56</v>
      </c>
      <c r="I36" t="s">
        <v>16</v>
      </c>
      <c r="J36">
        <v>5</v>
      </c>
      <c r="K36" t="s">
        <v>159</v>
      </c>
      <c r="L36" t="s">
        <v>22</v>
      </c>
      <c r="N36" t="s">
        <v>161</v>
      </c>
      <c r="O36">
        <v>1769.05</v>
      </c>
      <c r="P36" t="s">
        <v>34</v>
      </c>
      <c r="Q36" t="str">
        <f>VLOOKUP(P36,Справочник!A:B,2,0)</f>
        <v>Los Angeles Dodgers</v>
      </c>
      <c r="R36" t="str">
        <f>VLOOKUP(P36,Справочник!A:C,3,0)</f>
        <v>MLB</v>
      </c>
      <c r="S36">
        <f t="shared" si="2"/>
        <v>8845.25</v>
      </c>
      <c r="T36">
        <f t="shared" si="3"/>
        <v>8900.5318181818184</v>
      </c>
    </row>
    <row r="37" spans="1:20" x14ac:dyDescent="0.25">
      <c r="A37" t="str">
        <f t="shared" si="4"/>
        <v>10531956TEAM</v>
      </c>
      <c r="B37">
        <v>10531956</v>
      </c>
      <c r="C37" t="s">
        <v>96</v>
      </c>
      <c r="D37">
        <f t="shared" si="1"/>
        <v>1819.1288235294119</v>
      </c>
      <c r="E37" t="s">
        <v>125</v>
      </c>
      <c r="F37" t="s">
        <v>4</v>
      </c>
      <c r="G37" t="s">
        <v>12</v>
      </c>
      <c r="H37" s="9">
        <v>58</v>
      </c>
      <c r="I37" t="s">
        <v>16</v>
      </c>
      <c r="J37">
        <v>4</v>
      </c>
      <c r="K37" t="s">
        <v>20</v>
      </c>
      <c r="L37" t="s">
        <v>22</v>
      </c>
      <c r="M37" t="s">
        <v>174</v>
      </c>
      <c r="N37" t="s">
        <v>161</v>
      </c>
      <c r="O37">
        <v>1890.67</v>
      </c>
      <c r="P37" t="s">
        <v>46</v>
      </c>
      <c r="Q37" t="str">
        <f>VLOOKUP(P37,Справочник!A:B,2,0)</f>
        <v>Boston Red Sox</v>
      </c>
      <c r="R37" t="str">
        <f>VLOOKUP(P37,Справочник!A:C,3,0)</f>
        <v>MLB</v>
      </c>
      <c r="S37">
        <f t="shared" si="2"/>
        <v>7562.68</v>
      </c>
      <c r="T37">
        <f t="shared" si="3"/>
        <v>7276.5152941176475</v>
      </c>
    </row>
    <row r="38" spans="1:20" x14ac:dyDescent="0.25">
      <c r="A38" t="str">
        <f t="shared" si="4"/>
        <v>10531956TEAM</v>
      </c>
      <c r="B38">
        <v>10531956</v>
      </c>
      <c r="C38" t="s">
        <v>96</v>
      </c>
      <c r="D38">
        <f t="shared" si="1"/>
        <v>1819.1288235294119</v>
      </c>
      <c r="E38" t="s">
        <v>125</v>
      </c>
      <c r="F38" t="s">
        <v>4</v>
      </c>
      <c r="G38" t="s">
        <v>12</v>
      </c>
      <c r="H38" s="9">
        <v>58</v>
      </c>
      <c r="I38" t="s">
        <v>16</v>
      </c>
      <c r="J38">
        <v>6</v>
      </c>
      <c r="K38" t="s">
        <v>159</v>
      </c>
      <c r="L38" t="s">
        <v>22</v>
      </c>
      <c r="M38" t="s">
        <v>174</v>
      </c>
      <c r="N38" t="s">
        <v>161</v>
      </c>
      <c r="O38">
        <v>1769.05</v>
      </c>
      <c r="P38" t="s">
        <v>46</v>
      </c>
      <c r="Q38" t="str">
        <f>VLOOKUP(P38,Справочник!A:B,2,0)</f>
        <v>Boston Red Sox</v>
      </c>
      <c r="R38" t="str">
        <f>VLOOKUP(P38,Справочник!A:C,3,0)</f>
        <v>MLB</v>
      </c>
      <c r="S38">
        <f t="shared" si="2"/>
        <v>10614.3</v>
      </c>
      <c r="T38">
        <f t="shared" si="3"/>
        <v>10914.77294117647</v>
      </c>
    </row>
    <row r="39" spans="1:20" x14ac:dyDescent="0.25">
      <c r="A39" t="str">
        <f t="shared" si="4"/>
        <v>10531956TEAM</v>
      </c>
      <c r="B39">
        <v>10531956</v>
      </c>
      <c r="C39" t="s">
        <v>96</v>
      </c>
      <c r="D39">
        <f t="shared" si="1"/>
        <v>1819.1288235294119</v>
      </c>
      <c r="E39" t="s">
        <v>126</v>
      </c>
      <c r="F39" t="s">
        <v>5</v>
      </c>
      <c r="G39" t="s">
        <v>13</v>
      </c>
      <c r="H39" s="9">
        <v>56</v>
      </c>
      <c r="I39" t="s">
        <v>16</v>
      </c>
      <c r="J39">
        <v>4</v>
      </c>
      <c r="K39" t="s">
        <v>159</v>
      </c>
      <c r="L39" t="s">
        <v>22</v>
      </c>
      <c r="M39" t="s">
        <v>174</v>
      </c>
      <c r="N39" t="s">
        <v>161</v>
      </c>
      <c r="O39">
        <v>1769.05</v>
      </c>
      <c r="P39" t="s">
        <v>46</v>
      </c>
      <c r="Q39" t="str">
        <f>VLOOKUP(P39,Справочник!A:B,2,0)</f>
        <v>Boston Red Sox</v>
      </c>
      <c r="R39" t="str">
        <f>VLOOKUP(P39,Справочник!A:C,3,0)</f>
        <v>MLB</v>
      </c>
      <c r="S39">
        <f t="shared" si="2"/>
        <v>7076.2</v>
      </c>
      <c r="T39">
        <f t="shared" si="3"/>
        <v>7276.5152941176475</v>
      </c>
    </row>
    <row r="40" spans="1:20" x14ac:dyDescent="0.25">
      <c r="A40" t="str">
        <f t="shared" si="4"/>
        <v>10531956TEAM</v>
      </c>
      <c r="B40">
        <v>10531956</v>
      </c>
      <c r="C40" t="s">
        <v>96</v>
      </c>
      <c r="D40">
        <f t="shared" si="1"/>
        <v>1819.1288235294119</v>
      </c>
      <c r="E40" t="s">
        <v>126</v>
      </c>
      <c r="F40" t="s">
        <v>5</v>
      </c>
      <c r="G40" t="s">
        <v>13</v>
      </c>
      <c r="H40" s="9">
        <v>56</v>
      </c>
      <c r="I40" t="s">
        <v>16</v>
      </c>
      <c r="J40">
        <v>3</v>
      </c>
      <c r="K40" t="s">
        <v>20</v>
      </c>
      <c r="L40" t="s">
        <v>22</v>
      </c>
      <c r="M40" t="s">
        <v>174</v>
      </c>
      <c r="N40" t="s">
        <v>161</v>
      </c>
      <c r="O40">
        <v>1890.67</v>
      </c>
      <c r="P40" t="s">
        <v>46</v>
      </c>
      <c r="Q40" t="str">
        <f>VLOOKUP(P40,Справочник!A:B,2,0)</f>
        <v>Boston Red Sox</v>
      </c>
      <c r="R40" t="str">
        <f>VLOOKUP(P40,Справочник!A:C,3,0)</f>
        <v>MLB</v>
      </c>
      <c r="S40">
        <f t="shared" si="2"/>
        <v>5672.01</v>
      </c>
      <c r="T40">
        <f t="shared" si="3"/>
        <v>5457.3864705882352</v>
      </c>
    </row>
    <row r="41" spans="1:20" x14ac:dyDescent="0.25">
      <c r="A41" t="str">
        <f t="shared" si="4"/>
        <v>10879529BLK</v>
      </c>
      <c r="B41">
        <v>10879529</v>
      </c>
      <c r="C41" t="s">
        <v>33</v>
      </c>
      <c r="D41">
        <f t="shared" si="1"/>
        <v>1829.86</v>
      </c>
      <c r="E41" t="s">
        <v>127</v>
      </c>
      <c r="F41" t="s">
        <v>4</v>
      </c>
      <c r="G41" t="s">
        <v>12</v>
      </c>
      <c r="H41" s="9">
        <v>58</v>
      </c>
      <c r="I41" t="s">
        <v>16</v>
      </c>
      <c r="J41">
        <v>3</v>
      </c>
      <c r="K41" t="s">
        <v>159</v>
      </c>
      <c r="L41" t="s">
        <v>22</v>
      </c>
      <c r="N41" t="s">
        <v>161</v>
      </c>
      <c r="O41">
        <v>1769.05</v>
      </c>
      <c r="P41" t="s">
        <v>50</v>
      </c>
      <c r="Q41" t="str">
        <f>VLOOKUP(P41,Справочник!A:B,2,0)</f>
        <v>Las Vegas Raiders</v>
      </c>
      <c r="R41" t="str">
        <f>VLOOKUP(P41,Справочник!A:C,3,0)</f>
        <v>NFL</v>
      </c>
      <c r="S41">
        <f t="shared" si="2"/>
        <v>5307.15</v>
      </c>
      <c r="T41">
        <f t="shared" si="3"/>
        <v>5489.58</v>
      </c>
    </row>
    <row r="42" spans="1:20" x14ac:dyDescent="0.25">
      <c r="A42" t="str">
        <f t="shared" si="4"/>
        <v>10879529BLK</v>
      </c>
      <c r="B42">
        <v>10879529</v>
      </c>
      <c r="C42" t="s">
        <v>33</v>
      </c>
      <c r="D42">
        <f t="shared" si="1"/>
        <v>1829.86</v>
      </c>
      <c r="E42" t="s">
        <v>127</v>
      </c>
      <c r="F42" t="s">
        <v>4</v>
      </c>
      <c r="G42" t="s">
        <v>12</v>
      </c>
      <c r="H42" s="9">
        <v>58</v>
      </c>
      <c r="I42" t="s">
        <v>16</v>
      </c>
      <c r="J42">
        <v>3</v>
      </c>
      <c r="K42" t="s">
        <v>159</v>
      </c>
      <c r="L42" t="s">
        <v>22</v>
      </c>
      <c r="N42" t="s">
        <v>161</v>
      </c>
      <c r="O42">
        <v>1890.67</v>
      </c>
      <c r="P42" t="s">
        <v>50</v>
      </c>
      <c r="Q42" t="str">
        <f>VLOOKUP(P42,Справочник!A:B,2,0)</f>
        <v>Las Vegas Raiders</v>
      </c>
      <c r="R42" t="str">
        <f>VLOOKUP(P42,Справочник!A:C,3,0)</f>
        <v>NFL</v>
      </c>
      <c r="S42">
        <f t="shared" si="2"/>
        <v>5672.01</v>
      </c>
      <c r="T42">
        <f t="shared" si="3"/>
        <v>5489.58</v>
      </c>
    </row>
    <row r="43" spans="1:20" x14ac:dyDescent="0.25">
      <c r="A43" t="str">
        <f t="shared" si="4"/>
        <v>10879529BLK</v>
      </c>
      <c r="B43">
        <v>10879529</v>
      </c>
      <c r="C43" t="s">
        <v>33</v>
      </c>
      <c r="D43">
        <f t="shared" si="1"/>
        <v>1829.86</v>
      </c>
      <c r="E43" t="s">
        <v>128</v>
      </c>
      <c r="F43" t="s">
        <v>5</v>
      </c>
      <c r="G43" t="s">
        <v>13</v>
      </c>
      <c r="H43" s="9">
        <v>56</v>
      </c>
      <c r="I43" t="s">
        <v>16</v>
      </c>
      <c r="J43">
        <v>2</v>
      </c>
      <c r="K43" t="s">
        <v>159</v>
      </c>
      <c r="L43" t="s">
        <v>22</v>
      </c>
      <c r="N43" t="s">
        <v>161</v>
      </c>
      <c r="O43">
        <v>1769.05</v>
      </c>
      <c r="P43" t="s">
        <v>50</v>
      </c>
      <c r="Q43" t="str">
        <f>VLOOKUP(P43,Справочник!A:B,2,0)</f>
        <v>Las Vegas Raiders</v>
      </c>
      <c r="R43" t="str">
        <f>VLOOKUP(P43,Справочник!A:C,3,0)</f>
        <v>NFL</v>
      </c>
      <c r="S43">
        <f t="shared" si="2"/>
        <v>3538.1</v>
      </c>
      <c r="T43">
        <f t="shared" si="3"/>
        <v>3659.72</v>
      </c>
    </row>
    <row r="44" spans="1:20" x14ac:dyDescent="0.25">
      <c r="A44" t="str">
        <f t="shared" si="4"/>
        <v>10879529BLK</v>
      </c>
      <c r="B44">
        <v>10879529</v>
      </c>
      <c r="C44" t="s">
        <v>33</v>
      </c>
      <c r="D44">
        <f t="shared" si="1"/>
        <v>1829.86</v>
      </c>
      <c r="E44" t="s">
        <v>128</v>
      </c>
      <c r="F44" t="s">
        <v>5</v>
      </c>
      <c r="G44" t="s">
        <v>13</v>
      </c>
      <c r="H44" s="9">
        <v>56</v>
      </c>
      <c r="I44" t="s">
        <v>16</v>
      </c>
      <c r="J44">
        <v>2</v>
      </c>
      <c r="K44" t="s">
        <v>159</v>
      </c>
      <c r="L44" t="s">
        <v>22</v>
      </c>
      <c r="N44" t="s">
        <v>161</v>
      </c>
      <c r="O44">
        <v>1890.67</v>
      </c>
      <c r="P44" t="s">
        <v>50</v>
      </c>
      <c r="Q44" t="str">
        <f>VLOOKUP(P44,Справочник!A:B,2,0)</f>
        <v>Las Vegas Raiders</v>
      </c>
      <c r="R44" t="str">
        <f>VLOOKUP(P44,Справочник!A:C,3,0)</f>
        <v>NFL</v>
      </c>
      <c r="S44">
        <f t="shared" si="2"/>
        <v>3781.34</v>
      </c>
      <c r="T44">
        <f t="shared" si="3"/>
        <v>3659.72</v>
      </c>
    </row>
    <row r="45" spans="1:20" x14ac:dyDescent="0.25">
      <c r="A45" t="str">
        <f t="shared" si="4"/>
        <v>11157578WHI</v>
      </c>
      <c r="B45">
        <v>11157578</v>
      </c>
      <c r="C45" t="s">
        <v>29</v>
      </c>
      <c r="D45">
        <f t="shared" si="1"/>
        <v>1251.855</v>
      </c>
      <c r="E45" t="s">
        <v>129</v>
      </c>
      <c r="F45" t="s">
        <v>3</v>
      </c>
      <c r="G45" t="s">
        <v>11</v>
      </c>
      <c r="H45" s="9" t="s">
        <v>84</v>
      </c>
      <c r="I45" t="s">
        <v>16</v>
      </c>
      <c r="J45">
        <v>5</v>
      </c>
      <c r="K45" t="s">
        <v>159</v>
      </c>
      <c r="L45" t="s">
        <v>22</v>
      </c>
      <c r="M45" t="s">
        <v>175</v>
      </c>
      <c r="N45" t="s">
        <v>162</v>
      </c>
      <c r="O45">
        <v>1293.46</v>
      </c>
      <c r="P45" t="s">
        <v>39</v>
      </c>
      <c r="Q45" t="str">
        <f>VLOOKUP(P45,Справочник!A:B,2,0)</f>
        <v>New York Yankees</v>
      </c>
      <c r="R45" t="str">
        <f>VLOOKUP(P45,Справочник!A:C,3,0)</f>
        <v>MLB</v>
      </c>
      <c r="S45">
        <f t="shared" si="2"/>
        <v>6467.3</v>
      </c>
      <c r="T45">
        <f t="shared" si="3"/>
        <v>6259.2749999999996</v>
      </c>
    </row>
    <row r="46" spans="1:20" x14ac:dyDescent="0.25">
      <c r="A46" t="str">
        <f t="shared" si="4"/>
        <v>11157578WHI</v>
      </c>
      <c r="B46">
        <v>11157578</v>
      </c>
      <c r="C46" t="s">
        <v>29</v>
      </c>
      <c r="D46">
        <f t="shared" si="1"/>
        <v>1251.855</v>
      </c>
      <c r="E46" t="s">
        <v>129</v>
      </c>
      <c r="F46" t="s">
        <v>3</v>
      </c>
      <c r="G46" t="s">
        <v>11</v>
      </c>
      <c r="H46" s="9" t="s">
        <v>84</v>
      </c>
      <c r="I46" t="s">
        <v>16</v>
      </c>
      <c r="J46">
        <v>5</v>
      </c>
      <c r="K46" t="s">
        <v>159</v>
      </c>
      <c r="L46" t="s">
        <v>22</v>
      </c>
      <c r="M46" t="s">
        <v>175</v>
      </c>
      <c r="N46" t="s">
        <v>162</v>
      </c>
      <c r="O46">
        <v>1210.25</v>
      </c>
      <c r="P46" t="s">
        <v>39</v>
      </c>
      <c r="Q46" t="str">
        <f>VLOOKUP(P46,Справочник!A:B,2,0)</f>
        <v>New York Yankees</v>
      </c>
      <c r="R46" t="str">
        <f>VLOOKUP(P46,Справочник!A:C,3,0)</f>
        <v>MLB</v>
      </c>
      <c r="S46">
        <f t="shared" si="2"/>
        <v>6051.25</v>
      </c>
      <c r="T46">
        <f t="shared" si="3"/>
        <v>6259.2749999999996</v>
      </c>
    </row>
    <row r="47" spans="1:20" x14ac:dyDescent="0.25">
      <c r="A47" t="str">
        <f t="shared" si="4"/>
        <v>11157579LRYWHI</v>
      </c>
      <c r="B47">
        <v>11157579</v>
      </c>
      <c r="C47" t="s">
        <v>97</v>
      </c>
      <c r="D47">
        <f t="shared" si="1"/>
        <v>1226.8920000000001</v>
      </c>
      <c r="E47" t="s">
        <v>130</v>
      </c>
      <c r="F47" t="s">
        <v>3</v>
      </c>
      <c r="G47" t="s">
        <v>11</v>
      </c>
      <c r="H47" s="9" t="s">
        <v>84</v>
      </c>
      <c r="I47" t="s">
        <v>16</v>
      </c>
      <c r="J47">
        <v>40</v>
      </c>
      <c r="K47" t="s">
        <v>159</v>
      </c>
      <c r="L47" t="s">
        <v>22</v>
      </c>
      <c r="M47" t="s">
        <v>175</v>
      </c>
      <c r="N47" t="s">
        <v>161</v>
      </c>
      <c r="O47">
        <v>1210.25</v>
      </c>
      <c r="P47" t="s">
        <v>39</v>
      </c>
      <c r="Q47" t="str">
        <f>VLOOKUP(P47,Справочник!A:B,2,0)</f>
        <v>New York Yankees</v>
      </c>
      <c r="R47" t="str">
        <f>VLOOKUP(P47,Справочник!A:C,3,0)</f>
        <v>MLB</v>
      </c>
      <c r="S47">
        <f t="shared" si="2"/>
        <v>48410</v>
      </c>
      <c r="T47">
        <f t="shared" si="3"/>
        <v>49075.68</v>
      </c>
    </row>
    <row r="48" spans="1:20" x14ac:dyDescent="0.25">
      <c r="A48" t="str">
        <f t="shared" si="4"/>
        <v>11157579LRYWHI</v>
      </c>
      <c r="B48">
        <v>11157579</v>
      </c>
      <c r="C48" t="s">
        <v>97</v>
      </c>
      <c r="D48">
        <f t="shared" si="1"/>
        <v>1226.8920000000001</v>
      </c>
      <c r="E48" t="s">
        <v>130</v>
      </c>
      <c r="F48" t="s">
        <v>3</v>
      </c>
      <c r="G48" t="s">
        <v>11</v>
      </c>
      <c r="H48" s="9" t="s">
        <v>84</v>
      </c>
      <c r="I48" t="s">
        <v>16</v>
      </c>
      <c r="J48">
        <v>10</v>
      </c>
      <c r="K48" t="s">
        <v>159</v>
      </c>
      <c r="L48" t="s">
        <v>22</v>
      </c>
      <c r="M48" t="s">
        <v>175</v>
      </c>
      <c r="N48" t="s">
        <v>161</v>
      </c>
      <c r="O48">
        <v>1293.46</v>
      </c>
      <c r="P48" t="s">
        <v>39</v>
      </c>
      <c r="Q48" t="str">
        <f>VLOOKUP(P48,Справочник!A:B,2,0)</f>
        <v>New York Yankees</v>
      </c>
      <c r="R48" t="str">
        <f>VLOOKUP(P48,Справочник!A:C,3,0)</f>
        <v>MLB</v>
      </c>
      <c r="S48">
        <f t="shared" si="2"/>
        <v>12934.6</v>
      </c>
      <c r="T48">
        <f t="shared" si="3"/>
        <v>12268.92</v>
      </c>
    </row>
    <row r="49" spans="1:20" x14ac:dyDescent="0.25">
      <c r="A49" t="str">
        <f t="shared" si="4"/>
        <v>11180834BLKBLK</v>
      </c>
      <c r="B49">
        <v>11180834</v>
      </c>
      <c r="C49" t="s">
        <v>28</v>
      </c>
      <c r="D49">
        <f t="shared" si="1"/>
        <v>1826.2829411764706</v>
      </c>
      <c r="E49" t="s">
        <v>131</v>
      </c>
      <c r="F49" t="s">
        <v>4</v>
      </c>
      <c r="G49" t="s">
        <v>12</v>
      </c>
      <c r="H49" s="9">
        <v>58</v>
      </c>
      <c r="I49" t="s">
        <v>16</v>
      </c>
      <c r="J49">
        <v>10</v>
      </c>
      <c r="K49" t="s">
        <v>159</v>
      </c>
      <c r="L49" t="s">
        <v>22</v>
      </c>
      <c r="M49" t="s">
        <v>176</v>
      </c>
      <c r="N49" t="s">
        <v>161</v>
      </c>
      <c r="O49">
        <v>1769.05</v>
      </c>
      <c r="P49" t="s">
        <v>39</v>
      </c>
      <c r="Q49" t="str">
        <f>VLOOKUP(P49,Справочник!A:B,2,0)</f>
        <v>New York Yankees</v>
      </c>
      <c r="R49" t="str">
        <f>VLOOKUP(P49,Справочник!A:C,3,0)</f>
        <v>MLB</v>
      </c>
      <c r="S49">
        <f t="shared" si="2"/>
        <v>17690.5</v>
      </c>
      <c r="T49">
        <f t="shared" si="3"/>
        <v>18262.829411764706</v>
      </c>
    </row>
    <row r="50" spans="1:20" x14ac:dyDescent="0.25">
      <c r="A50" t="str">
        <f t="shared" si="4"/>
        <v>11180834BLKBLK</v>
      </c>
      <c r="B50">
        <v>11180834</v>
      </c>
      <c r="C50" t="s">
        <v>28</v>
      </c>
      <c r="D50">
        <f t="shared" si="1"/>
        <v>1826.2829411764706</v>
      </c>
      <c r="E50" t="s">
        <v>131</v>
      </c>
      <c r="F50" t="s">
        <v>4</v>
      </c>
      <c r="G50" t="s">
        <v>12</v>
      </c>
      <c r="H50" s="9">
        <v>58</v>
      </c>
      <c r="I50" t="s">
        <v>16</v>
      </c>
      <c r="J50">
        <v>10</v>
      </c>
      <c r="K50" t="s">
        <v>159</v>
      </c>
      <c r="L50" t="s">
        <v>22</v>
      </c>
      <c r="M50" t="s">
        <v>176</v>
      </c>
      <c r="N50" t="s">
        <v>161</v>
      </c>
      <c r="O50">
        <v>1890.67</v>
      </c>
      <c r="P50" t="s">
        <v>39</v>
      </c>
      <c r="Q50" t="str">
        <f>VLOOKUP(P50,Справочник!A:B,2,0)</f>
        <v>New York Yankees</v>
      </c>
      <c r="R50" t="str">
        <f>VLOOKUP(P50,Справочник!A:C,3,0)</f>
        <v>MLB</v>
      </c>
      <c r="S50">
        <f t="shared" si="2"/>
        <v>18906.7</v>
      </c>
      <c r="T50">
        <f t="shared" si="3"/>
        <v>18262.829411764706</v>
      </c>
    </row>
    <row r="51" spans="1:20" x14ac:dyDescent="0.25">
      <c r="A51" t="str">
        <f t="shared" si="4"/>
        <v>11180834BLKBLK</v>
      </c>
      <c r="B51">
        <v>11180834</v>
      </c>
      <c r="C51" t="s">
        <v>28</v>
      </c>
      <c r="D51">
        <f t="shared" si="1"/>
        <v>1826.2829411764706</v>
      </c>
      <c r="E51" t="s">
        <v>132</v>
      </c>
      <c r="F51" t="s">
        <v>5</v>
      </c>
      <c r="G51" t="s">
        <v>13</v>
      </c>
      <c r="H51" s="9">
        <v>56</v>
      </c>
      <c r="I51" t="s">
        <v>16</v>
      </c>
      <c r="J51">
        <v>6</v>
      </c>
      <c r="K51" t="s">
        <v>159</v>
      </c>
      <c r="L51" t="s">
        <v>22</v>
      </c>
      <c r="M51" t="s">
        <v>176</v>
      </c>
      <c r="N51" t="s">
        <v>161</v>
      </c>
      <c r="O51">
        <v>1890.67</v>
      </c>
      <c r="P51" t="s">
        <v>39</v>
      </c>
      <c r="Q51" t="str">
        <f>VLOOKUP(P51,Справочник!A:B,2,0)</f>
        <v>New York Yankees</v>
      </c>
      <c r="R51" t="str">
        <f>VLOOKUP(P51,Справочник!A:C,3,0)</f>
        <v>MLB</v>
      </c>
      <c r="S51">
        <f t="shared" si="2"/>
        <v>11344.02</v>
      </c>
      <c r="T51">
        <f t="shared" si="3"/>
        <v>10957.697647058823</v>
      </c>
    </row>
    <row r="52" spans="1:20" x14ac:dyDescent="0.25">
      <c r="A52" t="str">
        <f t="shared" si="4"/>
        <v>11180834BLKBLK</v>
      </c>
      <c r="B52">
        <v>11180834</v>
      </c>
      <c r="C52" t="s">
        <v>28</v>
      </c>
      <c r="D52">
        <f t="shared" si="1"/>
        <v>1826.2829411764706</v>
      </c>
      <c r="E52" t="s">
        <v>132</v>
      </c>
      <c r="F52" t="s">
        <v>5</v>
      </c>
      <c r="G52" t="s">
        <v>13</v>
      </c>
      <c r="H52" s="9">
        <v>56</v>
      </c>
      <c r="I52" t="s">
        <v>16</v>
      </c>
      <c r="J52">
        <v>8</v>
      </c>
      <c r="K52" t="s">
        <v>159</v>
      </c>
      <c r="L52" t="s">
        <v>22</v>
      </c>
      <c r="M52" t="s">
        <v>176</v>
      </c>
      <c r="N52" t="s">
        <v>161</v>
      </c>
      <c r="O52">
        <v>1769.05</v>
      </c>
      <c r="P52" t="s">
        <v>39</v>
      </c>
      <c r="Q52" t="str">
        <f>VLOOKUP(P52,Справочник!A:B,2,0)</f>
        <v>New York Yankees</v>
      </c>
      <c r="R52" t="str">
        <f>VLOOKUP(P52,Справочник!A:C,3,0)</f>
        <v>MLB</v>
      </c>
      <c r="S52">
        <f t="shared" si="2"/>
        <v>14152.4</v>
      </c>
      <c r="T52">
        <f t="shared" si="3"/>
        <v>14610.263529411764</v>
      </c>
    </row>
    <row r="53" spans="1:20" x14ac:dyDescent="0.25">
      <c r="A53" t="str">
        <f t="shared" si="4"/>
        <v>11405497LRYWHI</v>
      </c>
      <c r="B53">
        <v>11405497</v>
      </c>
      <c r="C53" t="s">
        <v>97</v>
      </c>
      <c r="D53">
        <f t="shared" si="1"/>
        <v>1537.4413333333334</v>
      </c>
      <c r="E53" t="s">
        <v>133</v>
      </c>
      <c r="F53" t="s">
        <v>3</v>
      </c>
      <c r="G53" t="s">
        <v>11</v>
      </c>
      <c r="H53" s="9" t="s">
        <v>84</v>
      </c>
      <c r="I53" t="s">
        <v>16</v>
      </c>
      <c r="J53">
        <v>8</v>
      </c>
      <c r="K53" t="s">
        <v>159</v>
      </c>
      <c r="L53" t="s">
        <v>22</v>
      </c>
      <c r="M53" t="s">
        <v>177</v>
      </c>
      <c r="N53" t="s">
        <v>161</v>
      </c>
      <c r="O53">
        <v>1489.65</v>
      </c>
      <c r="P53" t="s">
        <v>34</v>
      </c>
      <c r="Q53" t="str">
        <f>VLOOKUP(P53,Справочник!A:B,2,0)</f>
        <v>Los Angeles Dodgers</v>
      </c>
      <c r="R53" t="str">
        <f>VLOOKUP(P53,Справочник!A:C,3,0)</f>
        <v>MLB</v>
      </c>
      <c r="S53">
        <f t="shared" si="2"/>
        <v>11917.2</v>
      </c>
      <c r="T53">
        <f t="shared" si="3"/>
        <v>12299.530666666667</v>
      </c>
    </row>
    <row r="54" spans="1:20" x14ac:dyDescent="0.25">
      <c r="A54" t="str">
        <f t="shared" si="4"/>
        <v>11405497LRYWHI</v>
      </c>
      <c r="B54">
        <v>11405497</v>
      </c>
      <c r="C54" t="s">
        <v>97</v>
      </c>
      <c r="D54">
        <f t="shared" si="1"/>
        <v>1537.4413333333334</v>
      </c>
      <c r="E54" t="s">
        <v>133</v>
      </c>
      <c r="F54" t="s">
        <v>3</v>
      </c>
      <c r="G54" t="s">
        <v>11</v>
      </c>
      <c r="H54" s="9" t="s">
        <v>84</v>
      </c>
      <c r="I54" t="s">
        <v>16</v>
      </c>
      <c r="J54">
        <v>7</v>
      </c>
      <c r="K54" t="s">
        <v>159</v>
      </c>
      <c r="L54" t="s">
        <v>22</v>
      </c>
      <c r="M54" t="s">
        <v>177</v>
      </c>
      <c r="N54" t="s">
        <v>161</v>
      </c>
      <c r="O54">
        <v>1592.06</v>
      </c>
      <c r="P54" t="s">
        <v>34</v>
      </c>
      <c r="Q54" t="str">
        <f>VLOOKUP(P54,Справочник!A:B,2,0)</f>
        <v>Los Angeles Dodgers</v>
      </c>
      <c r="R54" t="str">
        <f>VLOOKUP(P54,Справочник!A:C,3,0)</f>
        <v>MLB</v>
      </c>
      <c r="S54">
        <f t="shared" si="2"/>
        <v>11144.42</v>
      </c>
      <c r="T54">
        <f t="shared" si="3"/>
        <v>10762.089333333333</v>
      </c>
    </row>
    <row r="55" spans="1:20" x14ac:dyDescent="0.25">
      <c r="A55" t="str">
        <f t="shared" si="4"/>
        <v>11405614OTC</v>
      </c>
      <c r="B55">
        <v>11405614</v>
      </c>
      <c r="C55" t="s">
        <v>32</v>
      </c>
      <c r="D55">
        <f t="shared" si="1"/>
        <v>1424.1979999999999</v>
      </c>
      <c r="E55" t="s">
        <v>134</v>
      </c>
      <c r="F55" t="s">
        <v>3</v>
      </c>
      <c r="G55" t="s">
        <v>11</v>
      </c>
      <c r="H55" s="9" t="s">
        <v>84</v>
      </c>
      <c r="I55" t="s">
        <v>16</v>
      </c>
      <c r="J55">
        <v>8</v>
      </c>
      <c r="K55" t="s">
        <v>159</v>
      </c>
      <c r="L55" t="s">
        <v>24</v>
      </c>
      <c r="M55" t="s">
        <v>178</v>
      </c>
      <c r="N55" t="s">
        <v>161</v>
      </c>
      <c r="O55">
        <v>1442.76</v>
      </c>
      <c r="P55" t="s">
        <v>43</v>
      </c>
      <c r="Q55" t="str">
        <f>VLOOKUP(P55,Справочник!A:B,2,0)</f>
        <v>Chicago Bulls</v>
      </c>
      <c r="R55" t="str">
        <f>VLOOKUP(P55,Справочник!A:C,3,0)</f>
        <v>NBA</v>
      </c>
      <c r="S55">
        <f t="shared" si="2"/>
        <v>11542.08</v>
      </c>
      <c r="T55">
        <f t="shared" si="3"/>
        <v>11393.583999999999</v>
      </c>
    </row>
    <row r="56" spans="1:20" x14ac:dyDescent="0.25">
      <c r="A56" t="str">
        <f t="shared" si="4"/>
        <v>11405614OTC</v>
      </c>
      <c r="B56">
        <v>11405614</v>
      </c>
      <c r="C56" t="s">
        <v>32</v>
      </c>
      <c r="D56">
        <f t="shared" si="1"/>
        <v>1424.1979999999999</v>
      </c>
      <c r="E56" t="s">
        <v>134</v>
      </c>
      <c r="F56" t="s">
        <v>3</v>
      </c>
      <c r="G56" t="s">
        <v>11</v>
      </c>
      <c r="H56" s="9" t="s">
        <v>84</v>
      </c>
      <c r="I56" t="s">
        <v>16</v>
      </c>
      <c r="J56">
        <v>2</v>
      </c>
      <c r="K56" t="s">
        <v>159</v>
      </c>
      <c r="L56" t="s">
        <v>24</v>
      </c>
      <c r="M56" t="s">
        <v>178</v>
      </c>
      <c r="N56" t="s">
        <v>161</v>
      </c>
      <c r="O56">
        <v>1349.95</v>
      </c>
      <c r="P56" t="s">
        <v>43</v>
      </c>
      <c r="Q56" t="str">
        <f>VLOOKUP(P56,Справочник!A:B,2,0)</f>
        <v>Chicago Bulls</v>
      </c>
      <c r="R56" t="str">
        <f>VLOOKUP(P56,Справочник!A:C,3,0)</f>
        <v>NBA</v>
      </c>
      <c r="S56">
        <f t="shared" si="2"/>
        <v>2699.9</v>
      </c>
      <c r="T56">
        <f t="shared" si="3"/>
        <v>2848.3959999999997</v>
      </c>
    </row>
    <row r="57" spans="1:20" x14ac:dyDescent="0.25">
      <c r="A57" t="str">
        <f t="shared" si="4"/>
        <v>11576724NAVY</v>
      </c>
      <c r="B57">
        <v>11576724</v>
      </c>
      <c r="C57" t="s">
        <v>90</v>
      </c>
      <c r="D57">
        <f t="shared" si="1"/>
        <v>1380.8866666666665</v>
      </c>
      <c r="E57" t="s">
        <v>135</v>
      </c>
      <c r="F57" t="s">
        <v>3</v>
      </c>
      <c r="G57" t="s">
        <v>11</v>
      </c>
      <c r="H57" s="9" t="s">
        <v>84</v>
      </c>
      <c r="I57" t="s">
        <v>16</v>
      </c>
      <c r="J57">
        <v>4</v>
      </c>
      <c r="K57" t="s">
        <v>159</v>
      </c>
      <c r="L57" t="s">
        <v>24</v>
      </c>
      <c r="N57" t="s">
        <v>161</v>
      </c>
      <c r="O57">
        <v>1442.76</v>
      </c>
      <c r="S57">
        <f t="shared" si="2"/>
        <v>5771.04</v>
      </c>
      <c r="T57">
        <f t="shared" si="3"/>
        <v>5523.5466666666662</v>
      </c>
    </row>
    <row r="58" spans="1:20" x14ac:dyDescent="0.25">
      <c r="A58" t="str">
        <f t="shared" si="4"/>
        <v>11576724NAVY</v>
      </c>
      <c r="B58">
        <v>11576724</v>
      </c>
      <c r="C58" t="s">
        <v>90</v>
      </c>
      <c r="D58">
        <f t="shared" si="1"/>
        <v>1380.8866666666665</v>
      </c>
      <c r="E58" t="s">
        <v>135</v>
      </c>
      <c r="F58" t="s">
        <v>3</v>
      </c>
      <c r="G58" t="s">
        <v>11</v>
      </c>
      <c r="H58" s="9" t="s">
        <v>84</v>
      </c>
      <c r="I58" t="s">
        <v>16</v>
      </c>
      <c r="J58">
        <v>8</v>
      </c>
      <c r="K58" t="s">
        <v>159</v>
      </c>
      <c r="L58" t="s">
        <v>24</v>
      </c>
      <c r="N58" t="s">
        <v>161</v>
      </c>
      <c r="O58">
        <v>1349.95</v>
      </c>
      <c r="S58">
        <f t="shared" si="2"/>
        <v>10799.6</v>
      </c>
      <c r="T58">
        <f t="shared" si="3"/>
        <v>11047.093333333332</v>
      </c>
    </row>
    <row r="59" spans="1:20" x14ac:dyDescent="0.25">
      <c r="A59" t="str">
        <f t="shared" si="4"/>
        <v>11579473BLK</v>
      </c>
      <c r="B59">
        <v>11579473</v>
      </c>
      <c r="C59" t="s">
        <v>33</v>
      </c>
      <c r="D59">
        <f t="shared" si="1"/>
        <v>1594.8711111111111</v>
      </c>
      <c r="E59" t="s">
        <v>136</v>
      </c>
      <c r="F59" t="s">
        <v>3</v>
      </c>
      <c r="G59" t="s">
        <v>11</v>
      </c>
      <c r="H59" s="9" t="s">
        <v>84</v>
      </c>
      <c r="I59" t="s">
        <v>16</v>
      </c>
      <c r="J59">
        <v>4</v>
      </c>
      <c r="K59" t="s">
        <v>159</v>
      </c>
      <c r="L59" t="s">
        <v>22</v>
      </c>
      <c r="N59" t="s">
        <v>161</v>
      </c>
      <c r="O59">
        <v>1691.6</v>
      </c>
      <c r="P59" t="s">
        <v>39</v>
      </c>
      <c r="Q59" t="str">
        <f>VLOOKUP(P59,Справочник!A:B,2,0)</f>
        <v>New York Yankees</v>
      </c>
      <c r="R59" t="str">
        <f>VLOOKUP(P59,Справочник!A:C,3,0)</f>
        <v>MLB</v>
      </c>
      <c r="S59">
        <f t="shared" si="2"/>
        <v>6766.4</v>
      </c>
      <c r="T59">
        <f t="shared" si="3"/>
        <v>6379.4844444444443</v>
      </c>
    </row>
    <row r="60" spans="1:20" x14ac:dyDescent="0.25">
      <c r="A60" t="str">
        <f t="shared" si="4"/>
        <v>11579473BLK</v>
      </c>
      <c r="B60">
        <v>11579473</v>
      </c>
      <c r="C60" t="s">
        <v>33</v>
      </c>
      <c r="D60">
        <f t="shared" si="1"/>
        <v>1594.8711111111111</v>
      </c>
      <c r="E60" t="s">
        <v>136</v>
      </c>
      <c r="F60" t="s">
        <v>3</v>
      </c>
      <c r="G60" t="s">
        <v>11</v>
      </c>
      <c r="H60" s="9" t="s">
        <v>84</v>
      </c>
      <c r="I60" t="s">
        <v>16</v>
      </c>
      <c r="J60">
        <v>32</v>
      </c>
      <c r="K60" t="s">
        <v>159</v>
      </c>
      <c r="L60" t="s">
        <v>22</v>
      </c>
      <c r="N60" t="s">
        <v>161</v>
      </c>
      <c r="O60">
        <v>1582.78</v>
      </c>
      <c r="P60" t="s">
        <v>39</v>
      </c>
      <c r="Q60" t="str">
        <f>VLOOKUP(P60,Справочник!A:B,2,0)</f>
        <v>New York Yankees</v>
      </c>
      <c r="R60" t="str">
        <f>VLOOKUP(P60,Справочник!A:C,3,0)</f>
        <v>MLB</v>
      </c>
      <c r="S60">
        <f t="shared" si="2"/>
        <v>50648.959999999999</v>
      </c>
      <c r="T60">
        <f t="shared" si="3"/>
        <v>51035.875555555554</v>
      </c>
    </row>
    <row r="61" spans="1:20" x14ac:dyDescent="0.25">
      <c r="A61" t="str">
        <f t="shared" si="4"/>
        <v>11588488SCAWHI</v>
      </c>
      <c r="B61">
        <v>11588488</v>
      </c>
      <c r="C61" t="s">
        <v>98</v>
      </c>
      <c r="D61">
        <f t="shared" si="1"/>
        <v>1523.7866666666669</v>
      </c>
      <c r="E61" t="s">
        <v>137</v>
      </c>
      <c r="F61" t="s">
        <v>3</v>
      </c>
      <c r="G61" t="s">
        <v>11</v>
      </c>
      <c r="H61" s="9" t="s">
        <v>84</v>
      </c>
      <c r="I61" t="s">
        <v>16</v>
      </c>
      <c r="J61">
        <v>2</v>
      </c>
      <c r="K61" t="s">
        <v>159</v>
      </c>
      <c r="L61" t="s">
        <v>22</v>
      </c>
      <c r="N61" t="s">
        <v>161</v>
      </c>
      <c r="O61">
        <v>1592.06</v>
      </c>
      <c r="P61" t="s">
        <v>39</v>
      </c>
      <c r="Q61" t="str">
        <f>VLOOKUP(P61,Справочник!A:B,2,0)</f>
        <v>New York Yankees</v>
      </c>
      <c r="R61" t="str">
        <f>VLOOKUP(P61,Справочник!A:C,3,0)</f>
        <v>MLB</v>
      </c>
      <c r="S61">
        <f t="shared" si="2"/>
        <v>3184.12</v>
      </c>
      <c r="T61">
        <f t="shared" si="3"/>
        <v>3047.5733333333337</v>
      </c>
    </row>
    <row r="62" spans="1:20" x14ac:dyDescent="0.25">
      <c r="A62" t="str">
        <f t="shared" si="4"/>
        <v>11588488SCAWHI</v>
      </c>
      <c r="B62">
        <v>11588488</v>
      </c>
      <c r="C62" t="s">
        <v>98</v>
      </c>
      <c r="D62">
        <f t="shared" si="1"/>
        <v>1523.7866666666669</v>
      </c>
      <c r="E62" t="s">
        <v>137</v>
      </c>
      <c r="F62" t="s">
        <v>3</v>
      </c>
      <c r="G62" t="s">
        <v>11</v>
      </c>
      <c r="H62" s="9" t="s">
        <v>84</v>
      </c>
      <c r="I62" t="s">
        <v>16</v>
      </c>
      <c r="J62">
        <v>4</v>
      </c>
      <c r="K62" t="s">
        <v>159</v>
      </c>
      <c r="L62" t="s">
        <v>22</v>
      </c>
      <c r="N62" t="s">
        <v>161</v>
      </c>
      <c r="O62">
        <v>1489.65</v>
      </c>
      <c r="P62" t="s">
        <v>39</v>
      </c>
      <c r="Q62" t="str">
        <f>VLOOKUP(P62,Справочник!A:B,2,0)</f>
        <v>New York Yankees</v>
      </c>
      <c r="R62" t="str">
        <f>VLOOKUP(P62,Справочник!A:C,3,0)</f>
        <v>MLB</v>
      </c>
      <c r="S62">
        <f t="shared" si="2"/>
        <v>5958.6</v>
      </c>
      <c r="T62">
        <f t="shared" si="3"/>
        <v>6095.1466666666674</v>
      </c>
    </row>
    <row r="63" spans="1:20" x14ac:dyDescent="0.25">
      <c r="A63" t="str">
        <f t="shared" si="4"/>
        <v>11588490GRAWHI</v>
      </c>
      <c r="B63">
        <v>11588490</v>
      </c>
      <c r="C63" t="s">
        <v>31</v>
      </c>
      <c r="D63">
        <f t="shared" si="1"/>
        <v>1531.8188235294117</v>
      </c>
      <c r="E63" t="s">
        <v>138</v>
      </c>
      <c r="F63" t="s">
        <v>3</v>
      </c>
      <c r="G63" t="s">
        <v>11</v>
      </c>
      <c r="H63" s="9" t="s">
        <v>84</v>
      </c>
      <c r="I63" t="s">
        <v>16</v>
      </c>
      <c r="J63">
        <v>10</v>
      </c>
      <c r="K63" t="s">
        <v>159</v>
      </c>
      <c r="L63" t="s">
        <v>22</v>
      </c>
      <c r="N63" t="s">
        <v>161</v>
      </c>
      <c r="O63">
        <v>1489.65</v>
      </c>
      <c r="P63" t="s">
        <v>39</v>
      </c>
      <c r="Q63" t="str">
        <f>VLOOKUP(P63,Справочник!A:B,2,0)</f>
        <v>New York Yankees</v>
      </c>
      <c r="R63" t="str">
        <f>VLOOKUP(P63,Справочник!A:C,3,0)</f>
        <v>MLB</v>
      </c>
      <c r="S63">
        <f t="shared" si="2"/>
        <v>14896.5</v>
      </c>
      <c r="T63">
        <f t="shared" si="3"/>
        <v>15318.188235294117</v>
      </c>
    </row>
    <row r="64" spans="1:20" x14ac:dyDescent="0.25">
      <c r="A64" t="str">
        <f t="shared" si="4"/>
        <v>11588490GRAWHI</v>
      </c>
      <c r="B64">
        <v>11588490</v>
      </c>
      <c r="C64" t="s">
        <v>31</v>
      </c>
      <c r="D64">
        <f t="shared" si="1"/>
        <v>1531.8188235294117</v>
      </c>
      <c r="E64" t="s">
        <v>138</v>
      </c>
      <c r="F64" t="s">
        <v>3</v>
      </c>
      <c r="G64" t="s">
        <v>11</v>
      </c>
      <c r="H64" s="9" t="s">
        <v>84</v>
      </c>
      <c r="I64" t="s">
        <v>16</v>
      </c>
      <c r="J64">
        <v>7</v>
      </c>
      <c r="K64" t="s">
        <v>159</v>
      </c>
      <c r="L64" t="s">
        <v>22</v>
      </c>
      <c r="N64" t="s">
        <v>161</v>
      </c>
      <c r="O64">
        <v>1592.06</v>
      </c>
      <c r="P64" t="s">
        <v>39</v>
      </c>
      <c r="Q64" t="str">
        <f>VLOOKUP(P64,Справочник!A:B,2,0)</f>
        <v>New York Yankees</v>
      </c>
      <c r="R64" t="str">
        <f>VLOOKUP(P64,Справочник!A:C,3,0)</f>
        <v>MLB</v>
      </c>
      <c r="S64">
        <f t="shared" si="2"/>
        <v>11144.42</v>
      </c>
      <c r="T64">
        <f t="shared" si="3"/>
        <v>10722.731764705883</v>
      </c>
    </row>
    <row r="65" spans="1:20" x14ac:dyDescent="0.25">
      <c r="A65" t="str">
        <f t="shared" si="4"/>
        <v>11871279BLKOTC</v>
      </c>
      <c r="B65">
        <v>11871279</v>
      </c>
      <c r="C65" t="s">
        <v>158</v>
      </c>
      <c r="D65">
        <f t="shared" si="1"/>
        <v>1808.2822580645161</v>
      </c>
      <c r="E65" t="s">
        <v>139</v>
      </c>
      <c r="F65" t="s">
        <v>4</v>
      </c>
      <c r="G65" t="s">
        <v>12</v>
      </c>
      <c r="H65" s="9">
        <v>58</v>
      </c>
      <c r="I65" t="s">
        <v>16</v>
      </c>
      <c r="J65">
        <v>9</v>
      </c>
      <c r="K65" t="s">
        <v>159</v>
      </c>
      <c r="L65" t="s">
        <v>26</v>
      </c>
      <c r="N65" t="s">
        <v>161</v>
      </c>
      <c r="O65">
        <v>1769.05</v>
      </c>
      <c r="P65" t="s">
        <v>39</v>
      </c>
      <c r="Q65" t="str">
        <f>VLOOKUP(P65,Справочник!A:B,2,0)</f>
        <v>New York Yankees</v>
      </c>
      <c r="R65" t="str">
        <f>VLOOKUP(P65,Справочник!A:C,3,0)</f>
        <v>MLB</v>
      </c>
      <c r="S65">
        <f t="shared" si="2"/>
        <v>15921.449999999999</v>
      </c>
      <c r="T65">
        <f t="shared" si="3"/>
        <v>16274.540322580644</v>
      </c>
    </row>
    <row r="66" spans="1:20" x14ac:dyDescent="0.25">
      <c r="A66" t="str">
        <f t="shared" ref="A66:A97" si="5">B66&amp;C66</f>
        <v>11871279BLKOTC</v>
      </c>
      <c r="B66">
        <v>11871279</v>
      </c>
      <c r="C66" t="s">
        <v>158</v>
      </c>
      <c r="D66">
        <f t="shared" si="1"/>
        <v>1808.2822580645161</v>
      </c>
      <c r="E66" t="s">
        <v>139</v>
      </c>
      <c r="F66" t="s">
        <v>4</v>
      </c>
      <c r="G66" t="s">
        <v>12</v>
      </c>
      <c r="H66" s="9">
        <v>58</v>
      </c>
      <c r="I66" t="s">
        <v>16</v>
      </c>
      <c r="J66">
        <v>6</v>
      </c>
      <c r="K66" t="s">
        <v>159</v>
      </c>
      <c r="L66" t="s">
        <v>26</v>
      </c>
      <c r="N66" t="s">
        <v>161</v>
      </c>
      <c r="O66">
        <v>1890.67</v>
      </c>
      <c r="P66" t="s">
        <v>39</v>
      </c>
      <c r="Q66" t="str">
        <f>VLOOKUP(P66,Справочник!A:B,2,0)</f>
        <v>New York Yankees</v>
      </c>
      <c r="R66" t="str">
        <f>VLOOKUP(P66,Справочник!A:C,3,0)</f>
        <v>MLB</v>
      </c>
      <c r="S66">
        <f t="shared" si="2"/>
        <v>11344.02</v>
      </c>
      <c r="T66">
        <f t="shared" si="3"/>
        <v>10849.693548387097</v>
      </c>
    </row>
    <row r="67" spans="1:20" x14ac:dyDescent="0.25">
      <c r="A67" t="str">
        <f t="shared" si="5"/>
        <v>11871279BLKOTC</v>
      </c>
      <c r="B67">
        <v>11871279</v>
      </c>
      <c r="C67" t="s">
        <v>158</v>
      </c>
      <c r="D67">
        <f t="shared" ref="D67:D99" si="6">SUMIF(A:A,A67,S:S)/SUMIF(A:A,A67,J:J)</f>
        <v>1808.2822580645161</v>
      </c>
      <c r="E67" t="s">
        <v>140</v>
      </c>
      <c r="F67" t="s">
        <v>5</v>
      </c>
      <c r="G67" t="s">
        <v>13</v>
      </c>
      <c r="H67" s="9">
        <v>56</v>
      </c>
      <c r="I67" t="s">
        <v>16</v>
      </c>
      <c r="J67">
        <v>4</v>
      </c>
      <c r="K67" t="s">
        <v>159</v>
      </c>
      <c r="L67" t="s">
        <v>26</v>
      </c>
      <c r="N67" t="s">
        <v>161</v>
      </c>
      <c r="O67">
        <v>1890.67</v>
      </c>
      <c r="P67" t="s">
        <v>39</v>
      </c>
      <c r="Q67" t="str">
        <f>VLOOKUP(P67,Справочник!A:B,2,0)</f>
        <v>New York Yankees</v>
      </c>
      <c r="R67" t="str">
        <f>VLOOKUP(P67,Справочник!A:C,3,0)</f>
        <v>MLB</v>
      </c>
      <c r="S67">
        <f t="shared" ref="S67:S99" si="7">O67*J67</f>
        <v>7562.68</v>
      </c>
      <c r="T67">
        <f t="shared" ref="T67:T99" si="8">D67*J67</f>
        <v>7233.1290322580644</v>
      </c>
    </row>
    <row r="68" spans="1:20" x14ac:dyDescent="0.25">
      <c r="A68" t="str">
        <f t="shared" si="5"/>
        <v>11871279BLKOTC</v>
      </c>
      <c r="B68">
        <v>11871279</v>
      </c>
      <c r="C68" t="s">
        <v>158</v>
      </c>
      <c r="D68">
        <f t="shared" si="6"/>
        <v>1808.2822580645161</v>
      </c>
      <c r="E68" t="s">
        <v>140</v>
      </c>
      <c r="F68" t="s">
        <v>5</v>
      </c>
      <c r="G68" t="s">
        <v>13</v>
      </c>
      <c r="H68" s="9">
        <v>56</v>
      </c>
      <c r="I68" t="s">
        <v>16</v>
      </c>
      <c r="J68">
        <v>12</v>
      </c>
      <c r="K68" t="s">
        <v>159</v>
      </c>
      <c r="L68" t="s">
        <v>26</v>
      </c>
      <c r="N68" t="s">
        <v>161</v>
      </c>
      <c r="O68">
        <v>1769.05</v>
      </c>
      <c r="P68" t="s">
        <v>39</v>
      </c>
      <c r="Q68" t="str">
        <f>VLOOKUP(P68,Справочник!A:B,2,0)</f>
        <v>New York Yankees</v>
      </c>
      <c r="R68" t="str">
        <f>VLOOKUP(P68,Справочник!A:C,3,0)</f>
        <v>MLB</v>
      </c>
      <c r="S68">
        <f t="shared" si="7"/>
        <v>21228.6</v>
      </c>
      <c r="T68">
        <f t="shared" si="8"/>
        <v>21699.387096774193</v>
      </c>
    </row>
    <row r="69" spans="1:20" x14ac:dyDescent="0.25">
      <c r="A69" t="str">
        <f t="shared" si="5"/>
        <v>12051998MNCBLK</v>
      </c>
      <c r="B69">
        <v>12051998</v>
      </c>
      <c r="C69" t="s">
        <v>99</v>
      </c>
      <c r="D69">
        <f t="shared" si="6"/>
        <v>1221.7272413793103</v>
      </c>
      <c r="E69" t="s">
        <v>141</v>
      </c>
      <c r="F69" t="s">
        <v>3</v>
      </c>
      <c r="G69" t="s">
        <v>11</v>
      </c>
      <c r="H69" s="9" t="s">
        <v>84</v>
      </c>
      <c r="I69" t="s">
        <v>16</v>
      </c>
      <c r="J69">
        <v>8</v>
      </c>
      <c r="K69" t="s">
        <v>159</v>
      </c>
      <c r="L69" t="s">
        <v>22</v>
      </c>
      <c r="M69" t="s">
        <v>179</v>
      </c>
      <c r="N69" t="s">
        <v>161</v>
      </c>
      <c r="O69">
        <v>1293.46</v>
      </c>
      <c r="P69" t="s">
        <v>39</v>
      </c>
      <c r="Q69" t="str">
        <f>VLOOKUP(P69,Справочник!A:B,2,0)</f>
        <v>New York Yankees</v>
      </c>
      <c r="R69" t="str">
        <f>VLOOKUP(P69,Справочник!A:C,3,0)</f>
        <v>MLB</v>
      </c>
      <c r="S69">
        <f t="shared" si="7"/>
        <v>10347.68</v>
      </c>
      <c r="T69">
        <f t="shared" si="8"/>
        <v>9773.8179310344822</v>
      </c>
    </row>
    <row r="70" spans="1:20" x14ac:dyDescent="0.25">
      <c r="A70" t="str">
        <f t="shared" si="5"/>
        <v>12051998MNCBLK</v>
      </c>
      <c r="B70">
        <v>12051998</v>
      </c>
      <c r="C70" t="s">
        <v>99</v>
      </c>
      <c r="D70">
        <f t="shared" si="6"/>
        <v>1221.7272413793103</v>
      </c>
      <c r="E70" t="s">
        <v>141</v>
      </c>
      <c r="F70" t="s">
        <v>3</v>
      </c>
      <c r="G70" t="s">
        <v>11</v>
      </c>
      <c r="H70" s="9" t="s">
        <v>84</v>
      </c>
      <c r="I70" t="s">
        <v>16</v>
      </c>
      <c r="J70">
        <v>50</v>
      </c>
      <c r="K70" t="s">
        <v>159</v>
      </c>
      <c r="L70" t="s">
        <v>22</v>
      </c>
      <c r="M70" t="s">
        <v>179</v>
      </c>
      <c r="N70" t="s">
        <v>161</v>
      </c>
      <c r="O70">
        <v>1210.25</v>
      </c>
      <c r="P70" t="s">
        <v>39</v>
      </c>
      <c r="Q70" t="str">
        <f>VLOOKUP(P70,Справочник!A:B,2,0)</f>
        <v>New York Yankees</v>
      </c>
      <c r="R70" t="str">
        <f>VLOOKUP(P70,Справочник!A:C,3,0)</f>
        <v>MLB</v>
      </c>
      <c r="S70">
        <f t="shared" si="7"/>
        <v>60512.5</v>
      </c>
      <c r="T70">
        <f t="shared" si="8"/>
        <v>61086.362068965514</v>
      </c>
    </row>
    <row r="71" spans="1:20" x14ac:dyDescent="0.25">
      <c r="A71" t="str">
        <f t="shared" si="5"/>
        <v>12052000BLK</v>
      </c>
      <c r="B71">
        <v>12052000</v>
      </c>
      <c r="C71" t="s">
        <v>33</v>
      </c>
      <c r="D71">
        <f t="shared" si="6"/>
        <v>1235.213</v>
      </c>
      <c r="E71" t="s">
        <v>142</v>
      </c>
      <c r="F71" t="s">
        <v>3</v>
      </c>
      <c r="G71" t="s">
        <v>11</v>
      </c>
      <c r="H71" s="9" t="s">
        <v>84</v>
      </c>
      <c r="I71" t="s">
        <v>16</v>
      </c>
      <c r="J71">
        <v>15</v>
      </c>
      <c r="K71" t="s">
        <v>159</v>
      </c>
      <c r="L71" t="s">
        <v>22</v>
      </c>
      <c r="M71" t="s">
        <v>180</v>
      </c>
      <c r="N71" t="s">
        <v>161</v>
      </c>
      <c r="O71">
        <v>1293.46</v>
      </c>
      <c r="P71" t="s">
        <v>34</v>
      </c>
      <c r="Q71" t="str">
        <f>VLOOKUP(P71,Справочник!A:B,2,0)</f>
        <v>Los Angeles Dodgers</v>
      </c>
      <c r="R71" t="str">
        <f>VLOOKUP(P71,Справочник!A:C,3,0)</f>
        <v>MLB</v>
      </c>
      <c r="S71">
        <f t="shared" si="7"/>
        <v>19401.900000000001</v>
      </c>
      <c r="T71">
        <f t="shared" si="8"/>
        <v>18528.195</v>
      </c>
    </row>
    <row r="72" spans="1:20" x14ac:dyDescent="0.25">
      <c r="A72" t="str">
        <f t="shared" si="5"/>
        <v>12052000BLK</v>
      </c>
      <c r="B72">
        <v>12052000</v>
      </c>
      <c r="C72" t="s">
        <v>33</v>
      </c>
      <c r="D72">
        <f t="shared" si="6"/>
        <v>1235.213</v>
      </c>
      <c r="E72" t="s">
        <v>142</v>
      </c>
      <c r="F72" t="s">
        <v>3</v>
      </c>
      <c r="G72" t="s">
        <v>11</v>
      </c>
      <c r="H72" s="9" t="s">
        <v>84</v>
      </c>
      <c r="I72" t="s">
        <v>16</v>
      </c>
      <c r="J72">
        <v>35</v>
      </c>
      <c r="K72" t="s">
        <v>159</v>
      </c>
      <c r="L72" t="s">
        <v>22</v>
      </c>
      <c r="M72" t="s">
        <v>180</v>
      </c>
      <c r="N72" t="s">
        <v>161</v>
      </c>
      <c r="O72">
        <v>1210.25</v>
      </c>
      <c r="P72" t="s">
        <v>34</v>
      </c>
      <c r="Q72" t="str">
        <f>VLOOKUP(P72,Справочник!A:B,2,0)</f>
        <v>Los Angeles Dodgers</v>
      </c>
      <c r="R72" t="str">
        <f>VLOOKUP(P72,Справочник!A:C,3,0)</f>
        <v>MLB</v>
      </c>
      <c r="S72">
        <f t="shared" si="7"/>
        <v>42358.75</v>
      </c>
      <c r="T72">
        <f t="shared" si="8"/>
        <v>43232.455000000002</v>
      </c>
    </row>
    <row r="73" spans="1:20" x14ac:dyDescent="0.25">
      <c r="A73" t="str">
        <f t="shared" si="5"/>
        <v>12122741BLKWHI</v>
      </c>
      <c r="B73">
        <v>12122741</v>
      </c>
      <c r="C73" t="s">
        <v>30</v>
      </c>
      <c r="D73">
        <f t="shared" si="6"/>
        <v>1237.9866666666667</v>
      </c>
      <c r="E73" t="s">
        <v>143</v>
      </c>
      <c r="F73" t="s">
        <v>3</v>
      </c>
      <c r="G73" t="s">
        <v>11</v>
      </c>
      <c r="H73" s="9" t="s">
        <v>84</v>
      </c>
      <c r="I73" t="s">
        <v>16</v>
      </c>
      <c r="J73">
        <v>10</v>
      </c>
      <c r="K73" t="s">
        <v>159</v>
      </c>
      <c r="L73" t="s">
        <v>22</v>
      </c>
      <c r="N73" t="s">
        <v>162</v>
      </c>
      <c r="O73">
        <v>1293.46</v>
      </c>
      <c r="P73" t="s">
        <v>39</v>
      </c>
      <c r="Q73" t="str">
        <f>VLOOKUP(P73,Справочник!A:B,2,0)</f>
        <v>New York Yankees</v>
      </c>
      <c r="R73" t="str">
        <f>VLOOKUP(P73,Справочник!A:C,3,0)</f>
        <v>MLB</v>
      </c>
      <c r="S73">
        <f t="shared" si="7"/>
        <v>12934.6</v>
      </c>
      <c r="T73">
        <f t="shared" si="8"/>
        <v>12379.866666666667</v>
      </c>
    </row>
    <row r="74" spans="1:20" x14ac:dyDescent="0.25">
      <c r="A74" t="str">
        <f t="shared" si="5"/>
        <v>12122741BLKWHI</v>
      </c>
      <c r="B74">
        <v>12122741</v>
      </c>
      <c r="C74" t="s">
        <v>30</v>
      </c>
      <c r="D74">
        <f t="shared" si="6"/>
        <v>1237.9866666666667</v>
      </c>
      <c r="E74" t="s">
        <v>143</v>
      </c>
      <c r="F74" t="s">
        <v>3</v>
      </c>
      <c r="G74" t="s">
        <v>11</v>
      </c>
      <c r="H74" s="9" t="s">
        <v>84</v>
      </c>
      <c r="I74" t="s">
        <v>16</v>
      </c>
      <c r="J74">
        <v>20</v>
      </c>
      <c r="K74" t="s">
        <v>159</v>
      </c>
      <c r="L74" t="s">
        <v>22</v>
      </c>
      <c r="N74" t="s">
        <v>162</v>
      </c>
      <c r="O74">
        <v>1210.25</v>
      </c>
      <c r="P74" t="s">
        <v>39</v>
      </c>
      <c r="Q74" t="str">
        <f>VLOOKUP(P74,Справочник!A:B,2,0)</f>
        <v>New York Yankees</v>
      </c>
      <c r="R74" t="str">
        <f>VLOOKUP(P74,Справочник!A:C,3,0)</f>
        <v>MLB</v>
      </c>
      <c r="S74">
        <f t="shared" si="7"/>
        <v>24205</v>
      </c>
      <c r="T74">
        <f t="shared" si="8"/>
        <v>24759.733333333334</v>
      </c>
    </row>
    <row r="75" spans="1:20" x14ac:dyDescent="0.25">
      <c r="A75" t="str">
        <f t="shared" si="5"/>
        <v>12122742BLKBLK</v>
      </c>
      <c r="B75">
        <v>12122742</v>
      </c>
      <c r="C75" t="s">
        <v>28</v>
      </c>
      <c r="D75">
        <f t="shared" si="6"/>
        <v>1231.0525</v>
      </c>
      <c r="E75" t="s">
        <v>144</v>
      </c>
      <c r="F75" t="s">
        <v>3</v>
      </c>
      <c r="G75" t="s">
        <v>11</v>
      </c>
      <c r="H75" s="9" t="s">
        <v>84</v>
      </c>
      <c r="I75" t="s">
        <v>16</v>
      </c>
      <c r="J75">
        <v>10</v>
      </c>
      <c r="K75" t="s">
        <v>159</v>
      </c>
      <c r="L75" t="s">
        <v>22</v>
      </c>
      <c r="N75" t="s">
        <v>162</v>
      </c>
      <c r="O75">
        <v>1293.46</v>
      </c>
      <c r="P75" t="s">
        <v>39</v>
      </c>
      <c r="Q75" t="str">
        <f>VLOOKUP(P75,Справочник!A:B,2,0)</f>
        <v>New York Yankees</v>
      </c>
      <c r="R75" t="str">
        <f>VLOOKUP(P75,Справочник!A:C,3,0)</f>
        <v>MLB</v>
      </c>
      <c r="S75">
        <f t="shared" si="7"/>
        <v>12934.6</v>
      </c>
      <c r="T75">
        <f t="shared" si="8"/>
        <v>12310.525</v>
      </c>
    </row>
    <row r="76" spans="1:20" x14ac:dyDescent="0.25">
      <c r="A76" t="str">
        <f t="shared" si="5"/>
        <v>12122742BLKBLK</v>
      </c>
      <c r="B76">
        <v>12122742</v>
      </c>
      <c r="C76" t="s">
        <v>28</v>
      </c>
      <c r="D76">
        <f t="shared" si="6"/>
        <v>1231.0525</v>
      </c>
      <c r="E76" t="s">
        <v>144</v>
      </c>
      <c r="F76" t="s">
        <v>3</v>
      </c>
      <c r="G76" t="s">
        <v>11</v>
      </c>
      <c r="H76" s="9" t="s">
        <v>84</v>
      </c>
      <c r="I76" t="s">
        <v>16</v>
      </c>
      <c r="J76">
        <v>30</v>
      </c>
      <c r="K76" t="s">
        <v>159</v>
      </c>
      <c r="L76" t="s">
        <v>22</v>
      </c>
      <c r="N76" t="s">
        <v>162</v>
      </c>
      <c r="O76">
        <v>1210.25</v>
      </c>
      <c r="P76" t="s">
        <v>39</v>
      </c>
      <c r="Q76" t="str">
        <f>VLOOKUP(P76,Справочник!A:B,2,0)</f>
        <v>New York Yankees</v>
      </c>
      <c r="R76" t="str">
        <f>VLOOKUP(P76,Справочник!A:C,3,0)</f>
        <v>MLB</v>
      </c>
      <c r="S76">
        <f t="shared" si="7"/>
        <v>36307.5</v>
      </c>
      <c r="T76">
        <f t="shared" si="8"/>
        <v>36931.574999999997</v>
      </c>
    </row>
    <row r="77" spans="1:20" x14ac:dyDescent="0.25">
      <c r="A77" t="str">
        <f t="shared" si="5"/>
        <v>12285467WHI</v>
      </c>
      <c r="B77">
        <v>12285467</v>
      </c>
      <c r="C77" t="s">
        <v>29</v>
      </c>
      <c r="D77">
        <f t="shared" si="6"/>
        <v>1592.06</v>
      </c>
      <c r="E77" t="s">
        <v>145</v>
      </c>
      <c r="F77" t="s">
        <v>3</v>
      </c>
      <c r="G77" t="s">
        <v>11</v>
      </c>
      <c r="H77" s="9" t="s">
        <v>84</v>
      </c>
      <c r="I77" t="s">
        <v>16</v>
      </c>
      <c r="J77">
        <v>10</v>
      </c>
      <c r="K77" t="s">
        <v>159</v>
      </c>
      <c r="L77" t="s">
        <v>23</v>
      </c>
      <c r="N77" t="s">
        <v>161</v>
      </c>
      <c r="O77">
        <v>1592.06</v>
      </c>
      <c r="P77" t="s">
        <v>39</v>
      </c>
      <c r="Q77" t="str">
        <f>VLOOKUP(P77,Справочник!A:B,2,0)</f>
        <v>New York Yankees</v>
      </c>
      <c r="R77" t="str">
        <f>VLOOKUP(P77,Справочник!A:C,3,0)</f>
        <v>MLB</v>
      </c>
      <c r="S77">
        <f t="shared" si="7"/>
        <v>15920.599999999999</v>
      </c>
      <c r="T77">
        <f t="shared" si="8"/>
        <v>15920.599999999999</v>
      </c>
    </row>
    <row r="78" spans="1:20" x14ac:dyDescent="0.25">
      <c r="A78" t="str">
        <f t="shared" si="5"/>
        <v>12380590STN</v>
      </c>
      <c r="B78">
        <v>12380590</v>
      </c>
      <c r="C78" t="s">
        <v>35</v>
      </c>
      <c r="D78">
        <f t="shared" si="6"/>
        <v>1243.5339999999999</v>
      </c>
      <c r="E78" t="s">
        <v>146</v>
      </c>
      <c r="F78" t="s">
        <v>3</v>
      </c>
      <c r="G78" t="s">
        <v>11</v>
      </c>
      <c r="H78" s="9" t="s">
        <v>84</v>
      </c>
      <c r="I78" t="s">
        <v>16</v>
      </c>
      <c r="J78">
        <v>15</v>
      </c>
      <c r="K78" t="s">
        <v>159</v>
      </c>
      <c r="L78" t="s">
        <v>22</v>
      </c>
      <c r="N78" t="s">
        <v>161</v>
      </c>
      <c r="O78">
        <v>1210.25</v>
      </c>
      <c r="P78" t="s">
        <v>39</v>
      </c>
      <c r="Q78" t="str">
        <f>VLOOKUP(P78,Справочник!A:B,2,0)</f>
        <v>New York Yankees</v>
      </c>
      <c r="R78" t="str">
        <f>VLOOKUP(P78,Справочник!A:C,3,0)</f>
        <v>MLB</v>
      </c>
      <c r="S78">
        <f t="shared" si="7"/>
        <v>18153.75</v>
      </c>
      <c r="T78">
        <f t="shared" si="8"/>
        <v>18653.009999999998</v>
      </c>
    </row>
    <row r="79" spans="1:20" x14ac:dyDescent="0.25">
      <c r="A79" t="str">
        <f t="shared" si="5"/>
        <v>12380590STN</v>
      </c>
      <c r="B79">
        <v>12380590</v>
      </c>
      <c r="C79" t="s">
        <v>35</v>
      </c>
      <c r="D79">
        <f t="shared" si="6"/>
        <v>1243.5339999999999</v>
      </c>
      <c r="E79" t="s">
        <v>146</v>
      </c>
      <c r="F79" t="s">
        <v>3</v>
      </c>
      <c r="G79" t="s">
        <v>11</v>
      </c>
      <c r="H79" s="9" t="s">
        <v>84</v>
      </c>
      <c r="I79" t="s">
        <v>16</v>
      </c>
      <c r="J79">
        <v>10</v>
      </c>
      <c r="K79" t="s">
        <v>159</v>
      </c>
      <c r="L79" t="s">
        <v>22</v>
      </c>
      <c r="N79" t="s">
        <v>161</v>
      </c>
      <c r="O79">
        <v>1293.46</v>
      </c>
      <c r="P79" t="s">
        <v>39</v>
      </c>
      <c r="Q79" t="str">
        <f>VLOOKUP(P79,Справочник!A:B,2,0)</f>
        <v>New York Yankees</v>
      </c>
      <c r="R79" t="str">
        <f>VLOOKUP(P79,Справочник!A:C,3,0)</f>
        <v>MLB</v>
      </c>
      <c r="S79">
        <f t="shared" si="7"/>
        <v>12934.6</v>
      </c>
      <c r="T79">
        <f t="shared" si="8"/>
        <v>12435.339999999998</v>
      </c>
    </row>
    <row r="80" spans="1:20" x14ac:dyDescent="0.25">
      <c r="A80" t="str">
        <f t="shared" si="5"/>
        <v>12380594BLK</v>
      </c>
      <c r="B80">
        <v>12380594</v>
      </c>
      <c r="C80" t="s">
        <v>33</v>
      </c>
      <c r="D80">
        <f t="shared" si="6"/>
        <v>1210.25</v>
      </c>
      <c r="E80" t="s">
        <v>147</v>
      </c>
      <c r="F80" t="s">
        <v>3</v>
      </c>
      <c r="G80" t="s">
        <v>11</v>
      </c>
      <c r="H80" s="9" t="s">
        <v>84</v>
      </c>
      <c r="I80" t="s">
        <v>16</v>
      </c>
      <c r="J80">
        <v>2</v>
      </c>
      <c r="K80" t="s">
        <v>159</v>
      </c>
      <c r="L80" t="s">
        <v>22</v>
      </c>
      <c r="N80" t="s">
        <v>161</v>
      </c>
      <c r="O80">
        <v>1210.25</v>
      </c>
      <c r="P80" t="s">
        <v>39</v>
      </c>
      <c r="Q80" t="str">
        <f>VLOOKUP(P80,Справочник!A:B,2,0)</f>
        <v>New York Yankees</v>
      </c>
      <c r="R80" t="str">
        <f>VLOOKUP(P80,Справочник!A:C,3,0)</f>
        <v>MLB</v>
      </c>
      <c r="S80">
        <f t="shared" si="7"/>
        <v>2420.5</v>
      </c>
      <c r="T80">
        <f t="shared" si="8"/>
        <v>2420.5</v>
      </c>
    </row>
    <row r="81" spans="1:20" x14ac:dyDescent="0.25">
      <c r="A81" t="str">
        <f t="shared" si="5"/>
        <v>12380796OTC</v>
      </c>
      <c r="B81">
        <v>12380796</v>
      </c>
      <c r="C81" t="s">
        <v>32</v>
      </c>
      <c r="D81">
        <f t="shared" si="6"/>
        <v>1757.0600000000002</v>
      </c>
      <c r="E81" t="s">
        <v>148</v>
      </c>
      <c r="F81" t="s">
        <v>3</v>
      </c>
      <c r="G81" t="s">
        <v>11</v>
      </c>
      <c r="H81" s="9" t="s">
        <v>84</v>
      </c>
      <c r="I81" t="s">
        <v>16</v>
      </c>
      <c r="J81">
        <v>7</v>
      </c>
      <c r="K81" t="s">
        <v>159</v>
      </c>
      <c r="L81" t="s">
        <v>23</v>
      </c>
      <c r="N81" t="s">
        <v>161</v>
      </c>
      <c r="O81">
        <v>1592.06</v>
      </c>
      <c r="P81" t="s">
        <v>39</v>
      </c>
      <c r="Q81" t="str">
        <f>VLOOKUP(P81,Справочник!A:B,2,0)</f>
        <v>New York Yankees</v>
      </c>
      <c r="R81" t="str">
        <f>VLOOKUP(P81,Справочник!A:C,3,0)</f>
        <v>MLB</v>
      </c>
      <c r="S81">
        <f t="shared" si="7"/>
        <v>11144.42</v>
      </c>
      <c r="T81">
        <f t="shared" si="8"/>
        <v>12299.420000000002</v>
      </c>
    </row>
    <row r="82" spans="1:20" x14ac:dyDescent="0.25">
      <c r="A82" t="str">
        <f t="shared" si="5"/>
        <v>12380796OTC</v>
      </c>
      <c r="B82">
        <v>12380796</v>
      </c>
      <c r="C82" t="s">
        <v>32</v>
      </c>
      <c r="D82">
        <f t="shared" si="6"/>
        <v>1757.0600000000002</v>
      </c>
      <c r="E82" t="s">
        <v>148</v>
      </c>
      <c r="F82" t="s">
        <v>3</v>
      </c>
      <c r="G82" t="s">
        <v>11</v>
      </c>
      <c r="H82" s="9" t="s">
        <v>84</v>
      </c>
      <c r="I82" t="s">
        <v>16</v>
      </c>
      <c r="J82">
        <v>11</v>
      </c>
      <c r="K82" t="s">
        <v>159</v>
      </c>
      <c r="L82" t="s">
        <v>23</v>
      </c>
      <c r="N82" t="s">
        <v>161</v>
      </c>
      <c r="O82">
        <v>1862.06</v>
      </c>
      <c r="P82" t="s">
        <v>39</v>
      </c>
      <c r="Q82" t="str">
        <f>VLOOKUP(P82,Справочник!A:B,2,0)</f>
        <v>New York Yankees</v>
      </c>
      <c r="R82" t="str">
        <f>VLOOKUP(P82,Справочник!A:C,3,0)</f>
        <v>MLB</v>
      </c>
      <c r="S82">
        <f t="shared" si="7"/>
        <v>20482.66</v>
      </c>
      <c r="T82">
        <f t="shared" si="8"/>
        <v>19327.660000000003</v>
      </c>
    </row>
    <row r="83" spans="1:20" x14ac:dyDescent="0.25">
      <c r="A83" t="str">
        <f t="shared" si="5"/>
        <v>12523893STNWHI</v>
      </c>
      <c r="B83">
        <v>12523893</v>
      </c>
      <c r="C83" t="s">
        <v>100</v>
      </c>
      <c r="D83">
        <f t="shared" si="6"/>
        <v>1527.38</v>
      </c>
      <c r="E83" t="s">
        <v>149</v>
      </c>
      <c r="F83" t="s">
        <v>3</v>
      </c>
      <c r="G83" t="s">
        <v>11</v>
      </c>
      <c r="H83" s="9" t="s">
        <v>84</v>
      </c>
      <c r="I83" t="s">
        <v>16</v>
      </c>
      <c r="J83">
        <v>12</v>
      </c>
      <c r="K83" t="s">
        <v>159</v>
      </c>
      <c r="L83" t="s">
        <v>23</v>
      </c>
      <c r="N83" t="s">
        <v>161</v>
      </c>
      <c r="O83">
        <v>1489.65</v>
      </c>
      <c r="P83" t="s">
        <v>39</v>
      </c>
      <c r="Q83" t="str">
        <f>VLOOKUP(P83,Справочник!A:B,2,0)</f>
        <v>New York Yankees</v>
      </c>
      <c r="R83" t="str">
        <f>VLOOKUP(P83,Справочник!A:C,3,0)</f>
        <v>MLB</v>
      </c>
      <c r="S83">
        <f t="shared" si="7"/>
        <v>17875.800000000003</v>
      </c>
      <c r="T83">
        <f t="shared" si="8"/>
        <v>18328.560000000001</v>
      </c>
    </row>
    <row r="84" spans="1:20" x14ac:dyDescent="0.25">
      <c r="A84" t="str">
        <f t="shared" si="5"/>
        <v>12523893STNWHI</v>
      </c>
      <c r="B84">
        <v>12523893</v>
      </c>
      <c r="C84" t="s">
        <v>100</v>
      </c>
      <c r="D84">
        <f t="shared" si="6"/>
        <v>1527.38</v>
      </c>
      <c r="E84" t="s">
        <v>149</v>
      </c>
      <c r="F84" t="s">
        <v>3</v>
      </c>
      <c r="G84" t="s">
        <v>11</v>
      </c>
      <c r="H84" s="9" t="s">
        <v>84</v>
      </c>
      <c r="I84" t="s">
        <v>16</v>
      </c>
      <c r="J84">
        <v>7</v>
      </c>
      <c r="K84" t="s">
        <v>159</v>
      </c>
      <c r="L84" t="s">
        <v>23</v>
      </c>
      <c r="N84" t="s">
        <v>161</v>
      </c>
      <c r="O84">
        <v>1592.06</v>
      </c>
      <c r="P84" t="s">
        <v>39</v>
      </c>
      <c r="Q84" t="str">
        <f>VLOOKUP(P84,Справочник!A:B,2,0)</f>
        <v>New York Yankees</v>
      </c>
      <c r="R84" t="str">
        <f>VLOOKUP(P84,Справочник!A:C,3,0)</f>
        <v>MLB</v>
      </c>
      <c r="S84">
        <f t="shared" si="7"/>
        <v>11144.42</v>
      </c>
      <c r="T84">
        <f t="shared" si="8"/>
        <v>10691.66</v>
      </c>
    </row>
    <row r="85" spans="1:20" x14ac:dyDescent="0.25">
      <c r="A85" t="str">
        <f t="shared" si="5"/>
        <v>12523894NOVWHI</v>
      </c>
      <c r="B85">
        <v>12523894</v>
      </c>
      <c r="C85" t="s">
        <v>101</v>
      </c>
      <c r="D85">
        <f t="shared" si="6"/>
        <v>1519.5195833333335</v>
      </c>
      <c r="E85" t="s">
        <v>150</v>
      </c>
      <c r="F85" t="s">
        <v>3</v>
      </c>
      <c r="G85" t="s">
        <v>11</v>
      </c>
      <c r="H85" s="9" t="s">
        <v>84</v>
      </c>
      <c r="I85" t="s">
        <v>16</v>
      </c>
      <c r="J85">
        <v>7</v>
      </c>
      <c r="K85" t="s">
        <v>159</v>
      </c>
      <c r="L85" t="s">
        <v>23</v>
      </c>
      <c r="N85" t="s">
        <v>161</v>
      </c>
      <c r="O85">
        <v>1592.06</v>
      </c>
      <c r="P85" t="s">
        <v>39</v>
      </c>
      <c r="Q85" t="str">
        <f>VLOOKUP(P85,Справочник!A:B,2,0)</f>
        <v>New York Yankees</v>
      </c>
      <c r="R85" t="str">
        <f>VLOOKUP(P85,Справочник!A:C,3,0)</f>
        <v>MLB</v>
      </c>
      <c r="S85">
        <f t="shared" si="7"/>
        <v>11144.42</v>
      </c>
      <c r="T85">
        <f t="shared" si="8"/>
        <v>10636.637083333335</v>
      </c>
    </row>
    <row r="86" spans="1:20" x14ac:dyDescent="0.25">
      <c r="A86" t="str">
        <f t="shared" si="5"/>
        <v>12523894NOVWHI</v>
      </c>
      <c r="B86">
        <v>12523894</v>
      </c>
      <c r="C86" t="s">
        <v>101</v>
      </c>
      <c r="D86">
        <f t="shared" si="6"/>
        <v>1519.5195833333335</v>
      </c>
      <c r="E86" t="s">
        <v>150</v>
      </c>
      <c r="F86" t="s">
        <v>3</v>
      </c>
      <c r="G86" t="s">
        <v>11</v>
      </c>
      <c r="H86" s="9" t="s">
        <v>84</v>
      </c>
      <c r="I86" t="s">
        <v>16</v>
      </c>
      <c r="J86">
        <v>17</v>
      </c>
      <c r="K86" t="s">
        <v>159</v>
      </c>
      <c r="L86" t="s">
        <v>23</v>
      </c>
      <c r="N86" t="s">
        <v>161</v>
      </c>
      <c r="O86">
        <v>1489.65</v>
      </c>
      <c r="P86" t="s">
        <v>39</v>
      </c>
      <c r="Q86" t="str">
        <f>VLOOKUP(P86,Справочник!A:B,2,0)</f>
        <v>New York Yankees</v>
      </c>
      <c r="R86" t="str">
        <f>VLOOKUP(P86,Справочник!A:C,3,0)</f>
        <v>MLB</v>
      </c>
      <c r="S86">
        <f t="shared" si="7"/>
        <v>25324.050000000003</v>
      </c>
      <c r="T86">
        <f t="shared" si="8"/>
        <v>25831.83291666667</v>
      </c>
    </row>
    <row r="87" spans="1:20" x14ac:dyDescent="0.25">
      <c r="A87" t="str">
        <f t="shared" si="5"/>
        <v>12523903WHIWHI</v>
      </c>
      <c r="B87">
        <v>12523903</v>
      </c>
      <c r="C87" t="s">
        <v>102</v>
      </c>
      <c r="D87">
        <f t="shared" si="6"/>
        <v>1794.5600000000002</v>
      </c>
      <c r="E87" t="s">
        <v>151</v>
      </c>
      <c r="F87" t="s">
        <v>3</v>
      </c>
      <c r="G87" t="s">
        <v>11</v>
      </c>
      <c r="H87" s="9" t="s">
        <v>84</v>
      </c>
      <c r="I87" t="s">
        <v>16</v>
      </c>
      <c r="J87">
        <v>18</v>
      </c>
      <c r="K87" t="s">
        <v>159</v>
      </c>
      <c r="L87" t="s">
        <v>24</v>
      </c>
      <c r="N87" t="s">
        <v>161</v>
      </c>
      <c r="O87">
        <v>1862.06</v>
      </c>
      <c r="P87" t="s">
        <v>39</v>
      </c>
      <c r="Q87" t="str">
        <f>VLOOKUP(P87,Справочник!A:B,2,0)</f>
        <v>New York Yankees</v>
      </c>
      <c r="R87" t="str">
        <f>VLOOKUP(P87,Справочник!A:C,3,0)</f>
        <v>MLB</v>
      </c>
      <c r="S87">
        <f t="shared" si="7"/>
        <v>33517.08</v>
      </c>
      <c r="T87">
        <f t="shared" si="8"/>
        <v>32302.080000000002</v>
      </c>
    </row>
    <row r="88" spans="1:20" x14ac:dyDescent="0.25">
      <c r="A88" t="str">
        <f t="shared" si="5"/>
        <v>12523903WHIWHI</v>
      </c>
      <c r="B88">
        <v>12523903</v>
      </c>
      <c r="C88" t="s">
        <v>102</v>
      </c>
      <c r="D88">
        <f t="shared" si="6"/>
        <v>1794.5600000000002</v>
      </c>
      <c r="E88" t="s">
        <v>151</v>
      </c>
      <c r="F88" t="s">
        <v>3</v>
      </c>
      <c r="G88" t="s">
        <v>11</v>
      </c>
      <c r="H88" s="9" t="s">
        <v>84</v>
      </c>
      <c r="I88" t="s">
        <v>16</v>
      </c>
      <c r="J88">
        <v>6</v>
      </c>
      <c r="K88" t="s">
        <v>159</v>
      </c>
      <c r="L88" t="s">
        <v>24</v>
      </c>
      <c r="N88" t="s">
        <v>161</v>
      </c>
      <c r="O88">
        <v>1592.06</v>
      </c>
      <c r="P88" t="s">
        <v>39</v>
      </c>
      <c r="Q88" t="str">
        <f>VLOOKUP(P88,Справочник!A:B,2,0)</f>
        <v>New York Yankees</v>
      </c>
      <c r="R88" t="str">
        <f>VLOOKUP(P88,Справочник!A:C,3,0)</f>
        <v>MLB</v>
      </c>
      <c r="S88">
        <f t="shared" si="7"/>
        <v>9552.36</v>
      </c>
      <c r="T88">
        <f t="shared" si="8"/>
        <v>10767.36</v>
      </c>
    </row>
    <row r="89" spans="1:20" x14ac:dyDescent="0.25">
      <c r="A89" t="str">
        <f t="shared" si="5"/>
        <v>12523912BLKBLK</v>
      </c>
      <c r="B89">
        <v>12523912</v>
      </c>
      <c r="C89" t="s">
        <v>28</v>
      </c>
      <c r="D89">
        <f t="shared" si="6"/>
        <v>1518.9099999999999</v>
      </c>
      <c r="E89" t="s">
        <v>152</v>
      </c>
      <c r="F89" t="s">
        <v>3</v>
      </c>
      <c r="G89" t="s">
        <v>11</v>
      </c>
      <c r="H89" s="9" t="s">
        <v>84</v>
      </c>
      <c r="I89" t="s">
        <v>16</v>
      </c>
      <c r="J89">
        <v>10</v>
      </c>
      <c r="K89" t="s">
        <v>159</v>
      </c>
      <c r="L89" t="s">
        <v>23</v>
      </c>
      <c r="N89" t="s">
        <v>161</v>
      </c>
      <c r="O89">
        <v>1592.06</v>
      </c>
      <c r="P89" t="s">
        <v>34</v>
      </c>
      <c r="Q89" t="str">
        <f>VLOOKUP(P89,Справочник!A:B,2,0)</f>
        <v>Los Angeles Dodgers</v>
      </c>
      <c r="R89" t="str">
        <f>VLOOKUP(P89,Справочник!A:C,3,0)</f>
        <v>MLB</v>
      </c>
      <c r="S89">
        <f t="shared" si="7"/>
        <v>15920.599999999999</v>
      </c>
      <c r="T89">
        <f t="shared" si="8"/>
        <v>15189.099999999999</v>
      </c>
    </row>
    <row r="90" spans="1:20" x14ac:dyDescent="0.25">
      <c r="A90" t="str">
        <f t="shared" si="5"/>
        <v>12523912BLKBLK</v>
      </c>
      <c r="B90">
        <v>12523912</v>
      </c>
      <c r="C90" t="s">
        <v>28</v>
      </c>
      <c r="D90">
        <f t="shared" si="6"/>
        <v>1518.9099999999999</v>
      </c>
      <c r="E90" t="s">
        <v>152</v>
      </c>
      <c r="F90" t="s">
        <v>3</v>
      </c>
      <c r="G90" t="s">
        <v>11</v>
      </c>
      <c r="H90" s="9" t="s">
        <v>84</v>
      </c>
      <c r="I90" t="s">
        <v>16</v>
      </c>
      <c r="J90">
        <v>25</v>
      </c>
      <c r="K90" t="s">
        <v>159</v>
      </c>
      <c r="L90" t="s">
        <v>23</v>
      </c>
      <c r="N90" t="s">
        <v>161</v>
      </c>
      <c r="O90">
        <v>1489.65</v>
      </c>
      <c r="P90" t="s">
        <v>34</v>
      </c>
      <c r="Q90" t="str">
        <f>VLOOKUP(P90,Справочник!A:B,2,0)</f>
        <v>Los Angeles Dodgers</v>
      </c>
      <c r="R90" t="str">
        <f>VLOOKUP(P90,Справочник!A:C,3,0)</f>
        <v>MLB</v>
      </c>
      <c r="S90">
        <f t="shared" si="7"/>
        <v>37241.25</v>
      </c>
      <c r="T90">
        <f t="shared" si="8"/>
        <v>37972.75</v>
      </c>
    </row>
    <row r="91" spans="1:20" x14ac:dyDescent="0.25">
      <c r="A91" t="str">
        <f t="shared" si="5"/>
        <v>12572845OTC</v>
      </c>
      <c r="B91">
        <v>12572845</v>
      </c>
      <c r="C91" t="s">
        <v>32</v>
      </c>
      <c r="D91">
        <f t="shared" si="6"/>
        <v>1846.65</v>
      </c>
      <c r="E91" t="s">
        <v>153</v>
      </c>
      <c r="F91" t="s">
        <v>105</v>
      </c>
      <c r="G91">
        <v>57</v>
      </c>
      <c r="H91" s="9">
        <v>57</v>
      </c>
      <c r="I91" t="s">
        <v>16</v>
      </c>
      <c r="J91">
        <v>8</v>
      </c>
      <c r="K91" t="s">
        <v>159</v>
      </c>
      <c r="L91" t="s">
        <v>24</v>
      </c>
      <c r="N91" t="s">
        <v>161</v>
      </c>
      <c r="O91">
        <v>1846.65</v>
      </c>
      <c r="P91" t="s">
        <v>182</v>
      </c>
      <c r="Q91" t="str">
        <f>VLOOKUP(P91,Справочник!A:B,2,0)</f>
        <v>Chicago White Socks</v>
      </c>
      <c r="R91" t="str">
        <f>VLOOKUP(P91,Справочник!A:C,3,0)</f>
        <v>MLB</v>
      </c>
      <c r="S91">
        <f t="shared" si="7"/>
        <v>14773.2</v>
      </c>
      <c r="T91">
        <f t="shared" si="8"/>
        <v>14773.2</v>
      </c>
    </row>
    <row r="92" spans="1:20" x14ac:dyDescent="0.25">
      <c r="A92" t="str">
        <f t="shared" si="5"/>
        <v>80468932BLK</v>
      </c>
      <c r="B92">
        <v>80468932</v>
      </c>
      <c r="C92" t="s">
        <v>33</v>
      </c>
      <c r="D92">
        <f t="shared" si="6"/>
        <v>1243.5339999999999</v>
      </c>
      <c r="E92" t="s">
        <v>154</v>
      </c>
      <c r="F92" t="s">
        <v>3</v>
      </c>
      <c r="G92" t="s">
        <v>11</v>
      </c>
      <c r="H92" s="9" t="s">
        <v>84</v>
      </c>
      <c r="I92" t="s">
        <v>16</v>
      </c>
      <c r="J92">
        <v>30</v>
      </c>
      <c r="K92" t="s">
        <v>159</v>
      </c>
      <c r="L92" t="s">
        <v>22</v>
      </c>
      <c r="M92" t="s">
        <v>179</v>
      </c>
      <c r="N92" t="s">
        <v>161</v>
      </c>
      <c r="O92">
        <v>1210.25</v>
      </c>
      <c r="P92" t="s">
        <v>39</v>
      </c>
      <c r="Q92" t="str">
        <f>VLOOKUP(P92,Справочник!A:B,2,0)</f>
        <v>New York Yankees</v>
      </c>
      <c r="R92" t="str">
        <f>VLOOKUP(P92,Справочник!A:C,3,0)</f>
        <v>MLB</v>
      </c>
      <c r="S92">
        <f t="shared" si="7"/>
        <v>36307.5</v>
      </c>
      <c r="T92">
        <f t="shared" si="8"/>
        <v>37306.019999999997</v>
      </c>
    </row>
    <row r="93" spans="1:20" x14ac:dyDescent="0.25">
      <c r="A93" t="str">
        <f t="shared" si="5"/>
        <v>80468932BLK</v>
      </c>
      <c r="B93">
        <v>80468932</v>
      </c>
      <c r="C93" t="s">
        <v>33</v>
      </c>
      <c r="D93">
        <f t="shared" si="6"/>
        <v>1243.5339999999999</v>
      </c>
      <c r="E93" t="s">
        <v>154</v>
      </c>
      <c r="F93" t="s">
        <v>3</v>
      </c>
      <c r="G93" t="s">
        <v>11</v>
      </c>
      <c r="H93" s="9" t="s">
        <v>84</v>
      </c>
      <c r="I93" t="s">
        <v>16</v>
      </c>
      <c r="J93">
        <v>20</v>
      </c>
      <c r="K93" t="s">
        <v>159</v>
      </c>
      <c r="L93" t="s">
        <v>22</v>
      </c>
      <c r="M93" t="s">
        <v>179</v>
      </c>
      <c r="N93" t="s">
        <v>161</v>
      </c>
      <c r="O93">
        <v>1293.46</v>
      </c>
      <c r="P93" t="s">
        <v>39</v>
      </c>
      <c r="Q93" t="str">
        <f>VLOOKUP(P93,Справочник!A:B,2,0)</f>
        <v>New York Yankees</v>
      </c>
      <c r="R93" t="str">
        <f>VLOOKUP(P93,Справочник!A:C,3,0)</f>
        <v>MLB</v>
      </c>
      <c r="S93">
        <f t="shared" si="7"/>
        <v>25869.200000000001</v>
      </c>
      <c r="T93">
        <f t="shared" si="8"/>
        <v>24870.679999999997</v>
      </c>
    </row>
    <row r="94" spans="1:20" x14ac:dyDescent="0.25">
      <c r="A94" t="str">
        <f t="shared" si="5"/>
        <v>80489231GRAPNK</v>
      </c>
      <c r="B94">
        <v>80489231</v>
      </c>
      <c r="C94" t="s">
        <v>103</v>
      </c>
      <c r="D94">
        <f t="shared" si="6"/>
        <v>1392.1363636363637</v>
      </c>
      <c r="E94" t="s">
        <v>155</v>
      </c>
      <c r="F94" t="s">
        <v>3</v>
      </c>
      <c r="G94" t="s">
        <v>11</v>
      </c>
      <c r="H94" s="9" t="s">
        <v>84</v>
      </c>
      <c r="I94" t="s">
        <v>16</v>
      </c>
      <c r="J94">
        <v>5</v>
      </c>
      <c r="K94" t="s">
        <v>159</v>
      </c>
      <c r="L94" t="s">
        <v>25</v>
      </c>
      <c r="M94" t="s">
        <v>181</v>
      </c>
      <c r="N94" t="s">
        <v>162</v>
      </c>
      <c r="O94">
        <v>1442.76</v>
      </c>
      <c r="P94" t="s">
        <v>39</v>
      </c>
      <c r="Q94" t="str">
        <f>VLOOKUP(P94,Справочник!A:B,2,0)</f>
        <v>New York Yankees</v>
      </c>
      <c r="R94" t="str">
        <f>VLOOKUP(P94,Справочник!A:C,3,0)</f>
        <v>MLB</v>
      </c>
      <c r="S94">
        <f t="shared" si="7"/>
        <v>7213.8</v>
      </c>
      <c r="T94">
        <f t="shared" si="8"/>
        <v>6960.6818181818189</v>
      </c>
    </row>
    <row r="95" spans="1:20" x14ac:dyDescent="0.25">
      <c r="A95" t="str">
        <f t="shared" si="5"/>
        <v>80489231GRAPNK</v>
      </c>
      <c r="B95">
        <v>80489231</v>
      </c>
      <c r="C95" t="s">
        <v>103</v>
      </c>
      <c r="D95">
        <f t="shared" si="6"/>
        <v>1392.1363636363637</v>
      </c>
      <c r="E95" t="s">
        <v>155</v>
      </c>
      <c r="F95" t="s">
        <v>3</v>
      </c>
      <c r="G95" t="s">
        <v>11</v>
      </c>
      <c r="H95" s="9" t="s">
        <v>84</v>
      </c>
      <c r="I95" t="s">
        <v>16</v>
      </c>
      <c r="J95">
        <v>6</v>
      </c>
      <c r="K95" t="s">
        <v>159</v>
      </c>
      <c r="L95" t="s">
        <v>25</v>
      </c>
      <c r="M95" t="s">
        <v>181</v>
      </c>
      <c r="N95" t="s">
        <v>162</v>
      </c>
      <c r="O95">
        <v>1349.95</v>
      </c>
      <c r="P95" t="s">
        <v>39</v>
      </c>
      <c r="Q95" t="str">
        <f>VLOOKUP(P95,Справочник!A:B,2,0)</f>
        <v>New York Yankees</v>
      </c>
      <c r="R95" t="str">
        <f>VLOOKUP(P95,Справочник!A:C,3,0)</f>
        <v>MLB</v>
      </c>
      <c r="S95">
        <f t="shared" si="7"/>
        <v>8099.7000000000007</v>
      </c>
      <c r="T95">
        <f t="shared" si="8"/>
        <v>8352.818181818182</v>
      </c>
    </row>
    <row r="96" spans="1:20" x14ac:dyDescent="0.25">
      <c r="A96" t="str">
        <f t="shared" si="5"/>
        <v>80524868WHI</v>
      </c>
      <c r="B96">
        <v>80524868</v>
      </c>
      <c r="C96" t="s">
        <v>29</v>
      </c>
      <c r="D96">
        <f t="shared" si="6"/>
        <v>1241.4537500000001</v>
      </c>
      <c r="E96" t="s">
        <v>156</v>
      </c>
      <c r="F96" t="s">
        <v>3</v>
      </c>
      <c r="G96" t="s">
        <v>11</v>
      </c>
      <c r="H96" s="9" t="s">
        <v>84</v>
      </c>
      <c r="I96" t="s">
        <v>16</v>
      </c>
      <c r="J96">
        <v>6</v>
      </c>
      <c r="K96" t="s">
        <v>159</v>
      </c>
      <c r="L96" t="s">
        <v>22</v>
      </c>
      <c r="M96" t="s">
        <v>181</v>
      </c>
      <c r="N96" t="s">
        <v>162</v>
      </c>
      <c r="O96">
        <v>1293.46</v>
      </c>
      <c r="P96" t="s">
        <v>39</v>
      </c>
      <c r="Q96" t="str">
        <f>VLOOKUP(P96,Справочник!A:B,2,0)</f>
        <v>New York Yankees</v>
      </c>
      <c r="R96" t="str">
        <f>VLOOKUP(P96,Справочник!A:C,3,0)</f>
        <v>MLB</v>
      </c>
      <c r="S96">
        <f t="shared" si="7"/>
        <v>7760.76</v>
      </c>
      <c r="T96">
        <f t="shared" si="8"/>
        <v>7448.7225000000008</v>
      </c>
    </row>
    <row r="97" spans="1:20" x14ac:dyDescent="0.25">
      <c r="A97" t="str">
        <f t="shared" si="5"/>
        <v>80524868WHI</v>
      </c>
      <c r="B97">
        <v>80524868</v>
      </c>
      <c r="C97" t="s">
        <v>29</v>
      </c>
      <c r="D97">
        <f t="shared" si="6"/>
        <v>1241.4537500000001</v>
      </c>
      <c r="E97" t="s">
        <v>156</v>
      </c>
      <c r="F97" t="s">
        <v>3</v>
      </c>
      <c r="G97" t="s">
        <v>11</v>
      </c>
      <c r="H97" s="9" t="s">
        <v>84</v>
      </c>
      <c r="I97" t="s">
        <v>16</v>
      </c>
      <c r="J97">
        <v>10</v>
      </c>
      <c r="K97" t="s">
        <v>159</v>
      </c>
      <c r="L97" t="s">
        <v>22</v>
      </c>
      <c r="M97" t="s">
        <v>181</v>
      </c>
      <c r="N97" t="s">
        <v>162</v>
      </c>
      <c r="O97">
        <v>1210.25</v>
      </c>
      <c r="P97" t="s">
        <v>39</v>
      </c>
      <c r="Q97" t="str">
        <f>VLOOKUP(P97,Справочник!A:B,2,0)</f>
        <v>New York Yankees</v>
      </c>
      <c r="R97" t="str">
        <f>VLOOKUP(P97,Справочник!A:C,3,0)</f>
        <v>MLB</v>
      </c>
      <c r="S97">
        <f t="shared" si="7"/>
        <v>12102.5</v>
      </c>
      <c r="T97">
        <f t="shared" si="8"/>
        <v>12414.537500000002</v>
      </c>
    </row>
    <row r="98" spans="1:20" x14ac:dyDescent="0.25">
      <c r="A98" t="str">
        <f t="shared" ref="A98:A99" si="9">B98&amp;C98</f>
        <v>80636012CARWHI</v>
      </c>
      <c r="B98">
        <v>80636012</v>
      </c>
      <c r="C98" t="s">
        <v>104</v>
      </c>
      <c r="D98">
        <f t="shared" si="6"/>
        <v>1265.7233333333331</v>
      </c>
      <c r="E98" t="s">
        <v>157</v>
      </c>
      <c r="F98" t="s">
        <v>3</v>
      </c>
      <c r="G98" t="s">
        <v>11</v>
      </c>
      <c r="H98" s="9" t="s">
        <v>84</v>
      </c>
      <c r="I98" t="s">
        <v>16</v>
      </c>
      <c r="J98">
        <v>10</v>
      </c>
      <c r="K98" t="s">
        <v>159</v>
      </c>
      <c r="L98" t="s">
        <v>22</v>
      </c>
      <c r="M98" t="s">
        <v>179</v>
      </c>
      <c r="N98" t="s">
        <v>161</v>
      </c>
      <c r="O98">
        <v>1293.46</v>
      </c>
      <c r="P98" t="s">
        <v>39</v>
      </c>
      <c r="Q98" t="str">
        <f>VLOOKUP(P98,Справочник!A:B,2,0)</f>
        <v>New York Yankees</v>
      </c>
      <c r="R98" t="str">
        <f>VLOOKUP(P98,Справочник!A:C,3,0)</f>
        <v>MLB</v>
      </c>
      <c r="S98">
        <f t="shared" si="7"/>
        <v>12934.6</v>
      </c>
      <c r="T98">
        <f t="shared" si="8"/>
        <v>12657.233333333332</v>
      </c>
    </row>
    <row r="99" spans="1:20" x14ac:dyDescent="0.25">
      <c r="A99" t="str">
        <f t="shared" si="9"/>
        <v>80636012CARWHI</v>
      </c>
      <c r="B99">
        <v>80636012</v>
      </c>
      <c r="C99" t="s">
        <v>104</v>
      </c>
      <c r="D99">
        <f t="shared" si="6"/>
        <v>1265.7233333333331</v>
      </c>
      <c r="E99" t="s">
        <v>157</v>
      </c>
      <c r="F99" t="s">
        <v>3</v>
      </c>
      <c r="G99" t="s">
        <v>11</v>
      </c>
      <c r="H99" s="9" t="s">
        <v>84</v>
      </c>
      <c r="I99" t="s">
        <v>16</v>
      </c>
      <c r="J99">
        <v>5</v>
      </c>
      <c r="K99" t="s">
        <v>159</v>
      </c>
      <c r="L99" t="s">
        <v>22</v>
      </c>
      <c r="M99" t="s">
        <v>179</v>
      </c>
      <c r="N99" t="s">
        <v>161</v>
      </c>
      <c r="O99">
        <v>1210.25</v>
      </c>
      <c r="P99" t="s">
        <v>39</v>
      </c>
      <c r="Q99" t="str">
        <f>VLOOKUP(P99,Справочник!A:B,2,0)</f>
        <v>New York Yankees</v>
      </c>
      <c r="R99" t="str">
        <f>VLOOKUP(P99,Справочник!A:C,3,0)</f>
        <v>MLB</v>
      </c>
      <c r="S99">
        <f t="shared" si="7"/>
        <v>6051.25</v>
      </c>
      <c r="T99">
        <f t="shared" si="8"/>
        <v>6328.6166666666659</v>
      </c>
    </row>
    <row r="100" spans="1:20" x14ac:dyDescent="0.25">
      <c r="S100">
        <f>SUM(S2:S99)</f>
        <v>1611537.7800000005</v>
      </c>
      <c r="T100">
        <f>SUM(T2:T99)</f>
        <v>1611537.7800000003</v>
      </c>
    </row>
  </sheetData>
  <autoFilter ref="A1:O99" xr:uid="{4F2EB173-0EDC-4F0F-9B37-5860C9D8972C}"/>
  <conditionalFormatting sqref="A1:A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AD750-806D-4602-98D4-231FF1B6A4C0}">
  <sheetPr codeName="Лист4">
    <tabColor theme="7" tint="0.39997558519241921"/>
  </sheetPr>
  <dimension ref="A1:B99"/>
  <sheetViews>
    <sheetView workbookViewId="0">
      <selection activeCell="A39" sqref="A39"/>
    </sheetView>
  </sheetViews>
  <sheetFormatPr defaultRowHeight="15" x14ac:dyDescent="0.25"/>
  <cols>
    <col min="1" max="1" width="96" bestFit="1" customWidth="1"/>
    <col min="2" max="2" width="19.7109375" customWidth="1"/>
  </cols>
  <sheetData>
    <row r="1" spans="1:2" x14ac:dyDescent="0.25">
      <c r="A1" t="s">
        <v>37</v>
      </c>
      <c r="B1" t="s">
        <v>55</v>
      </c>
    </row>
    <row r="2" spans="1:2" x14ac:dyDescent="0.25">
      <c r="A2" t="s">
        <v>106</v>
      </c>
      <c r="B2" t="s">
        <v>163</v>
      </c>
    </row>
    <row r="3" spans="1:2" x14ac:dyDescent="0.25">
      <c r="A3" t="s">
        <v>106</v>
      </c>
      <c r="B3" t="s">
        <v>163</v>
      </c>
    </row>
    <row r="4" spans="1:2" x14ac:dyDescent="0.25">
      <c r="A4" t="s">
        <v>107</v>
      </c>
      <c r="B4" t="s">
        <v>46</v>
      </c>
    </row>
    <row r="5" spans="1:2" x14ac:dyDescent="0.25">
      <c r="A5" t="s">
        <v>107</v>
      </c>
      <c r="B5" t="s">
        <v>46</v>
      </c>
    </row>
    <row r="6" spans="1:2" x14ac:dyDescent="0.25">
      <c r="A6" t="s">
        <v>108</v>
      </c>
      <c r="B6" t="s">
        <v>182</v>
      </c>
    </row>
    <row r="7" spans="1:2" x14ac:dyDescent="0.25">
      <c r="A7" t="s">
        <v>108</v>
      </c>
      <c r="B7" t="s">
        <v>182</v>
      </c>
    </row>
    <row r="8" spans="1:2" x14ac:dyDescent="0.25">
      <c r="A8" t="s">
        <v>109</v>
      </c>
      <c r="B8" t="s">
        <v>34</v>
      </c>
    </row>
    <row r="9" spans="1:2" x14ac:dyDescent="0.25">
      <c r="A9" t="s">
        <v>109</v>
      </c>
      <c r="B9" t="s">
        <v>34</v>
      </c>
    </row>
    <row r="10" spans="1:2" x14ac:dyDescent="0.25">
      <c r="A10" t="s">
        <v>110</v>
      </c>
      <c r="B10" t="s">
        <v>39</v>
      </c>
    </row>
    <row r="11" spans="1:2" x14ac:dyDescent="0.25">
      <c r="A11" t="s">
        <v>110</v>
      </c>
      <c r="B11" t="s">
        <v>39</v>
      </c>
    </row>
    <row r="12" spans="1:2" x14ac:dyDescent="0.25">
      <c r="A12" t="s">
        <v>111</v>
      </c>
      <c r="B12" t="s">
        <v>45</v>
      </c>
    </row>
    <row r="13" spans="1:2" x14ac:dyDescent="0.25">
      <c r="A13" t="s">
        <v>111</v>
      </c>
      <c r="B13" t="s">
        <v>45</v>
      </c>
    </row>
    <row r="14" spans="1:2" x14ac:dyDescent="0.25">
      <c r="A14" t="s">
        <v>112</v>
      </c>
      <c r="B14" t="s">
        <v>183</v>
      </c>
    </row>
    <row r="15" spans="1:2" x14ac:dyDescent="0.25">
      <c r="A15" t="s">
        <v>112</v>
      </c>
      <c r="B15" t="s">
        <v>183</v>
      </c>
    </row>
    <row r="16" spans="1:2" x14ac:dyDescent="0.25">
      <c r="A16" t="s">
        <v>113</v>
      </c>
      <c r="B16" t="s">
        <v>39</v>
      </c>
    </row>
    <row r="17" spans="1:2" x14ac:dyDescent="0.25">
      <c r="A17" t="s">
        <v>113</v>
      </c>
      <c r="B17" t="s">
        <v>39</v>
      </c>
    </row>
    <row r="18" spans="1:2" x14ac:dyDescent="0.25">
      <c r="A18" t="s">
        <v>114</v>
      </c>
      <c r="B18" t="s">
        <v>39</v>
      </c>
    </row>
    <row r="19" spans="1:2" x14ac:dyDescent="0.25">
      <c r="A19" t="s">
        <v>114</v>
      </c>
      <c r="B19" t="s">
        <v>39</v>
      </c>
    </row>
    <row r="20" spans="1:2" x14ac:dyDescent="0.25">
      <c r="A20" t="s">
        <v>115</v>
      </c>
      <c r="B20" t="s">
        <v>39</v>
      </c>
    </row>
    <row r="21" spans="1:2" x14ac:dyDescent="0.25">
      <c r="A21" t="s">
        <v>115</v>
      </c>
      <c r="B21" t="s">
        <v>39</v>
      </c>
    </row>
    <row r="22" spans="1:2" x14ac:dyDescent="0.25">
      <c r="A22" t="s">
        <v>116</v>
      </c>
      <c r="B22" t="s">
        <v>39</v>
      </c>
    </row>
    <row r="23" spans="1:2" x14ac:dyDescent="0.25">
      <c r="A23" t="s">
        <v>116</v>
      </c>
      <c r="B23" t="s">
        <v>39</v>
      </c>
    </row>
    <row r="24" spans="1:2" x14ac:dyDescent="0.25">
      <c r="A24" t="s">
        <v>117</v>
      </c>
      <c r="B24" t="s">
        <v>39</v>
      </c>
    </row>
    <row r="25" spans="1:2" x14ac:dyDescent="0.25">
      <c r="A25" t="s">
        <v>118</v>
      </c>
      <c r="B25" t="s">
        <v>39</v>
      </c>
    </row>
    <row r="26" spans="1:2" x14ac:dyDescent="0.25">
      <c r="A26" t="s">
        <v>119</v>
      </c>
      <c r="B26" t="s">
        <v>39</v>
      </c>
    </row>
    <row r="27" spans="1:2" x14ac:dyDescent="0.25">
      <c r="A27" t="s">
        <v>119</v>
      </c>
      <c r="B27" t="s">
        <v>39</v>
      </c>
    </row>
    <row r="28" spans="1:2" x14ac:dyDescent="0.25">
      <c r="A28" t="s">
        <v>120</v>
      </c>
      <c r="B28" t="s">
        <v>39</v>
      </c>
    </row>
    <row r="29" spans="1:2" x14ac:dyDescent="0.25">
      <c r="A29" t="s">
        <v>120</v>
      </c>
      <c r="B29" t="s">
        <v>39</v>
      </c>
    </row>
    <row r="30" spans="1:2" x14ac:dyDescent="0.25">
      <c r="A30" t="s">
        <v>121</v>
      </c>
      <c r="B30" t="s">
        <v>39</v>
      </c>
    </row>
    <row r="31" spans="1:2" x14ac:dyDescent="0.25">
      <c r="A31" t="s">
        <v>121</v>
      </c>
      <c r="B31" t="s">
        <v>39</v>
      </c>
    </row>
    <row r="32" spans="1:2" x14ac:dyDescent="0.25">
      <c r="A32" t="s">
        <v>122</v>
      </c>
      <c r="B32" t="s">
        <v>39</v>
      </c>
    </row>
    <row r="33" spans="1:2" x14ac:dyDescent="0.25">
      <c r="A33" t="s">
        <v>122</v>
      </c>
      <c r="B33" t="s">
        <v>39</v>
      </c>
    </row>
    <row r="34" spans="1:2" x14ac:dyDescent="0.25">
      <c r="A34" t="s">
        <v>123</v>
      </c>
      <c r="B34" t="s">
        <v>34</v>
      </c>
    </row>
    <row r="35" spans="1:2" x14ac:dyDescent="0.25">
      <c r="A35" t="s">
        <v>123</v>
      </c>
      <c r="B35" t="s">
        <v>34</v>
      </c>
    </row>
    <row r="36" spans="1:2" x14ac:dyDescent="0.25">
      <c r="A36" t="s">
        <v>124</v>
      </c>
      <c r="B36" t="s">
        <v>34</v>
      </c>
    </row>
    <row r="37" spans="1:2" x14ac:dyDescent="0.25">
      <c r="A37" t="s">
        <v>125</v>
      </c>
      <c r="B37" t="s">
        <v>46</v>
      </c>
    </row>
    <row r="38" spans="1:2" x14ac:dyDescent="0.25">
      <c r="A38" t="s">
        <v>125</v>
      </c>
      <c r="B38" t="s">
        <v>46</v>
      </c>
    </row>
    <row r="39" spans="1:2" x14ac:dyDescent="0.25">
      <c r="A39" t="s">
        <v>126</v>
      </c>
      <c r="B39" t="s">
        <v>46</v>
      </c>
    </row>
    <row r="40" spans="1:2" x14ac:dyDescent="0.25">
      <c r="A40" t="s">
        <v>126</v>
      </c>
      <c r="B40" t="s">
        <v>46</v>
      </c>
    </row>
    <row r="41" spans="1:2" x14ac:dyDescent="0.25">
      <c r="A41" t="s">
        <v>127</v>
      </c>
      <c r="B41" t="s">
        <v>50</v>
      </c>
    </row>
    <row r="42" spans="1:2" x14ac:dyDescent="0.25">
      <c r="A42" t="s">
        <v>127</v>
      </c>
      <c r="B42" t="s">
        <v>50</v>
      </c>
    </row>
    <row r="43" spans="1:2" x14ac:dyDescent="0.25">
      <c r="A43" t="s">
        <v>128</v>
      </c>
      <c r="B43" t="s">
        <v>50</v>
      </c>
    </row>
    <row r="44" spans="1:2" x14ac:dyDescent="0.25">
      <c r="A44" t="s">
        <v>128</v>
      </c>
      <c r="B44" t="s">
        <v>50</v>
      </c>
    </row>
    <row r="45" spans="1:2" x14ac:dyDescent="0.25">
      <c r="A45" t="s">
        <v>129</v>
      </c>
      <c r="B45" t="s">
        <v>39</v>
      </c>
    </row>
    <row r="46" spans="1:2" x14ac:dyDescent="0.25">
      <c r="A46" t="s">
        <v>129</v>
      </c>
      <c r="B46" t="s">
        <v>39</v>
      </c>
    </row>
    <row r="47" spans="1:2" x14ac:dyDescent="0.25">
      <c r="A47" t="s">
        <v>130</v>
      </c>
      <c r="B47" t="s">
        <v>39</v>
      </c>
    </row>
    <row r="48" spans="1:2" x14ac:dyDescent="0.25">
      <c r="A48" t="s">
        <v>130</v>
      </c>
      <c r="B48" t="s">
        <v>39</v>
      </c>
    </row>
    <row r="49" spans="1:2" x14ac:dyDescent="0.25">
      <c r="A49" t="s">
        <v>131</v>
      </c>
      <c r="B49" t="s">
        <v>39</v>
      </c>
    </row>
    <row r="50" spans="1:2" x14ac:dyDescent="0.25">
      <c r="A50" t="s">
        <v>131</v>
      </c>
      <c r="B50" t="s">
        <v>39</v>
      </c>
    </row>
    <row r="51" spans="1:2" x14ac:dyDescent="0.25">
      <c r="A51" t="s">
        <v>132</v>
      </c>
      <c r="B51" t="s">
        <v>39</v>
      </c>
    </row>
    <row r="52" spans="1:2" x14ac:dyDescent="0.25">
      <c r="A52" t="s">
        <v>132</v>
      </c>
      <c r="B52" t="s">
        <v>39</v>
      </c>
    </row>
    <row r="53" spans="1:2" x14ac:dyDescent="0.25">
      <c r="A53" t="s">
        <v>133</v>
      </c>
      <c r="B53" t="s">
        <v>34</v>
      </c>
    </row>
    <row r="54" spans="1:2" x14ac:dyDescent="0.25">
      <c r="A54" t="s">
        <v>133</v>
      </c>
      <c r="B54" t="s">
        <v>34</v>
      </c>
    </row>
    <row r="55" spans="1:2" x14ac:dyDescent="0.25">
      <c r="A55" t="s">
        <v>134</v>
      </c>
      <c r="B55" t="s">
        <v>43</v>
      </c>
    </row>
    <row r="56" spans="1:2" x14ac:dyDescent="0.25">
      <c r="A56" t="s">
        <v>134</v>
      </c>
      <c r="B56" t="s">
        <v>43</v>
      </c>
    </row>
    <row r="57" spans="1:2" x14ac:dyDescent="0.25">
      <c r="A57" t="s">
        <v>135</v>
      </c>
    </row>
    <row r="58" spans="1:2" x14ac:dyDescent="0.25">
      <c r="A58" t="s">
        <v>135</v>
      </c>
    </row>
    <row r="59" spans="1:2" x14ac:dyDescent="0.25">
      <c r="A59" t="s">
        <v>136</v>
      </c>
      <c r="B59" t="s">
        <v>39</v>
      </c>
    </row>
    <row r="60" spans="1:2" x14ac:dyDescent="0.25">
      <c r="A60" t="s">
        <v>136</v>
      </c>
      <c r="B60" t="s">
        <v>39</v>
      </c>
    </row>
    <row r="61" spans="1:2" x14ac:dyDescent="0.25">
      <c r="A61" t="s">
        <v>137</v>
      </c>
      <c r="B61" t="s">
        <v>39</v>
      </c>
    </row>
    <row r="62" spans="1:2" x14ac:dyDescent="0.25">
      <c r="A62" t="s">
        <v>137</v>
      </c>
      <c r="B62" t="s">
        <v>39</v>
      </c>
    </row>
    <row r="63" spans="1:2" x14ac:dyDescent="0.25">
      <c r="A63" t="s">
        <v>138</v>
      </c>
      <c r="B63" t="s">
        <v>39</v>
      </c>
    </row>
    <row r="64" spans="1:2" x14ac:dyDescent="0.25">
      <c r="A64" t="s">
        <v>138</v>
      </c>
      <c r="B64" t="s">
        <v>39</v>
      </c>
    </row>
    <row r="65" spans="1:2" x14ac:dyDescent="0.25">
      <c r="A65" t="s">
        <v>139</v>
      </c>
      <c r="B65" t="s">
        <v>39</v>
      </c>
    </row>
    <row r="66" spans="1:2" x14ac:dyDescent="0.25">
      <c r="A66" t="s">
        <v>139</v>
      </c>
      <c r="B66" t="s">
        <v>39</v>
      </c>
    </row>
    <row r="67" spans="1:2" x14ac:dyDescent="0.25">
      <c r="A67" t="s">
        <v>140</v>
      </c>
      <c r="B67" t="s">
        <v>39</v>
      </c>
    </row>
    <row r="68" spans="1:2" x14ac:dyDescent="0.25">
      <c r="A68" t="s">
        <v>140</v>
      </c>
      <c r="B68" t="s">
        <v>39</v>
      </c>
    </row>
    <row r="69" spans="1:2" x14ac:dyDescent="0.25">
      <c r="A69" t="s">
        <v>141</v>
      </c>
      <c r="B69" t="s">
        <v>39</v>
      </c>
    </row>
    <row r="70" spans="1:2" x14ac:dyDescent="0.25">
      <c r="A70" t="s">
        <v>141</v>
      </c>
      <c r="B70" t="s">
        <v>39</v>
      </c>
    </row>
    <row r="71" spans="1:2" x14ac:dyDescent="0.25">
      <c r="A71" t="s">
        <v>142</v>
      </c>
      <c r="B71" t="s">
        <v>34</v>
      </c>
    </row>
    <row r="72" spans="1:2" x14ac:dyDescent="0.25">
      <c r="A72" t="s">
        <v>142</v>
      </c>
      <c r="B72" t="s">
        <v>34</v>
      </c>
    </row>
    <row r="73" spans="1:2" x14ac:dyDescent="0.25">
      <c r="A73" t="s">
        <v>143</v>
      </c>
      <c r="B73" t="s">
        <v>39</v>
      </c>
    </row>
    <row r="74" spans="1:2" x14ac:dyDescent="0.25">
      <c r="A74" t="s">
        <v>143</v>
      </c>
      <c r="B74" t="s">
        <v>39</v>
      </c>
    </row>
    <row r="75" spans="1:2" x14ac:dyDescent="0.25">
      <c r="A75" t="s">
        <v>144</v>
      </c>
      <c r="B75" t="s">
        <v>39</v>
      </c>
    </row>
    <row r="76" spans="1:2" x14ac:dyDescent="0.25">
      <c r="A76" t="s">
        <v>144</v>
      </c>
      <c r="B76" t="s">
        <v>39</v>
      </c>
    </row>
    <row r="77" spans="1:2" x14ac:dyDescent="0.25">
      <c r="A77" t="s">
        <v>145</v>
      </c>
      <c r="B77" t="s">
        <v>39</v>
      </c>
    </row>
    <row r="78" spans="1:2" x14ac:dyDescent="0.25">
      <c r="A78" t="s">
        <v>146</v>
      </c>
      <c r="B78" t="s">
        <v>39</v>
      </c>
    </row>
    <row r="79" spans="1:2" x14ac:dyDescent="0.25">
      <c r="A79" t="s">
        <v>146</v>
      </c>
      <c r="B79" t="s">
        <v>39</v>
      </c>
    </row>
    <row r="80" spans="1:2" x14ac:dyDescent="0.25">
      <c r="A80" t="s">
        <v>147</v>
      </c>
      <c r="B80" t="s">
        <v>39</v>
      </c>
    </row>
    <row r="81" spans="1:2" x14ac:dyDescent="0.25">
      <c r="A81" t="s">
        <v>148</v>
      </c>
      <c r="B81" t="s">
        <v>39</v>
      </c>
    </row>
    <row r="82" spans="1:2" x14ac:dyDescent="0.25">
      <c r="A82" t="s">
        <v>148</v>
      </c>
      <c r="B82" t="s">
        <v>39</v>
      </c>
    </row>
    <row r="83" spans="1:2" x14ac:dyDescent="0.25">
      <c r="A83" t="s">
        <v>149</v>
      </c>
      <c r="B83" t="s">
        <v>39</v>
      </c>
    </row>
    <row r="84" spans="1:2" x14ac:dyDescent="0.25">
      <c r="A84" t="s">
        <v>149</v>
      </c>
      <c r="B84" t="s">
        <v>39</v>
      </c>
    </row>
    <row r="85" spans="1:2" x14ac:dyDescent="0.25">
      <c r="A85" t="s">
        <v>150</v>
      </c>
      <c r="B85" t="s">
        <v>39</v>
      </c>
    </row>
    <row r="86" spans="1:2" x14ac:dyDescent="0.25">
      <c r="A86" t="s">
        <v>150</v>
      </c>
      <c r="B86" t="s">
        <v>39</v>
      </c>
    </row>
    <row r="87" spans="1:2" x14ac:dyDescent="0.25">
      <c r="A87" t="s">
        <v>151</v>
      </c>
      <c r="B87" t="s">
        <v>39</v>
      </c>
    </row>
    <row r="88" spans="1:2" x14ac:dyDescent="0.25">
      <c r="A88" t="s">
        <v>151</v>
      </c>
      <c r="B88" t="s">
        <v>39</v>
      </c>
    </row>
    <row r="89" spans="1:2" x14ac:dyDescent="0.25">
      <c r="A89" t="s">
        <v>152</v>
      </c>
      <c r="B89" t="s">
        <v>34</v>
      </c>
    </row>
    <row r="90" spans="1:2" x14ac:dyDescent="0.25">
      <c r="A90" t="s">
        <v>152</v>
      </c>
      <c r="B90" t="s">
        <v>34</v>
      </c>
    </row>
    <row r="91" spans="1:2" x14ac:dyDescent="0.25">
      <c r="A91" t="s">
        <v>153</v>
      </c>
      <c r="B91" t="s">
        <v>182</v>
      </c>
    </row>
    <row r="92" spans="1:2" x14ac:dyDescent="0.25">
      <c r="A92" t="s">
        <v>154</v>
      </c>
      <c r="B92" t="s">
        <v>39</v>
      </c>
    </row>
    <row r="93" spans="1:2" x14ac:dyDescent="0.25">
      <c r="A93" t="s">
        <v>154</v>
      </c>
      <c r="B93" t="s">
        <v>39</v>
      </c>
    </row>
    <row r="94" spans="1:2" x14ac:dyDescent="0.25">
      <c r="A94" t="s">
        <v>155</v>
      </c>
      <c r="B94" t="s">
        <v>39</v>
      </c>
    </row>
    <row r="95" spans="1:2" x14ac:dyDescent="0.25">
      <c r="A95" t="s">
        <v>155</v>
      </c>
      <c r="B95" t="s">
        <v>39</v>
      </c>
    </row>
    <row r="96" spans="1:2" x14ac:dyDescent="0.25">
      <c r="A96" t="s">
        <v>156</v>
      </c>
      <c r="B96" t="s">
        <v>39</v>
      </c>
    </row>
    <row r="97" spans="1:2" x14ac:dyDescent="0.25">
      <c r="A97" t="s">
        <v>156</v>
      </c>
      <c r="B97" t="s">
        <v>39</v>
      </c>
    </row>
    <row r="98" spans="1:2" x14ac:dyDescent="0.25">
      <c r="A98" t="s">
        <v>157</v>
      </c>
      <c r="B98" t="s">
        <v>39</v>
      </c>
    </row>
    <row r="99" spans="1:2" x14ac:dyDescent="0.25">
      <c r="A99" t="s">
        <v>157</v>
      </c>
      <c r="B99" t="s">
        <v>39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EDA83-0A66-4259-A28B-23FB20048171}">
  <sheetPr codeName="Лист3"/>
  <dimension ref="A1:R44"/>
  <sheetViews>
    <sheetView tabSelected="1" zoomScale="85" zoomScaleNormal="85" workbookViewId="0">
      <pane ySplit="1" topLeftCell="A2" activePane="bottomLeft" state="frozen"/>
      <selection pane="bottomLeft" activeCell="J1" activeCellId="1" sqref="C1:C1048576 J1:J1048576"/>
    </sheetView>
  </sheetViews>
  <sheetFormatPr defaultRowHeight="15" x14ac:dyDescent="0.25"/>
  <cols>
    <col min="1" max="2" width="30.28515625" customWidth="1"/>
    <col min="3" max="3" width="17.85546875" bestFit="1" customWidth="1"/>
    <col min="4" max="4" width="9.5703125" bestFit="1" customWidth="1"/>
    <col min="5" max="5" width="8.85546875" bestFit="1" customWidth="1"/>
    <col min="6" max="6" width="13.85546875" bestFit="1" customWidth="1"/>
    <col min="7" max="7" width="27.140625" bestFit="1" customWidth="1"/>
    <col min="8" max="8" width="27" bestFit="1" customWidth="1"/>
    <col min="9" max="9" width="8.85546875" bestFit="1" customWidth="1"/>
    <col min="10" max="10" width="8" bestFit="1" customWidth="1"/>
    <col min="11" max="11" width="13.85546875" bestFit="1" customWidth="1"/>
    <col min="12" max="12" width="20.42578125" bestFit="1" customWidth="1"/>
    <col min="13" max="13" width="5.28515625" bestFit="1" customWidth="1"/>
    <col min="14" max="14" width="9.7109375" style="7" bestFit="1" customWidth="1"/>
    <col min="15" max="18" width="8.5703125" style="7" bestFit="1" customWidth="1"/>
  </cols>
  <sheetData>
    <row r="1" spans="1:18" s="2" customFormat="1" x14ac:dyDescent="0.25">
      <c r="A1" s="3"/>
      <c r="B1" s="3" t="s">
        <v>228</v>
      </c>
      <c r="C1" s="3" t="s">
        <v>83</v>
      </c>
      <c r="D1" s="3" t="s">
        <v>0</v>
      </c>
      <c r="E1" s="3" t="s">
        <v>1</v>
      </c>
      <c r="F1" s="3" t="s">
        <v>15</v>
      </c>
      <c r="G1" s="3" t="s">
        <v>19</v>
      </c>
      <c r="H1" s="3" t="s">
        <v>21</v>
      </c>
      <c r="I1" s="3" t="s">
        <v>36</v>
      </c>
      <c r="J1" s="3" t="s">
        <v>38</v>
      </c>
      <c r="K1" s="3" t="s">
        <v>55</v>
      </c>
      <c r="L1" s="3" t="s">
        <v>82</v>
      </c>
      <c r="M1" s="3" t="s">
        <v>69</v>
      </c>
      <c r="N1" s="5" t="s">
        <v>84</v>
      </c>
      <c r="O1" s="5">
        <v>56</v>
      </c>
      <c r="P1" s="5">
        <v>57</v>
      </c>
      <c r="Q1" s="5">
        <v>58</v>
      </c>
      <c r="R1" s="5" t="s">
        <v>231</v>
      </c>
    </row>
    <row r="2" spans="1:18" ht="180.75" customHeight="1" x14ac:dyDescent="0.25">
      <c r="A2" s="4"/>
      <c r="B2" s="4"/>
      <c r="C2" s="4" t="s">
        <v>186</v>
      </c>
      <c r="D2" s="4">
        <v>10047507</v>
      </c>
      <c r="E2" s="4" t="s">
        <v>90</v>
      </c>
      <c r="F2" s="4" t="s">
        <v>16</v>
      </c>
      <c r="G2" s="4" t="s">
        <v>159</v>
      </c>
      <c r="H2" s="4" t="s">
        <v>24</v>
      </c>
      <c r="I2" s="4" t="s">
        <v>161</v>
      </c>
      <c r="J2" s="4">
        <f>VLOOKUP(C2,Data!A:D,4,0)</f>
        <v>1626.2700000000002</v>
      </c>
      <c r="K2" s="4" t="s">
        <v>163</v>
      </c>
      <c r="L2" s="4" t="s">
        <v>164</v>
      </c>
      <c r="M2" s="4" t="s">
        <v>40</v>
      </c>
      <c r="N2" s="6">
        <v>24</v>
      </c>
      <c r="O2" s="6"/>
      <c r="P2" s="6"/>
      <c r="Q2" s="6"/>
      <c r="R2" s="6">
        <f>SUM(N2:Q2)*J2</f>
        <v>39030.480000000003</v>
      </c>
    </row>
    <row r="3" spans="1:18" ht="180.75" customHeight="1" x14ac:dyDescent="0.25">
      <c r="A3" s="4"/>
      <c r="B3" s="4"/>
      <c r="C3" s="4" t="s">
        <v>187</v>
      </c>
      <c r="D3" s="4">
        <v>10047511</v>
      </c>
      <c r="E3" s="4" t="s">
        <v>32</v>
      </c>
      <c r="F3" s="4" t="s">
        <v>16</v>
      </c>
      <c r="G3" s="4" t="s">
        <v>159</v>
      </c>
      <c r="H3" s="4" t="s">
        <v>24</v>
      </c>
      <c r="I3" s="4" t="s">
        <v>161</v>
      </c>
      <c r="J3" s="4">
        <f>VLOOKUP(C3,Data!A:D,4,0)</f>
        <v>1380.8866666666665</v>
      </c>
      <c r="K3" s="4" t="s">
        <v>46</v>
      </c>
      <c r="L3" s="4" t="s">
        <v>61</v>
      </c>
      <c r="M3" s="4" t="s">
        <v>40</v>
      </c>
      <c r="N3" s="6">
        <v>18</v>
      </c>
      <c r="O3" s="6"/>
      <c r="P3" s="6"/>
      <c r="Q3" s="6"/>
      <c r="R3" s="6">
        <f t="shared" ref="R3:R44" si="0">SUM(N3:Q3)*J3</f>
        <v>24855.96</v>
      </c>
    </row>
    <row r="4" spans="1:18" ht="180.75" customHeight="1" x14ac:dyDescent="0.25">
      <c r="A4" s="4"/>
      <c r="B4" s="4"/>
      <c r="C4" s="4" t="s">
        <v>188</v>
      </c>
      <c r="D4" s="4">
        <v>10047515</v>
      </c>
      <c r="E4" s="4" t="s">
        <v>30</v>
      </c>
      <c r="F4" s="4" t="s">
        <v>16</v>
      </c>
      <c r="G4" s="4" t="s">
        <v>159</v>
      </c>
      <c r="H4" s="4" t="s">
        <v>24</v>
      </c>
      <c r="I4" s="4" t="s">
        <v>161</v>
      </c>
      <c r="J4" s="4">
        <f>VLOOKUP(C4,Data!A:D,4,0)</f>
        <v>1380.8866666666665</v>
      </c>
      <c r="K4" s="4" t="s">
        <v>182</v>
      </c>
      <c r="L4" s="4" t="s">
        <v>184</v>
      </c>
      <c r="M4" s="4" t="s">
        <v>40</v>
      </c>
      <c r="N4" s="6">
        <v>18</v>
      </c>
      <c r="O4" s="6"/>
      <c r="P4" s="6"/>
      <c r="Q4" s="6"/>
      <c r="R4" s="6">
        <f t="shared" si="0"/>
        <v>24855.96</v>
      </c>
    </row>
    <row r="5" spans="1:18" ht="180.75" customHeight="1" x14ac:dyDescent="0.25">
      <c r="A5" s="4"/>
      <c r="B5" s="4"/>
      <c r="C5" s="4" t="s">
        <v>189</v>
      </c>
      <c r="D5" s="4">
        <v>10047531</v>
      </c>
      <c r="E5" s="4" t="s">
        <v>91</v>
      </c>
      <c r="F5" s="4" t="s">
        <v>16</v>
      </c>
      <c r="G5" s="4" t="s">
        <v>159</v>
      </c>
      <c r="H5" s="4" t="s">
        <v>24</v>
      </c>
      <c r="I5" s="4" t="s">
        <v>161</v>
      </c>
      <c r="J5" s="4">
        <f>VLOOKUP(C5,Data!A:D,4,0)</f>
        <v>1668.6184615384614</v>
      </c>
      <c r="K5" s="4" t="s">
        <v>34</v>
      </c>
      <c r="L5" s="4" t="s">
        <v>58</v>
      </c>
      <c r="M5" s="4" t="s">
        <v>40</v>
      </c>
      <c r="N5" s="6">
        <v>26</v>
      </c>
      <c r="O5" s="6"/>
      <c r="P5" s="6"/>
      <c r="Q5" s="6"/>
      <c r="R5" s="6">
        <f t="shared" si="0"/>
        <v>43384.079999999994</v>
      </c>
    </row>
    <row r="6" spans="1:18" ht="180.75" customHeight="1" x14ac:dyDescent="0.25">
      <c r="A6" s="4"/>
      <c r="B6" s="4"/>
      <c r="C6" s="4" t="s">
        <v>190</v>
      </c>
      <c r="D6" s="4">
        <v>10047538</v>
      </c>
      <c r="E6" s="4" t="s">
        <v>90</v>
      </c>
      <c r="F6" s="4" t="s">
        <v>16</v>
      </c>
      <c r="G6" s="4" t="s">
        <v>159</v>
      </c>
      <c r="H6" s="4" t="s">
        <v>24</v>
      </c>
      <c r="I6" s="4" t="s">
        <v>161</v>
      </c>
      <c r="J6" s="4">
        <f>VLOOKUP(C6,Data!A:D,4,0)</f>
        <v>1379.8887096774195</v>
      </c>
      <c r="K6" s="4" t="s">
        <v>39</v>
      </c>
      <c r="L6" s="4" t="s">
        <v>56</v>
      </c>
      <c r="M6" s="4" t="s">
        <v>40</v>
      </c>
      <c r="N6" s="6">
        <v>62</v>
      </c>
      <c r="O6" s="6"/>
      <c r="P6" s="6"/>
      <c r="Q6" s="6"/>
      <c r="R6" s="6">
        <f t="shared" si="0"/>
        <v>85553.1</v>
      </c>
    </row>
    <row r="7" spans="1:18" ht="180.75" customHeight="1" x14ac:dyDescent="0.25">
      <c r="A7" s="4"/>
      <c r="B7" s="4"/>
      <c r="C7" s="4" t="s">
        <v>191</v>
      </c>
      <c r="D7" s="4">
        <v>10047540</v>
      </c>
      <c r="E7" s="4" t="s">
        <v>92</v>
      </c>
      <c r="F7" s="4" t="s">
        <v>16</v>
      </c>
      <c r="G7" s="4" t="s">
        <v>159</v>
      </c>
      <c r="H7" s="4" t="s">
        <v>24</v>
      </c>
      <c r="I7" s="4" t="s">
        <v>161</v>
      </c>
      <c r="J7" s="4">
        <f>VLOOKUP(C7,Data!A:D,4,0)</f>
        <v>1368.5119999999999</v>
      </c>
      <c r="K7" s="4" t="s">
        <v>45</v>
      </c>
      <c r="L7" s="4" t="s">
        <v>63</v>
      </c>
      <c r="M7" s="4" t="s">
        <v>40</v>
      </c>
      <c r="N7" s="6">
        <v>30</v>
      </c>
      <c r="O7" s="6"/>
      <c r="P7" s="6"/>
      <c r="Q7" s="6"/>
      <c r="R7" s="6">
        <f t="shared" si="0"/>
        <v>41055.360000000001</v>
      </c>
    </row>
    <row r="8" spans="1:18" ht="180.75" customHeight="1" x14ac:dyDescent="0.25">
      <c r="A8" s="4"/>
      <c r="B8" s="4"/>
      <c r="C8" s="4" t="s">
        <v>192</v>
      </c>
      <c r="D8" s="4">
        <v>10047544</v>
      </c>
      <c r="E8" s="4" t="s">
        <v>32</v>
      </c>
      <c r="F8" s="4" t="s">
        <v>16</v>
      </c>
      <c r="G8" s="4" t="s">
        <v>159</v>
      </c>
      <c r="H8" s="4" t="s">
        <v>24</v>
      </c>
      <c r="I8" s="4" t="s">
        <v>161</v>
      </c>
      <c r="J8" s="4">
        <f>VLOOKUP(C8,Data!A:D,4,0)</f>
        <v>1368.5119999999999</v>
      </c>
      <c r="K8" s="4" t="s">
        <v>183</v>
      </c>
      <c r="L8" s="4" t="s">
        <v>185</v>
      </c>
      <c r="M8" s="4" t="s">
        <v>40</v>
      </c>
      <c r="N8" s="6">
        <v>15</v>
      </c>
      <c r="O8" s="6"/>
      <c r="P8" s="6"/>
      <c r="Q8" s="6"/>
      <c r="R8" s="6">
        <f t="shared" si="0"/>
        <v>20527.68</v>
      </c>
    </row>
    <row r="9" spans="1:18" ht="180.75" customHeight="1" x14ac:dyDescent="0.25">
      <c r="A9" s="4"/>
      <c r="B9" s="4"/>
      <c r="C9" s="4" t="s">
        <v>193</v>
      </c>
      <c r="D9" s="4">
        <v>10145636</v>
      </c>
      <c r="E9" s="4" t="s">
        <v>93</v>
      </c>
      <c r="F9" s="4" t="s">
        <v>16</v>
      </c>
      <c r="G9" s="4" t="s">
        <v>159</v>
      </c>
      <c r="H9" s="4" t="s">
        <v>27</v>
      </c>
      <c r="I9" s="4" t="s">
        <v>161</v>
      </c>
      <c r="J9" s="4">
        <f>VLOOKUP(C9,Data!A:D,4,0)</f>
        <v>1513.0580000000002</v>
      </c>
      <c r="K9" s="4" t="s">
        <v>39</v>
      </c>
      <c r="L9" s="4" t="s">
        <v>56</v>
      </c>
      <c r="M9" s="4" t="s">
        <v>40</v>
      </c>
      <c r="N9" s="6"/>
      <c r="O9" s="6">
        <v>15</v>
      </c>
      <c r="P9" s="6"/>
      <c r="Q9" s="6">
        <v>20</v>
      </c>
      <c r="R9" s="6">
        <f t="shared" si="0"/>
        <v>52957.030000000006</v>
      </c>
    </row>
    <row r="10" spans="1:18" ht="180.75" customHeight="1" x14ac:dyDescent="0.25">
      <c r="A10" s="4"/>
      <c r="B10" s="4"/>
      <c r="C10" s="4" t="s">
        <v>88</v>
      </c>
      <c r="D10" s="4">
        <v>10145637</v>
      </c>
      <c r="E10" s="4" t="s">
        <v>28</v>
      </c>
      <c r="F10" s="4" t="s">
        <v>16</v>
      </c>
      <c r="G10" s="4" t="s">
        <v>20</v>
      </c>
      <c r="H10" s="4" t="s">
        <v>27</v>
      </c>
      <c r="I10" s="4" t="s">
        <v>161</v>
      </c>
      <c r="J10" s="4">
        <f>VLOOKUP(C10,Data!A:D,4,0)</f>
        <v>1513.0580000000002</v>
      </c>
      <c r="K10" s="4" t="s">
        <v>39</v>
      </c>
      <c r="L10" s="4" t="s">
        <v>56</v>
      </c>
      <c r="M10" s="4" t="s">
        <v>40</v>
      </c>
      <c r="N10" s="6"/>
      <c r="O10" s="6">
        <v>15</v>
      </c>
      <c r="P10" s="6"/>
      <c r="Q10" s="6">
        <v>20</v>
      </c>
      <c r="R10" s="6">
        <f t="shared" si="0"/>
        <v>52957.030000000006</v>
      </c>
    </row>
    <row r="11" spans="1:18" ht="171.75" customHeight="1" x14ac:dyDescent="0.25">
      <c r="A11" s="4"/>
      <c r="B11" s="4"/>
      <c r="C11" s="4" t="s">
        <v>194</v>
      </c>
      <c r="D11" s="4">
        <v>10145638</v>
      </c>
      <c r="E11" s="4" t="s">
        <v>94</v>
      </c>
      <c r="F11" s="4" t="s">
        <v>16</v>
      </c>
      <c r="G11" s="4" t="s">
        <v>159</v>
      </c>
      <c r="H11" s="4" t="s">
        <v>27</v>
      </c>
      <c r="I11" s="4" t="s">
        <v>161</v>
      </c>
      <c r="J11" s="4">
        <f>VLOOKUP(C11,Data!A:D,4,0)</f>
        <v>1489.65</v>
      </c>
      <c r="K11" s="4" t="s">
        <v>39</v>
      </c>
      <c r="L11" s="4" t="s">
        <v>56</v>
      </c>
      <c r="M11" s="4" t="s">
        <v>40</v>
      </c>
      <c r="N11" s="6"/>
      <c r="O11" s="6">
        <v>4</v>
      </c>
      <c r="P11" s="6"/>
      <c r="Q11" s="6">
        <v>6</v>
      </c>
      <c r="R11" s="6">
        <f t="shared" si="0"/>
        <v>14896.5</v>
      </c>
    </row>
    <row r="12" spans="1:18" ht="180.75" customHeight="1" x14ac:dyDescent="0.25">
      <c r="A12" s="4"/>
      <c r="B12" s="4"/>
      <c r="C12" s="4" t="s">
        <v>195</v>
      </c>
      <c r="D12" s="4">
        <v>10531939</v>
      </c>
      <c r="E12" s="4" t="s">
        <v>95</v>
      </c>
      <c r="F12" s="4" t="s">
        <v>16</v>
      </c>
      <c r="G12" s="4" t="s">
        <v>159</v>
      </c>
      <c r="H12" s="4" t="s">
        <v>22</v>
      </c>
      <c r="I12" s="4" t="s">
        <v>161</v>
      </c>
      <c r="J12" s="4">
        <f>VLOOKUP(C12,Data!A:D,4,0)</f>
        <v>1242.8813725490195</v>
      </c>
      <c r="K12" s="4" t="s">
        <v>39</v>
      </c>
      <c r="L12" s="4" t="s">
        <v>56</v>
      </c>
      <c r="M12" s="4" t="s">
        <v>40</v>
      </c>
      <c r="N12" s="6">
        <v>51</v>
      </c>
      <c r="O12" s="6"/>
      <c r="P12" s="6"/>
      <c r="Q12" s="6"/>
      <c r="R12" s="6">
        <f t="shared" si="0"/>
        <v>63386.95</v>
      </c>
    </row>
    <row r="13" spans="1:18" ht="180.75" customHeight="1" x14ac:dyDescent="0.25">
      <c r="A13" s="4"/>
      <c r="B13" s="4"/>
      <c r="C13" s="4" t="s">
        <v>196</v>
      </c>
      <c r="D13" s="4">
        <v>10531941</v>
      </c>
      <c r="E13" s="4" t="s">
        <v>30</v>
      </c>
      <c r="F13" s="4" t="s">
        <v>16</v>
      </c>
      <c r="G13" s="4" t="s">
        <v>159</v>
      </c>
      <c r="H13" s="4" t="s">
        <v>22</v>
      </c>
      <c r="I13" s="4" t="s">
        <v>161</v>
      </c>
      <c r="J13" s="4">
        <f>VLOOKUP(C13,Data!A:D,4,0)</f>
        <v>1237.9866666666667</v>
      </c>
      <c r="K13" s="4" t="s">
        <v>39</v>
      </c>
      <c r="L13" s="4" t="s">
        <v>56</v>
      </c>
      <c r="M13" s="4" t="s">
        <v>40</v>
      </c>
      <c r="N13" s="6">
        <v>90</v>
      </c>
      <c r="O13" s="6"/>
      <c r="P13" s="6"/>
      <c r="Q13" s="6"/>
      <c r="R13" s="6">
        <f t="shared" si="0"/>
        <v>111418.8</v>
      </c>
    </row>
    <row r="14" spans="1:18" ht="180.75" customHeight="1" x14ac:dyDescent="0.25">
      <c r="A14" s="4"/>
      <c r="B14" s="4"/>
      <c r="C14" s="4" t="s">
        <v>197</v>
      </c>
      <c r="D14" s="4">
        <v>10531953</v>
      </c>
      <c r="E14" s="4" t="s">
        <v>95</v>
      </c>
      <c r="F14" s="4" t="s">
        <v>16</v>
      </c>
      <c r="G14" s="4" t="s">
        <v>159</v>
      </c>
      <c r="H14" s="4" t="s">
        <v>22</v>
      </c>
      <c r="I14" s="4" t="s">
        <v>161</v>
      </c>
      <c r="J14" s="4">
        <f>VLOOKUP(C14,Data!A:D,4,0)</f>
        <v>1823.779</v>
      </c>
      <c r="K14" s="4" t="s">
        <v>39</v>
      </c>
      <c r="L14" s="4" t="s">
        <v>56</v>
      </c>
      <c r="M14" s="4" t="s">
        <v>40</v>
      </c>
      <c r="N14" s="6"/>
      <c r="O14" s="6">
        <v>10</v>
      </c>
      <c r="P14" s="6"/>
      <c r="Q14" s="6">
        <v>10</v>
      </c>
      <c r="R14" s="6">
        <f t="shared" si="0"/>
        <v>36475.58</v>
      </c>
    </row>
    <row r="15" spans="1:18" ht="180.75" customHeight="1" x14ac:dyDescent="0.25">
      <c r="A15" s="4"/>
      <c r="B15" s="4"/>
      <c r="C15" s="4" t="s">
        <v>198</v>
      </c>
      <c r="D15" s="4">
        <v>10531954</v>
      </c>
      <c r="E15" s="4" t="s">
        <v>96</v>
      </c>
      <c r="F15" s="4" t="s">
        <v>16</v>
      </c>
      <c r="G15" s="4" t="s">
        <v>159</v>
      </c>
      <c r="H15" s="4" t="s">
        <v>22</v>
      </c>
      <c r="I15" s="4" t="s">
        <v>161</v>
      </c>
      <c r="J15" s="4">
        <f>VLOOKUP(C15,Data!A:D,4,0)</f>
        <v>1780.1063636363635</v>
      </c>
      <c r="K15" s="4" t="s">
        <v>34</v>
      </c>
      <c r="L15" s="4" t="s">
        <v>58</v>
      </c>
      <c r="M15" s="4" t="s">
        <v>40</v>
      </c>
      <c r="N15" s="6"/>
      <c r="O15" s="6">
        <v>5</v>
      </c>
      <c r="P15" s="6"/>
      <c r="Q15" s="6">
        <v>6</v>
      </c>
      <c r="R15" s="6">
        <f t="shared" si="0"/>
        <v>19581.169999999998</v>
      </c>
    </row>
    <row r="16" spans="1:18" ht="180.75" customHeight="1" x14ac:dyDescent="0.25">
      <c r="A16" s="4"/>
      <c r="B16" s="4"/>
      <c r="C16" s="4" t="s">
        <v>199</v>
      </c>
      <c r="D16" s="4">
        <v>10531956</v>
      </c>
      <c r="E16" s="4" t="s">
        <v>96</v>
      </c>
      <c r="F16" s="4" t="s">
        <v>16</v>
      </c>
      <c r="G16" s="4" t="s">
        <v>20</v>
      </c>
      <c r="H16" s="4" t="s">
        <v>22</v>
      </c>
      <c r="I16" s="4" t="s">
        <v>161</v>
      </c>
      <c r="J16" s="4">
        <f>VLOOKUP(C16,Data!A:D,4,0)</f>
        <v>1819.1288235294119</v>
      </c>
      <c r="K16" s="4" t="s">
        <v>46</v>
      </c>
      <c r="L16" s="4" t="s">
        <v>61</v>
      </c>
      <c r="M16" s="4" t="s">
        <v>40</v>
      </c>
      <c r="N16" s="6"/>
      <c r="O16" s="6">
        <v>7</v>
      </c>
      <c r="P16" s="6"/>
      <c r="Q16" s="6">
        <v>10</v>
      </c>
      <c r="R16" s="6">
        <f t="shared" si="0"/>
        <v>30925.190000000002</v>
      </c>
    </row>
    <row r="17" spans="1:18" ht="180.75" customHeight="1" x14ac:dyDescent="0.25">
      <c r="A17" s="4"/>
      <c r="B17" s="4"/>
      <c r="C17" s="4" t="s">
        <v>200</v>
      </c>
      <c r="D17" s="4">
        <v>10879529</v>
      </c>
      <c r="E17" s="4" t="s">
        <v>33</v>
      </c>
      <c r="F17" s="4" t="s">
        <v>16</v>
      </c>
      <c r="G17" s="4" t="s">
        <v>159</v>
      </c>
      <c r="H17" s="4" t="s">
        <v>22</v>
      </c>
      <c r="I17" s="4" t="s">
        <v>161</v>
      </c>
      <c r="J17" s="4">
        <f>VLOOKUP(C17,Data!A:D,4,0)</f>
        <v>1829.86</v>
      </c>
      <c r="K17" s="4" t="s">
        <v>50</v>
      </c>
      <c r="L17" s="4" t="s">
        <v>62</v>
      </c>
      <c r="M17" s="4" t="s">
        <v>70</v>
      </c>
      <c r="N17" s="6"/>
      <c r="O17" s="6">
        <v>4</v>
      </c>
      <c r="P17" s="6"/>
      <c r="Q17" s="6">
        <v>6</v>
      </c>
      <c r="R17" s="6">
        <f t="shared" si="0"/>
        <v>18298.599999999999</v>
      </c>
    </row>
    <row r="18" spans="1:18" ht="180.75" customHeight="1" x14ac:dyDescent="0.25">
      <c r="A18" s="4"/>
      <c r="B18" s="4"/>
      <c r="C18" s="4" t="s">
        <v>201</v>
      </c>
      <c r="D18" s="4">
        <v>11157578</v>
      </c>
      <c r="E18" s="4" t="s">
        <v>29</v>
      </c>
      <c r="F18" s="4" t="s">
        <v>16</v>
      </c>
      <c r="G18" s="4" t="s">
        <v>159</v>
      </c>
      <c r="H18" s="4" t="s">
        <v>22</v>
      </c>
      <c r="I18" s="4" t="s">
        <v>162</v>
      </c>
      <c r="J18" s="4">
        <f>VLOOKUP(C18,Data!A:D,4,0)</f>
        <v>1251.855</v>
      </c>
      <c r="K18" s="4" t="s">
        <v>39</v>
      </c>
      <c r="L18" s="4" t="s">
        <v>56</v>
      </c>
      <c r="M18" s="4" t="s">
        <v>40</v>
      </c>
      <c r="N18" s="6">
        <v>10</v>
      </c>
      <c r="O18" s="6"/>
      <c r="P18" s="6"/>
      <c r="Q18" s="6"/>
      <c r="R18" s="6">
        <f t="shared" si="0"/>
        <v>12518.55</v>
      </c>
    </row>
    <row r="19" spans="1:18" ht="180.75" customHeight="1" x14ac:dyDescent="0.25">
      <c r="A19" s="4"/>
      <c r="B19" s="4"/>
      <c r="C19" s="4" t="s">
        <v>202</v>
      </c>
      <c r="D19" s="4">
        <v>11157579</v>
      </c>
      <c r="E19" s="4" t="s">
        <v>97</v>
      </c>
      <c r="F19" s="4" t="s">
        <v>16</v>
      </c>
      <c r="G19" s="4" t="s">
        <v>159</v>
      </c>
      <c r="H19" s="4" t="s">
        <v>22</v>
      </c>
      <c r="I19" s="4" t="s">
        <v>161</v>
      </c>
      <c r="J19" s="4">
        <f>VLOOKUP(C19,Data!A:D,4,0)</f>
        <v>1226.8920000000001</v>
      </c>
      <c r="K19" s="4" t="s">
        <v>39</v>
      </c>
      <c r="L19" s="4" t="s">
        <v>56</v>
      </c>
      <c r="M19" s="4" t="s">
        <v>40</v>
      </c>
      <c r="N19" s="6">
        <v>50</v>
      </c>
      <c r="O19" s="6"/>
      <c r="P19" s="6"/>
      <c r="Q19" s="6"/>
      <c r="R19" s="6">
        <f t="shared" si="0"/>
        <v>61344.600000000006</v>
      </c>
    </row>
    <row r="20" spans="1:18" ht="179.25" customHeight="1" x14ac:dyDescent="0.25">
      <c r="A20" s="4"/>
      <c r="B20" s="4"/>
      <c r="C20" s="4" t="s">
        <v>203</v>
      </c>
      <c r="D20" s="4">
        <v>11180834</v>
      </c>
      <c r="E20" s="4" t="s">
        <v>28</v>
      </c>
      <c r="F20" s="4" t="s">
        <v>16</v>
      </c>
      <c r="G20" s="4" t="s">
        <v>159</v>
      </c>
      <c r="H20" s="4" t="s">
        <v>22</v>
      </c>
      <c r="I20" s="4" t="s">
        <v>161</v>
      </c>
      <c r="J20" s="4">
        <f>VLOOKUP(C20,Data!A:D,4,0)</f>
        <v>1826.2829411764706</v>
      </c>
      <c r="K20" s="4" t="s">
        <v>39</v>
      </c>
      <c r="L20" s="4" t="s">
        <v>56</v>
      </c>
      <c r="M20" s="4" t="s">
        <v>40</v>
      </c>
      <c r="N20" s="6"/>
      <c r="O20" s="6">
        <v>14</v>
      </c>
      <c r="P20" s="6"/>
      <c r="Q20" s="6">
        <v>20</v>
      </c>
      <c r="R20" s="6">
        <f t="shared" si="0"/>
        <v>62093.619999999995</v>
      </c>
    </row>
    <row r="21" spans="1:18" ht="180.75" customHeight="1" x14ac:dyDescent="0.25">
      <c r="A21" s="4"/>
      <c r="B21" s="4"/>
      <c r="C21" s="4" t="s">
        <v>204</v>
      </c>
      <c r="D21" s="4">
        <v>11405497</v>
      </c>
      <c r="E21" s="4" t="s">
        <v>97</v>
      </c>
      <c r="F21" s="4" t="s">
        <v>16</v>
      </c>
      <c r="G21" s="4" t="s">
        <v>159</v>
      </c>
      <c r="H21" s="4" t="s">
        <v>22</v>
      </c>
      <c r="I21" s="4" t="s">
        <v>161</v>
      </c>
      <c r="J21" s="4">
        <f>VLOOKUP(C21,Data!A:D,4,0)</f>
        <v>1537.4413333333334</v>
      </c>
      <c r="K21" s="4" t="s">
        <v>34</v>
      </c>
      <c r="L21" s="4" t="s">
        <v>58</v>
      </c>
      <c r="M21" s="4" t="s">
        <v>40</v>
      </c>
      <c r="N21" s="6">
        <v>15</v>
      </c>
      <c r="O21" s="6"/>
      <c r="P21" s="6"/>
      <c r="Q21" s="6"/>
      <c r="R21" s="6">
        <f t="shared" si="0"/>
        <v>23061.620000000003</v>
      </c>
    </row>
    <row r="22" spans="1:18" ht="180.75" customHeight="1" x14ac:dyDescent="0.25">
      <c r="A22" s="4"/>
      <c r="B22" s="4"/>
      <c r="C22" s="4" t="s">
        <v>205</v>
      </c>
      <c r="D22" s="4">
        <v>11405614</v>
      </c>
      <c r="E22" s="4" t="s">
        <v>32</v>
      </c>
      <c r="F22" s="4" t="s">
        <v>16</v>
      </c>
      <c r="G22" s="4" t="s">
        <v>159</v>
      </c>
      <c r="H22" s="4" t="s">
        <v>24</v>
      </c>
      <c r="I22" s="4" t="s">
        <v>161</v>
      </c>
      <c r="J22" s="4">
        <f>VLOOKUP(C22,Data!A:D,4,0)</f>
        <v>1424.1979999999999</v>
      </c>
      <c r="K22" s="4" t="s">
        <v>43</v>
      </c>
      <c r="L22" s="4" t="s">
        <v>59</v>
      </c>
      <c r="M22" s="4" t="s">
        <v>42</v>
      </c>
      <c r="N22" s="6">
        <v>10</v>
      </c>
      <c r="O22" s="6"/>
      <c r="P22" s="6"/>
      <c r="Q22" s="6"/>
      <c r="R22" s="6">
        <f t="shared" si="0"/>
        <v>14241.98</v>
      </c>
    </row>
    <row r="23" spans="1:18" ht="180.75" customHeight="1" x14ac:dyDescent="0.25">
      <c r="A23" s="4"/>
      <c r="B23" s="4"/>
      <c r="C23" s="4" t="s">
        <v>206</v>
      </c>
      <c r="D23" s="4">
        <v>11576724</v>
      </c>
      <c r="E23" s="4" t="s">
        <v>90</v>
      </c>
      <c r="F23" s="4" t="s">
        <v>16</v>
      </c>
      <c r="G23" s="4" t="s">
        <v>159</v>
      </c>
      <c r="H23" s="4" t="s">
        <v>24</v>
      </c>
      <c r="I23" s="4" t="s">
        <v>161</v>
      </c>
      <c r="J23" s="4">
        <f>VLOOKUP(C23,Data!A:D,4,0)</f>
        <v>1380.8866666666665</v>
      </c>
      <c r="K23" s="4"/>
      <c r="L23" s="4"/>
      <c r="M23" s="4"/>
      <c r="N23" s="6">
        <v>12</v>
      </c>
      <c r="O23" s="6"/>
      <c r="P23" s="6"/>
      <c r="Q23" s="6"/>
      <c r="R23" s="6">
        <f t="shared" si="0"/>
        <v>16570.64</v>
      </c>
    </row>
    <row r="24" spans="1:18" ht="180.75" customHeight="1" x14ac:dyDescent="0.25">
      <c r="A24" s="4"/>
      <c r="B24" s="4"/>
      <c r="C24" s="4" t="s">
        <v>207</v>
      </c>
      <c r="D24" s="4">
        <v>11579473</v>
      </c>
      <c r="E24" s="4" t="s">
        <v>33</v>
      </c>
      <c r="F24" s="4" t="s">
        <v>16</v>
      </c>
      <c r="G24" s="4" t="s">
        <v>159</v>
      </c>
      <c r="H24" s="4" t="s">
        <v>22</v>
      </c>
      <c r="I24" s="4" t="s">
        <v>161</v>
      </c>
      <c r="J24" s="4">
        <f>VLOOKUP(C24,Data!A:D,4,0)</f>
        <v>1594.8711111111111</v>
      </c>
      <c r="K24" s="4" t="s">
        <v>39</v>
      </c>
      <c r="L24" s="4" t="s">
        <v>56</v>
      </c>
      <c r="M24" s="4" t="s">
        <v>40</v>
      </c>
      <c r="N24" s="6">
        <v>36</v>
      </c>
      <c r="O24" s="6"/>
      <c r="P24" s="6"/>
      <c r="Q24" s="6"/>
      <c r="R24" s="6">
        <f t="shared" si="0"/>
        <v>57415.360000000001</v>
      </c>
    </row>
    <row r="25" spans="1:18" ht="180.75" customHeight="1" x14ac:dyDescent="0.25">
      <c r="A25" s="4"/>
      <c r="B25" s="4"/>
      <c r="C25" s="4" t="s">
        <v>208</v>
      </c>
      <c r="D25" s="4">
        <v>11588488</v>
      </c>
      <c r="E25" s="4" t="s">
        <v>98</v>
      </c>
      <c r="F25" s="4" t="s">
        <v>16</v>
      </c>
      <c r="G25" s="4" t="s">
        <v>159</v>
      </c>
      <c r="H25" s="4" t="s">
        <v>22</v>
      </c>
      <c r="I25" s="4" t="s">
        <v>161</v>
      </c>
      <c r="J25" s="4">
        <f>VLOOKUP(C25,Data!A:D,4,0)</f>
        <v>1523.7866666666669</v>
      </c>
      <c r="K25" s="4" t="s">
        <v>39</v>
      </c>
      <c r="L25" s="4" t="s">
        <v>56</v>
      </c>
      <c r="M25" s="4" t="s">
        <v>40</v>
      </c>
      <c r="N25" s="6">
        <v>6</v>
      </c>
      <c r="O25" s="6"/>
      <c r="P25" s="6"/>
      <c r="Q25" s="6"/>
      <c r="R25" s="6">
        <f t="shared" si="0"/>
        <v>9142.7200000000012</v>
      </c>
    </row>
    <row r="26" spans="1:18" ht="180.75" customHeight="1" x14ac:dyDescent="0.25">
      <c r="A26" s="4"/>
      <c r="B26" s="4"/>
      <c r="C26" s="4" t="s">
        <v>209</v>
      </c>
      <c r="D26" s="4">
        <v>11588490</v>
      </c>
      <c r="E26" s="4" t="s">
        <v>31</v>
      </c>
      <c r="F26" s="4" t="s">
        <v>16</v>
      </c>
      <c r="G26" s="4" t="s">
        <v>159</v>
      </c>
      <c r="H26" s="4" t="s">
        <v>22</v>
      </c>
      <c r="I26" s="4" t="s">
        <v>161</v>
      </c>
      <c r="J26" s="4">
        <f>VLOOKUP(C26,Data!A:D,4,0)</f>
        <v>1531.8188235294117</v>
      </c>
      <c r="K26" s="4" t="s">
        <v>39</v>
      </c>
      <c r="L26" s="4" t="s">
        <v>56</v>
      </c>
      <c r="M26" s="4" t="s">
        <v>40</v>
      </c>
      <c r="N26" s="6">
        <v>17</v>
      </c>
      <c r="O26" s="6"/>
      <c r="P26" s="6"/>
      <c r="Q26" s="6"/>
      <c r="R26" s="6">
        <f t="shared" si="0"/>
        <v>26040.92</v>
      </c>
    </row>
    <row r="27" spans="1:18" ht="175.5" customHeight="1" x14ac:dyDescent="0.25">
      <c r="A27" s="4"/>
      <c r="B27" s="4"/>
      <c r="C27" s="4" t="s">
        <v>210</v>
      </c>
      <c r="D27" s="4">
        <v>11871279</v>
      </c>
      <c r="E27" s="4" t="s">
        <v>158</v>
      </c>
      <c r="F27" s="4" t="s">
        <v>16</v>
      </c>
      <c r="G27" s="4" t="s">
        <v>159</v>
      </c>
      <c r="H27" s="4" t="s">
        <v>26</v>
      </c>
      <c r="I27" s="4" t="s">
        <v>161</v>
      </c>
      <c r="J27" s="4">
        <f>VLOOKUP(C27,Data!A:D,4,0)</f>
        <v>1808.2822580645161</v>
      </c>
      <c r="K27" s="4" t="s">
        <v>39</v>
      </c>
      <c r="L27" s="4" t="s">
        <v>56</v>
      </c>
      <c r="M27" s="4" t="s">
        <v>40</v>
      </c>
      <c r="N27" s="6"/>
      <c r="O27" s="6">
        <v>16</v>
      </c>
      <c r="P27" s="6"/>
      <c r="Q27" s="6">
        <v>15</v>
      </c>
      <c r="R27" s="6">
        <f t="shared" si="0"/>
        <v>56056.75</v>
      </c>
    </row>
    <row r="28" spans="1:18" ht="180.75" customHeight="1" x14ac:dyDescent="0.25">
      <c r="A28" s="4"/>
      <c r="B28" s="4"/>
      <c r="C28" s="4" t="s">
        <v>211</v>
      </c>
      <c r="D28" s="4">
        <v>12051998</v>
      </c>
      <c r="E28" s="4" t="s">
        <v>99</v>
      </c>
      <c r="F28" s="4" t="s">
        <v>16</v>
      </c>
      <c r="G28" s="4" t="s">
        <v>159</v>
      </c>
      <c r="H28" s="4" t="s">
        <v>22</v>
      </c>
      <c r="I28" s="4" t="s">
        <v>161</v>
      </c>
      <c r="J28" s="4">
        <f>VLOOKUP(C28,Data!A:D,4,0)</f>
        <v>1221.7272413793103</v>
      </c>
      <c r="K28" s="4" t="s">
        <v>39</v>
      </c>
      <c r="L28" s="4" t="s">
        <v>56</v>
      </c>
      <c r="M28" s="4" t="s">
        <v>40</v>
      </c>
      <c r="N28" s="6">
        <v>58</v>
      </c>
      <c r="O28" s="6"/>
      <c r="P28" s="6"/>
      <c r="Q28" s="6"/>
      <c r="R28" s="6">
        <f t="shared" si="0"/>
        <v>70860.179999999993</v>
      </c>
    </row>
    <row r="29" spans="1:18" ht="180.75" customHeight="1" x14ac:dyDescent="0.25">
      <c r="A29" s="4"/>
      <c r="B29" s="4"/>
      <c r="C29" s="4" t="s">
        <v>212</v>
      </c>
      <c r="D29" s="4">
        <v>12052000</v>
      </c>
      <c r="E29" s="4" t="s">
        <v>33</v>
      </c>
      <c r="F29" s="4" t="s">
        <v>16</v>
      </c>
      <c r="G29" s="4" t="s">
        <v>159</v>
      </c>
      <c r="H29" s="4" t="s">
        <v>22</v>
      </c>
      <c r="I29" s="4" t="s">
        <v>161</v>
      </c>
      <c r="J29" s="4">
        <f>VLOOKUP(C29,Data!A:D,4,0)</f>
        <v>1235.213</v>
      </c>
      <c r="K29" s="4" t="s">
        <v>34</v>
      </c>
      <c r="L29" s="4" t="s">
        <v>58</v>
      </c>
      <c r="M29" s="4" t="s">
        <v>40</v>
      </c>
      <c r="N29" s="6">
        <v>50</v>
      </c>
      <c r="O29" s="6"/>
      <c r="P29" s="6"/>
      <c r="Q29" s="6"/>
      <c r="R29" s="6">
        <f t="shared" si="0"/>
        <v>61760.65</v>
      </c>
    </row>
    <row r="30" spans="1:18" ht="180.75" customHeight="1" x14ac:dyDescent="0.25">
      <c r="A30" s="4"/>
      <c r="B30" s="4"/>
      <c r="C30" s="4" t="s">
        <v>213</v>
      </c>
      <c r="D30" s="4">
        <v>12122741</v>
      </c>
      <c r="E30" s="4" t="s">
        <v>30</v>
      </c>
      <c r="F30" s="4" t="s">
        <v>16</v>
      </c>
      <c r="G30" s="4" t="s">
        <v>159</v>
      </c>
      <c r="H30" s="4" t="s">
        <v>22</v>
      </c>
      <c r="I30" s="4" t="s">
        <v>162</v>
      </c>
      <c r="J30" s="4">
        <f>VLOOKUP(C30,Data!A:D,4,0)</f>
        <v>1237.9866666666667</v>
      </c>
      <c r="K30" s="4" t="s">
        <v>39</v>
      </c>
      <c r="L30" s="4" t="s">
        <v>56</v>
      </c>
      <c r="M30" s="4" t="s">
        <v>40</v>
      </c>
      <c r="N30" s="6">
        <v>30</v>
      </c>
      <c r="O30" s="6"/>
      <c r="P30" s="6"/>
      <c r="Q30" s="6"/>
      <c r="R30" s="6">
        <f t="shared" si="0"/>
        <v>37139.599999999999</v>
      </c>
    </row>
    <row r="31" spans="1:18" ht="180.75" customHeight="1" x14ac:dyDescent="0.25">
      <c r="A31" s="4"/>
      <c r="B31" s="4"/>
      <c r="C31" s="4" t="s">
        <v>214</v>
      </c>
      <c r="D31" s="4">
        <v>12122742</v>
      </c>
      <c r="E31" s="4" t="s">
        <v>28</v>
      </c>
      <c r="F31" s="4" t="s">
        <v>16</v>
      </c>
      <c r="G31" s="4" t="s">
        <v>159</v>
      </c>
      <c r="H31" s="4" t="s">
        <v>22</v>
      </c>
      <c r="I31" s="4" t="s">
        <v>162</v>
      </c>
      <c r="J31" s="4">
        <f>VLOOKUP(C31,Data!A:D,4,0)</f>
        <v>1231.0525</v>
      </c>
      <c r="K31" s="4" t="s">
        <v>39</v>
      </c>
      <c r="L31" s="4" t="s">
        <v>56</v>
      </c>
      <c r="M31" s="4" t="s">
        <v>40</v>
      </c>
      <c r="N31" s="6">
        <v>40</v>
      </c>
      <c r="O31" s="6"/>
      <c r="P31" s="6"/>
      <c r="Q31" s="6"/>
      <c r="R31" s="6">
        <f t="shared" si="0"/>
        <v>49242.1</v>
      </c>
    </row>
    <row r="32" spans="1:18" s="10" customFormat="1" x14ac:dyDescent="0.25">
      <c r="A32" s="11"/>
      <c r="B32" s="11"/>
      <c r="C32" s="11" t="s">
        <v>215</v>
      </c>
      <c r="D32" s="11">
        <v>12285467</v>
      </c>
      <c r="E32" s="11" t="s">
        <v>29</v>
      </c>
      <c r="F32" s="11" t="s">
        <v>16</v>
      </c>
      <c r="G32" s="11" t="s">
        <v>159</v>
      </c>
      <c r="H32" s="11" t="s">
        <v>23</v>
      </c>
      <c r="I32" s="11" t="s">
        <v>161</v>
      </c>
      <c r="J32" s="4">
        <f>VLOOKUP(C32,Data!A:D,4,0)</f>
        <v>1592.06</v>
      </c>
      <c r="K32" s="11" t="s">
        <v>39</v>
      </c>
      <c r="L32" s="11" t="s">
        <v>56</v>
      </c>
      <c r="M32" s="11" t="s">
        <v>40</v>
      </c>
      <c r="N32" s="12">
        <v>10</v>
      </c>
      <c r="O32" s="12"/>
      <c r="P32" s="12"/>
      <c r="Q32" s="12"/>
      <c r="R32" s="12">
        <f t="shared" si="0"/>
        <v>15920.599999999999</v>
      </c>
    </row>
    <row r="33" spans="1:18" ht="180.75" customHeight="1" x14ac:dyDescent="0.25">
      <c r="A33" s="4"/>
      <c r="B33" s="4"/>
      <c r="C33" s="4" t="s">
        <v>216</v>
      </c>
      <c r="D33" s="4">
        <v>12380590</v>
      </c>
      <c r="E33" s="4" t="s">
        <v>35</v>
      </c>
      <c r="F33" s="4" t="s">
        <v>16</v>
      </c>
      <c r="G33" s="4" t="s">
        <v>159</v>
      </c>
      <c r="H33" s="4" t="s">
        <v>22</v>
      </c>
      <c r="I33" s="4" t="s">
        <v>161</v>
      </c>
      <c r="J33" s="4">
        <f>VLOOKUP(C33,Data!A:D,4,0)</f>
        <v>1243.5339999999999</v>
      </c>
      <c r="K33" s="4" t="s">
        <v>39</v>
      </c>
      <c r="L33" s="4" t="s">
        <v>56</v>
      </c>
      <c r="M33" s="4" t="s">
        <v>40</v>
      </c>
      <c r="N33" s="6">
        <v>25</v>
      </c>
      <c r="O33" s="6"/>
      <c r="P33" s="6"/>
      <c r="Q33" s="6"/>
      <c r="R33" s="6">
        <f t="shared" si="0"/>
        <v>31088.35</v>
      </c>
    </row>
    <row r="34" spans="1:18" ht="180.75" customHeight="1" x14ac:dyDescent="0.25">
      <c r="A34" s="4"/>
      <c r="B34" s="4"/>
      <c r="C34" s="4" t="s">
        <v>217</v>
      </c>
      <c r="D34" s="4">
        <v>12380594</v>
      </c>
      <c r="E34" s="4" t="s">
        <v>33</v>
      </c>
      <c r="F34" s="4" t="s">
        <v>16</v>
      </c>
      <c r="G34" s="4" t="s">
        <v>159</v>
      </c>
      <c r="H34" s="4" t="s">
        <v>22</v>
      </c>
      <c r="I34" s="4" t="s">
        <v>161</v>
      </c>
      <c r="J34" s="4">
        <f>VLOOKUP(C34,Data!A:D,4,0)</f>
        <v>1210.25</v>
      </c>
      <c r="K34" s="4" t="s">
        <v>39</v>
      </c>
      <c r="L34" s="4" t="s">
        <v>56</v>
      </c>
      <c r="M34" s="4" t="s">
        <v>40</v>
      </c>
      <c r="N34" s="6">
        <v>2</v>
      </c>
      <c r="O34" s="6"/>
      <c r="P34" s="6"/>
      <c r="Q34" s="6"/>
      <c r="R34" s="6">
        <f t="shared" si="0"/>
        <v>2420.5</v>
      </c>
    </row>
    <row r="35" spans="1:18" ht="180.75" customHeight="1" x14ac:dyDescent="0.25">
      <c r="A35" s="4"/>
      <c r="B35" s="4"/>
      <c r="C35" s="4" t="s">
        <v>218</v>
      </c>
      <c r="D35" s="4">
        <v>12380796</v>
      </c>
      <c r="E35" s="4" t="s">
        <v>32</v>
      </c>
      <c r="F35" s="4" t="s">
        <v>16</v>
      </c>
      <c r="G35" s="4" t="s">
        <v>159</v>
      </c>
      <c r="H35" s="4" t="s">
        <v>23</v>
      </c>
      <c r="I35" s="4" t="s">
        <v>161</v>
      </c>
      <c r="J35" s="4">
        <f>VLOOKUP(C35,Data!A:D,4,0)</f>
        <v>1757.0600000000002</v>
      </c>
      <c r="K35" s="4" t="s">
        <v>39</v>
      </c>
      <c r="L35" s="4" t="s">
        <v>56</v>
      </c>
      <c r="M35" s="4" t="s">
        <v>40</v>
      </c>
      <c r="N35" s="6">
        <v>18</v>
      </c>
      <c r="O35" s="6"/>
      <c r="P35" s="6"/>
      <c r="Q35" s="6"/>
      <c r="R35" s="6">
        <f t="shared" si="0"/>
        <v>31627.08</v>
      </c>
    </row>
    <row r="36" spans="1:18" ht="180.75" customHeight="1" x14ac:dyDescent="0.25">
      <c r="A36" s="4"/>
      <c r="B36" s="4"/>
      <c r="C36" s="4" t="s">
        <v>219</v>
      </c>
      <c r="D36" s="4">
        <v>12523893</v>
      </c>
      <c r="E36" s="4" t="s">
        <v>100</v>
      </c>
      <c r="F36" s="4" t="s">
        <v>16</v>
      </c>
      <c r="G36" s="4" t="s">
        <v>159</v>
      </c>
      <c r="H36" s="4" t="s">
        <v>23</v>
      </c>
      <c r="I36" s="4" t="s">
        <v>161</v>
      </c>
      <c r="J36" s="4">
        <f>VLOOKUP(C36,Data!A:D,4,0)</f>
        <v>1527.38</v>
      </c>
      <c r="K36" s="4" t="s">
        <v>39</v>
      </c>
      <c r="L36" s="4" t="s">
        <v>56</v>
      </c>
      <c r="M36" s="4" t="s">
        <v>40</v>
      </c>
      <c r="N36" s="6">
        <v>19</v>
      </c>
      <c r="O36" s="6"/>
      <c r="P36" s="6"/>
      <c r="Q36" s="6"/>
      <c r="R36" s="6">
        <f t="shared" si="0"/>
        <v>29020.22</v>
      </c>
    </row>
    <row r="37" spans="1:18" ht="180.75" customHeight="1" x14ac:dyDescent="0.25">
      <c r="A37" s="4"/>
      <c r="B37" s="4"/>
      <c r="C37" s="4" t="s">
        <v>220</v>
      </c>
      <c r="D37" s="4">
        <v>12523894</v>
      </c>
      <c r="E37" s="4" t="s">
        <v>101</v>
      </c>
      <c r="F37" s="4" t="s">
        <v>16</v>
      </c>
      <c r="G37" s="4" t="s">
        <v>159</v>
      </c>
      <c r="H37" s="4" t="s">
        <v>23</v>
      </c>
      <c r="I37" s="4" t="s">
        <v>161</v>
      </c>
      <c r="J37" s="4">
        <f>VLOOKUP(C37,Data!A:D,4,0)</f>
        <v>1519.5195833333335</v>
      </c>
      <c r="K37" s="4" t="s">
        <v>39</v>
      </c>
      <c r="L37" s="4" t="s">
        <v>56</v>
      </c>
      <c r="M37" s="4" t="s">
        <v>40</v>
      </c>
      <c r="N37" s="6">
        <v>24</v>
      </c>
      <c r="O37" s="6"/>
      <c r="P37" s="6"/>
      <c r="Q37" s="6"/>
      <c r="R37" s="6">
        <f t="shared" si="0"/>
        <v>36468.47</v>
      </c>
    </row>
    <row r="38" spans="1:18" ht="180.75" customHeight="1" x14ac:dyDescent="0.25">
      <c r="A38" s="4"/>
      <c r="B38" s="4"/>
      <c r="C38" s="4" t="s">
        <v>221</v>
      </c>
      <c r="D38" s="4">
        <v>12523903</v>
      </c>
      <c r="E38" s="4" t="s">
        <v>102</v>
      </c>
      <c r="F38" s="4" t="s">
        <v>16</v>
      </c>
      <c r="G38" s="4" t="s">
        <v>159</v>
      </c>
      <c r="H38" s="4" t="s">
        <v>24</v>
      </c>
      <c r="I38" s="4" t="s">
        <v>161</v>
      </c>
      <c r="J38" s="4">
        <f>VLOOKUP(C38,Data!A:D,4,0)</f>
        <v>1794.5600000000002</v>
      </c>
      <c r="K38" s="4" t="s">
        <v>39</v>
      </c>
      <c r="L38" s="4" t="s">
        <v>56</v>
      </c>
      <c r="M38" s="4" t="s">
        <v>40</v>
      </c>
      <c r="N38" s="6">
        <v>24</v>
      </c>
      <c r="O38" s="6"/>
      <c r="P38" s="6"/>
      <c r="Q38" s="6"/>
      <c r="R38" s="6">
        <f t="shared" si="0"/>
        <v>43069.440000000002</v>
      </c>
    </row>
    <row r="39" spans="1:18" ht="180.75" customHeight="1" x14ac:dyDescent="0.25">
      <c r="A39" s="4"/>
      <c r="B39" s="4"/>
      <c r="C39" s="4" t="s">
        <v>222</v>
      </c>
      <c r="D39" s="4">
        <v>12523912</v>
      </c>
      <c r="E39" s="4" t="s">
        <v>28</v>
      </c>
      <c r="F39" s="4" t="s">
        <v>16</v>
      </c>
      <c r="G39" s="4" t="s">
        <v>159</v>
      </c>
      <c r="H39" s="4" t="s">
        <v>23</v>
      </c>
      <c r="I39" s="4" t="s">
        <v>161</v>
      </c>
      <c r="J39" s="4">
        <f>VLOOKUP(C39,Data!A:D,4,0)</f>
        <v>1518.9099999999999</v>
      </c>
      <c r="K39" s="4" t="s">
        <v>34</v>
      </c>
      <c r="L39" s="4" t="s">
        <v>58</v>
      </c>
      <c r="M39" s="4" t="s">
        <v>40</v>
      </c>
      <c r="N39" s="6">
        <v>35</v>
      </c>
      <c r="O39" s="6"/>
      <c r="P39" s="6"/>
      <c r="Q39" s="6"/>
      <c r="R39" s="6">
        <f t="shared" si="0"/>
        <v>53161.849999999991</v>
      </c>
    </row>
    <row r="40" spans="1:18" ht="180.75" customHeight="1" x14ac:dyDescent="0.25">
      <c r="A40" s="4"/>
      <c r="B40" s="4"/>
      <c r="C40" s="4" t="s">
        <v>223</v>
      </c>
      <c r="D40" s="4">
        <v>12572845</v>
      </c>
      <c r="E40" s="4" t="s">
        <v>32</v>
      </c>
      <c r="F40" s="4" t="s">
        <v>16</v>
      </c>
      <c r="G40" s="4" t="s">
        <v>159</v>
      </c>
      <c r="H40" s="4" t="s">
        <v>24</v>
      </c>
      <c r="I40" s="4" t="s">
        <v>161</v>
      </c>
      <c r="J40" s="4">
        <f>VLOOKUP(C40,Data!A:D,4,0)</f>
        <v>1846.65</v>
      </c>
      <c r="K40" s="4" t="s">
        <v>182</v>
      </c>
      <c r="L40" s="4" t="s">
        <v>184</v>
      </c>
      <c r="M40" s="4" t="s">
        <v>40</v>
      </c>
      <c r="N40" s="6"/>
      <c r="O40" s="6"/>
      <c r="P40" s="6">
        <v>8</v>
      </c>
      <c r="Q40" s="6"/>
      <c r="R40" s="6">
        <f t="shared" si="0"/>
        <v>14773.2</v>
      </c>
    </row>
    <row r="41" spans="1:18" ht="179.25" customHeight="1" x14ac:dyDescent="0.25">
      <c r="A41" s="4"/>
      <c r="B41" s="4"/>
      <c r="C41" s="4" t="s">
        <v>224</v>
      </c>
      <c r="D41" s="4">
        <v>80468932</v>
      </c>
      <c r="E41" s="4" t="s">
        <v>33</v>
      </c>
      <c r="F41" s="4" t="s">
        <v>16</v>
      </c>
      <c r="G41" s="4" t="s">
        <v>159</v>
      </c>
      <c r="H41" s="4" t="s">
        <v>22</v>
      </c>
      <c r="I41" s="4" t="s">
        <v>161</v>
      </c>
      <c r="J41" s="4">
        <f>VLOOKUP(C41,Data!A:D,4,0)</f>
        <v>1243.5339999999999</v>
      </c>
      <c r="K41" s="4" t="s">
        <v>39</v>
      </c>
      <c r="L41" s="4" t="s">
        <v>56</v>
      </c>
      <c r="M41" s="4" t="s">
        <v>40</v>
      </c>
      <c r="N41" s="6">
        <v>50</v>
      </c>
      <c r="O41" s="6"/>
      <c r="P41" s="6"/>
      <c r="Q41" s="6"/>
      <c r="R41" s="6">
        <f t="shared" si="0"/>
        <v>62176.7</v>
      </c>
    </row>
    <row r="42" spans="1:18" ht="180.75" customHeight="1" x14ac:dyDescent="0.25">
      <c r="A42" s="4"/>
      <c r="B42" s="4"/>
      <c r="C42" s="4" t="s">
        <v>225</v>
      </c>
      <c r="D42" s="4">
        <v>80489231</v>
      </c>
      <c r="E42" s="4" t="s">
        <v>103</v>
      </c>
      <c r="F42" s="4" t="s">
        <v>16</v>
      </c>
      <c r="G42" s="4" t="s">
        <v>159</v>
      </c>
      <c r="H42" s="4" t="s">
        <v>25</v>
      </c>
      <c r="I42" s="4" t="s">
        <v>162</v>
      </c>
      <c r="J42" s="4">
        <f>VLOOKUP(C42,Data!A:D,4,0)</f>
        <v>1392.1363636363637</v>
      </c>
      <c r="K42" s="4" t="s">
        <v>39</v>
      </c>
      <c r="L42" s="4" t="s">
        <v>56</v>
      </c>
      <c r="M42" s="4" t="s">
        <v>40</v>
      </c>
      <c r="N42" s="6">
        <v>11</v>
      </c>
      <c r="O42" s="6"/>
      <c r="P42" s="6"/>
      <c r="Q42" s="6"/>
      <c r="R42" s="6">
        <f t="shared" si="0"/>
        <v>15313.500000000002</v>
      </c>
    </row>
    <row r="43" spans="1:18" ht="180.75" customHeight="1" x14ac:dyDescent="0.25">
      <c r="A43" s="4"/>
      <c r="B43" s="4"/>
      <c r="C43" s="4" t="s">
        <v>226</v>
      </c>
      <c r="D43" s="4">
        <v>80524868</v>
      </c>
      <c r="E43" s="4" t="s">
        <v>29</v>
      </c>
      <c r="F43" s="4" t="s">
        <v>16</v>
      </c>
      <c r="G43" s="4" t="s">
        <v>159</v>
      </c>
      <c r="H43" s="4" t="s">
        <v>22</v>
      </c>
      <c r="I43" s="4" t="s">
        <v>162</v>
      </c>
      <c r="J43" s="4">
        <f>VLOOKUP(C43,Data!A:D,4,0)</f>
        <v>1241.4537500000001</v>
      </c>
      <c r="K43" s="4" t="s">
        <v>39</v>
      </c>
      <c r="L43" s="4" t="s">
        <v>56</v>
      </c>
      <c r="M43" s="4" t="s">
        <v>40</v>
      </c>
      <c r="N43" s="6">
        <v>16</v>
      </c>
      <c r="O43" s="6"/>
      <c r="P43" s="6"/>
      <c r="Q43" s="6"/>
      <c r="R43" s="6">
        <f t="shared" si="0"/>
        <v>19863.260000000002</v>
      </c>
    </row>
    <row r="44" spans="1:18" ht="180.75" customHeight="1" x14ac:dyDescent="0.25">
      <c r="A44" s="4"/>
      <c r="B44" s="4"/>
      <c r="C44" s="4" t="s">
        <v>227</v>
      </c>
      <c r="D44" s="4">
        <v>80636012</v>
      </c>
      <c r="E44" s="4" t="s">
        <v>104</v>
      </c>
      <c r="F44" s="4" t="s">
        <v>16</v>
      </c>
      <c r="G44" s="4" t="s">
        <v>159</v>
      </c>
      <c r="H44" s="4" t="s">
        <v>22</v>
      </c>
      <c r="I44" s="4" t="s">
        <v>161</v>
      </c>
      <c r="J44" s="4">
        <f>VLOOKUP(C44,Data!A:D,4,0)</f>
        <v>1265.7233333333331</v>
      </c>
      <c r="K44" s="4" t="s">
        <v>39</v>
      </c>
      <c r="L44" s="4" t="s">
        <v>56</v>
      </c>
      <c r="M44" s="4" t="s">
        <v>40</v>
      </c>
      <c r="N44" s="6">
        <v>15</v>
      </c>
      <c r="O44" s="6"/>
      <c r="P44" s="6"/>
      <c r="Q44" s="6"/>
      <c r="R44" s="6">
        <f>SUM(N44:Q44)*J44</f>
        <v>18985.849999999999</v>
      </c>
    </row>
  </sheetData>
  <autoFilter ref="B1:Q44" xr:uid="{A67EDA83-0A66-4259-A28B-23FB20048171}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Справочник</vt:lpstr>
      <vt:lpstr>Data</vt:lpstr>
      <vt:lpstr>КомандыИзНазвания</vt:lpstr>
      <vt:lpstr>Transposed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BUH</dc:creator>
  <cp:lastModifiedBy>BUH</cp:lastModifiedBy>
  <dcterms:created xsi:type="dcterms:W3CDTF">2022-06-15T13:52:05Z</dcterms:created>
  <dcterms:modified xsi:type="dcterms:W3CDTF">2022-06-24T10:30:27Z</dcterms:modified>
</cp:coreProperties>
</file>