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seye/Desktop/"/>
    </mc:Choice>
  </mc:AlternateContent>
  <xr:revisionPtr revIDLastSave="0" documentId="13_ncr:1_{66CF7877-A4CF-1A46-AAA2-480369035B94}" xr6:coauthVersionLast="47" xr6:coauthVersionMax="47" xr10:uidLastSave="{00000000-0000-0000-0000-000000000000}"/>
  <bookViews>
    <workbookView xWindow="780" yWindow="1000" windowWidth="27640" windowHeight="16440" xr2:uid="{B16FB2FC-2702-B847-9A94-2DA6EB98A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M11" i="1"/>
  <c r="K11" i="1"/>
  <c r="J11" i="1"/>
  <c r="E11" i="1"/>
  <c r="O11" i="1" s="1"/>
  <c r="M10" i="1"/>
  <c r="K10" i="1"/>
  <c r="J10" i="1"/>
  <c r="E10" i="1"/>
  <c r="O10" i="1" s="1"/>
  <c r="M9" i="1"/>
  <c r="K9" i="1"/>
  <c r="J9" i="1"/>
  <c r="E9" i="1"/>
  <c r="O9" i="1" s="1"/>
  <c r="M8" i="1"/>
  <c r="K8" i="1"/>
  <c r="J8" i="1"/>
  <c r="E8" i="1"/>
  <c r="O8" i="1" s="1"/>
  <c r="M7" i="1"/>
  <c r="K7" i="1"/>
  <c r="J7" i="1"/>
  <c r="E7" i="1"/>
  <c r="O7" i="1" s="1"/>
  <c r="M6" i="1"/>
  <c r="K6" i="1"/>
  <c r="J6" i="1"/>
  <c r="E6" i="1"/>
  <c r="O6" i="1" s="1"/>
  <c r="M5" i="1"/>
  <c r="K5" i="1"/>
  <c r="J5" i="1"/>
  <c r="E5" i="1"/>
  <c r="O5" i="1" s="1"/>
  <c r="M4" i="1"/>
  <c r="K4" i="1"/>
  <c r="J4" i="1"/>
  <c r="E4" i="1"/>
  <c r="O4" i="1" s="1"/>
  <c r="M3" i="1"/>
  <c r="K3" i="1"/>
  <c r="J3" i="1"/>
  <c r="E3" i="1"/>
  <c r="O3" i="1" s="1"/>
  <c r="M2" i="1"/>
  <c r="K2" i="1"/>
  <c r="J2" i="1"/>
  <c r="E2" i="1"/>
  <c r="O2" i="1" s="1"/>
  <c r="H9" i="1" l="1"/>
  <c r="H8" i="1"/>
  <c r="H7" i="1"/>
  <c r="H6" i="1"/>
  <c r="H5" i="1"/>
  <c r="H4" i="1"/>
  <c r="H3" i="1"/>
  <c r="H11" i="1"/>
  <c r="H10" i="1"/>
  <c r="H2" i="1"/>
</calcChain>
</file>

<file path=xl/sharedStrings.xml><?xml version="1.0" encoding="utf-8"?>
<sst xmlns="http://schemas.openxmlformats.org/spreadsheetml/2006/main" count="56" uniqueCount="41">
  <si>
    <t>Follower Count</t>
  </si>
  <si>
    <t>CTR</t>
  </si>
  <si>
    <t>Engagement Rate</t>
  </si>
  <si>
    <r>
      <rPr>
        <sz val="8.5"/>
        <rFont val="Calibri"/>
        <family val="2"/>
      </rPr>
      <t>Tara Maynard</t>
    </r>
  </si>
  <si>
    <r>
      <rPr>
        <u/>
        <sz val="8.5"/>
        <color rgb="FF1155CC"/>
        <rFont val="Calibri"/>
        <family val="2"/>
      </rPr>
      <t>@taramays25</t>
    </r>
  </si>
  <si>
    <r>
      <rPr>
        <sz val="8.5"/>
        <rFont val="Calibri"/>
        <family val="2"/>
      </rPr>
      <t>IG Story</t>
    </r>
  </si>
  <si>
    <t>266K</t>
  </si>
  <si>
    <r>
      <rPr>
        <sz val="8.5"/>
        <rFont val="Calibri"/>
        <family val="2"/>
      </rPr>
      <t>Poppy Adams</t>
    </r>
  </si>
  <si>
    <r>
      <rPr>
        <u/>
        <sz val="8.5"/>
        <color rgb="FF1155CC"/>
        <rFont val="Calibri"/>
        <family val="2"/>
      </rPr>
      <t>@poppyadams</t>
    </r>
  </si>
  <si>
    <r>
      <rPr>
        <sz val="8.5"/>
        <rFont val="Calibri"/>
        <family val="2"/>
      </rPr>
      <t>66.8K</t>
    </r>
  </si>
  <si>
    <r>
      <rPr>
        <sz val="8.5"/>
        <rFont val="Calibri"/>
        <family val="2"/>
      </rPr>
      <t>Grace Shadrack</t>
    </r>
  </si>
  <si>
    <r>
      <rPr>
        <u/>
        <sz val="8.5"/>
        <color rgb="FF1155CC"/>
        <rFont val="Calibri"/>
        <family val="2"/>
      </rPr>
      <t>@graceshadrack</t>
    </r>
  </si>
  <si>
    <r>
      <rPr>
        <sz val="8.5"/>
        <rFont val="Calibri"/>
        <family val="2"/>
      </rPr>
      <t>168K</t>
    </r>
  </si>
  <si>
    <r>
      <rPr>
        <sz val="8.5"/>
        <rFont val="Calibri"/>
        <family val="2"/>
      </rPr>
      <t>Lisia Baylis-Zullo</t>
    </r>
  </si>
  <si>
    <r>
      <rPr>
        <u/>
        <sz val="8.5"/>
        <color rgb="FF1155CC"/>
        <rFont val="Calibri"/>
        <family val="2"/>
      </rPr>
      <t>@lidiabayliszullo</t>
    </r>
  </si>
  <si>
    <r>
      <rPr>
        <sz val="8.5"/>
        <rFont val="Calibri"/>
        <family val="2"/>
      </rPr>
      <t>137K</t>
    </r>
  </si>
  <si>
    <r>
      <rPr>
        <sz val="8.5"/>
        <rFont val="Calibri"/>
        <family val="2"/>
      </rPr>
      <t>Ashleigh</t>
    </r>
  </si>
  <si>
    <r>
      <rPr>
        <u/>
        <sz val="8.5"/>
        <color rgb="FF1155CC"/>
        <rFont val="Calibri"/>
        <family val="2"/>
      </rPr>
      <t>@cardiff.mum</t>
    </r>
  </si>
  <si>
    <r>
      <rPr>
        <sz val="8.5"/>
        <rFont val="Calibri"/>
        <family val="2"/>
      </rPr>
      <t>303K</t>
    </r>
  </si>
  <si>
    <r>
      <rPr>
        <sz val="8.5"/>
        <rFont val="Calibri"/>
        <family val="2"/>
      </rPr>
      <t>Misha Grimes</t>
    </r>
  </si>
  <si>
    <r>
      <rPr>
        <u/>
        <sz val="8.5"/>
        <color rgb="FF1155CC"/>
        <rFont val="Calibri"/>
        <family val="2"/>
      </rPr>
      <t>@misha_grimes</t>
    </r>
  </si>
  <si>
    <r>
      <rPr>
        <sz val="8.5"/>
        <rFont val="Calibri"/>
        <family val="2"/>
      </rPr>
      <t>159K</t>
    </r>
  </si>
  <si>
    <r>
      <rPr>
        <sz val="8.5"/>
        <rFont val="Calibri"/>
        <family val="2"/>
      </rPr>
      <t>Chloe Burrows</t>
    </r>
  </si>
  <si>
    <r>
      <rPr>
        <u/>
        <sz val="8.5"/>
        <color rgb="FF1155CC"/>
        <rFont val="Calibri"/>
        <family val="2"/>
      </rPr>
      <t>@chloeburrows</t>
    </r>
  </si>
  <si>
    <r>
      <rPr>
        <sz val="8.5"/>
        <rFont val="Calibri"/>
        <family val="2"/>
      </rPr>
      <t>1.6M</t>
    </r>
  </si>
  <si>
    <r>
      <rPr>
        <sz val="8.5"/>
        <rFont val="Calibri"/>
        <family val="2"/>
      </rPr>
      <t>Molly-Mae Hague</t>
    </r>
  </si>
  <si>
    <r>
      <rPr>
        <u/>
        <sz val="8.5"/>
        <color rgb="FF1155CC"/>
        <rFont val="Calibri"/>
        <family val="2"/>
      </rPr>
      <t>@mollymae</t>
    </r>
  </si>
  <si>
    <t>6.4M</t>
  </si>
  <si>
    <t>Name</t>
  </si>
  <si>
    <t>Handle</t>
  </si>
  <si>
    <t>Deliverable</t>
  </si>
  <si>
    <t>Following</t>
  </si>
  <si>
    <t>Views</t>
  </si>
  <si>
    <t>Reach</t>
  </si>
  <si>
    <t>Link Clicks</t>
  </si>
  <si>
    <t>Sticker Taps</t>
  </si>
  <si>
    <t>Impressions</t>
  </si>
  <si>
    <t>Log-LinkClicks</t>
  </si>
  <si>
    <t>Log-StickerTaps</t>
  </si>
  <si>
    <t>Reach Rate</t>
  </si>
  <si>
    <t>Engagement by 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</si>
</sst>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8.5"/>
      <name val="Calibri"/>
      <family val="2"/>
    </font>
    <font>
      <u/>
      <sz val="8.5"/>
      <color rgb="FF1155CC"/>
      <name val="Calibri"/>
      <family val="2"/>
    </font>
    <font>
      <sz val="8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A7D6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37" fontId="3" fillId="0" borderId="5" xfId="1" applyNumberFormat="1" applyFont="1" applyBorder="1" applyAlignment="1">
      <alignment horizontal="center" vertical="top" wrapText="1"/>
    </xf>
    <xf numFmtId="3" fontId="5" fillId="0" borderId="5" xfId="0" applyNumberFormat="1" applyFont="1" applyBorder="1" applyAlignment="1">
      <alignment horizontal="center" vertical="top" shrinkToFit="1"/>
    </xf>
    <xf numFmtId="1" fontId="5" fillId="0" borderId="5" xfId="0" applyNumberFormat="1" applyFont="1" applyBorder="1" applyAlignment="1">
      <alignment horizontal="center" vertical="top" shrinkToFit="1"/>
    </xf>
    <xf numFmtId="164" fontId="5" fillId="0" borderId="5" xfId="0" applyNumberFormat="1" applyFont="1" applyBorder="1" applyAlignment="1">
      <alignment horizontal="center" vertical="top" shrinkToFit="1"/>
    </xf>
    <xf numFmtId="10" fontId="5" fillId="0" borderId="5" xfId="2" applyNumberFormat="1" applyFont="1" applyBorder="1" applyAlignment="1">
      <alignment horizontal="center" vertical="top" shrinkToFit="1"/>
    </xf>
    <xf numFmtId="164" fontId="5" fillId="0" borderId="6" xfId="0" applyNumberFormat="1" applyFont="1" applyBorder="1" applyAlignment="1">
      <alignment horizontal="center" vertical="top" shrinkToFit="1"/>
    </xf>
    <xf numFmtId="3" fontId="5" fillId="0" borderId="6" xfId="0" applyNumberFormat="1" applyFont="1" applyBorder="1" applyAlignment="1">
      <alignment horizontal="center" vertical="top" shrinkToFi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2" fontId="3" fillId="0" borderId="8" xfId="0" applyNumberFormat="1" applyFont="1" applyBorder="1" applyAlignment="1">
      <alignment horizontal="center" vertical="top" wrapText="1"/>
    </xf>
    <xf numFmtId="3" fontId="5" fillId="0" borderId="8" xfId="0" applyNumberFormat="1" applyFont="1" applyBorder="1" applyAlignment="1">
      <alignment horizontal="center" vertical="top" shrinkToFit="1"/>
    </xf>
    <xf numFmtId="1" fontId="5" fillId="0" borderId="8" xfId="0" applyNumberFormat="1" applyFont="1" applyBorder="1" applyAlignment="1">
      <alignment horizontal="center" vertical="top" shrinkToFit="1"/>
    </xf>
    <xf numFmtId="164" fontId="5" fillId="0" borderId="8" xfId="0" applyNumberFormat="1" applyFont="1" applyBorder="1" applyAlignment="1">
      <alignment horizontal="center" vertical="top" shrinkToFit="1"/>
    </xf>
    <xf numFmtId="164" fontId="5" fillId="0" borderId="9" xfId="0" applyNumberFormat="1" applyFont="1" applyBorder="1" applyAlignment="1">
      <alignment horizontal="center" vertical="top" shrinkToFit="1"/>
    </xf>
    <xf numFmtId="3" fontId="5" fillId="0" borderId="9" xfId="0" applyNumberFormat="1" applyFont="1" applyBorder="1" applyAlignment="1">
      <alignment horizontal="center" vertical="top" shrinkToFi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2" fontId="3" fillId="0" borderId="11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shrinkToFit="1"/>
    </xf>
    <xf numFmtId="164" fontId="5" fillId="0" borderId="11" xfId="0" applyNumberFormat="1" applyFont="1" applyBorder="1" applyAlignment="1">
      <alignment horizontal="center" vertical="top" shrinkToFit="1"/>
    </xf>
    <xf numFmtId="164" fontId="5" fillId="0" borderId="12" xfId="0" applyNumberFormat="1" applyFont="1" applyBorder="1" applyAlignment="1">
      <alignment horizontal="center" vertical="top" shrinkToFit="1"/>
    </xf>
    <xf numFmtId="3" fontId="5" fillId="0" borderId="12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shrinkToFit="1"/>
    </xf>
    <xf numFmtId="1" fontId="5" fillId="0" borderId="2" xfId="0" applyNumberFormat="1" applyFont="1" applyBorder="1" applyAlignment="1">
      <alignment horizontal="center" vertical="top" shrinkToFit="1"/>
    </xf>
    <xf numFmtId="164" fontId="5" fillId="0" borderId="2" xfId="0" applyNumberFormat="1" applyFont="1" applyBorder="1" applyAlignment="1">
      <alignment horizontal="center" vertical="top" shrinkToFit="1"/>
    </xf>
    <xf numFmtId="164" fontId="5" fillId="0" borderId="3" xfId="0" applyNumberFormat="1" applyFont="1" applyBorder="1" applyAlignment="1">
      <alignment horizontal="center" vertical="top" shrinkToFit="1"/>
    </xf>
    <xf numFmtId="3" fontId="5" fillId="0" borderId="3" xfId="0" applyNumberFormat="1" applyFont="1" applyBorder="1" applyAlignment="1">
      <alignment horizontal="center" vertical="top" shrinkToFit="1"/>
    </xf>
    <xf numFmtId="3" fontId="5" fillId="0" borderId="11" xfId="0" applyNumberFormat="1" applyFont="1" applyBorder="1" applyAlignment="1">
      <alignment horizontal="center" vertical="top" shrinkToFit="1"/>
    </xf>
    <xf numFmtId="10" fontId="5" fillId="0" borderId="6" xfId="2" applyNumberFormat="1" applyFont="1" applyBorder="1" applyAlignment="1">
      <alignment horizontal="center" vertical="top" shrinkToFit="1"/>
    </xf>
    <xf numFmtId="10" fontId="5" fillId="0" borderId="9" xfId="2" applyNumberFormat="1" applyFont="1" applyBorder="1" applyAlignment="1">
      <alignment horizontal="center" vertical="top" shrinkToFit="1"/>
    </xf>
    <xf numFmtId="10" fontId="5" fillId="0" borderId="12" xfId="2" applyNumberFormat="1" applyFont="1" applyBorder="1" applyAlignment="1">
      <alignment horizontal="center" vertical="top" shrinkToFit="1"/>
    </xf>
    <xf numFmtId="10" fontId="5" fillId="0" borderId="3" xfId="2" applyNumberFormat="1" applyFont="1" applyBorder="1" applyAlignment="1">
      <alignment horizontal="center" vertical="top" shrinkToFit="1"/>
    </xf>
    <xf numFmtId="10" fontId="5" fillId="0" borderId="5" xfId="0" applyNumberFormat="1" applyFont="1" applyBorder="1" applyAlignment="1">
      <alignment horizontal="center" vertical="top" shrinkToFit="1"/>
    </xf>
    <xf numFmtId="10" fontId="5" fillId="0" borderId="8" xfId="0" applyNumberFormat="1" applyFont="1" applyBorder="1" applyAlignment="1">
      <alignment horizontal="center" vertical="top" shrinkToFit="1"/>
    </xf>
    <xf numFmtId="10" fontId="5" fillId="0" borderId="11" xfId="0" applyNumberFormat="1" applyFont="1" applyBorder="1" applyAlignment="1">
      <alignment horizontal="center" vertical="top" shrinkToFit="1"/>
    </xf>
    <xf numFmtId="10" fontId="5" fillId="0" borderId="2" xfId="0" applyNumberFormat="1" applyFont="1" applyBorder="1" applyAlignment="1">
      <alignment horizontal="center" vertical="top" shrinkToFit="1"/>
    </xf>
    <xf numFmtId="10" fontId="5" fillId="0" borderId="6" xfId="0" applyNumberFormat="1" applyFont="1" applyBorder="1" applyAlignment="1">
      <alignment horizontal="center" vertical="top" shrinkToFit="1"/>
    </xf>
    <xf numFmtId="10" fontId="5" fillId="0" borderId="9" xfId="0" applyNumberFormat="1" applyFont="1" applyBorder="1" applyAlignment="1">
      <alignment horizontal="center" vertical="top" shrinkToFit="1"/>
    </xf>
    <xf numFmtId="10" fontId="5" fillId="0" borderId="12" xfId="0" applyNumberFormat="1" applyFont="1" applyBorder="1" applyAlignment="1">
      <alignment horizontal="center" vertical="top" shrinkToFit="1"/>
    </xf>
    <xf numFmtId="10" fontId="5" fillId="0" borderId="3" xfId="0" applyNumberFormat="1" applyFont="1" applyBorder="1" applyAlignment="1">
      <alignment horizontal="center" vertical="top" shrinkToFit="1"/>
    </xf>
  </cellXfs>
  <cellStyles count="3">
    <cellStyle name="Comma" xfId="1" builtinId="3"/>
    <cellStyle name="Normal" xfId="0" builtinId="0"/>
    <cellStyle name="Percent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top" textRotation="0" indent="0" justifyLastLine="0" readingOrder="0"/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64" formatCode="0.00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3" formatCode="#,##0"/>
      <alignment horizontal="center" vertical="top" textRotation="0" wrapText="0" indent="0" justifyLastLine="0" shrinkToFit="1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64" formatCode="0.00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3" formatCode="#,##0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numFmt numFmtId="5" formatCode="#,##0_);\(#,##0\)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numFmt numFmtId="2" formatCode="0.00"/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rgb="FFB4A7D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F98D3-5A0F-FC4E-9C8C-A7FB5FC6D7DB}" name="Table1" displayName="Table1" ref="A1:P11" totalsRowShown="0" headerRowDxfId="19" dataDxfId="17" headerRowBorderDxfId="18" tableBorderDxfId="16">
  <tableColumns count="16">
    <tableColumn id="1" xr3:uid="{72EB03F2-2D65-6541-A570-8D0C45208AFE}" name="Name" dataDxfId="15"/>
    <tableColumn id="2" xr3:uid="{6C5624FD-0410-AA44-B2E3-46F3115CD467}" name="Handle" dataDxfId="14"/>
    <tableColumn id="3" xr3:uid="{27685429-FE54-4F4B-BD30-FF564DA7EF4E}" name="Deliverable" dataDxfId="13"/>
    <tableColumn id="4" xr3:uid="{E4F0D59F-5F3F-6A48-B43D-9112698AF839}" name="Following" dataDxfId="12"/>
    <tableColumn id="11" xr3:uid="{5156736F-43CC-2949-A492-D2EFBDE374D7}" name="Follower Count" dataDxfId="11" dataCellStyle="Comma">
      <calculatedColumnFormula>IF(RIGHT(Table1[[#This Row],[Following]], 1)="K", SUBSTITUTE(Table1[[#This Row],[Following]], "K", "")*1000, IF(RIGHT(Table1[[#This Row],[Following]], 1)="M", SUBSTITUTE(Table1[[#This Row],[Following]], "M", "")*1000000, Table1[[#This Row],[Following]]))</calculatedColumnFormula>
    </tableColumn>
    <tableColumn id="5" xr3:uid="{8EC8A954-4403-9940-8E24-0B0E6FF9C200}" name="Views" dataDxfId="10"/>
    <tableColumn id="6" xr3:uid="{C4D0E427-E626-A846-84D7-1ED03B9DD843}" name="Reach" dataDxfId="4"/>
    <tableColumn id="12" xr3:uid="{2C63EA07-A0BE-1E42-84BC-05ABA64D0099}" name="Reach Rate" dataDxfId="2">
      <calculatedColumnFormula>Table1[[#This Row],[Reach]]/Table1[[#This Row],[Follower Count]]</calculatedColumnFormula>
    </tableColumn>
    <tableColumn id="7" xr3:uid="{E9A5F0CE-B6A8-3D44-A357-9840869110B0}" name="Link Clicks" dataDxfId="3"/>
    <tableColumn id="16" xr3:uid="{04DEAF2E-2968-044F-9845-C32B6A11198D}" name="Log-LinkClicks" dataDxfId="9">
      <calculatedColumnFormula>LOG(Table1[[#This Row],[Link Clicks]])</calculatedColumnFormula>
    </tableColumn>
    <tableColumn id="14" xr3:uid="{E146C7BB-220D-DD42-8CF0-96A18CA9EC51}" name="CTR" dataDxfId="8" dataCellStyle="Percent">
      <calculatedColumnFormula>(Table1[[#This Row],[Link Clicks]]/Table1[[#This Row],[Views]])</calculatedColumnFormula>
    </tableColumn>
    <tableColumn id="8" xr3:uid="{4408B06E-B9F6-E048-9828-CA39B84B1485}" name="Sticker Taps" dataDxfId="7"/>
    <tableColumn id="17" xr3:uid="{69B681C5-6FE9-F740-BED8-20EA5A171535}" name="Log-StickerTaps" dataDxfId="5">
      <calculatedColumnFormula>LOG(Table1[[#This Row],[Sticker Taps]])</calculatedColumnFormula>
    </tableColumn>
    <tableColumn id="10" xr3:uid="{AAE040CF-7128-8D45-BC4F-83822D4F1297}" name="Engagement Rate" dataDxfId="1" dataCellStyle="Percent">
      <calculatedColumnFormula>(Table1[[#This Row],[Link Clicks]]+Table1[[#This Row],[Sticker Taps]])/(Table1[[#This Row],[Reach]])</calculatedColumnFormula>
    </tableColumn>
    <tableColumn id="13" xr3:uid="{378F440C-E0F8-274C-A166-77C2C952E749}" name="Engagement by Follower" dataDxfId="0">
      <calculatedColumnFormula>(Table1[[#This Row],[Link Clicks]]+Table1[[#This Row],[Sticker Taps]])/(Table1[[#This Row],[Follower Count]])</calculatedColumnFormula>
    </tableColumn>
    <tableColumn id="9" xr3:uid="{F15DDFF9-61BF-7542-927D-FB57A59314C9}" name="Impressions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isha_grimes/?hl=en" TargetMode="External"/><Relationship Id="rId3" Type="http://schemas.openxmlformats.org/officeDocument/2006/relationships/hyperlink" Target="https://www.instagram.com/graceshadrack/?hl=en" TargetMode="External"/><Relationship Id="rId7" Type="http://schemas.openxmlformats.org/officeDocument/2006/relationships/hyperlink" Target="https://www.instagram.com/chloeburrows/?hl=en" TargetMode="External"/><Relationship Id="rId2" Type="http://schemas.openxmlformats.org/officeDocument/2006/relationships/hyperlink" Target="https://www.instagram.com/poppyadams/?hl=en" TargetMode="External"/><Relationship Id="rId1" Type="http://schemas.openxmlformats.org/officeDocument/2006/relationships/hyperlink" Target="https://www.instagram.com/taramays25/?hl=en" TargetMode="External"/><Relationship Id="rId6" Type="http://schemas.openxmlformats.org/officeDocument/2006/relationships/hyperlink" Target="https://www.instagram.com/misha_grimes/?hl=en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instagram.com/cardiff.mum/?hl=en" TargetMode="External"/><Relationship Id="rId10" Type="http://schemas.openxmlformats.org/officeDocument/2006/relationships/hyperlink" Target="https://www.instagram.com/mollymae/?hl=en" TargetMode="External"/><Relationship Id="rId4" Type="http://schemas.openxmlformats.org/officeDocument/2006/relationships/hyperlink" Target="https://www.instagram.com/lidiabayliszullo/?hl=en" TargetMode="External"/><Relationship Id="rId9" Type="http://schemas.openxmlformats.org/officeDocument/2006/relationships/hyperlink" Target="https://www.instagram.com/misha_grimes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83FB-64E0-2F41-B2A2-0F5DF6452CAC}">
  <dimension ref="A1:P11"/>
  <sheetViews>
    <sheetView tabSelected="1" zoomScale="144" zoomScaleNormal="144" workbookViewId="0">
      <selection activeCell="N1" sqref="N1:N1048576"/>
    </sheetView>
  </sheetViews>
  <sheetFormatPr baseColWidth="10" defaultRowHeight="16" x14ac:dyDescent="0.2"/>
  <sheetData>
    <row r="1" spans="1:16" ht="26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0</v>
      </c>
      <c r="F1" s="2" t="s">
        <v>32</v>
      </c>
      <c r="G1" s="2" t="s">
        <v>33</v>
      </c>
      <c r="H1" s="2" t="s">
        <v>39</v>
      </c>
      <c r="I1" s="2" t="s">
        <v>34</v>
      </c>
      <c r="J1" s="2" t="s">
        <v>37</v>
      </c>
      <c r="K1" s="2" t="s">
        <v>1</v>
      </c>
      <c r="L1" s="2" t="s">
        <v>35</v>
      </c>
      <c r="M1" s="3" t="s">
        <v>38</v>
      </c>
      <c r="N1" s="3" t="s">
        <v>2</v>
      </c>
      <c r="O1" s="3" t="s">
        <v>40</v>
      </c>
      <c r="P1" s="3" t="s">
        <v>36</v>
      </c>
    </row>
    <row r="2" spans="1:16" x14ac:dyDescent="0.2">
      <c r="A2" s="4" t="s">
        <v>3</v>
      </c>
      <c r="B2" s="5" t="s">
        <v>4</v>
      </c>
      <c r="C2" s="5" t="s">
        <v>5</v>
      </c>
      <c r="D2" s="6" t="s">
        <v>6</v>
      </c>
      <c r="E2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266000</v>
      </c>
      <c r="F2" s="8">
        <v>143273</v>
      </c>
      <c r="G2" s="8">
        <v>143273</v>
      </c>
      <c r="H2" s="42">
        <f>Table1[[#This Row],[Reach]]/Table1[[#This Row],[Follower Count]]</f>
        <v>0.53862030075187972</v>
      </c>
      <c r="I2" s="9">
        <v>209</v>
      </c>
      <c r="J2" s="10">
        <f>LOG(Table1[[#This Row],[Link Clicks]])</f>
        <v>2.3201462861110542</v>
      </c>
      <c r="K2" s="11">
        <f>(Table1[[#This Row],[Link Clicks]]/Table1[[#This Row],[Views]])</f>
        <v>1.4587535683624967E-3</v>
      </c>
      <c r="L2" s="9">
        <v>79</v>
      </c>
      <c r="M2" s="12">
        <f>LOG(Table1[[#This Row],[Sticker Taps]])</f>
        <v>1.8976270912904414</v>
      </c>
      <c r="N2" s="38">
        <f>(Table1[[#This Row],[Link Clicks]]+Table1[[#This Row],[Sticker Taps]])/(Table1[[#This Row],[Reach]])</f>
        <v>2.0101484578392299E-3</v>
      </c>
      <c r="O2" s="46">
        <f>(Table1[[#This Row],[Link Clicks]]+Table1[[#This Row],[Sticker Taps]])/(Table1[[#This Row],[Follower Count]])</f>
        <v>1.0827067669172932E-3</v>
      </c>
      <c r="P2" s="13">
        <v>143143</v>
      </c>
    </row>
    <row r="3" spans="1:16" x14ac:dyDescent="0.2">
      <c r="A3" s="4" t="s">
        <v>7</v>
      </c>
      <c r="B3" s="5" t="s">
        <v>8</v>
      </c>
      <c r="C3" s="5" t="s">
        <v>5</v>
      </c>
      <c r="D3" s="6" t="s">
        <v>9</v>
      </c>
      <c r="E3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66800</v>
      </c>
      <c r="F3" s="8">
        <v>59751</v>
      </c>
      <c r="G3" s="8">
        <v>59751</v>
      </c>
      <c r="H3" s="42">
        <f>Table1[[#This Row],[Reach]]/Table1[[#This Row],[Follower Count]]</f>
        <v>0.89447604790419166</v>
      </c>
      <c r="I3" s="9">
        <v>265</v>
      </c>
      <c r="J3" s="10">
        <f>LOG(Table1[[#This Row],[Link Clicks]])</f>
        <v>2.4232458739368079</v>
      </c>
      <c r="K3" s="11">
        <f>(Table1[[#This Row],[Link Clicks]]/Table1[[#This Row],[Views]])</f>
        <v>4.4350722163645799E-3</v>
      </c>
      <c r="L3" s="9">
        <v>82</v>
      </c>
      <c r="M3" s="12">
        <f>LOG(Table1[[#This Row],[Sticker Taps]])</f>
        <v>1.9138138523837167</v>
      </c>
      <c r="N3" s="38">
        <f>(Table1[[#This Row],[Link Clicks]]+Table1[[#This Row],[Sticker Taps]])/(Table1[[#This Row],[Reach]])</f>
        <v>5.8074341852019217E-3</v>
      </c>
      <c r="O3" s="46">
        <f>(Table1[[#This Row],[Link Clicks]]+Table1[[#This Row],[Sticker Taps]])/(Table1[[#This Row],[Follower Count]])</f>
        <v>5.1946107784431135E-3</v>
      </c>
      <c r="P3" s="13">
        <v>60459</v>
      </c>
    </row>
    <row r="4" spans="1:16" ht="26" x14ac:dyDescent="0.2">
      <c r="A4" s="4" t="s">
        <v>10</v>
      </c>
      <c r="B4" s="5" t="s">
        <v>11</v>
      </c>
      <c r="C4" s="5" t="s">
        <v>5</v>
      </c>
      <c r="D4" s="6" t="s">
        <v>12</v>
      </c>
      <c r="E4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168000</v>
      </c>
      <c r="F4" s="8">
        <v>53230</v>
      </c>
      <c r="G4" s="8">
        <v>53230</v>
      </c>
      <c r="H4" s="42">
        <f>Table1[[#This Row],[Reach]]/Table1[[#This Row],[Follower Count]]</f>
        <v>0.31684523809523807</v>
      </c>
      <c r="I4" s="9">
        <v>80</v>
      </c>
      <c r="J4" s="10">
        <f>LOG(Table1[[#This Row],[Link Clicks]])</f>
        <v>1.9030899869919435</v>
      </c>
      <c r="K4" s="11">
        <f>(Table1[[#This Row],[Link Clicks]]/Table1[[#This Row],[Views]])</f>
        <v>1.5029118917903438E-3</v>
      </c>
      <c r="L4" s="9">
        <v>150</v>
      </c>
      <c r="M4" s="12">
        <f>LOG(Table1[[#This Row],[Sticker Taps]])</f>
        <v>2.1760912590556813</v>
      </c>
      <c r="N4" s="38">
        <f>(Table1[[#This Row],[Link Clicks]]+Table1[[#This Row],[Sticker Taps]])/(Table1[[#This Row],[Reach]])</f>
        <v>4.3208716888972383E-3</v>
      </c>
      <c r="O4" s="46">
        <f>(Table1[[#This Row],[Link Clicks]]+Table1[[#This Row],[Sticker Taps]])/(Table1[[#This Row],[Follower Count]])</f>
        <v>1.3690476190476191E-3</v>
      </c>
      <c r="P4" s="13">
        <v>53230</v>
      </c>
    </row>
    <row r="5" spans="1:16" ht="26" x14ac:dyDescent="0.2">
      <c r="A5" s="14" t="s">
        <v>13</v>
      </c>
      <c r="B5" s="15" t="s">
        <v>14</v>
      </c>
      <c r="C5" s="15" t="s">
        <v>5</v>
      </c>
      <c r="D5" s="16" t="s">
        <v>15</v>
      </c>
      <c r="E5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137000</v>
      </c>
      <c r="F5" s="17">
        <v>111965</v>
      </c>
      <c r="G5" s="17">
        <v>111965</v>
      </c>
      <c r="H5" s="43">
        <f>Table1[[#This Row],[Reach]]/Table1[[#This Row],[Follower Count]]</f>
        <v>0.81726277372262779</v>
      </c>
      <c r="I5" s="18">
        <v>75</v>
      </c>
      <c r="J5" s="19">
        <f>LOG(Table1[[#This Row],[Link Clicks]])</f>
        <v>1.8750612633917001</v>
      </c>
      <c r="K5" s="11">
        <f>(Table1[[#This Row],[Link Clicks]]/Table1[[#This Row],[Views]])</f>
        <v>6.6985218595096683E-4</v>
      </c>
      <c r="L5" s="18">
        <v>73</v>
      </c>
      <c r="M5" s="20">
        <f>LOG(Table1[[#This Row],[Sticker Taps]])</f>
        <v>1.8633228601204559</v>
      </c>
      <c r="N5" s="39">
        <f>(Table1[[#This Row],[Link Clicks]]+Table1[[#This Row],[Sticker Taps]])/(Table1[[#This Row],[Reach]])</f>
        <v>1.3218416469432412E-3</v>
      </c>
      <c r="O5" s="47">
        <f>(Table1[[#This Row],[Link Clicks]]+Table1[[#This Row],[Sticker Taps]])/(Table1[[#This Row],[Follower Count]])</f>
        <v>1.0802919708029198E-3</v>
      </c>
      <c r="P5" s="21">
        <v>115086</v>
      </c>
    </row>
    <row r="6" spans="1:16" x14ac:dyDescent="0.2">
      <c r="A6" s="22" t="s">
        <v>16</v>
      </c>
      <c r="B6" s="23" t="s">
        <v>17</v>
      </c>
      <c r="C6" s="23" t="s">
        <v>5</v>
      </c>
      <c r="D6" s="24" t="s">
        <v>18</v>
      </c>
      <c r="E6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303000</v>
      </c>
      <c r="F6" s="37">
        <v>95000</v>
      </c>
      <c r="G6" s="37">
        <v>75906</v>
      </c>
      <c r="H6" s="44">
        <f>Table1[[#This Row],[Reach]]/Table1[[#This Row],[Follower Count]]</f>
        <v>0.25051485148514852</v>
      </c>
      <c r="I6" s="25">
        <v>176</v>
      </c>
      <c r="J6" s="26">
        <f>LOG(Table1[[#This Row],[Link Clicks]])</f>
        <v>2.2455126678141499</v>
      </c>
      <c r="K6" s="11">
        <f>(Table1[[#This Row],[Link Clicks]]/Table1[[#This Row],[Views]])</f>
        <v>1.8526315789473683E-3</v>
      </c>
      <c r="L6" s="25">
        <v>36</v>
      </c>
      <c r="M6" s="27">
        <f>LOG(Table1[[#This Row],[Sticker Taps]])</f>
        <v>1.5563025007672873</v>
      </c>
      <c r="N6" s="40">
        <f>(Table1[[#This Row],[Link Clicks]]+Table1[[#This Row],[Sticker Taps]])/(Table1[[#This Row],[Reach]])</f>
        <v>2.7929280952757357E-3</v>
      </c>
      <c r="O6" s="48">
        <f>(Table1[[#This Row],[Link Clicks]]+Table1[[#This Row],[Sticker Taps]])/(Table1[[#This Row],[Follower Count]])</f>
        <v>6.9966996699669971E-4</v>
      </c>
      <c r="P6" s="28">
        <v>79184</v>
      </c>
    </row>
    <row r="7" spans="1:16" x14ac:dyDescent="0.2">
      <c r="A7" s="29" t="s">
        <v>19</v>
      </c>
      <c r="B7" s="30" t="s">
        <v>20</v>
      </c>
      <c r="C7" s="30" t="s">
        <v>5</v>
      </c>
      <c r="D7" s="31" t="s">
        <v>21</v>
      </c>
      <c r="E7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159000</v>
      </c>
      <c r="F7" s="32">
        <v>172435</v>
      </c>
      <c r="G7" s="32">
        <v>172435</v>
      </c>
      <c r="H7" s="45">
        <f>Table1[[#This Row],[Reach]]/Table1[[#This Row],[Follower Count]]</f>
        <v>1.084496855345912</v>
      </c>
      <c r="I7" s="33">
        <v>170</v>
      </c>
      <c r="J7" s="34">
        <f>LOG(Table1[[#This Row],[Link Clicks]])</f>
        <v>2.2304489213782741</v>
      </c>
      <c r="K7" s="11">
        <f>(Table1[[#This Row],[Link Clicks]]/Table1[[#This Row],[Views]])</f>
        <v>9.8587873691535939E-4</v>
      </c>
      <c r="L7" s="33">
        <v>248</v>
      </c>
      <c r="M7" s="35">
        <f>LOG(Table1[[#This Row],[Sticker Taps]])</f>
        <v>2.3944516808262164</v>
      </c>
      <c r="N7" s="41">
        <f>(Table1[[#This Row],[Link Clicks]]+Table1[[#This Row],[Sticker Taps]])/(Table1[[#This Row],[Reach]])</f>
        <v>2.4241018354742368E-3</v>
      </c>
      <c r="O7" s="49">
        <f>(Table1[[#This Row],[Link Clicks]]+Table1[[#This Row],[Sticker Taps]])/(Table1[[#This Row],[Follower Count]])</f>
        <v>2.6289308176100628E-3</v>
      </c>
      <c r="P7" s="36">
        <v>175494</v>
      </c>
    </row>
    <row r="8" spans="1:16" ht="26" x14ac:dyDescent="0.2">
      <c r="A8" s="4" t="s">
        <v>22</v>
      </c>
      <c r="B8" s="5" t="s">
        <v>23</v>
      </c>
      <c r="C8" s="5" t="s">
        <v>5</v>
      </c>
      <c r="D8" s="6" t="s">
        <v>24</v>
      </c>
      <c r="E8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1600000</v>
      </c>
      <c r="F8" s="8">
        <v>363020</v>
      </c>
      <c r="G8" s="8">
        <v>363020</v>
      </c>
      <c r="H8" s="42">
        <f>Table1[[#This Row],[Reach]]/Table1[[#This Row],[Follower Count]]</f>
        <v>0.22688749999999999</v>
      </c>
      <c r="I8" s="9">
        <v>371</v>
      </c>
      <c r="J8" s="10">
        <f>LOG(Table1[[#This Row],[Link Clicks]])</f>
        <v>2.5693739096150461</v>
      </c>
      <c r="K8" s="11">
        <f>(Table1[[#This Row],[Link Clicks]]/Table1[[#This Row],[Views]])</f>
        <v>1.0219822599305823E-3</v>
      </c>
      <c r="L8" s="9">
        <v>205</v>
      </c>
      <c r="M8" s="12">
        <f>LOG(Table1[[#This Row],[Sticker Taps]])</f>
        <v>2.3117538610557542</v>
      </c>
      <c r="N8" s="38">
        <f>(Table1[[#This Row],[Link Clicks]]+Table1[[#This Row],[Sticker Taps]])/(Table1[[#This Row],[Reach]])</f>
        <v>1.5866894385984244E-3</v>
      </c>
      <c r="O8" s="46">
        <f>(Table1[[#This Row],[Link Clicks]]+Table1[[#This Row],[Sticker Taps]])/(Table1[[#This Row],[Follower Count]])</f>
        <v>3.6000000000000002E-4</v>
      </c>
      <c r="P8" s="13">
        <v>372296</v>
      </c>
    </row>
    <row r="9" spans="1:16" x14ac:dyDescent="0.2">
      <c r="A9" s="4" t="s">
        <v>19</v>
      </c>
      <c r="B9" s="5" t="s">
        <v>20</v>
      </c>
      <c r="C9" s="5" t="s">
        <v>5</v>
      </c>
      <c r="D9" s="6" t="s">
        <v>21</v>
      </c>
      <c r="E9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159000</v>
      </c>
      <c r="F9" s="8">
        <v>115443</v>
      </c>
      <c r="G9" s="8">
        <v>115443</v>
      </c>
      <c r="H9" s="42">
        <f>Table1[[#This Row],[Reach]]/Table1[[#This Row],[Follower Count]]</f>
        <v>0.72605660377358494</v>
      </c>
      <c r="I9" s="9">
        <v>622</v>
      </c>
      <c r="J9" s="10">
        <f>LOG(Table1[[#This Row],[Link Clicks]])</f>
        <v>2.7937903846908188</v>
      </c>
      <c r="K9" s="11">
        <f>(Table1[[#This Row],[Link Clicks]]/Table1[[#This Row],[Views]])</f>
        <v>5.387940368840034E-3</v>
      </c>
      <c r="L9" s="9">
        <v>443</v>
      </c>
      <c r="M9" s="12">
        <f>LOG(Table1[[#This Row],[Sticker Taps]])</f>
        <v>2.6464037262230695</v>
      </c>
      <c r="N9" s="38">
        <f>(Table1[[#This Row],[Link Clicks]]+Table1[[#This Row],[Sticker Taps]])/(Table1[[#This Row],[Reach]])</f>
        <v>9.2253319820170994E-3</v>
      </c>
      <c r="O9" s="46">
        <f>(Table1[[#This Row],[Link Clicks]]+Table1[[#This Row],[Sticker Taps]])/(Table1[[#This Row],[Follower Count]])</f>
        <v>6.6981132075471699E-3</v>
      </c>
      <c r="P9" s="13">
        <v>118754</v>
      </c>
    </row>
    <row r="10" spans="1:16" x14ac:dyDescent="0.2">
      <c r="A10" s="4" t="s">
        <v>19</v>
      </c>
      <c r="B10" s="5" t="s">
        <v>20</v>
      </c>
      <c r="C10" s="5" t="s">
        <v>5</v>
      </c>
      <c r="D10" s="6" t="s">
        <v>21</v>
      </c>
      <c r="E10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159000</v>
      </c>
      <c r="F10" s="8">
        <v>142630</v>
      </c>
      <c r="G10" s="8">
        <v>142630</v>
      </c>
      <c r="H10" s="42">
        <f>Table1[[#This Row],[Reach]]/Table1[[#This Row],[Follower Count]]</f>
        <v>0.89704402515723269</v>
      </c>
      <c r="I10" s="9">
        <v>531</v>
      </c>
      <c r="J10" s="10">
        <f>LOG(Table1[[#This Row],[Link Clicks]])</f>
        <v>2.725094521081469</v>
      </c>
      <c r="K10" s="11">
        <f>(Table1[[#This Row],[Link Clicks]]/Table1[[#This Row],[Views]])</f>
        <v>3.7229194419126409E-3</v>
      </c>
      <c r="L10" s="9">
        <v>332</v>
      </c>
      <c r="M10" s="12">
        <f>LOG(Table1[[#This Row],[Sticker Taps]])</f>
        <v>2.5211380837040362</v>
      </c>
      <c r="N10" s="38">
        <f>(Table1[[#This Row],[Link Clicks]]+Table1[[#This Row],[Sticker Taps]])/(Table1[[#This Row],[Reach]])</f>
        <v>6.0506204865736525E-3</v>
      </c>
      <c r="O10" s="46">
        <f>(Table1[[#This Row],[Link Clicks]]+Table1[[#This Row],[Sticker Taps]])/(Table1[[#This Row],[Follower Count]])</f>
        <v>5.4276729559748424E-3</v>
      </c>
      <c r="P10" s="13">
        <v>144152</v>
      </c>
    </row>
    <row r="11" spans="1:16" ht="26" x14ac:dyDescent="0.2">
      <c r="A11" s="14" t="s">
        <v>25</v>
      </c>
      <c r="B11" s="15" t="s">
        <v>26</v>
      </c>
      <c r="C11" s="15" t="s">
        <v>5</v>
      </c>
      <c r="D11" s="16" t="s">
        <v>27</v>
      </c>
      <c r="E11" s="7">
        <f>IF(RIGHT(Table1[[#This Row],[Following]], 1)="K", SUBSTITUTE(Table1[[#This Row],[Following]], "K", "")*1000, IF(RIGHT(Table1[[#This Row],[Following]], 1)="M", SUBSTITUTE(Table1[[#This Row],[Following]], "M", "")*1000000, Table1[[#This Row],[Following]]))</f>
        <v>6400000</v>
      </c>
      <c r="F11" s="17">
        <v>3998695</v>
      </c>
      <c r="G11" s="17">
        <v>3959020</v>
      </c>
      <c r="H11" s="43">
        <f>Table1[[#This Row],[Reach]]/Table1[[#This Row],[Follower Count]]</f>
        <v>0.61859687500000005</v>
      </c>
      <c r="I11" s="17">
        <v>41174</v>
      </c>
      <c r="J11" s="19">
        <f>LOG(Table1[[#This Row],[Link Clicks]])</f>
        <v>4.6146230601853073</v>
      </c>
      <c r="K11" s="11">
        <f>(Table1[[#This Row],[Link Clicks]]/Table1[[#This Row],[Views]])</f>
        <v>1.0296859350363056E-2</v>
      </c>
      <c r="L11" s="17">
        <v>18755</v>
      </c>
      <c r="M11" s="20">
        <f>LOG(Table1[[#This Row],[Sticker Taps]])</f>
        <v>4.2731170684867417</v>
      </c>
      <c r="N11" s="39">
        <f>(Table1[[#This Row],[Link Clicks]]+Table1[[#This Row],[Sticker Taps]])/(Table1[[#This Row],[Reach]])</f>
        <v>1.5137331965991584E-2</v>
      </c>
      <c r="O11" s="47">
        <f>(Table1[[#This Row],[Link Clicks]]+Table1[[#This Row],[Sticker Taps]])/(Table1[[#This Row],[Follower Count]])</f>
        <v>9.3639062499999998E-3</v>
      </c>
      <c r="P11" s="21">
        <v>3998695</v>
      </c>
    </row>
  </sheetData>
  <hyperlinks>
    <hyperlink ref="B2" r:id="rId1" display="https://www.instagram.com/taramays25/?hl=en" xr:uid="{0B60A20C-679C-2E43-92EC-0EC13E1D4CDC}"/>
    <hyperlink ref="B3" r:id="rId2" display="https://www.instagram.com/poppyadams/?hl=en" xr:uid="{6A7E0885-549C-3B45-8D65-503CAB83A3D1}"/>
    <hyperlink ref="B4" r:id="rId3" display="https://www.instagram.com/graceshadrack/?hl=en" xr:uid="{C333E6BF-BFE9-4147-90E4-42C8E1CAF965}"/>
    <hyperlink ref="B5" r:id="rId4" display="https://www.instagram.com/lidiabayliszullo/?hl=en" xr:uid="{1AC14D6E-EBEF-0B42-B758-25542C4C8ACE}"/>
    <hyperlink ref="B6" r:id="rId5" display="https://www.instagram.com/cardiff.mum/?hl=en" xr:uid="{F1CE8966-5D9E-1248-9A92-7A07135B00DB}"/>
    <hyperlink ref="B7" r:id="rId6" display="https://www.instagram.com/misha_grimes/?hl=en" xr:uid="{7DC77401-5A1B-3649-B045-F54681D6CC90}"/>
    <hyperlink ref="B8" r:id="rId7" display="https://www.instagram.com/chloeburrows/?hl=en" xr:uid="{D89F024C-132F-FC4E-9E1A-04C356E63438}"/>
    <hyperlink ref="B9" r:id="rId8" display="https://www.instagram.com/misha_grimes/?hl=en" xr:uid="{3CBFCB96-749F-7A4D-9BFB-B30F38DFA85A}"/>
    <hyperlink ref="B10" r:id="rId9" display="https://www.instagram.com/misha_grimes/?hl=en" xr:uid="{35ECA781-97A2-FC4F-BE30-9AFC71C0B01B}"/>
    <hyperlink ref="B11" r:id="rId10" display="https://www.instagram.com/mollymae/?hl=en" xr:uid="{1A8C7D53-EF87-1E40-9460-95A736D64AEE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Adeseye Sijuwade</dc:creator>
  <cp:lastModifiedBy>Adeseye Sijuwade</cp:lastModifiedBy>
  <dcterms:created xsi:type="dcterms:W3CDTF">2023-10-27T13:16:29Z</dcterms:created>
  <dcterms:modified xsi:type="dcterms:W3CDTF">2023-10-30T01:00:30Z</dcterms:modified>
</cp:coreProperties>
</file>