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xds\Documents\Datarithmus_Excel\Ders Dokumanlar\"/>
    </mc:Choice>
  </mc:AlternateContent>
  <xr:revisionPtr revIDLastSave="0" documentId="13_ncr:1_{39B9DA4C-DBC7-4E7D-9438-316FFEEE24B3}" xr6:coauthVersionLast="47" xr6:coauthVersionMax="47" xr10:uidLastSave="{00000000-0000-0000-0000-000000000000}"/>
  <bookViews>
    <workbookView xWindow="-28920" yWindow="1140" windowWidth="29040" windowHeight="15720" activeTab="5" xr2:uid="{00000000-000D-0000-FFFF-FFFF00000000}"/>
  </bookViews>
  <sheets>
    <sheet name="Metin Fonksiyonları" sheetId="15" r:id="rId1"/>
    <sheet name="Mantıksal Fonksiyonlar" sheetId="9" r:id="rId2"/>
    <sheet name="Matematik Fonksiyonları" sheetId="11" r:id="rId3"/>
    <sheet name="İstatiksel Fonksiyonlar" sheetId="12" r:id="rId4"/>
    <sheet name="Arama ve Basvuru" sheetId="14" r:id="rId5"/>
    <sheet name="Tarih Fonksiyonları" sheetId="16" r:id="rId6"/>
  </sheets>
  <externalReferences>
    <externalReference r:id="rId7"/>
    <externalReference r:id="rId8"/>
  </externalReferences>
  <definedNames>
    <definedName name="_xlnm._FilterDatabase" localSheetId="3" hidden="1">'İstatiksel Fonksiyonlar'!$A$2:$C$2</definedName>
    <definedName name="_xlnm._FilterDatabase" localSheetId="1" hidden="1">'Mantıksal Fonksiyonlar'!$A$3:$G$3</definedName>
    <definedName name="_xlnm._FilterDatabase" localSheetId="2" hidden="1">'Matematik Fonksiyonları'!$A$2:$C$2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" i="16" l="1"/>
  <c r="Z2" i="16" s="1"/>
  <c r="Y3" i="16"/>
  <c r="Z3" i="16" s="1"/>
  <c r="Y4" i="16"/>
  <c r="Z4" i="16" s="1"/>
  <c r="Y5" i="16"/>
  <c r="Z5" i="16" s="1"/>
  <c r="Y6" i="16"/>
  <c r="Z6" i="16" s="1"/>
  <c r="Y7" i="16"/>
  <c r="Z7" i="16" s="1"/>
  <c r="Y8" i="16"/>
  <c r="Z8" i="16" s="1"/>
  <c r="Y9" i="16"/>
  <c r="Z9" i="16" s="1"/>
  <c r="Y10" i="16"/>
  <c r="Z10" i="16" s="1"/>
  <c r="Y11" i="16"/>
  <c r="Z11" i="16" s="1"/>
  <c r="Y12" i="16"/>
  <c r="Z12" i="16" s="1"/>
  <c r="Y13" i="16"/>
  <c r="Z13" i="16" s="1"/>
  <c r="Y14" i="16"/>
  <c r="Z14" i="16" s="1"/>
  <c r="Y15" i="16"/>
  <c r="Z15" i="16" s="1"/>
  <c r="Y16" i="16"/>
  <c r="Z16" i="16" s="1"/>
  <c r="Y17" i="16"/>
  <c r="Z17" i="16" s="1"/>
  <c r="Y18" i="16"/>
  <c r="Z18" i="16" s="1"/>
  <c r="Y19" i="16"/>
  <c r="Z19" i="16" s="1"/>
  <c r="Y20" i="16"/>
  <c r="Z20" i="16" s="1"/>
  <c r="Y21" i="16"/>
  <c r="Z21" i="16" s="1"/>
  <c r="Y22" i="16"/>
  <c r="Z22" i="16" s="1"/>
  <c r="Y23" i="16"/>
  <c r="Z23" i="16" s="1"/>
  <c r="Y24" i="16"/>
  <c r="Z24" i="16" s="1"/>
  <c r="Y25" i="16"/>
  <c r="Z25" i="16" s="1"/>
  <c r="Y26" i="16"/>
  <c r="Z26" i="16" s="1"/>
  <c r="Y27" i="16"/>
  <c r="Z27" i="16" s="1"/>
  <c r="Y28" i="16"/>
  <c r="Z28" i="16" s="1"/>
  <c r="Y29" i="16"/>
  <c r="Z29" i="16" s="1"/>
  <c r="Y30" i="16"/>
  <c r="Z30" i="16" s="1"/>
  <c r="Y31" i="16"/>
  <c r="Z31" i="16" s="1"/>
  <c r="Y32" i="16"/>
  <c r="Z32" i="16" s="1"/>
  <c r="Y33" i="16"/>
  <c r="Z33" i="16" s="1"/>
  <c r="Y34" i="16"/>
  <c r="Z34" i="16" s="1"/>
  <c r="Y35" i="16"/>
  <c r="Z35" i="16" s="1"/>
  <c r="Y36" i="16"/>
  <c r="Z36" i="16" s="1"/>
  <c r="Y37" i="16"/>
  <c r="Z37" i="16" s="1"/>
  <c r="Y38" i="16"/>
  <c r="Z38" i="16" s="1"/>
  <c r="Y39" i="16"/>
  <c r="Z39" i="16" s="1"/>
  <c r="Y40" i="16"/>
  <c r="Z40" i="16" s="1"/>
  <c r="Y41" i="16"/>
  <c r="Z41" i="16" s="1"/>
  <c r="Y42" i="16"/>
  <c r="Z42" i="16" s="1"/>
  <c r="Y43" i="16"/>
  <c r="Z43" i="16" s="1"/>
  <c r="Y44" i="16"/>
  <c r="Z44" i="16" s="1"/>
  <c r="Y45" i="16"/>
  <c r="Z45" i="16" s="1"/>
  <c r="Y46" i="16"/>
  <c r="Z46" i="16" s="1"/>
  <c r="Y47" i="16"/>
  <c r="Z47" i="16" s="1"/>
  <c r="Y48" i="16"/>
  <c r="Z48" i="16" s="1"/>
  <c r="Y49" i="16"/>
  <c r="Z49" i="16" s="1"/>
  <c r="Y50" i="16"/>
  <c r="Z50" i="16" s="1"/>
  <c r="Y51" i="16"/>
  <c r="Z51" i="16" s="1"/>
  <c r="Y52" i="16"/>
  <c r="Z52" i="16" s="1"/>
  <c r="Y53" i="16"/>
  <c r="Z53" i="16" s="1"/>
  <c r="Y54" i="16"/>
  <c r="Z54" i="16" s="1"/>
  <c r="Y55" i="16"/>
  <c r="Z55" i="16" s="1"/>
  <c r="Y56" i="16"/>
  <c r="Z56" i="16" s="1"/>
  <c r="Y57" i="16"/>
  <c r="Z57" i="16" s="1"/>
  <c r="Y58" i="16"/>
  <c r="Z58" i="16" s="1"/>
  <c r="Y59" i="16"/>
  <c r="Z59" i="16" s="1"/>
  <c r="Y60" i="16"/>
  <c r="Z60" i="16" s="1"/>
  <c r="Y61" i="16"/>
  <c r="Z61" i="16" s="1"/>
  <c r="Y62" i="16"/>
  <c r="Z62" i="16" s="1"/>
  <c r="Y63" i="16"/>
  <c r="Z63" i="16" s="1"/>
  <c r="Y64" i="16"/>
  <c r="Z64" i="16" s="1"/>
  <c r="Y65" i="16"/>
  <c r="Z65" i="16" s="1"/>
  <c r="Y66" i="16"/>
  <c r="Z66" i="16" s="1"/>
  <c r="Y67" i="16"/>
  <c r="Z67" i="16" s="1"/>
  <c r="Y68" i="16"/>
  <c r="Z68" i="16" s="1"/>
  <c r="Y69" i="16"/>
  <c r="Z69" i="16" s="1"/>
  <c r="Y70" i="16"/>
  <c r="Z70" i="16" s="1"/>
  <c r="Y71" i="16"/>
  <c r="Z71" i="16" s="1"/>
  <c r="Y72" i="16"/>
  <c r="Z72" i="16" s="1"/>
  <c r="Y73" i="16"/>
  <c r="Z73" i="16" s="1"/>
  <c r="Y74" i="16"/>
  <c r="Z74" i="16" s="1"/>
  <c r="Y75" i="16"/>
  <c r="Z75" i="16" s="1"/>
  <c r="Y76" i="16"/>
  <c r="Z76" i="16" s="1"/>
  <c r="Y77" i="16"/>
  <c r="Z77" i="16" s="1"/>
  <c r="Y78" i="16"/>
  <c r="Z78" i="16" s="1"/>
  <c r="Y79" i="16"/>
  <c r="Z79" i="16" s="1"/>
  <c r="Y80" i="16"/>
  <c r="Z80" i="16" s="1"/>
  <c r="Y81" i="16"/>
  <c r="Z81" i="16" s="1"/>
  <c r="Y82" i="16"/>
  <c r="Z82" i="16" s="1"/>
  <c r="Y83" i="16"/>
  <c r="Z83" i="16" s="1"/>
  <c r="Y84" i="16"/>
  <c r="Z84" i="16" s="1"/>
  <c r="Y85" i="16"/>
  <c r="Z85" i="16" s="1"/>
  <c r="Y86" i="16"/>
  <c r="Z86" i="16" s="1"/>
  <c r="Y87" i="16"/>
  <c r="Z87" i="16" s="1"/>
  <c r="Y88" i="16"/>
  <c r="Z88" i="16" s="1"/>
  <c r="Y89" i="16"/>
  <c r="Z89" i="16" s="1"/>
  <c r="Y90" i="16"/>
  <c r="Z90" i="16" s="1"/>
  <c r="Y91" i="16"/>
  <c r="Z91" i="16" s="1"/>
  <c r="Y92" i="16"/>
  <c r="Z92" i="16" s="1"/>
  <c r="Y93" i="16"/>
  <c r="Z93" i="16" s="1"/>
  <c r="Y94" i="16"/>
  <c r="Z94" i="16" s="1"/>
  <c r="Y95" i="16"/>
  <c r="Z95" i="16" s="1"/>
  <c r="Y96" i="16"/>
  <c r="Z96" i="16" s="1"/>
  <c r="Y97" i="16"/>
  <c r="Z97" i="16" s="1"/>
  <c r="Y98" i="16"/>
  <c r="Z98" i="16" s="1"/>
  <c r="Y99" i="16"/>
  <c r="Z99" i="16" s="1"/>
  <c r="Y100" i="16"/>
  <c r="Z100" i="16" s="1"/>
  <c r="Y101" i="16"/>
  <c r="Z101" i="16" s="1"/>
  <c r="Y102" i="16"/>
  <c r="Z102" i="16" s="1"/>
  <c r="Y103" i="16"/>
  <c r="Z103" i="16" s="1"/>
  <c r="Y104" i="16"/>
  <c r="Z104" i="16" s="1"/>
  <c r="Y105" i="16"/>
  <c r="Z105" i="16" s="1"/>
  <c r="Y106" i="16"/>
  <c r="Z106" i="16" s="1"/>
  <c r="Y107" i="16"/>
  <c r="Z107" i="16" s="1"/>
  <c r="Y108" i="16"/>
  <c r="Z108" i="16" s="1"/>
  <c r="Y109" i="16"/>
  <c r="Z109" i="16" s="1"/>
  <c r="Y110" i="16"/>
  <c r="Z110" i="16" s="1"/>
  <c r="Y111" i="16"/>
  <c r="Z111" i="16" s="1"/>
  <c r="Y112" i="16"/>
  <c r="Z112" i="16" s="1"/>
  <c r="Y113" i="16"/>
  <c r="Z113" i="16" s="1"/>
  <c r="Y114" i="16"/>
  <c r="Z114" i="16" s="1"/>
  <c r="Y115" i="16"/>
  <c r="Z115" i="16" s="1"/>
  <c r="Y116" i="16"/>
  <c r="Z116" i="16" s="1"/>
  <c r="Y117" i="16"/>
  <c r="Z117" i="16" s="1"/>
  <c r="Y118" i="16"/>
  <c r="Z118" i="16" s="1"/>
  <c r="Y119" i="16"/>
  <c r="Z119" i="16" s="1"/>
  <c r="Y120" i="16"/>
  <c r="Z120" i="16" s="1"/>
  <c r="Y121" i="16"/>
  <c r="Z121" i="16" s="1"/>
  <c r="Y122" i="16"/>
  <c r="Z122" i="16" s="1"/>
  <c r="Y123" i="16"/>
  <c r="Z123" i="16" s="1"/>
  <c r="Y124" i="16"/>
  <c r="Z124" i="16" s="1"/>
  <c r="Y125" i="16"/>
  <c r="Z125" i="16" s="1"/>
  <c r="Y126" i="16"/>
  <c r="Z126" i="16" s="1"/>
  <c r="Y127" i="16"/>
  <c r="Z127" i="16" s="1"/>
  <c r="Y128" i="16"/>
  <c r="Z128" i="16" s="1"/>
  <c r="Y129" i="16"/>
  <c r="Z129" i="16" s="1"/>
  <c r="Y130" i="16"/>
  <c r="Z130" i="16" s="1"/>
  <c r="Y131" i="16"/>
  <c r="Z131" i="16" s="1"/>
  <c r="Y132" i="16"/>
  <c r="Z132" i="16" s="1"/>
  <c r="Y133" i="16"/>
  <c r="Z133" i="16" s="1"/>
  <c r="Y134" i="16"/>
  <c r="Z134" i="16" s="1"/>
  <c r="Y135" i="16"/>
  <c r="Z135" i="16" s="1"/>
  <c r="Y136" i="16"/>
  <c r="Z136" i="16" s="1"/>
  <c r="Y137" i="16"/>
  <c r="Z137" i="16" s="1"/>
  <c r="Y138" i="16"/>
  <c r="Z138" i="16" s="1"/>
  <c r="Y139" i="16"/>
  <c r="Z139" i="16" s="1"/>
  <c r="Y140" i="16"/>
  <c r="Z140" i="16" s="1"/>
  <c r="Y141" i="16"/>
  <c r="Z141" i="16" s="1"/>
  <c r="Y142" i="16"/>
  <c r="Z142" i="16" s="1"/>
  <c r="Y143" i="16"/>
  <c r="Z143" i="16" s="1"/>
  <c r="Y144" i="16"/>
  <c r="Z144" i="16" s="1"/>
  <c r="Y145" i="16"/>
  <c r="Z145" i="16" s="1"/>
  <c r="Y146" i="16"/>
  <c r="Z146" i="16" s="1"/>
  <c r="Y147" i="16"/>
  <c r="Z147" i="16" s="1"/>
  <c r="Y148" i="16"/>
  <c r="Z148" i="16" s="1"/>
  <c r="Y149" i="16"/>
  <c r="Z149" i="16" s="1"/>
  <c r="Y150" i="16"/>
  <c r="Z150" i="16" s="1"/>
  <c r="Y151" i="16"/>
  <c r="Z151" i="16" s="1"/>
  <c r="Y152" i="16"/>
  <c r="Z152" i="16" s="1"/>
  <c r="Y153" i="16"/>
  <c r="Z153" i="16" s="1"/>
  <c r="Y154" i="16"/>
  <c r="Z154" i="16" s="1"/>
  <c r="Y155" i="16"/>
  <c r="Z155" i="16" s="1"/>
  <c r="Y156" i="16"/>
  <c r="Z156" i="16" s="1"/>
  <c r="Y157" i="16"/>
  <c r="Z157" i="16" s="1"/>
  <c r="Y158" i="16"/>
  <c r="Z158" i="16" s="1"/>
  <c r="Y159" i="16"/>
  <c r="Z159" i="16" s="1"/>
  <c r="Y160" i="16"/>
  <c r="Z160" i="16" s="1"/>
  <c r="Y161" i="16"/>
  <c r="Z161" i="16" s="1"/>
  <c r="Y162" i="16"/>
  <c r="Z162" i="16" s="1"/>
  <c r="Y163" i="16"/>
  <c r="Z163" i="16" s="1"/>
  <c r="Y164" i="16"/>
  <c r="Z164" i="16" s="1"/>
  <c r="Y165" i="16"/>
  <c r="Z165" i="16" s="1"/>
  <c r="Y166" i="16"/>
  <c r="Z166" i="16" s="1"/>
  <c r="Y167" i="16"/>
  <c r="Z167" i="16" s="1"/>
  <c r="Y168" i="16"/>
  <c r="Z168" i="16" s="1"/>
  <c r="Y169" i="16"/>
  <c r="Z169" i="16" s="1"/>
  <c r="Y170" i="16"/>
  <c r="Z170" i="16" s="1"/>
  <c r="Y171" i="16"/>
  <c r="Z171" i="16" s="1"/>
  <c r="Y172" i="16"/>
  <c r="Z172" i="16" s="1"/>
  <c r="Y173" i="16"/>
  <c r="Z173" i="16" s="1"/>
  <c r="Y174" i="16"/>
  <c r="Z174" i="16" s="1"/>
  <c r="Y175" i="16"/>
  <c r="Z175" i="16" s="1"/>
  <c r="Y176" i="16"/>
  <c r="Z176" i="16" s="1"/>
  <c r="X3" i="16"/>
  <c r="X4" i="16"/>
  <c r="X5" i="16"/>
  <c r="X6" i="16"/>
  <c r="X7" i="16"/>
  <c r="X8" i="16"/>
  <c r="X9" i="16"/>
  <c r="X10" i="16"/>
  <c r="X11" i="16"/>
  <c r="X12" i="16"/>
  <c r="X13" i="16"/>
  <c r="X14" i="16"/>
  <c r="X15" i="16"/>
  <c r="X16" i="16"/>
  <c r="X17" i="16"/>
  <c r="X18" i="16"/>
  <c r="X19" i="16"/>
  <c r="X20" i="16"/>
  <c r="X21" i="16"/>
  <c r="X22" i="16"/>
  <c r="X23" i="16"/>
  <c r="X24" i="16"/>
  <c r="X25" i="16"/>
  <c r="X26" i="16"/>
  <c r="X27" i="16"/>
  <c r="X28" i="16"/>
  <c r="X29" i="16"/>
  <c r="X30" i="16"/>
  <c r="X31" i="16"/>
  <c r="X32" i="16"/>
  <c r="X33" i="16"/>
  <c r="X34" i="16"/>
  <c r="X35" i="16"/>
  <c r="X36" i="16"/>
  <c r="X37" i="16"/>
  <c r="X38" i="16"/>
  <c r="X39" i="16"/>
  <c r="X40" i="16"/>
  <c r="X41" i="16"/>
  <c r="X42" i="16"/>
  <c r="X43" i="16"/>
  <c r="X44" i="16"/>
  <c r="X45" i="16"/>
  <c r="X46" i="16"/>
  <c r="X47" i="16"/>
  <c r="X48" i="16"/>
  <c r="X49" i="16"/>
  <c r="X50" i="16"/>
  <c r="X51" i="16"/>
  <c r="X52" i="16"/>
  <c r="X53" i="16"/>
  <c r="X54" i="16"/>
  <c r="X55" i="16"/>
  <c r="X56" i="16"/>
  <c r="X57" i="16"/>
  <c r="X58" i="16"/>
  <c r="X59" i="16"/>
  <c r="X60" i="16"/>
  <c r="X61" i="16"/>
  <c r="X62" i="16"/>
  <c r="X63" i="16"/>
  <c r="X64" i="16"/>
  <c r="X65" i="16"/>
  <c r="X66" i="16"/>
  <c r="X67" i="16"/>
  <c r="X68" i="16"/>
  <c r="X69" i="16"/>
  <c r="X70" i="16"/>
  <c r="X71" i="16"/>
  <c r="X72" i="16"/>
  <c r="X73" i="16"/>
  <c r="X74" i="16"/>
  <c r="X75" i="16"/>
  <c r="X76" i="16"/>
  <c r="X77" i="16"/>
  <c r="X78" i="16"/>
  <c r="X79" i="16"/>
  <c r="X80" i="16"/>
  <c r="X81" i="16"/>
  <c r="X82" i="16"/>
  <c r="X83" i="16"/>
  <c r="X84" i="16"/>
  <c r="X85" i="16"/>
  <c r="X86" i="16"/>
  <c r="X87" i="16"/>
  <c r="X88" i="16"/>
  <c r="X89" i="16"/>
  <c r="X90" i="16"/>
  <c r="X91" i="16"/>
  <c r="X92" i="16"/>
  <c r="X93" i="16"/>
  <c r="X94" i="16"/>
  <c r="X95" i="16"/>
  <c r="X96" i="16"/>
  <c r="X97" i="16"/>
  <c r="X98" i="16"/>
  <c r="X99" i="16"/>
  <c r="X100" i="16"/>
  <c r="X101" i="16"/>
  <c r="X102" i="16"/>
  <c r="X103" i="16"/>
  <c r="X104" i="16"/>
  <c r="X105" i="16"/>
  <c r="X106" i="16"/>
  <c r="X107" i="16"/>
  <c r="X108" i="16"/>
  <c r="X109" i="16"/>
  <c r="X110" i="16"/>
  <c r="X111" i="16"/>
  <c r="X112" i="16"/>
  <c r="X113" i="16"/>
  <c r="X114" i="16"/>
  <c r="X115" i="16"/>
  <c r="X116" i="16"/>
  <c r="X117" i="16"/>
  <c r="X118" i="16"/>
  <c r="X119" i="16"/>
  <c r="X120" i="16"/>
  <c r="X121" i="16"/>
  <c r="X122" i="16"/>
  <c r="X123" i="16"/>
  <c r="X124" i="16"/>
  <c r="X125" i="16"/>
  <c r="X126" i="16"/>
  <c r="X127" i="16"/>
  <c r="X128" i="16"/>
  <c r="X129" i="16"/>
  <c r="X130" i="16"/>
  <c r="X131" i="16"/>
  <c r="X132" i="16"/>
  <c r="X133" i="16"/>
  <c r="X134" i="16"/>
  <c r="X135" i="16"/>
  <c r="X136" i="16"/>
  <c r="X137" i="16"/>
  <c r="X138" i="16"/>
  <c r="X139" i="16"/>
  <c r="X140" i="16"/>
  <c r="X141" i="16"/>
  <c r="X142" i="16"/>
  <c r="X143" i="16"/>
  <c r="X144" i="16"/>
  <c r="X145" i="16"/>
  <c r="X146" i="16"/>
  <c r="X147" i="16"/>
  <c r="X148" i="16"/>
  <c r="X149" i="16"/>
  <c r="X150" i="16"/>
  <c r="X151" i="16"/>
  <c r="X152" i="16"/>
  <c r="X153" i="16"/>
  <c r="X154" i="16"/>
  <c r="X155" i="16"/>
  <c r="X156" i="16"/>
  <c r="X157" i="16"/>
  <c r="X158" i="16"/>
  <c r="X159" i="16"/>
  <c r="X160" i="16"/>
  <c r="X161" i="16"/>
  <c r="X162" i="16"/>
  <c r="X163" i="16"/>
  <c r="X164" i="16"/>
  <c r="X165" i="16"/>
  <c r="X166" i="16"/>
  <c r="X167" i="16"/>
  <c r="X168" i="16"/>
  <c r="X169" i="16"/>
  <c r="X170" i="16"/>
  <c r="X171" i="16"/>
  <c r="X172" i="16"/>
  <c r="X173" i="16"/>
  <c r="X174" i="16"/>
  <c r="X175" i="16"/>
  <c r="X176" i="16"/>
  <c r="X2" i="16"/>
  <c r="U33" i="16"/>
  <c r="U66" i="16"/>
  <c r="U77" i="16"/>
  <c r="U88" i="16"/>
  <c r="U98" i="16"/>
  <c r="U109" i="16"/>
  <c r="U120" i="16"/>
  <c r="U130" i="16"/>
  <c r="U141" i="16"/>
  <c r="U152" i="16"/>
  <c r="U160" i="16"/>
  <c r="U168" i="16"/>
  <c r="U176" i="16"/>
  <c r="T9" i="16"/>
  <c r="T17" i="16"/>
  <c r="T25" i="16"/>
  <c r="T33" i="16"/>
  <c r="T41" i="16"/>
  <c r="T49" i="16"/>
  <c r="T57" i="16"/>
  <c r="T65" i="16"/>
  <c r="T73" i="16"/>
  <c r="T81" i="16"/>
  <c r="T89" i="16"/>
  <c r="T97" i="16"/>
  <c r="T105" i="16"/>
  <c r="T113" i="16"/>
  <c r="T121" i="16"/>
  <c r="T129" i="16"/>
  <c r="T137" i="16"/>
  <c r="T145" i="16"/>
  <c r="T153" i="16"/>
  <c r="T161" i="16"/>
  <c r="T169" i="16"/>
  <c r="T2" i="16"/>
  <c r="A1" i="16" a="1"/>
  <c r="U10" i="16" s="1"/>
  <c r="Q24" i="14"/>
  <c r="Q23" i="14"/>
  <c r="Q16" i="14"/>
  <c r="Q15" i="14"/>
  <c r="Q20" i="14"/>
  <c r="Q2" i="14"/>
  <c r="N2" i="14"/>
  <c r="L4" i="14"/>
  <c r="L3" i="14"/>
  <c r="L2" i="14"/>
  <c r="K5" i="12"/>
  <c r="K4" i="12"/>
  <c r="K3" i="12"/>
  <c r="F3" i="11"/>
  <c r="B4" i="11" a="1"/>
  <c r="B4" i="11" s="1"/>
  <c r="B5" i="11" a="1"/>
  <c r="B5" i="11" s="1"/>
  <c r="B6" i="11" a="1"/>
  <c r="B6" i="11" s="1"/>
  <c r="B7" i="11" a="1"/>
  <c r="B7" i="11" s="1"/>
  <c r="B8" i="11" a="1"/>
  <c r="B8" i="11" s="1"/>
  <c r="B9" i="11" a="1"/>
  <c r="B9" i="11" s="1"/>
  <c r="B10" i="11" a="1"/>
  <c r="B10" i="11" s="1"/>
  <c r="B11" i="11" a="1"/>
  <c r="B11" i="11" s="1"/>
  <c r="B12" i="11" a="1"/>
  <c r="B12" i="11" s="1"/>
  <c r="B13" i="11" a="1"/>
  <c r="B13" i="11" s="1"/>
  <c r="B14" i="11" a="1"/>
  <c r="B14" i="11" s="1"/>
  <c r="B15" i="11" a="1"/>
  <c r="B15" i="11" s="1"/>
  <c r="B16" i="11" a="1"/>
  <c r="B16" i="11" s="1"/>
  <c r="B17" i="11" a="1"/>
  <c r="B17" i="11" s="1"/>
  <c r="B18" i="11" a="1"/>
  <c r="B18" i="11" s="1"/>
  <c r="B19" i="11" a="1"/>
  <c r="B19" i="11" s="1"/>
  <c r="B20" i="11" a="1"/>
  <c r="B20" i="11" s="1"/>
  <c r="B21" i="11" a="1"/>
  <c r="B21" i="11" s="1"/>
  <c r="B22" i="11" a="1"/>
  <c r="B22" i="11" s="1"/>
  <c r="B23" i="11" a="1"/>
  <c r="B23" i="11" s="1"/>
  <c r="B24" i="11" a="1"/>
  <c r="B24" i="11" s="1"/>
  <c r="K4" i="11" s="1"/>
  <c r="B25" i="11" a="1"/>
  <c r="B25" i="11" s="1"/>
  <c r="B26" i="11" a="1"/>
  <c r="B26" i="11" s="1"/>
  <c r="B27" i="11" a="1"/>
  <c r="B27" i="11" s="1"/>
  <c r="B28" i="11" a="1"/>
  <c r="B28" i="11" s="1"/>
  <c r="B29" i="11" a="1"/>
  <c r="B29" i="11" s="1"/>
  <c r="B30" i="11" a="1"/>
  <c r="B30" i="11" s="1"/>
  <c r="B31" i="11" a="1"/>
  <c r="B31" i="11" s="1"/>
  <c r="B32" i="11" a="1"/>
  <c r="B32" i="11" s="1"/>
  <c r="B33" i="11" a="1"/>
  <c r="B33" i="11" s="1"/>
  <c r="B34" i="11" a="1"/>
  <c r="B34" i="11" s="1"/>
  <c r="B35" i="11" a="1"/>
  <c r="B35" i="11" s="1"/>
  <c r="B36" i="11" a="1"/>
  <c r="B36" i="11" s="1"/>
  <c r="B37" i="11" a="1"/>
  <c r="B37" i="11" s="1"/>
  <c r="B38" i="11" a="1"/>
  <c r="B38" i="11" s="1"/>
  <c r="B39" i="11" a="1"/>
  <c r="B39" i="11" s="1"/>
  <c r="B40" i="11" a="1"/>
  <c r="B40" i="11" s="1"/>
  <c r="B41" i="11" a="1"/>
  <c r="B41" i="11" s="1"/>
  <c r="B42" i="11" a="1"/>
  <c r="B42" i="11" s="1"/>
  <c r="B43" i="11" a="1"/>
  <c r="B43" i="11" s="1"/>
  <c r="B44" i="11" a="1"/>
  <c r="B44" i="11" s="1"/>
  <c r="B45" i="11" a="1"/>
  <c r="B45" i="11" s="1"/>
  <c r="B46" i="11" a="1"/>
  <c r="B46" i="11" s="1"/>
  <c r="B47" i="11" a="1"/>
  <c r="B47" i="11" s="1"/>
  <c r="B48" i="11" a="1"/>
  <c r="B48" i="11" s="1"/>
  <c r="B49" i="11" a="1"/>
  <c r="B49" i="11" s="1"/>
  <c r="B50" i="11" a="1"/>
  <c r="B50" i="11" s="1"/>
  <c r="B51" i="11" a="1"/>
  <c r="B51" i="11" s="1"/>
  <c r="B52" i="11" a="1"/>
  <c r="B52" i="11" s="1"/>
  <c r="B53" i="11" a="1"/>
  <c r="B53" i="11" s="1"/>
  <c r="B54" i="11" a="1"/>
  <c r="B54" i="11" s="1"/>
  <c r="B55" i="11" a="1"/>
  <c r="B55" i="11" s="1"/>
  <c r="B56" i="11" a="1"/>
  <c r="B56" i="11" s="1"/>
  <c r="B57" i="11" a="1"/>
  <c r="B57" i="11" s="1"/>
  <c r="B58" i="11" a="1"/>
  <c r="B58" i="11" s="1"/>
  <c r="B59" i="11" a="1"/>
  <c r="B59" i="11" s="1"/>
  <c r="B60" i="11" a="1"/>
  <c r="B60" i="11" s="1"/>
  <c r="B61" i="11" a="1"/>
  <c r="B61" i="11" s="1"/>
  <c r="B62" i="11" a="1"/>
  <c r="B62" i="11" s="1"/>
  <c r="B63" i="11" a="1"/>
  <c r="B63" i="11" s="1"/>
  <c r="B64" i="11" a="1"/>
  <c r="B64" i="11" s="1"/>
  <c r="B65" i="11" a="1"/>
  <c r="B65" i="11" s="1"/>
  <c r="B66" i="11" a="1"/>
  <c r="B66" i="11" s="1"/>
  <c r="B67" i="11" a="1"/>
  <c r="B67" i="11" s="1"/>
  <c r="B68" i="11" a="1"/>
  <c r="B68" i="11" s="1"/>
  <c r="B69" i="11" a="1"/>
  <c r="B69" i="11" s="1"/>
  <c r="B70" i="11" a="1"/>
  <c r="B70" i="11" s="1"/>
  <c r="B71" i="11" a="1"/>
  <c r="B71" i="11" s="1"/>
  <c r="B72" i="11" a="1"/>
  <c r="B72" i="11" s="1"/>
  <c r="B73" i="11" a="1"/>
  <c r="B73" i="11" s="1"/>
  <c r="B74" i="11" a="1"/>
  <c r="B74" i="11" s="1"/>
  <c r="B75" i="11" a="1"/>
  <c r="B75" i="11" s="1"/>
  <c r="B76" i="11" a="1"/>
  <c r="B76" i="11" s="1"/>
  <c r="B77" i="11" a="1"/>
  <c r="B77" i="11" s="1"/>
  <c r="B78" i="11" a="1"/>
  <c r="B78" i="11" s="1"/>
  <c r="B79" i="11" a="1"/>
  <c r="B79" i="11" s="1"/>
  <c r="B80" i="11" a="1"/>
  <c r="B80" i="11" s="1"/>
  <c r="B81" i="11" a="1"/>
  <c r="B81" i="11" s="1"/>
  <c r="B82" i="11" a="1"/>
  <c r="B82" i="11" s="1"/>
  <c r="B83" i="11" a="1"/>
  <c r="B83" i="11" s="1"/>
  <c r="B84" i="11" a="1"/>
  <c r="B84" i="11" s="1"/>
  <c r="B85" i="11" a="1"/>
  <c r="B85" i="11" s="1"/>
  <c r="B86" i="11" a="1"/>
  <c r="B86" i="11" s="1"/>
  <c r="B87" i="11" a="1"/>
  <c r="B87" i="11" s="1"/>
  <c r="B88" i="11" a="1"/>
  <c r="B88" i="11" s="1"/>
  <c r="B89" i="11" a="1"/>
  <c r="B89" i="11" s="1"/>
  <c r="B90" i="11" a="1"/>
  <c r="B90" i="11" s="1"/>
  <c r="B91" i="11" a="1"/>
  <c r="B91" i="11" s="1"/>
  <c r="B92" i="11" a="1"/>
  <c r="B92" i="11" s="1"/>
  <c r="B93" i="11" a="1"/>
  <c r="B93" i="11" s="1"/>
  <c r="B94" i="11" a="1"/>
  <c r="B94" i="11" s="1"/>
  <c r="B95" i="11" a="1"/>
  <c r="B95" i="11" s="1"/>
  <c r="B96" i="11" a="1"/>
  <c r="B96" i="11" s="1"/>
  <c r="B97" i="11" a="1"/>
  <c r="B97" i="11" s="1"/>
  <c r="B98" i="11" a="1"/>
  <c r="B98" i="11" s="1"/>
  <c r="B99" i="11" a="1"/>
  <c r="B99" i="11" s="1"/>
  <c r="B100" i="11" a="1"/>
  <c r="B100" i="11" s="1"/>
  <c r="B101" i="11" a="1"/>
  <c r="B101" i="11" s="1"/>
  <c r="B102" i="11" a="1"/>
  <c r="B102" i="11" s="1"/>
  <c r="B103" i="11" a="1"/>
  <c r="B103" i="11" s="1"/>
  <c r="B104" i="11" a="1"/>
  <c r="B104" i="11" s="1"/>
  <c r="B105" i="11" a="1"/>
  <c r="B105" i="11" s="1"/>
  <c r="B106" i="11" a="1"/>
  <c r="B106" i="11" s="1"/>
  <c r="B107" i="11" a="1"/>
  <c r="B107" i="11" s="1"/>
  <c r="B108" i="11" a="1"/>
  <c r="B108" i="11" s="1"/>
  <c r="B109" i="11" a="1"/>
  <c r="B109" i="11" s="1"/>
  <c r="B110" i="11" a="1"/>
  <c r="B110" i="11" s="1"/>
  <c r="B111" i="11" a="1"/>
  <c r="B111" i="11" s="1"/>
  <c r="B112" i="11" a="1"/>
  <c r="B112" i="11" s="1"/>
  <c r="B113" i="11" a="1"/>
  <c r="B113" i="11" s="1"/>
  <c r="B114" i="11" a="1"/>
  <c r="B114" i="11" s="1"/>
  <c r="B115" i="11" a="1"/>
  <c r="B115" i="11" s="1"/>
  <c r="B116" i="11" a="1"/>
  <c r="B116" i="11" s="1"/>
  <c r="B117" i="11" a="1"/>
  <c r="B117" i="11" s="1"/>
  <c r="B118" i="11" a="1"/>
  <c r="B118" i="11" s="1"/>
  <c r="B119" i="11" a="1"/>
  <c r="B119" i="11" s="1"/>
  <c r="B120" i="11" a="1"/>
  <c r="B120" i="11" s="1"/>
  <c r="B121" i="11" a="1"/>
  <c r="B121" i="11" s="1"/>
  <c r="B122" i="11" a="1"/>
  <c r="B122" i="11" s="1"/>
  <c r="B123" i="11" a="1"/>
  <c r="B123" i="11" s="1"/>
  <c r="B124" i="11" a="1"/>
  <c r="B124" i="11" s="1"/>
  <c r="B125" i="11" a="1"/>
  <c r="B125" i="11" s="1"/>
  <c r="B126" i="11" a="1"/>
  <c r="B126" i="11" s="1"/>
  <c r="B127" i="11" a="1"/>
  <c r="B127" i="11" s="1"/>
  <c r="B128" i="11" a="1"/>
  <c r="B128" i="11" s="1"/>
  <c r="B129" i="11" a="1"/>
  <c r="B129" i="11" s="1"/>
  <c r="B130" i="11" a="1"/>
  <c r="B130" i="11" s="1"/>
  <c r="B131" i="11" a="1"/>
  <c r="B131" i="11" s="1"/>
  <c r="B132" i="11" a="1"/>
  <c r="B132" i="11" s="1"/>
  <c r="B133" i="11" a="1"/>
  <c r="B133" i="11" s="1"/>
  <c r="B134" i="11" a="1"/>
  <c r="B134" i="11" s="1"/>
  <c r="B135" i="11" a="1"/>
  <c r="B135" i="11" s="1"/>
  <c r="B136" i="11" a="1"/>
  <c r="B136" i="11" s="1"/>
  <c r="B137" i="11" a="1"/>
  <c r="B137" i="11" s="1"/>
  <c r="B138" i="11" a="1"/>
  <c r="B138" i="11" s="1"/>
  <c r="B139" i="11" a="1"/>
  <c r="B139" i="11" s="1"/>
  <c r="B140" i="11" a="1"/>
  <c r="B140" i="11" s="1"/>
  <c r="B141" i="11" a="1"/>
  <c r="B141" i="11" s="1"/>
  <c r="B142" i="11" a="1"/>
  <c r="B142" i="11" s="1"/>
  <c r="B143" i="11" a="1"/>
  <c r="B143" i="11" s="1"/>
  <c r="B144" i="11" a="1"/>
  <c r="B144" i="11" s="1"/>
  <c r="B145" i="11" a="1"/>
  <c r="B145" i="11" s="1"/>
  <c r="B146" i="11" a="1"/>
  <c r="B146" i="11" s="1"/>
  <c r="B147" i="11" a="1"/>
  <c r="B147" i="11" s="1"/>
  <c r="B148" i="11" a="1"/>
  <c r="B148" i="11" s="1"/>
  <c r="B149" i="11" a="1"/>
  <c r="B149" i="11" s="1"/>
  <c r="B150" i="11" a="1"/>
  <c r="B150" i="11" s="1"/>
  <c r="B151" i="11" a="1"/>
  <c r="B151" i="11" s="1"/>
  <c r="B152" i="11" a="1"/>
  <c r="B152" i="11" s="1"/>
  <c r="B153" i="11" a="1"/>
  <c r="B153" i="11" s="1"/>
  <c r="B154" i="11" a="1"/>
  <c r="B154" i="11" s="1"/>
  <c r="B155" i="11" a="1"/>
  <c r="B155" i="11" s="1"/>
  <c r="B156" i="11" a="1"/>
  <c r="B156" i="11" s="1"/>
  <c r="B157" i="11" a="1"/>
  <c r="B157" i="11" s="1"/>
  <c r="B158" i="11" a="1"/>
  <c r="B158" i="11" s="1"/>
  <c r="B159" i="11" a="1"/>
  <c r="B159" i="11" s="1"/>
  <c r="B160" i="11" a="1"/>
  <c r="B160" i="11" s="1"/>
  <c r="B161" i="11" a="1"/>
  <c r="B161" i="11" s="1"/>
  <c r="B162" i="11" a="1"/>
  <c r="B162" i="11" s="1"/>
  <c r="B163" i="11" a="1"/>
  <c r="B163" i="11" s="1"/>
  <c r="B164" i="11" a="1"/>
  <c r="B164" i="11" s="1"/>
  <c r="B165" i="11" a="1"/>
  <c r="B165" i="11" s="1"/>
  <c r="B166" i="11" a="1"/>
  <c r="B166" i="11" s="1"/>
  <c r="B167" i="11" a="1"/>
  <c r="B167" i="11" s="1"/>
  <c r="B168" i="11" a="1"/>
  <c r="B168" i="11" s="1"/>
  <c r="B169" i="11" a="1"/>
  <c r="B169" i="11" s="1"/>
  <c r="B170" i="11" a="1"/>
  <c r="B170" i="11" s="1"/>
  <c r="B171" i="11" a="1"/>
  <c r="B171" i="11" s="1"/>
  <c r="B172" i="11" a="1"/>
  <c r="B172" i="11" s="1"/>
  <c r="B173" i="11" a="1"/>
  <c r="B173" i="11" s="1"/>
  <c r="B174" i="11" a="1"/>
  <c r="B174" i="11" s="1"/>
  <c r="B175" i="11" a="1"/>
  <c r="B175" i="11" s="1"/>
  <c r="B176" i="11" a="1"/>
  <c r="B176" i="11" s="1"/>
  <c r="B177" i="11" a="1"/>
  <c r="B177" i="11" s="1"/>
  <c r="B178" i="11" a="1"/>
  <c r="B178" i="11" s="1"/>
  <c r="B179" i="11" a="1"/>
  <c r="B179" i="11" s="1"/>
  <c r="B180" i="11" a="1"/>
  <c r="B180" i="11" s="1"/>
  <c r="B181" i="11" a="1"/>
  <c r="B181" i="11" s="1"/>
  <c r="B182" i="11" a="1"/>
  <c r="B182" i="11" s="1"/>
  <c r="B183" i="11" a="1"/>
  <c r="B183" i="11" s="1"/>
  <c r="B184" i="11" a="1"/>
  <c r="B184" i="11" s="1"/>
  <c r="B185" i="11" a="1"/>
  <c r="B185" i="11" s="1"/>
  <c r="B186" i="11" a="1"/>
  <c r="B186" i="11" s="1"/>
  <c r="B187" i="11" a="1"/>
  <c r="B187" i="11" s="1"/>
  <c r="B188" i="11" a="1"/>
  <c r="B188" i="11" s="1"/>
  <c r="B189" i="11" a="1"/>
  <c r="B189" i="11" s="1"/>
  <c r="B190" i="11" a="1"/>
  <c r="B190" i="11" s="1"/>
  <c r="B191" i="11" a="1"/>
  <c r="B191" i="11" s="1"/>
  <c r="B192" i="11" a="1"/>
  <c r="B192" i="11" s="1"/>
  <c r="B193" i="11" a="1"/>
  <c r="B193" i="11" s="1"/>
  <c r="B194" i="11" a="1"/>
  <c r="B194" i="11" s="1"/>
  <c r="B195" i="11" a="1"/>
  <c r="B195" i="11" s="1"/>
  <c r="B196" i="11" a="1"/>
  <c r="B196" i="11" s="1"/>
  <c r="B197" i="11" a="1"/>
  <c r="B197" i="11" s="1"/>
  <c r="B198" i="11" a="1"/>
  <c r="B198" i="11" s="1"/>
  <c r="B199" i="11" a="1"/>
  <c r="B199" i="11" s="1"/>
  <c r="B200" i="11" a="1"/>
  <c r="B200" i="11" s="1"/>
  <c r="B201" i="11" a="1"/>
  <c r="B201" i="11" s="1"/>
  <c r="B202" i="11" a="1"/>
  <c r="B202" i="11" s="1"/>
  <c r="B203" i="11" a="1"/>
  <c r="B203" i="11" s="1"/>
  <c r="B204" i="11" a="1"/>
  <c r="B204" i="11" s="1"/>
  <c r="B205" i="11" a="1"/>
  <c r="B205" i="11" s="1"/>
  <c r="B206" i="11" a="1"/>
  <c r="B206" i="11" s="1"/>
  <c r="B207" i="11" a="1"/>
  <c r="B207" i="11" s="1"/>
  <c r="B208" i="11" a="1"/>
  <c r="B208" i="11" s="1"/>
  <c r="B209" i="11" a="1"/>
  <c r="B209" i="11" s="1"/>
  <c r="B210" i="11" a="1"/>
  <c r="B210" i="11" s="1"/>
  <c r="B211" i="11" a="1"/>
  <c r="B211" i="11" s="1"/>
  <c r="B212" i="11" a="1"/>
  <c r="B212" i="11" s="1"/>
  <c r="B213" i="11" a="1"/>
  <c r="B213" i="11" s="1"/>
  <c r="B214" i="11" a="1"/>
  <c r="B214" i="11" s="1"/>
  <c r="B215" i="11" a="1"/>
  <c r="B215" i="11" s="1"/>
  <c r="B216" i="11" a="1"/>
  <c r="B216" i="11" s="1"/>
  <c r="B217" i="11" a="1"/>
  <c r="B217" i="11" s="1"/>
  <c r="B218" i="11" a="1"/>
  <c r="B218" i="11" s="1"/>
  <c r="B219" i="11" a="1"/>
  <c r="B219" i="11" s="1"/>
  <c r="B220" i="11" a="1"/>
  <c r="B220" i="11" s="1"/>
  <c r="B221" i="11" a="1"/>
  <c r="B221" i="11" s="1"/>
  <c r="B222" i="11" a="1"/>
  <c r="B222" i="11" s="1"/>
  <c r="B223" i="11" a="1"/>
  <c r="B223" i="11" s="1"/>
  <c r="B224" i="11" a="1"/>
  <c r="B224" i="11" s="1"/>
  <c r="B225" i="11" a="1"/>
  <c r="B225" i="11" s="1"/>
  <c r="B226" i="11" a="1"/>
  <c r="B226" i="11" s="1"/>
  <c r="B227" i="11" a="1"/>
  <c r="B227" i="11" s="1"/>
  <c r="B228" i="11" a="1"/>
  <c r="B228" i="11" s="1"/>
  <c r="B229" i="11" a="1"/>
  <c r="B229" i="11" s="1"/>
  <c r="B230" i="11" a="1"/>
  <c r="B230" i="11" s="1"/>
  <c r="B231" i="11" a="1"/>
  <c r="B231" i="11" s="1"/>
  <c r="B232" i="11" a="1"/>
  <c r="B232" i="11" s="1"/>
  <c r="B233" i="11" a="1"/>
  <c r="B233" i="11" s="1"/>
  <c r="B234" i="11" a="1"/>
  <c r="B234" i="11" s="1"/>
  <c r="B235" i="11" a="1"/>
  <c r="B235" i="11" s="1"/>
  <c r="B236" i="11" a="1"/>
  <c r="B236" i="11" s="1"/>
  <c r="B237" i="11" a="1"/>
  <c r="B237" i="11" s="1"/>
  <c r="B238" i="11" a="1"/>
  <c r="B238" i="11" s="1"/>
  <c r="B239" i="11" a="1"/>
  <c r="B239" i="11" s="1"/>
  <c r="B240" i="11" a="1"/>
  <c r="B240" i="11" s="1"/>
  <c r="B241" i="11" a="1"/>
  <c r="B241" i="11" s="1"/>
  <c r="B242" i="11" a="1"/>
  <c r="B242" i="11" s="1"/>
  <c r="B243" i="11" a="1"/>
  <c r="B243" i="11" s="1"/>
  <c r="B244" i="11" a="1"/>
  <c r="B244" i="11" s="1"/>
  <c r="B245" i="11" a="1"/>
  <c r="B245" i="11" s="1"/>
  <c r="B246" i="11" a="1"/>
  <c r="B246" i="11" s="1"/>
  <c r="B247" i="11" a="1"/>
  <c r="B247" i="11" s="1"/>
  <c r="B248" i="11" a="1"/>
  <c r="B248" i="11" s="1"/>
  <c r="B249" i="11" a="1"/>
  <c r="B249" i="11" s="1"/>
  <c r="B250" i="11" a="1"/>
  <c r="B250" i="11" s="1"/>
  <c r="B251" i="11" a="1"/>
  <c r="B251" i="11" s="1"/>
  <c r="B252" i="11" a="1"/>
  <c r="B252" i="11" s="1"/>
  <c r="B253" i="11" a="1"/>
  <c r="B253" i="11" s="1"/>
  <c r="B254" i="11" a="1"/>
  <c r="B254" i="11" s="1"/>
  <c r="B255" i="11" a="1"/>
  <c r="B255" i="11" s="1"/>
  <c r="B256" i="11" a="1"/>
  <c r="B256" i="11" s="1"/>
  <c r="B257" i="11" a="1"/>
  <c r="B257" i="11" s="1"/>
  <c r="B258" i="11" a="1"/>
  <c r="B258" i="11" s="1"/>
  <c r="B259" i="11" a="1"/>
  <c r="B259" i="11" s="1"/>
  <c r="B260" i="11" a="1"/>
  <c r="B260" i="11" s="1"/>
  <c r="B261" i="11" a="1"/>
  <c r="B261" i="11" s="1"/>
  <c r="B262" i="11" a="1"/>
  <c r="B262" i="11"/>
  <c r="B263" i="11" a="1"/>
  <c r="B263" i="11" s="1"/>
  <c r="B264" i="11" a="1"/>
  <c r="B264" i="11"/>
  <c r="B265" i="11" a="1"/>
  <c r="B265" i="11" s="1"/>
  <c r="B266" i="11" a="1"/>
  <c r="B266" i="11" s="1"/>
  <c r="B267" i="11" a="1"/>
  <c r="B267" i="11" s="1"/>
  <c r="B268" i="11" a="1"/>
  <c r="B268" i="11" s="1"/>
  <c r="B269" i="11" a="1"/>
  <c r="B269" i="11" s="1"/>
  <c r="B270" i="11" a="1"/>
  <c r="B270" i="11"/>
  <c r="B271" i="11" a="1"/>
  <c r="B271" i="11" s="1"/>
  <c r="B272" i="11" a="1"/>
  <c r="B272" i="11" s="1"/>
  <c r="B273" i="11" a="1"/>
  <c r="B273" i="11" s="1"/>
  <c r="B274" i="11" a="1"/>
  <c r="B274" i="11" s="1"/>
  <c r="B275" i="11" a="1"/>
  <c r="B275" i="11" s="1"/>
  <c r="B276" i="11" a="1"/>
  <c r="B276" i="11" s="1"/>
  <c r="B277" i="11" a="1"/>
  <c r="B277" i="11" s="1"/>
  <c r="B278" i="11" a="1"/>
  <c r="B278" i="11"/>
  <c r="B279" i="11" a="1"/>
  <c r="B279" i="11"/>
  <c r="B280" i="11" a="1"/>
  <c r="B280" i="11" s="1"/>
  <c r="B281" i="11" a="1"/>
  <c r="B281" i="11" s="1"/>
  <c r="B282" i="11" a="1"/>
  <c r="B282" i="11" s="1"/>
  <c r="B283" i="11" a="1"/>
  <c r="B283" i="11" s="1"/>
  <c r="B284" i="11" a="1"/>
  <c r="B284" i="11" s="1"/>
  <c r="B285" i="11" a="1"/>
  <c r="B285" i="11" s="1"/>
  <c r="B286" i="11" a="1"/>
  <c r="B286" i="11" s="1"/>
  <c r="B287" i="11" a="1"/>
  <c r="B287" i="11"/>
  <c r="B288" i="11" a="1"/>
  <c r="B288" i="11" s="1"/>
  <c r="B289" i="11" a="1"/>
  <c r="B289" i="11" s="1"/>
  <c r="B290" i="11" a="1"/>
  <c r="B290" i="11" s="1"/>
  <c r="B291" i="11" a="1"/>
  <c r="B291" i="11" s="1"/>
  <c r="B292" i="11" a="1"/>
  <c r="B292" i="11" s="1"/>
  <c r="B293" i="11" a="1"/>
  <c r="B293" i="11" s="1"/>
  <c r="B294" i="11" a="1"/>
  <c r="B294" i="11"/>
  <c r="B295" i="11" a="1"/>
  <c r="B295" i="11"/>
  <c r="B296" i="11" a="1"/>
  <c r="B296" i="11"/>
  <c r="B297" i="11" a="1"/>
  <c r="B297" i="11" s="1"/>
  <c r="B298" i="11" a="1"/>
  <c r="B298" i="11" s="1"/>
  <c r="B299" i="11" a="1"/>
  <c r="B299" i="11" s="1"/>
  <c r="B300" i="11" a="1"/>
  <c r="B300" i="11" s="1"/>
  <c r="B301" i="11" a="1"/>
  <c r="B301" i="11" s="1"/>
  <c r="B302" i="11" a="1"/>
  <c r="B302" i="11" s="1"/>
  <c r="B303" i="11" a="1"/>
  <c r="B303" i="11" s="1"/>
  <c r="B304" i="11" a="1"/>
  <c r="B304" i="11"/>
  <c r="B305" i="11" a="1"/>
  <c r="B305" i="11" s="1"/>
  <c r="B306" i="11" a="1"/>
  <c r="B306" i="11" s="1"/>
  <c r="B307" i="11" a="1"/>
  <c r="B307" i="11" s="1"/>
  <c r="B308" i="11" a="1"/>
  <c r="B308" i="11" s="1"/>
  <c r="B309" i="11" a="1"/>
  <c r="B309" i="11" s="1"/>
  <c r="B310" i="11" a="1"/>
  <c r="B310" i="11" s="1"/>
  <c r="B311" i="11" a="1"/>
  <c r="B311" i="11"/>
  <c r="B312" i="11" a="1"/>
  <c r="B312" i="11"/>
  <c r="B313" i="11" a="1"/>
  <c r="B313" i="11" s="1"/>
  <c r="B314" i="11" a="1"/>
  <c r="B314" i="11" s="1"/>
  <c r="B315" i="11" a="1"/>
  <c r="B315" i="11" s="1"/>
  <c r="B316" i="11" a="1"/>
  <c r="B316" i="11" s="1"/>
  <c r="B317" i="11" a="1"/>
  <c r="B317" i="11" s="1"/>
  <c r="B318" i="11" a="1"/>
  <c r="B318" i="11" s="1"/>
  <c r="B319" i="11" a="1"/>
  <c r="B319" i="11" s="1"/>
  <c r="B320" i="11" a="1"/>
  <c r="B320" i="11" s="1"/>
  <c r="B321" i="11" a="1"/>
  <c r="B321" i="11" s="1"/>
  <c r="B322" i="11" a="1"/>
  <c r="B322" i="11" s="1"/>
  <c r="B323" i="11" a="1"/>
  <c r="B323" i="11" s="1"/>
  <c r="B324" i="11" a="1"/>
  <c r="B324" i="11" s="1"/>
  <c r="B325" i="11" a="1"/>
  <c r="B325" i="11" s="1"/>
  <c r="B326" i="11" a="1"/>
  <c r="B326" i="11"/>
  <c r="B327" i="11" a="1"/>
  <c r="B327" i="11" s="1"/>
  <c r="B328" i="11" a="1"/>
  <c r="B328" i="11"/>
  <c r="B329" i="11" a="1"/>
  <c r="B329" i="11" s="1"/>
  <c r="B330" i="11" a="1"/>
  <c r="B330" i="11" s="1"/>
  <c r="B331" i="11" a="1"/>
  <c r="B331" i="11" s="1"/>
  <c r="B332" i="11" a="1"/>
  <c r="B332" i="11" s="1"/>
  <c r="B333" i="11" a="1"/>
  <c r="B333" i="11" s="1"/>
  <c r="B334" i="11" a="1"/>
  <c r="B334" i="11"/>
  <c r="B335" i="11" a="1"/>
  <c r="B335" i="11" s="1"/>
  <c r="B336" i="11" a="1"/>
  <c r="B336" i="11" s="1"/>
  <c r="B337" i="11" a="1"/>
  <c r="B337" i="11" s="1"/>
  <c r="B338" i="11" a="1"/>
  <c r="B338" i="11" s="1"/>
  <c r="B339" i="11" a="1"/>
  <c r="B339" i="11" s="1"/>
  <c r="B340" i="11" a="1"/>
  <c r="B340" i="11" s="1"/>
  <c r="B341" i="11" a="1"/>
  <c r="B341" i="11" s="1"/>
  <c r="B342" i="11" a="1"/>
  <c r="B342" i="11"/>
  <c r="B343" i="11" a="1"/>
  <c r="B343" i="11"/>
  <c r="B344" i="11" a="1"/>
  <c r="B344" i="11" s="1"/>
  <c r="B345" i="11" a="1"/>
  <c r="B345" i="11"/>
  <c r="B346" i="11" a="1"/>
  <c r="B346" i="11"/>
  <c r="B347" i="11" a="1"/>
  <c r="B347" i="11"/>
  <c r="B348" i="11" a="1"/>
  <c r="B348" i="11" s="1"/>
  <c r="B349" i="11" a="1"/>
  <c r="B349" i="11"/>
  <c r="B350" i="11" a="1"/>
  <c r="B350" i="11"/>
  <c r="B351" i="11" a="1"/>
  <c r="B351" i="11"/>
  <c r="B352" i="11" a="1"/>
  <c r="B352" i="11" s="1"/>
  <c r="B353" i="11" a="1"/>
  <c r="B353" i="11"/>
  <c r="B354" i="11" a="1"/>
  <c r="B354" i="11"/>
  <c r="B355" i="11" a="1"/>
  <c r="B355" i="11"/>
  <c r="B356" i="11" a="1"/>
  <c r="B356" i="11" s="1"/>
  <c r="B357" i="11" a="1"/>
  <c r="B357" i="11"/>
  <c r="B358" i="11" a="1"/>
  <c r="B358" i="11"/>
  <c r="B359" i="11" a="1"/>
  <c r="B359" i="11"/>
  <c r="B360" i="11" a="1"/>
  <c r="B360" i="11" s="1"/>
  <c r="B361" i="11" a="1"/>
  <c r="B361" i="11"/>
  <c r="B362" i="11" a="1"/>
  <c r="B362" i="11"/>
  <c r="B363" i="11" a="1"/>
  <c r="B363" i="11"/>
  <c r="B364" i="11" a="1"/>
  <c r="B364" i="11" s="1"/>
  <c r="B365" i="11" a="1"/>
  <c r="B365" i="11"/>
  <c r="B366" i="11" a="1"/>
  <c r="B366" i="11"/>
  <c r="B367" i="11" a="1"/>
  <c r="B367" i="11"/>
  <c r="B368" i="11" a="1"/>
  <c r="B368" i="11" s="1"/>
  <c r="B369" i="11" a="1"/>
  <c r="B369" i="11"/>
  <c r="B370" i="11" a="1"/>
  <c r="B370" i="11"/>
  <c r="B371" i="11" a="1"/>
  <c r="B371" i="11"/>
  <c r="B372" i="11" a="1"/>
  <c r="B372" i="11" s="1"/>
  <c r="B373" i="11" a="1"/>
  <c r="B373" i="11"/>
  <c r="B374" i="11" a="1"/>
  <c r="B374" i="11"/>
  <c r="B375" i="11" a="1"/>
  <c r="B375" i="11"/>
  <c r="B376" i="11" a="1"/>
  <c r="B376" i="11" s="1"/>
  <c r="B377" i="11" a="1"/>
  <c r="B377" i="11"/>
  <c r="B378" i="11" a="1"/>
  <c r="B378" i="11"/>
  <c r="B379" i="11" a="1"/>
  <c r="B379" i="11"/>
  <c r="B380" i="11" a="1"/>
  <c r="B380" i="11" s="1"/>
  <c r="B381" i="11" a="1"/>
  <c r="B381" i="11"/>
  <c r="B382" i="11" a="1"/>
  <c r="B382" i="11"/>
  <c r="B383" i="11" a="1"/>
  <c r="B383" i="11"/>
  <c r="B384" i="11" a="1"/>
  <c r="B384" i="11" s="1"/>
  <c r="B385" i="11" a="1"/>
  <c r="B385" i="11"/>
  <c r="B386" i="11" a="1"/>
  <c r="B386" i="11"/>
  <c r="B387" i="11" a="1"/>
  <c r="B387" i="11"/>
  <c r="B388" i="11" a="1"/>
  <c r="B388" i="11" s="1"/>
  <c r="B389" i="11" a="1"/>
  <c r="B389" i="11"/>
  <c r="B390" i="11" a="1"/>
  <c r="B390" i="11"/>
  <c r="B391" i="11" a="1"/>
  <c r="B391" i="11" s="1"/>
  <c r="B392" i="11" a="1"/>
  <c r="B392" i="11" s="1"/>
  <c r="B393" i="11" a="1"/>
  <c r="B393" i="11"/>
  <c r="B394" i="11" a="1"/>
  <c r="B394" i="11" s="1"/>
  <c r="B395" i="11" a="1"/>
  <c r="B395" i="11" s="1"/>
  <c r="B396" i="11" a="1"/>
  <c r="B396" i="11"/>
  <c r="B397" i="11" a="1"/>
  <c r="B397" i="11" s="1"/>
  <c r="B398" i="11" a="1"/>
  <c r="B398" i="11"/>
  <c r="B399" i="11" a="1"/>
  <c r="B399" i="11" s="1"/>
  <c r="B400" i="11" a="1"/>
  <c r="B400" i="11" s="1"/>
  <c r="B401" i="11" a="1"/>
  <c r="B401" i="11" s="1"/>
  <c r="B402" i="11" a="1"/>
  <c r="B402" i="11"/>
  <c r="B403" i="11" a="1"/>
  <c r="B403" i="11" s="1"/>
  <c r="B404" i="11" a="1"/>
  <c r="B404" i="11"/>
  <c r="B405" i="11" a="1"/>
  <c r="B405" i="11"/>
  <c r="B406" i="11" a="1"/>
  <c r="B406" i="11" s="1"/>
  <c r="B407" i="11" a="1"/>
  <c r="B407" i="11" s="1"/>
  <c r="B408" i="11" a="1"/>
  <c r="B408" i="11" s="1"/>
  <c r="B409" i="11" a="1"/>
  <c r="B409" i="11" s="1"/>
  <c r="B410" i="11" a="1"/>
  <c r="B410" i="11" s="1"/>
  <c r="B411" i="11" a="1"/>
  <c r="B411" i="11" s="1"/>
  <c r="B412" i="11" a="1"/>
  <c r="B412" i="11"/>
  <c r="B413" i="11" a="1"/>
  <c r="B413" i="11"/>
  <c r="B414" i="11" a="1"/>
  <c r="B414" i="11"/>
  <c r="B415" i="11" a="1"/>
  <c r="B415" i="11" s="1"/>
  <c r="B416" i="11" a="1"/>
  <c r="B416" i="11"/>
  <c r="B417" i="11" a="1"/>
  <c r="B417" i="11" s="1"/>
  <c r="B418" i="11" a="1"/>
  <c r="B418" i="11" s="1"/>
  <c r="B419" i="11" a="1"/>
  <c r="B419" i="11" s="1"/>
  <c r="B420" i="11" a="1"/>
  <c r="B420" i="11" s="1"/>
  <c r="B421" i="11" a="1"/>
  <c r="B421" i="11"/>
  <c r="B422" i="11" a="1"/>
  <c r="B422" i="11"/>
  <c r="B423" i="11" a="1"/>
  <c r="B423" i="11" s="1"/>
  <c r="B424" i="11" a="1"/>
  <c r="B424" i="11" s="1"/>
  <c r="B425" i="11" a="1"/>
  <c r="B425" i="11"/>
  <c r="B426" i="11" a="1"/>
  <c r="B426" i="11" s="1"/>
  <c r="B427" i="11" a="1"/>
  <c r="B427" i="11" s="1"/>
  <c r="B428" i="11" a="1"/>
  <c r="B428" i="11"/>
  <c r="B429" i="11" a="1"/>
  <c r="B429" i="11" s="1"/>
  <c r="B430" i="11" a="1"/>
  <c r="B430" i="11"/>
  <c r="B431" i="11" a="1"/>
  <c r="B431" i="11" s="1"/>
  <c r="B432" i="11" a="1"/>
  <c r="B432" i="11" s="1"/>
  <c r="B433" i="11" a="1"/>
  <c r="B433" i="11" s="1"/>
  <c r="B434" i="11" a="1"/>
  <c r="B434" i="11"/>
  <c r="B435" i="11" a="1"/>
  <c r="B435" i="11" s="1"/>
  <c r="B436" i="11" a="1"/>
  <c r="B436" i="11"/>
  <c r="B437" i="11" a="1"/>
  <c r="B437" i="11"/>
  <c r="B438" i="11" a="1"/>
  <c r="B438" i="11" s="1"/>
  <c r="B439" i="11" a="1"/>
  <c r="B439" i="11" s="1"/>
  <c r="B440" i="11" a="1"/>
  <c r="B440" i="11" s="1"/>
  <c r="B441" i="11" a="1"/>
  <c r="B441" i="11" s="1"/>
  <c r="B442" i="11" a="1"/>
  <c r="B442" i="11" s="1"/>
  <c r="B443" i="11" a="1"/>
  <c r="B443" i="11" s="1"/>
  <c r="B444" i="11" a="1"/>
  <c r="B444" i="11"/>
  <c r="B445" i="11" a="1"/>
  <c r="B445" i="11"/>
  <c r="B446" i="11" a="1"/>
  <c r="B446" i="11"/>
  <c r="B447" i="11" a="1"/>
  <c r="B447" i="11" s="1"/>
  <c r="B448" i="11" a="1"/>
  <c r="B448" i="11"/>
  <c r="B449" i="11" a="1"/>
  <c r="B449" i="11" s="1"/>
  <c r="B450" i="11" a="1"/>
  <c r="B450" i="11" s="1"/>
  <c r="B451" i="11" a="1"/>
  <c r="B451" i="11" s="1"/>
  <c r="B452" i="11" a="1"/>
  <c r="B452" i="11" s="1"/>
  <c r="B453" i="11" a="1"/>
  <c r="B453" i="11"/>
  <c r="B454" i="11" a="1"/>
  <c r="B454" i="11"/>
  <c r="B455" i="11" a="1"/>
  <c r="B455" i="11" s="1"/>
  <c r="B456" i="11" a="1"/>
  <c r="B456" i="11" s="1"/>
  <c r="B457" i="11" a="1"/>
  <c r="B457" i="11"/>
  <c r="B458" i="11" a="1"/>
  <c r="B458" i="11" s="1"/>
  <c r="B459" i="11" a="1"/>
  <c r="B459" i="11" s="1"/>
  <c r="B460" i="11" a="1"/>
  <c r="B460" i="11"/>
  <c r="B461" i="11" a="1"/>
  <c r="B461" i="11" s="1"/>
  <c r="B462" i="11" a="1"/>
  <c r="B462" i="11"/>
  <c r="B463" i="11" a="1"/>
  <c r="B463" i="11" s="1"/>
  <c r="B464" i="11" a="1"/>
  <c r="B464" i="11" s="1"/>
  <c r="B465" i="11" a="1"/>
  <c r="B465" i="11" s="1"/>
  <c r="B466" i="11" a="1"/>
  <c r="B466" i="11"/>
  <c r="B467" i="11" a="1"/>
  <c r="B467" i="11" s="1"/>
  <c r="B468" i="11" a="1"/>
  <c r="B468" i="11"/>
  <c r="B469" i="11" a="1"/>
  <c r="B469" i="11"/>
  <c r="B470" i="11" a="1"/>
  <c r="B470" i="11" s="1"/>
  <c r="B471" i="11" a="1"/>
  <c r="B471" i="11" s="1"/>
  <c r="B472" i="11" a="1"/>
  <c r="B472" i="11" s="1"/>
  <c r="B473" i="11" a="1"/>
  <c r="B473" i="11" s="1"/>
  <c r="B474" i="11" a="1"/>
  <c r="B474" i="11" s="1"/>
  <c r="B475" i="11" a="1"/>
  <c r="B475" i="11" s="1"/>
  <c r="B476" i="11" a="1"/>
  <c r="B476" i="11"/>
  <c r="B477" i="11" a="1"/>
  <c r="B477" i="11"/>
  <c r="B478" i="11" a="1"/>
  <c r="B478" i="11" s="1"/>
  <c r="B479" i="11" a="1"/>
  <c r="B479" i="11" s="1"/>
  <c r="B480" i="11" a="1"/>
  <c r="B480" i="11" s="1"/>
  <c r="B481" i="11" a="1"/>
  <c r="B481" i="11"/>
  <c r="B482" i="11" a="1"/>
  <c r="B482" i="11" s="1"/>
  <c r="B483" i="11" a="1"/>
  <c r="B483" i="11" s="1"/>
  <c r="B484" i="11" a="1"/>
  <c r="B484" i="11"/>
  <c r="B485" i="11" a="1"/>
  <c r="B485" i="11" s="1"/>
  <c r="B486" i="11" a="1"/>
  <c r="B486" i="11" s="1"/>
  <c r="B487" i="11" a="1"/>
  <c r="B487" i="11" s="1"/>
  <c r="B488" i="11" a="1"/>
  <c r="B488" i="11"/>
  <c r="B489" i="11" a="1"/>
  <c r="B489" i="11"/>
  <c r="B490" i="11" a="1"/>
  <c r="B490" i="11" s="1"/>
  <c r="B491" i="11" a="1"/>
  <c r="B491" i="11" s="1"/>
  <c r="B492" i="11" a="1"/>
  <c r="B492" i="11"/>
  <c r="B493" i="11" a="1"/>
  <c r="B493" i="11"/>
  <c r="B494" i="11" a="1"/>
  <c r="B494" i="11" s="1"/>
  <c r="B495" i="11" a="1"/>
  <c r="B495" i="11" s="1"/>
  <c r="B496" i="11" a="1"/>
  <c r="B496" i="11" s="1"/>
  <c r="B497" i="11" a="1"/>
  <c r="B497" i="11"/>
  <c r="B498" i="11" a="1"/>
  <c r="B498" i="11" s="1"/>
  <c r="B499" i="11" a="1"/>
  <c r="B499" i="11" s="1"/>
  <c r="B500" i="11" a="1"/>
  <c r="B500" i="11"/>
  <c r="B501" i="11" a="1"/>
  <c r="B501" i="11" s="1"/>
  <c r="B502" i="11" a="1"/>
  <c r="B502" i="11" s="1"/>
  <c r="B503" i="11" a="1"/>
  <c r="B503" i="11" s="1"/>
  <c r="B504" i="11" a="1"/>
  <c r="B504" i="11"/>
  <c r="B505" i="11" a="1"/>
  <c r="B505" i="11"/>
  <c r="B506" i="11" a="1"/>
  <c r="B506" i="11" s="1"/>
  <c r="B507" i="11" a="1"/>
  <c r="B507" i="11" s="1"/>
  <c r="B508" i="11" a="1"/>
  <c r="B508" i="11" s="1"/>
  <c r="B509" i="11" a="1"/>
  <c r="B509" i="11" s="1"/>
  <c r="B510" i="11" a="1"/>
  <c r="B510" i="11" s="1"/>
  <c r="B511" i="11" a="1"/>
  <c r="B511" i="11" s="1"/>
  <c r="B512" i="11" a="1"/>
  <c r="B512" i="11" s="1"/>
  <c r="B513" i="11" a="1"/>
  <c r="B513" i="11" s="1"/>
  <c r="B514" i="11" a="1"/>
  <c r="B514" i="11" s="1"/>
  <c r="B515" i="11" a="1"/>
  <c r="B515" i="11" s="1"/>
  <c r="B516" i="11" a="1"/>
  <c r="B516" i="11" s="1"/>
  <c r="B517" i="11" a="1"/>
  <c r="B517" i="11" s="1"/>
  <c r="B518" i="11" a="1"/>
  <c r="B518" i="11" s="1"/>
  <c r="B519" i="11" a="1"/>
  <c r="B519" i="11" s="1"/>
  <c r="B520" i="11" a="1"/>
  <c r="B520" i="11" s="1"/>
  <c r="B521" i="11" a="1"/>
  <c r="B521" i="11"/>
  <c r="B522" i="11" a="1"/>
  <c r="B522" i="11" s="1"/>
  <c r="B523" i="11" a="1"/>
  <c r="B523" i="11" s="1"/>
  <c r="B524" i="11" a="1"/>
  <c r="B524" i="11" s="1"/>
  <c r="B525" i="11" a="1"/>
  <c r="B525" i="11" s="1"/>
  <c r="B526" i="11" a="1"/>
  <c r="B526" i="11" s="1"/>
  <c r="B527" i="11" a="1"/>
  <c r="B527" i="11" s="1"/>
  <c r="B528" i="11" a="1"/>
  <c r="B528" i="11" s="1"/>
  <c r="B529" i="11" a="1"/>
  <c r="B529" i="11"/>
  <c r="B530" i="11" a="1"/>
  <c r="B530" i="11" s="1"/>
  <c r="B531" i="11" a="1"/>
  <c r="B531" i="11" s="1"/>
  <c r="B532" i="11" a="1"/>
  <c r="B532" i="11" s="1"/>
  <c r="B533" i="11" a="1"/>
  <c r="B533" i="11"/>
  <c r="B534" i="11" a="1"/>
  <c r="B534" i="11" s="1"/>
  <c r="B535" i="11" a="1"/>
  <c r="B535" i="11" s="1"/>
  <c r="B536" i="11" a="1"/>
  <c r="B536" i="11" s="1"/>
  <c r="B537" i="11" a="1"/>
  <c r="B537" i="11"/>
  <c r="B538" i="11" a="1"/>
  <c r="B538" i="11" s="1"/>
  <c r="B539" i="11" a="1"/>
  <c r="B539" i="11" s="1"/>
  <c r="B540" i="11" a="1"/>
  <c r="B540" i="11" s="1"/>
  <c r="B541" i="11" a="1"/>
  <c r="B541" i="11" s="1"/>
  <c r="B542" i="11" a="1"/>
  <c r="B542" i="11" s="1"/>
  <c r="B543" i="11" a="1"/>
  <c r="B543" i="11" s="1"/>
  <c r="B544" i="11" a="1"/>
  <c r="B544" i="11" s="1"/>
  <c r="B545" i="11" a="1"/>
  <c r="B545" i="11" s="1"/>
  <c r="B546" i="11" a="1"/>
  <c r="B546" i="11" s="1"/>
  <c r="B547" i="11" a="1"/>
  <c r="B547" i="11" s="1"/>
  <c r="B548" i="11" a="1"/>
  <c r="B548" i="11" s="1"/>
  <c r="B549" i="11" a="1"/>
  <c r="B549" i="11" s="1"/>
  <c r="B550" i="11" a="1"/>
  <c r="B550" i="11" s="1"/>
  <c r="B551" i="11" a="1"/>
  <c r="B551" i="11" s="1"/>
  <c r="B552" i="11" a="1"/>
  <c r="B552" i="11" s="1"/>
  <c r="B553" i="11" a="1"/>
  <c r="B553" i="11"/>
  <c r="B554" i="11" a="1"/>
  <c r="B554" i="11" s="1"/>
  <c r="B555" i="11" a="1"/>
  <c r="B555" i="11" s="1"/>
  <c r="B556" i="11" a="1"/>
  <c r="B556" i="11" s="1"/>
  <c r="B557" i="11" a="1"/>
  <c r="B557" i="11" s="1"/>
  <c r="B558" i="11" a="1"/>
  <c r="B558" i="11" s="1"/>
  <c r="B559" i="11" a="1"/>
  <c r="B559" i="11" s="1"/>
  <c r="B560" i="11" a="1"/>
  <c r="B560" i="11" s="1"/>
  <c r="B561" i="11" a="1"/>
  <c r="B561" i="11"/>
  <c r="B562" i="11" a="1"/>
  <c r="B562" i="11" s="1"/>
  <c r="B563" i="11" a="1"/>
  <c r="B563" i="11" s="1"/>
  <c r="B564" i="11" a="1"/>
  <c r="B564" i="11" s="1"/>
  <c r="B565" i="11" a="1"/>
  <c r="B565" i="11"/>
  <c r="B566" i="11" a="1"/>
  <c r="B566" i="11" s="1"/>
  <c r="B567" i="11" a="1"/>
  <c r="B567" i="11" s="1"/>
  <c r="B568" i="11" a="1"/>
  <c r="B568" i="11" s="1"/>
  <c r="B569" i="11" a="1"/>
  <c r="B569" i="11"/>
  <c r="B570" i="11" a="1"/>
  <c r="B570" i="11" s="1"/>
  <c r="B571" i="11" a="1"/>
  <c r="B571" i="11" s="1"/>
  <c r="B572" i="11" a="1"/>
  <c r="B572" i="11" s="1"/>
  <c r="B573" i="11" a="1"/>
  <c r="B573" i="11" s="1"/>
  <c r="B574" i="11" a="1"/>
  <c r="B574" i="11" s="1"/>
  <c r="B575" i="11" a="1"/>
  <c r="B575" i="11" s="1"/>
  <c r="B576" i="11" a="1"/>
  <c r="B576" i="11" s="1"/>
  <c r="B577" i="11" a="1"/>
  <c r="B577" i="11" s="1"/>
  <c r="B578" i="11" a="1"/>
  <c r="B578" i="11" s="1"/>
  <c r="B579" i="11" a="1"/>
  <c r="B579" i="11" s="1"/>
  <c r="B580" i="11" a="1"/>
  <c r="B580" i="11" s="1"/>
  <c r="B581" i="11" a="1"/>
  <c r="B581" i="11" s="1"/>
  <c r="B582" i="11" a="1"/>
  <c r="B582" i="11" s="1"/>
  <c r="B583" i="11" a="1"/>
  <c r="B583" i="11" s="1"/>
  <c r="B584" i="11" a="1"/>
  <c r="B584" i="11" s="1"/>
  <c r="B585" i="11" a="1"/>
  <c r="B585" i="11"/>
  <c r="B586" i="11" a="1"/>
  <c r="B586" i="11" s="1"/>
  <c r="B587" i="11" a="1"/>
  <c r="B587" i="11" s="1"/>
  <c r="B588" i="11" a="1"/>
  <c r="B588" i="11" s="1"/>
  <c r="B589" i="11" a="1"/>
  <c r="B589" i="11" s="1"/>
  <c r="B590" i="11" a="1"/>
  <c r="B590" i="11" s="1"/>
  <c r="B591" i="11" a="1"/>
  <c r="B591" i="11" s="1"/>
  <c r="B592" i="11" a="1"/>
  <c r="B592" i="11" s="1"/>
  <c r="B593" i="11" a="1"/>
  <c r="B593" i="11"/>
  <c r="B594" i="11" a="1"/>
  <c r="B594" i="11" s="1"/>
  <c r="B595" i="11" a="1"/>
  <c r="B595" i="11" s="1"/>
  <c r="B596" i="11" a="1"/>
  <c r="B596" i="11" s="1"/>
  <c r="B597" i="11" a="1"/>
  <c r="B597" i="11"/>
  <c r="B598" i="11" a="1"/>
  <c r="B598" i="11" s="1"/>
  <c r="B599" i="11" a="1"/>
  <c r="B599" i="11" s="1"/>
  <c r="B600" i="11" a="1"/>
  <c r="B600" i="11" s="1"/>
  <c r="B601" i="11" a="1"/>
  <c r="B601" i="11"/>
  <c r="B602" i="11" a="1"/>
  <c r="B602" i="11" s="1"/>
  <c r="B603" i="11" a="1"/>
  <c r="B603" i="11" s="1"/>
  <c r="B604" i="11" a="1"/>
  <c r="B604" i="11" s="1"/>
  <c r="B605" i="11" a="1"/>
  <c r="B605" i="11" s="1"/>
  <c r="B606" i="11" a="1"/>
  <c r="B606" i="11" s="1"/>
  <c r="B607" i="11" a="1"/>
  <c r="B607" i="11" s="1"/>
  <c r="B608" i="11" a="1"/>
  <c r="B608" i="11" s="1"/>
  <c r="B609" i="11" a="1"/>
  <c r="B609" i="11" s="1"/>
  <c r="B610" i="11" a="1"/>
  <c r="B610" i="11" s="1"/>
  <c r="B611" i="11" a="1"/>
  <c r="B611" i="11" s="1"/>
  <c r="B612" i="11" a="1"/>
  <c r="B612" i="11" s="1"/>
  <c r="B613" i="11" a="1"/>
  <c r="B613" i="11" s="1"/>
  <c r="B614" i="11" a="1"/>
  <c r="B614" i="11" s="1"/>
  <c r="B615" i="11" a="1"/>
  <c r="B615" i="11" s="1"/>
  <c r="B616" i="11" a="1"/>
  <c r="B616" i="11" s="1"/>
  <c r="B617" i="11" a="1"/>
  <c r="B617" i="11"/>
  <c r="B618" i="11" a="1"/>
  <c r="B618" i="11" s="1"/>
  <c r="B619" i="11" a="1"/>
  <c r="B619" i="11" s="1"/>
  <c r="B620" i="11" a="1"/>
  <c r="B620" i="11" s="1"/>
  <c r="B621" i="11" a="1"/>
  <c r="B621" i="11" s="1"/>
  <c r="B622" i="11" a="1"/>
  <c r="B622" i="11" s="1"/>
  <c r="B623" i="11" a="1"/>
  <c r="B623" i="11" s="1"/>
  <c r="B624" i="11" a="1"/>
  <c r="B624" i="11" s="1"/>
  <c r="B625" i="11" a="1"/>
  <c r="B625" i="11"/>
  <c r="B626" i="11" a="1"/>
  <c r="B626" i="11" s="1"/>
  <c r="B627" i="11" a="1"/>
  <c r="B627" i="11" s="1"/>
  <c r="B628" i="11" a="1"/>
  <c r="B628" i="11" s="1"/>
  <c r="B629" i="11" a="1"/>
  <c r="B629" i="11"/>
  <c r="B630" i="11" a="1"/>
  <c r="B630" i="11" s="1"/>
  <c r="B631" i="11" a="1"/>
  <c r="B631" i="11" s="1"/>
  <c r="B632" i="11" a="1"/>
  <c r="B632" i="11" s="1"/>
  <c r="B633" i="11" a="1"/>
  <c r="B633" i="11"/>
  <c r="B634" i="11" a="1"/>
  <c r="B634" i="11" s="1"/>
  <c r="B635" i="11" a="1"/>
  <c r="B635" i="11" s="1"/>
  <c r="B636" i="11" a="1"/>
  <c r="B636" i="11" s="1"/>
  <c r="B637" i="11" a="1"/>
  <c r="B637" i="11" s="1"/>
  <c r="B638" i="11" a="1"/>
  <c r="B638" i="11" s="1"/>
  <c r="B639" i="11" a="1"/>
  <c r="B639" i="11" s="1"/>
  <c r="B640" i="11" a="1"/>
  <c r="B640" i="11" s="1"/>
  <c r="B641" i="11" a="1"/>
  <c r="B641" i="11" s="1"/>
  <c r="B642" i="11" a="1"/>
  <c r="B642" i="11" s="1"/>
  <c r="B643" i="11" a="1"/>
  <c r="B643" i="11" s="1"/>
  <c r="B644" i="11" a="1"/>
  <c r="B644" i="11" s="1"/>
  <c r="B645" i="11" a="1"/>
  <c r="B645" i="11" s="1"/>
  <c r="B646" i="11" a="1"/>
  <c r="B646" i="11" s="1"/>
  <c r="B647" i="11" a="1"/>
  <c r="B647" i="11" s="1"/>
  <c r="B648" i="11" a="1"/>
  <c r="B648" i="11" s="1"/>
  <c r="B649" i="11" a="1"/>
  <c r="B649" i="11"/>
  <c r="B650" i="11" a="1"/>
  <c r="B650" i="11" s="1"/>
  <c r="B651" i="11" a="1"/>
  <c r="B651" i="11" s="1"/>
  <c r="B652" i="11" a="1"/>
  <c r="B652" i="11" s="1"/>
  <c r="B653" i="11" a="1"/>
  <c r="B653" i="11" s="1"/>
  <c r="B654" i="11" a="1"/>
  <c r="B654" i="11" s="1"/>
  <c r="B655" i="11" a="1"/>
  <c r="B655" i="11" s="1"/>
  <c r="B656" i="11" a="1"/>
  <c r="B656" i="11" s="1"/>
  <c r="B657" i="11" a="1"/>
  <c r="B657" i="11"/>
  <c r="B658" i="11" a="1"/>
  <c r="B658" i="11" s="1"/>
  <c r="B659" i="11" a="1"/>
  <c r="B659" i="11" s="1"/>
  <c r="B660" i="11" a="1"/>
  <c r="B660" i="11" s="1"/>
  <c r="B661" i="11" a="1"/>
  <c r="B661" i="11"/>
  <c r="B662" i="11" a="1"/>
  <c r="B662" i="11" s="1"/>
  <c r="B663" i="11" a="1"/>
  <c r="B663" i="11" s="1"/>
  <c r="B664" i="11" a="1"/>
  <c r="B664" i="11" s="1"/>
  <c r="B665" i="11" a="1"/>
  <c r="B665" i="11"/>
  <c r="B666" i="11" a="1"/>
  <c r="B666" i="11" s="1"/>
  <c r="B667" i="11" a="1"/>
  <c r="B667" i="11" s="1"/>
  <c r="B668" i="11" a="1"/>
  <c r="B668" i="11" s="1"/>
  <c r="B669" i="11" a="1"/>
  <c r="B669" i="11" s="1"/>
  <c r="B670" i="11" a="1"/>
  <c r="B670" i="11" s="1"/>
  <c r="B671" i="11" a="1"/>
  <c r="B671" i="11" s="1"/>
  <c r="B672" i="11" a="1"/>
  <c r="B672" i="11" s="1"/>
  <c r="B673" i="11" a="1"/>
  <c r="B673" i="11" s="1"/>
  <c r="B674" i="11" a="1"/>
  <c r="B674" i="11" s="1"/>
  <c r="B675" i="11" a="1"/>
  <c r="B675" i="11" s="1"/>
  <c r="B676" i="11" a="1"/>
  <c r="B676" i="11" s="1"/>
  <c r="B677" i="11" a="1"/>
  <c r="B677" i="11" s="1"/>
  <c r="B678" i="11" a="1"/>
  <c r="B678" i="11" s="1"/>
  <c r="B679" i="11" a="1"/>
  <c r="B679" i="11" s="1"/>
  <c r="B680" i="11" a="1"/>
  <c r="B680" i="11" s="1"/>
  <c r="B681" i="11" a="1"/>
  <c r="B681" i="11"/>
  <c r="B682" i="11" a="1"/>
  <c r="B682" i="11" s="1"/>
  <c r="B683" i="11" a="1"/>
  <c r="B683" i="11" s="1"/>
  <c r="B684" i="11" a="1"/>
  <c r="B684" i="11" s="1"/>
  <c r="B685" i="11" a="1"/>
  <c r="B685" i="11" s="1"/>
  <c r="B686" i="11" a="1"/>
  <c r="B686" i="11" s="1"/>
  <c r="B687" i="11" a="1"/>
  <c r="B687" i="11" s="1"/>
  <c r="B688" i="11" a="1"/>
  <c r="B688" i="11" s="1"/>
  <c r="B689" i="11" a="1"/>
  <c r="B689" i="11"/>
  <c r="B690" i="11" a="1"/>
  <c r="B690" i="11" s="1"/>
  <c r="B691" i="11" a="1"/>
  <c r="B691" i="11" s="1"/>
  <c r="B692" i="11" a="1"/>
  <c r="B692" i="11" s="1"/>
  <c r="B693" i="11" a="1"/>
  <c r="B693" i="11"/>
  <c r="B694" i="11" a="1"/>
  <c r="B694" i="11" s="1"/>
  <c r="B695" i="11" a="1"/>
  <c r="B695" i="11" s="1"/>
  <c r="B696" i="11" a="1"/>
  <c r="B696" i="11" s="1"/>
  <c r="B697" i="11" a="1"/>
  <c r="B697" i="11"/>
  <c r="B698" i="11" a="1"/>
  <c r="B698" i="11" s="1"/>
  <c r="B699" i="11" a="1"/>
  <c r="B699" i="11" s="1"/>
  <c r="B700" i="11" a="1"/>
  <c r="B700" i="11" s="1"/>
  <c r="B701" i="11" a="1"/>
  <c r="B701" i="11" s="1"/>
  <c r="B702" i="11" a="1"/>
  <c r="B702" i="11" s="1"/>
  <c r="B3" i="11" a="1"/>
  <c r="B3" i="11" s="1"/>
  <c r="D5" i="9" a="1"/>
  <c r="D5" i="9" s="1"/>
  <c r="D6" i="9" a="1"/>
  <c r="D6" i="9" s="1"/>
  <c r="D7" i="9" a="1"/>
  <c r="D7" i="9"/>
  <c r="D8" i="9" a="1"/>
  <c r="D8" i="9"/>
  <c r="D9" i="9" a="1"/>
  <c r="D9" i="9" s="1"/>
  <c r="D10" i="9" a="1"/>
  <c r="D10" i="9" s="1"/>
  <c r="D11" i="9" a="1"/>
  <c r="D11" i="9"/>
  <c r="D12" i="9" a="1"/>
  <c r="D12" i="9" s="1"/>
  <c r="D13" i="9" a="1"/>
  <c r="D13" i="9" s="1"/>
  <c r="D14" i="9" a="1"/>
  <c r="D14" i="9" s="1"/>
  <c r="D15" i="9" a="1"/>
  <c r="D15" i="9"/>
  <c r="D16" i="9" a="1"/>
  <c r="D16" i="9" s="1"/>
  <c r="D17" i="9" a="1"/>
  <c r="D17" i="9" s="1"/>
  <c r="D18" i="9" a="1"/>
  <c r="D18" i="9" s="1"/>
  <c r="D19" i="9" a="1"/>
  <c r="D19" i="9"/>
  <c r="D20" i="9" a="1"/>
  <c r="D20" i="9"/>
  <c r="D21" i="9" a="1"/>
  <c r="D21" i="9" s="1"/>
  <c r="D22" i="9" a="1"/>
  <c r="D22" i="9" s="1"/>
  <c r="D23" i="9" a="1"/>
  <c r="D23" i="9" s="1"/>
  <c r="D24" i="9" a="1"/>
  <c r="D24" i="9" s="1"/>
  <c r="D25" i="9" a="1"/>
  <c r="D25" i="9" s="1"/>
  <c r="D26" i="9" a="1"/>
  <c r="D26" i="9" s="1"/>
  <c r="D27" i="9" a="1"/>
  <c r="D27" i="9" s="1"/>
  <c r="D28" i="9" a="1"/>
  <c r="D28" i="9" s="1"/>
  <c r="D29" i="9" a="1"/>
  <c r="D29" i="9" s="1"/>
  <c r="D30" i="9" a="1"/>
  <c r="D30" i="9" s="1"/>
  <c r="D31" i="9" a="1"/>
  <c r="D31" i="9"/>
  <c r="D32" i="9" a="1"/>
  <c r="D32" i="9" s="1"/>
  <c r="D33" i="9" a="1"/>
  <c r="D33" i="9" s="1"/>
  <c r="D34" i="9" a="1"/>
  <c r="D34" i="9" s="1"/>
  <c r="D35" i="9" a="1"/>
  <c r="D35" i="9"/>
  <c r="D36" i="9" a="1"/>
  <c r="D36" i="9"/>
  <c r="D37" i="9" a="1"/>
  <c r="D37" i="9" s="1"/>
  <c r="D38" i="9" a="1"/>
  <c r="D38" i="9" s="1"/>
  <c r="D39" i="9" a="1"/>
  <c r="D39" i="9" s="1"/>
  <c r="D40" i="9" a="1"/>
  <c r="D40" i="9" s="1"/>
  <c r="D41" i="9" a="1"/>
  <c r="D41" i="9" s="1"/>
  <c r="D42" i="9" a="1"/>
  <c r="D42" i="9" s="1"/>
  <c r="D43" i="9" a="1"/>
  <c r="D43" i="9" s="1"/>
  <c r="D44" i="9" a="1"/>
  <c r="D44" i="9" s="1"/>
  <c r="D45" i="9" a="1"/>
  <c r="D45" i="9" s="1"/>
  <c r="D46" i="9" a="1"/>
  <c r="D46" i="9" s="1"/>
  <c r="D47" i="9" a="1"/>
  <c r="D47" i="9"/>
  <c r="D48" i="9" a="1"/>
  <c r="D48" i="9" s="1"/>
  <c r="D49" i="9" a="1"/>
  <c r="D49" i="9" s="1"/>
  <c r="D50" i="9" a="1"/>
  <c r="D50" i="9" s="1"/>
  <c r="D51" i="9" a="1"/>
  <c r="D51" i="9"/>
  <c r="D52" i="9" a="1"/>
  <c r="D52" i="9"/>
  <c r="D53" i="9" a="1"/>
  <c r="D53" i="9" s="1"/>
  <c r="D54" i="9" a="1"/>
  <c r="D54" i="9" s="1"/>
  <c r="D55" i="9" a="1"/>
  <c r="D55" i="9" s="1"/>
  <c r="D56" i="9" a="1"/>
  <c r="D56" i="9" s="1"/>
  <c r="D57" i="9" a="1"/>
  <c r="D57" i="9" s="1"/>
  <c r="D58" i="9" a="1"/>
  <c r="D58" i="9" s="1"/>
  <c r="D59" i="9" a="1"/>
  <c r="D59" i="9" s="1"/>
  <c r="D60" i="9" a="1"/>
  <c r="D60" i="9" s="1"/>
  <c r="D61" i="9" a="1"/>
  <c r="D61" i="9" s="1"/>
  <c r="D62" i="9" a="1"/>
  <c r="D62" i="9" s="1"/>
  <c r="D63" i="9" a="1"/>
  <c r="D63" i="9"/>
  <c r="D64" i="9" a="1"/>
  <c r="D64" i="9" s="1"/>
  <c r="D65" i="9" a="1"/>
  <c r="D65" i="9" s="1"/>
  <c r="D66" i="9" a="1"/>
  <c r="D66" i="9" s="1"/>
  <c r="D67" i="9" a="1"/>
  <c r="D67" i="9"/>
  <c r="D68" i="9" a="1"/>
  <c r="D68" i="9"/>
  <c r="D69" i="9" a="1"/>
  <c r="D69" i="9" s="1"/>
  <c r="D70" i="9" a="1"/>
  <c r="D70" i="9" s="1"/>
  <c r="D71" i="9" a="1"/>
  <c r="D71" i="9" s="1"/>
  <c r="D72" i="9" a="1"/>
  <c r="D72" i="9" s="1"/>
  <c r="D73" i="9" a="1"/>
  <c r="D73" i="9" s="1"/>
  <c r="D74" i="9" a="1"/>
  <c r="D74" i="9" s="1"/>
  <c r="D75" i="9" a="1"/>
  <c r="D75" i="9" s="1"/>
  <c r="D76" i="9" a="1"/>
  <c r="D76" i="9" s="1"/>
  <c r="D77" i="9" a="1"/>
  <c r="D77" i="9" s="1"/>
  <c r="D78" i="9" a="1"/>
  <c r="D78" i="9" s="1"/>
  <c r="D79" i="9" a="1"/>
  <c r="D79" i="9"/>
  <c r="D80" i="9" a="1"/>
  <c r="D80" i="9" s="1"/>
  <c r="D81" i="9" a="1"/>
  <c r="D81" i="9" s="1"/>
  <c r="D82" i="9" a="1"/>
  <c r="D82" i="9" s="1"/>
  <c r="D83" i="9" a="1"/>
  <c r="D83" i="9"/>
  <c r="D84" i="9" a="1"/>
  <c r="D84" i="9"/>
  <c r="D85" i="9" a="1"/>
  <c r="D85" i="9" s="1"/>
  <c r="D86" i="9" a="1"/>
  <c r="D86" i="9" s="1"/>
  <c r="D87" i="9" a="1"/>
  <c r="D87" i="9" s="1"/>
  <c r="D88" i="9" a="1"/>
  <c r="D88" i="9" s="1"/>
  <c r="D89" i="9" a="1"/>
  <c r="D89" i="9" s="1"/>
  <c r="D90" i="9" a="1"/>
  <c r="D90" i="9" s="1"/>
  <c r="D91" i="9" a="1"/>
  <c r="D91" i="9" s="1"/>
  <c r="D92" i="9" a="1"/>
  <c r="D92" i="9" s="1"/>
  <c r="D93" i="9" a="1"/>
  <c r="D93" i="9" s="1"/>
  <c r="D94" i="9" a="1"/>
  <c r="D94" i="9" s="1"/>
  <c r="D95" i="9" a="1"/>
  <c r="D95" i="9"/>
  <c r="D96" i="9" a="1"/>
  <c r="D96" i="9" s="1"/>
  <c r="D97" i="9" a="1"/>
  <c r="D97" i="9" s="1"/>
  <c r="D98" i="9" a="1"/>
  <c r="D98" i="9" s="1"/>
  <c r="D99" i="9" a="1"/>
  <c r="D99" i="9"/>
  <c r="D100" i="9" a="1"/>
  <c r="D100" i="9"/>
  <c r="D101" i="9" a="1"/>
  <c r="D101" i="9" s="1"/>
  <c r="D102" i="9" a="1"/>
  <c r="D102" i="9" s="1"/>
  <c r="D103" i="9" a="1"/>
  <c r="D103" i="9" s="1"/>
  <c r="D104" i="9" a="1"/>
  <c r="D104" i="9" s="1"/>
  <c r="D105" i="9" a="1"/>
  <c r="D105" i="9" s="1"/>
  <c r="D106" i="9" a="1"/>
  <c r="D106" i="9" s="1"/>
  <c r="D107" i="9" a="1"/>
  <c r="D107" i="9" s="1"/>
  <c r="D108" i="9" a="1"/>
  <c r="D108" i="9" s="1"/>
  <c r="D109" i="9" a="1"/>
  <c r="D109" i="9" s="1"/>
  <c r="D110" i="9" a="1"/>
  <c r="D110" i="9" s="1"/>
  <c r="D111" i="9" a="1"/>
  <c r="D111" i="9"/>
  <c r="D112" i="9" a="1"/>
  <c r="D112" i="9" s="1"/>
  <c r="D113" i="9" a="1"/>
  <c r="D113" i="9" s="1"/>
  <c r="D114" i="9" a="1"/>
  <c r="D114" i="9" s="1"/>
  <c r="D115" i="9" a="1"/>
  <c r="D115" i="9"/>
  <c r="D116" i="9" a="1"/>
  <c r="D116" i="9"/>
  <c r="D117" i="9" a="1"/>
  <c r="D117" i="9" s="1"/>
  <c r="D118" i="9" a="1"/>
  <c r="D118" i="9" s="1"/>
  <c r="D119" i="9" a="1"/>
  <c r="D119" i="9" s="1"/>
  <c r="D120" i="9" a="1"/>
  <c r="D120" i="9" s="1"/>
  <c r="D121" i="9" a="1"/>
  <c r="D121" i="9" s="1"/>
  <c r="D122" i="9" a="1"/>
  <c r="D122" i="9" s="1"/>
  <c r="D123" i="9" a="1"/>
  <c r="D123" i="9" s="1"/>
  <c r="D124" i="9" a="1"/>
  <c r="D124" i="9" s="1"/>
  <c r="D125" i="9" a="1"/>
  <c r="D125" i="9" s="1"/>
  <c r="D126" i="9" a="1"/>
  <c r="D126" i="9" s="1"/>
  <c r="D127" i="9" a="1"/>
  <c r="D127" i="9"/>
  <c r="D128" i="9" a="1"/>
  <c r="D128" i="9" s="1"/>
  <c r="D129" i="9" a="1"/>
  <c r="D129" i="9" s="1"/>
  <c r="D130" i="9" a="1"/>
  <c r="D130" i="9" s="1"/>
  <c r="D131" i="9" a="1"/>
  <c r="D131" i="9"/>
  <c r="D132" i="9" a="1"/>
  <c r="D132" i="9"/>
  <c r="D133" i="9" a="1"/>
  <c r="D133" i="9" s="1"/>
  <c r="D134" i="9" a="1"/>
  <c r="D134" i="9" s="1"/>
  <c r="D135" i="9" a="1"/>
  <c r="D135" i="9" s="1"/>
  <c r="D136" i="9" a="1"/>
  <c r="D136" i="9" s="1"/>
  <c r="D137" i="9" a="1"/>
  <c r="D137" i="9" s="1"/>
  <c r="D138" i="9" a="1"/>
  <c r="D138" i="9" s="1"/>
  <c r="D139" i="9" a="1"/>
  <c r="D139" i="9" s="1"/>
  <c r="D140" i="9" a="1"/>
  <c r="D140" i="9" s="1"/>
  <c r="D141" i="9" a="1"/>
  <c r="D141" i="9" s="1"/>
  <c r="D142" i="9" a="1"/>
  <c r="D142" i="9" s="1"/>
  <c r="D143" i="9" a="1"/>
  <c r="D143" i="9"/>
  <c r="D144" i="9" a="1"/>
  <c r="D144" i="9" s="1"/>
  <c r="D145" i="9" a="1"/>
  <c r="D145" i="9" s="1"/>
  <c r="D146" i="9" a="1"/>
  <c r="D146" i="9" s="1"/>
  <c r="D147" i="9" a="1"/>
  <c r="D147" i="9"/>
  <c r="D148" i="9" a="1"/>
  <c r="D148" i="9"/>
  <c r="D149" i="9" a="1"/>
  <c r="D149" i="9" s="1"/>
  <c r="D150" i="9" a="1"/>
  <c r="D150" i="9" s="1"/>
  <c r="D151" i="9" a="1"/>
  <c r="D151" i="9" s="1"/>
  <c r="D152" i="9" a="1"/>
  <c r="D152" i="9" s="1"/>
  <c r="D153" i="9" a="1"/>
  <c r="D153" i="9" s="1"/>
  <c r="D154" i="9" a="1"/>
  <c r="D154" i="9" s="1"/>
  <c r="D155" i="9" a="1"/>
  <c r="D155" i="9" s="1"/>
  <c r="D156" i="9" a="1"/>
  <c r="D156" i="9" s="1"/>
  <c r="D157" i="9" a="1"/>
  <c r="D157" i="9" s="1"/>
  <c r="D158" i="9" a="1"/>
  <c r="D158" i="9" s="1"/>
  <c r="D159" i="9" a="1"/>
  <c r="D159" i="9" s="1"/>
  <c r="D160" i="9" a="1"/>
  <c r="D160" i="9" s="1"/>
  <c r="D161" i="9" a="1"/>
  <c r="D161" i="9" s="1"/>
  <c r="D162" i="9" a="1"/>
  <c r="D162" i="9" s="1"/>
  <c r="D163" i="9" a="1"/>
  <c r="D163" i="9" s="1"/>
  <c r="D164" i="9" a="1"/>
  <c r="D164" i="9" s="1"/>
  <c r="D165" i="9" a="1"/>
  <c r="D165" i="9" s="1"/>
  <c r="D166" i="9" a="1"/>
  <c r="D166" i="9" s="1"/>
  <c r="D167" i="9" a="1"/>
  <c r="D167" i="9" s="1"/>
  <c r="D168" i="9" a="1"/>
  <c r="D168" i="9"/>
  <c r="D169" i="9" a="1"/>
  <c r="D169" i="9" s="1"/>
  <c r="D170" i="9" a="1"/>
  <c r="D170" i="9" s="1"/>
  <c r="D171" i="9" a="1"/>
  <c r="D171" i="9" s="1"/>
  <c r="D172" i="9" a="1"/>
  <c r="D172" i="9" s="1"/>
  <c r="D173" i="9" a="1"/>
  <c r="D173" i="9" s="1"/>
  <c r="D174" i="9" a="1"/>
  <c r="D174" i="9" s="1"/>
  <c r="D175" i="9" a="1"/>
  <c r="D175" i="9" s="1"/>
  <c r="D176" i="9" a="1"/>
  <c r="D176" i="9" s="1"/>
  <c r="D177" i="9" a="1"/>
  <c r="D177" i="9" s="1"/>
  <c r="D178" i="9" a="1"/>
  <c r="D178" i="9" s="1"/>
  <c r="D179" i="9" a="1"/>
  <c r="D179" i="9" s="1"/>
  <c r="D180" i="9" a="1"/>
  <c r="D180" i="9" s="1"/>
  <c r="D181" i="9" a="1"/>
  <c r="D181" i="9" s="1"/>
  <c r="D182" i="9" a="1"/>
  <c r="D182" i="9" s="1"/>
  <c r="D183" i="9" a="1"/>
  <c r="D183" i="9" s="1"/>
  <c r="D184" i="9" a="1"/>
  <c r="D184" i="9" s="1"/>
  <c r="D185" i="9" a="1"/>
  <c r="D185" i="9" s="1"/>
  <c r="D186" i="9" a="1"/>
  <c r="D186" i="9" s="1"/>
  <c r="D187" i="9" a="1"/>
  <c r="D187" i="9" s="1"/>
  <c r="D188" i="9" a="1"/>
  <c r="D188" i="9" s="1"/>
  <c r="D189" i="9" a="1"/>
  <c r="D189" i="9" s="1"/>
  <c r="D190" i="9" a="1"/>
  <c r="D190" i="9" s="1"/>
  <c r="D191" i="9" a="1"/>
  <c r="D191" i="9" s="1"/>
  <c r="D192" i="9" a="1"/>
  <c r="D192" i="9" s="1"/>
  <c r="D193" i="9" a="1"/>
  <c r="D193" i="9" s="1"/>
  <c r="D194" i="9" a="1"/>
  <c r="D194" i="9" s="1"/>
  <c r="D195" i="9" a="1"/>
  <c r="D195" i="9" s="1"/>
  <c r="D196" i="9" a="1"/>
  <c r="D196" i="9" s="1"/>
  <c r="D197" i="9" a="1"/>
  <c r="D197" i="9" s="1"/>
  <c r="D198" i="9" a="1"/>
  <c r="D198" i="9" s="1"/>
  <c r="D199" i="9" a="1"/>
  <c r="D199" i="9" s="1"/>
  <c r="D200" i="9" a="1"/>
  <c r="D200" i="9" s="1"/>
  <c r="D201" i="9" a="1"/>
  <c r="D201" i="9" s="1"/>
  <c r="D202" i="9" a="1"/>
  <c r="D202" i="9" s="1"/>
  <c r="D203" i="9" a="1"/>
  <c r="D203" i="9" s="1"/>
  <c r="D204" i="9" a="1"/>
  <c r="D204" i="9" s="1"/>
  <c r="D205" i="9" a="1"/>
  <c r="D205" i="9" s="1"/>
  <c r="D206" i="9" a="1"/>
  <c r="D206" i="9" s="1"/>
  <c r="D207" i="9" a="1"/>
  <c r="D207" i="9" s="1"/>
  <c r="D208" i="9" a="1"/>
  <c r="D208" i="9" s="1"/>
  <c r="D209" i="9" a="1"/>
  <c r="D209" i="9" s="1"/>
  <c r="D210" i="9" a="1"/>
  <c r="D210" i="9" s="1"/>
  <c r="D211" i="9" a="1"/>
  <c r="D211" i="9" s="1"/>
  <c r="D212" i="9" a="1"/>
  <c r="D212" i="9" s="1"/>
  <c r="D213" i="9" a="1"/>
  <c r="D213" i="9" s="1"/>
  <c r="D214" i="9" a="1"/>
  <c r="D214" i="9" s="1"/>
  <c r="D215" i="9" a="1"/>
  <c r="D215" i="9" s="1"/>
  <c r="D216" i="9" a="1"/>
  <c r="D216" i="9" s="1"/>
  <c r="D217" i="9" a="1"/>
  <c r="D217" i="9" s="1"/>
  <c r="D218" i="9" a="1"/>
  <c r="D218" i="9" s="1"/>
  <c r="D219" i="9" a="1"/>
  <c r="D219" i="9" s="1"/>
  <c r="D220" i="9" a="1"/>
  <c r="D220" i="9" s="1"/>
  <c r="D221" i="9" a="1"/>
  <c r="D221" i="9" s="1"/>
  <c r="D222" i="9" a="1"/>
  <c r="D222" i="9" s="1"/>
  <c r="D223" i="9" a="1"/>
  <c r="D223" i="9" s="1"/>
  <c r="D224" i="9" a="1"/>
  <c r="D224" i="9" s="1"/>
  <c r="D225" i="9" a="1"/>
  <c r="D225" i="9" s="1"/>
  <c r="D226" i="9" a="1"/>
  <c r="D226" i="9" s="1"/>
  <c r="D227" i="9" a="1"/>
  <c r="D227" i="9"/>
  <c r="D228" i="9" a="1"/>
  <c r="D228" i="9"/>
  <c r="D229" i="9" a="1"/>
  <c r="D229" i="9" s="1"/>
  <c r="D230" i="9" a="1"/>
  <c r="D230" i="9" s="1"/>
  <c r="D231" i="9" a="1"/>
  <c r="D231" i="9" s="1"/>
  <c r="D232" i="9" a="1"/>
  <c r="D232" i="9" s="1"/>
  <c r="D233" i="9" a="1"/>
  <c r="D233" i="9" s="1"/>
  <c r="D234" i="9" a="1"/>
  <c r="D234" i="9" s="1"/>
  <c r="D235" i="9" a="1"/>
  <c r="D235" i="9" s="1"/>
  <c r="D236" i="9" a="1"/>
  <c r="D236" i="9" s="1"/>
  <c r="D237" i="9" a="1"/>
  <c r="D237" i="9" s="1"/>
  <c r="D238" i="9" a="1"/>
  <c r="D238" i="9" s="1"/>
  <c r="D239" i="9" a="1"/>
  <c r="D239" i="9" s="1"/>
  <c r="D240" i="9" a="1"/>
  <c r="D240" i="9" s="1"/>
  <c r="D241" i="9" a="1"/>
  <c r="D241" i="9" s="1"/>
  <c r="D242" i="9" a="1"/>
  <c r="D242" i="9" s="1"/>
  <c r="D243" i="9" a="1"/>
  <c r="D243" i="9"/>
  <c r="D244" i="9" a="1"/>
  <c r="D244" i="9"/>
  <c r="D245" i="9" a="1"/>
  <c r="D245" i="9" s="1"/>
  <c r="D246" i="9" a="1"/>
  <c r="D246" i="9" s="1"/>
  <c r="D247" i="9" a="1"/>
  <c r="D247" i="9" s="1"/>
  <c r="D248" i="9" a="1"/>
  <c r="D248" i="9" s="1"/>
  <c r="D249" i="9" a="1"/>
  <c r="D249" i="9" s="1"/>
  <c r="D250" i="9" a="1"/>
  <c r="D250" i="9" s="1"/>
  <c r="D251" i="9" a="1"/>
  <c r="D251" i="9" s="1"/>
  <c r="D252" i="9" a="1"/>
  <c r="D252" i="9" s="1"/>
  <c r="D253" i="9" a="1"/>
  <c r="D253" i="9" s="1"/>
  <c r="D254" i="9" a="1"/>
  <c r="D254" i="9" s="1"/>
  <c r="D255" i="9" a="1"/>
  <c r="D255" i="9" s="1"/>
  <c r="D256" i="9" a="1"/>
  <c r="D256" i="9" s="1"/>
  <c r="D257" i="9" a="1"/>
  <c r="D257" i="9" s="1"/>
  <c r="D258" i="9" a="1"/>
  <c r="D258" i="9" s="1"/>
  <c r="D259" i="9" a="1"/>
  <c r="D259" i="9"/>
  <c r="D260" i="9" a="1"/>
  <c r="D260" i="9"/>
  <c r="D261" i="9" a="1"/>
  <c r="D261" i="9" s="1"/>
  <c r="D262" i="9" a="1"/>
  <c r="D262" i="9" s="1"/>
  <c r="D263" i="9" a="1"/>
  <c r="D263" i="9" s="1"/>
  <c r="D264" i="9" a="1"/>
  <c r="D264" i="9" s="1"/>
  <c r="D265" i="9" a="1"/>
  <c r="D265" i="9" s="1"/>
  <c r="D266" i="9" a="1"/>
  <c r="D266" i="9" s="1"/>
  <c r="D267" i="9" a="1"/>
  <c r="D267" i="9" s="1"/>
  <c r="D268" i="9" a="1"/>
  <c r="D268" i="9" s="1"/>
  <c r="D269" i="9" a="1"/>
  <c r="D269" i="9" s="1"/>
  <c r="D270" i="9" a="1"/>
  <c r="D270" i="9" s="1"/>
  <c r="D271" i="9" a="1"/>
  <c r="D271" i="9" s="1"/>
  <c r="D272" i="9" a="1"/>
  <c r="D272" i="9" s="1"/>
  <c r="D273" i="9" a="1"/>
  <c r="D273" i="9" s="1"/>
  <c r="D274" i="9" a="1"/>
  <c r="D274" i="9" s="1"/>
  <c r="D275" i="9" a="1"/>
  <c r="D275" i="9"/>
  <c r="D276" i="9" a="1"/>
  <c r="D276" i="9"/>
  <c r="D277" i="9" a="1"/>
  <c r="D277" i="9" s="1"/>
  <c r="D278" i="9" a="1"/>
  <c r="D278" i="9" s="1"/>
  <c r="D279" i="9" a="1"/>
  <c r="D279" i="9" s="1"/>
  <c r="D280" i="9" a="1"/>
  <c r="D280" i="9" s="1"/>
  <c r="D281" i="9" a="1"/>
  <c r="D281" i="9" s="1"/>
  <c r="D282" i="9" a="1"/>
  <c r="D282" i="9" s="1"/>
  <c r="D283" i="9" a="1"/>
  <c r="D283" i="9" s="1"/>
  <c r="D284" i="9" a="1"/>
  <c r="D284" i="9" s="1"/>
  <c r="D285" i="9" a="1"/>
  <c r="D285" i="9" s="1"/>
  <c r="D286" i="9" a="1"/>
  <c r="D286" i="9" s="1"/>
  <c r="D287" i="9" a="1"/>
  <c r="D287" i="9" s="1"/>
  <c r="D288" i="9" a="1"/>
  <c r="D288" i="9" s="1"/>
  <c r="D289" i="9" a="1"/>
  <c r="D289" i="9" s="1"/>
  <c r="D290" i="9" a="1"/>
  <c r="D290" i="9" s="1"/>
  <c r="D291" i="9" a="1"/>
  <c r="D291" i="9"/>
  <c r="D292" i="9" a="1"/>
  <c r="D292" i="9" s="1"/>
  <c r="D293" i="9" a="1"/>
  <c r="D293" i="9" s="1"/>
  <c r="D294" i="9" a="1"/>
  <c r="D294" i="9" s="1"/>
  <c r="D295" i="9" a="1"/>
  <c r="D295" i="9" s="1"/>
  <c r="D296" i="9" a="1"/>
  <c r="D296" i="9" s="1"/>
  <c r="D297" i="9" a="1"/>
  <c r="D297" i="9" s="1"/>
  <c r="D298" i="9" a="1"/>
  <c r="D298" i="9" s="1"/>
  <c r="D299" i="9" a="1"/>
  <c r="D299" i="9" s="1"/>
  <c r="D300" i="9" a="1"/>
  <c r="D300" i="9" s="1"/>
  <c r="D301" i="9" a="1"/>
  <c r="D301" i="9" s="1"/>
  <c r="D302" i="9" a="1"/>
  <c r="D302" i="9" s="1"/>
  <c r="D303" i="9" a="1"/>
  <c r="D303" i="9" s="1"/>
  <c r="D304" i="9" a="1"/>
  <c r="D304" i="9" s="1"/>
  <c r="D305" i="9" a="1"/>
  <c r="D305" i="9" s="1"/>
  <c r="D306" i="9" a="1"/>
  <c r="D306" i="9" s="1"/>
  <c r="D307" i="9" a="1"/>
  <c r="D307" i="9"/>
  <c r="D308" i="9" a="1"/>
  <c r="D308" i="9"/>
  <c r="D309" i="9" a="1"/>
  <c r="D309" i="9" s="1"/>
  <c r="D310" i="9" a="1"/>
  <c r="D310" i="9" s="1"/>
  <c r="D311" i="9" a="1"/>
  <c r="D311" i="9" s="1"/>
  <c r="D312" i="9" a="1"/>
  <c r="D312" i="9" s="1"/>
  <c r="D313" i="9" a="1"/>
  <c r="D313" i="9"/>
  <c r="D314" i="9" a="1"/>
  <c r="D314" i="9" s="1"/>
  <c r="D315" i="9" a="1"/>
  <c r="D315" i="9"/>
  <c r="D316" i="9" a="1"/>
  <c r="D316" i="9"/>
  <c r="D317" i="9" a="1"/>
  <c r="D317" i="9"/>
  <c r="D318" i="9" a="1"/>
  <c r="D318" i="9" s="1"/>
  <c r="D319" i="9" a="1"/>
  <c r="D319" i="9" s="1"/>
  <c r="D320" i="9" a="1"/>
  <c r="D320" i="9" s="1"/>
  <c r="D321" i="9" a="1"/>
  <c r="D321" i="9" s="1"/>
  <c r="D322" i="9" a="1"/>
  <c r="D322" i="9" s="1"/>
  <c r="D323" i="9" a="1"/>
  <c r="D323" i="9"/>
  <c r="D324" i="9" a="1"/>
  <c r="D324" i="9"/>
  <c r="D325" i="9" a="1"/>
  <c r="D325" i="9"/>
  <c r="D326" i="9" a="1"/>
  <c r="D326" i="9" s="1"/>
  <c r="D327" i="9" a="1"/>
  <c r="D327" i="9" s="1"/>
  <c r="D328" i="9" a="1"/>
  <c r="D328" i="9" s="1"/>
  <c r="D329" i="9" a="1"/>
  <c r="D329" i="9" s="1"/>
  <c r="D330" i="9" a="1"/>
  <c r="D330" i="9" s="1"/>
  <c r="D331" i="9" a="1"/>
  <c r="D331" i="9"/>
  <c r="D332" i="9" a="1"/>
  <c r="D332" i="9" s="1"/>
  <c r="D333" i="9" a="1"/>
  <c r="D333" i="9"/>
  <c r="D334" i="9" a="1"/>
  <c r="D334" i="9" s="1"/>
  <c r="D335" i="9" a="1"/>
  <c r="D335" i="9" s="1"/>
  <c r="D336" i="9" a="1"/>
  <c r="D336" i="9" s="1"/>
  <c r="D337" i="9" a="1"/>
  <c r="D337" i="9" s="1"/>
  <c r="D338" i="9" a="1"/>
  <c r="D338" i="9" s="1"/>
  <c r="D339" i="9" a="1"/>
  <c r="D339" i="9"/>
  <c r="D340" i="9" a="1"/>
  <c r="D340" i="9" s="1"/>
  <c r="D341" i="9" a="1"/>
  <c r="D341" i="9" s="1"/>
  <c r="D342" i="9" a="1"/>
  <c r="D342" i="9" s="1"/>
  <c r="D343" i="9" a="1"/>
  <c r="D343" i="9" s="1"/>
  <c r="D344" i="9" a="1"/>
  <c r="D344" i="9"/>
  <c r="D345" i="9" a="1"/>
  <c r="D345" i="9" s="1"/>
  <c r="D346" i="9" a="1"/>
  <c r="D346" i="9" s="1"/>
  <c r="D347" i="9" a="1"/>
  <c r="D347" i="9" s="1"/>
  <c r="D348" i="9" a="1"/>
  <c r="D348" i="9" s="1"/>
  <c r="D349" i="9" a="1"/>
  <c r="D349" i="9"/>
  <c r="D350" i="9" a="1"/>
  <c r="D350" i="9" s="1"/>
  <c r="D351" i="9" a="1"/>
  <c r="D351" i="9" s="1"/>
  <c r="D352" i="9" a="1"/>
  <c r="D352" i="9" s="1"/>
  <c r="D353" i="9" a="1"/>
  <c r="D353" i="9" s="1"/>
  <c r="D354" i="9" a="1"/>
  <c r="D354" i="9" s="1"/>
  <c r="D355" i="9" a="1"/>
  <c r="D355" i="9" s="1"/>
  <c r="D356" i="9" a="1"/>
  <c r="D356" i="9" s="1"/>
  <c r="D357" i="9" a="1"/>
  <c r="D357" i="9" s="1"/>
  <c r="D358" i="9" a="1"/>
  <c r="D358" i="9" s="1"/>
  <c r="D359" i="9" a="1"/>
  <c r="D359" i="9" s="1"/>
  <c r="D360" i="9" a="1"/>
  <c r="D360" i="9"/>
  <c r="D361" i="9" a="1"/>
  <c r="D361" i="9" s="1"/>
  <c r="D362" i="9" a="1"/>
  <c r="D362" i="9" s="1"/>
  <c r="D363" i="9" a="1"/>
  <c r="D363" i="9" s="1"/>
  <c r="D364" i="9" a="1"/>
  <c r="D364" i="9" s="1"/>
  <c r="D365" i="9" a="1"/>
  <c r="D365" i="9" s="1"/>
  <c r="D366" i="9" a="1"/>
  <c r="D366" i="9" s="1"/>
  <c r="D367" i="9" a="1"/>
  <c r="D367" i="9" s="1"/>
  <c r="D368" i="9" a="1"/>
  <c r="D368" i="9" s="1"/>
  <c r="D369" i="9" a="1"/>
  <c r="D369" i="9" s="1"/>
  <c r="D370" i="9" a="1"/>
  <c r="D370" i="9" s="1"/>
  <c r="D371" i="9" a="1"/>
  <c r="D371" i="9" s="1"/>
  <c r="D372" i="9" a="1"/>
  <c r="D372" i="9" s="1"/>
  <c r="D373" i="9" a="1"/>
  <c r="D373" i="9" s="1"/>
  <c r="D374" i="9" a="1"/>
  <c r="D374" i="9" s="1"/>
  <c r="D375" i="9" a="1"/>
  <c r="D375" i="9" s="1"/>
  <c r="D376" i="9" a="1"/>
  <c r="D376" i="9" s="1"/>
  <c r="D377" i="9" a="1"/>
  <c r="D377" i="9" s="1"/>
  <c r="D378" i="9" a="1"/>
  <c r="D378" i="9" s="1"/>
  <c r="D379" i="9" a="1"/>
  <c r="D379" i="9" s="1"/>
  <c r="D380" i="9" a="1"/>
  <c r="D380" i="9" s="1"/>
  <c r="D381" i="9" a="1"/>
  <c r="D381" i="9" s="1"/>
  <c r="D382" i="9" a="1"/>
  <c r="D382" i="9" s="1"/>
  <c r="D383" i="9" a="1"/>
  <c r="D383" i="9" s="1"/>
  <c r="D384" i="9" a="1"/>
  <c r="D384" i="9" s="1"/>
  <c r="D385" i="9" a="1"/>
  <c r="D385" i="9" s="1"/>
  <c r="D386" i="9" a="1"/>
  <c r="D386" i="9" s="1"/>
  <c r="D387" i="9" a="1"/>
  <c r="D387" i="9" s="1"/>
  <c r="D388" i="9" a="1"/>
  <c r="D388" i="9" s="1"/>
  <c r="D389" i="9" a="1"/>
  <c r="D389" i="9" s="1"/>
  <c r="D390" i="9" a="1"/>
  <c r="D390" i="9" s="1"/>
  <c r="D391" i="9" a="1"/>
  <c r="D391" i="9" s="1"/>
  <c r="D392" i="9" a="1"/>
  <c r="D392" i="9" s="1"/>
  <c r="D393" i="9" a="1"/>
  <c r="D393" i="9" s="1"/>
  <c r="D394" i="9" a="1"/>
  <c r="D394" i="9" s="1"/>
  <c r="D395" i="9" a="1"/>
  <c r="D395" i="9" s="1"/>
  <c r="D396" i="9" a="1"/>
  <c r="D396" i="9" s="1"/>
  <c r="D397" i="9" a="1"/>
  <c r="D397" i="9" s="1"/>
  <c r="D398" i="9" a="1"/>
  <c r="D398" i="9" s="1"/>
  <c r="D399" i="9" a="1"/>
  <c r="D399" i="9" s="1"/>
  <c r="D400" i="9" a="1"/>
  <c r="D400" i="9" s="1"/>
  <c r="D401" i="9" a="1"/>
  <c r="D401" i="9" s="1"/>
  <c r="D402" i="9" a="1"/>
  <c r="D402" i="9" s="1"/>
  <c r="D403" i="9" a="1"/>
  <c r="D403" i="9" s="1"/>
  <c r="D404" i="9" a="1"/>
  <c r="D404" i="9" s="1"/>
  <c r="D405" i="9" a="1"/>
  <c r="D405" i="9" s="1"/>
  <c r="D406" i="9" a="1"/>
  <c r="D406" i="9" s="1"/>
  <c r="D407" i="9" a="1"/>
  <c r="D407" i="9" s="1"/>
  <c r="D408" i="9" a="1"/>
  <c r="D408" i="9" s="1"/>
  <c r="D409" i="9" a="1"/>
  <c r="D409" i="9" s="1"/>
  <c r="D410" i="9" a="1"/>
  <c r="D410" i="9" s="1"/>
  <c r="D411" i="9" a="1"/>
  <c r="D411" i="9" s="1"/>
  <c r="D412" i="9" a="1"/>
  <c r="D412" i="9" s="1"/>
  <c r="D413" i="9" a="1"/>
  <c r="D413" i="9" s="1"/>
  <c r="D414" i="9" a="1"/>
  <c r="D414" i="9" s="1"/>
  <c r="D415" i="9" a="1"/>
  <c r="D415" i="9" s="1"/>
  <c r="D416" i="9" a="1"/>
  <c r="D416" i="9" s="1"/>
  <c r="D417" i="9" a="1"/>
  <c r="D417" i="9" s="1"/>
  <c r="D418" i="9" a="1"/>
  <c r="D418" i="9" s="1"/>
  <c r="D419" i="9" a="1"/>
  <c r="D419" i="9" s="1"/>
  <c r="D420" i="9" a="1"/>
  <c r="D420" i="9" s="1"/>
  <c r="D421" i="9" a="1"/>
  <c r="D421" i="9" s="1"/>
  <c r="D422" i="9" a="1"/>
  <c r="D422" i="9" s="1"/>
  <c r="D423" i="9" a="1"/>
  <c r="D423" i="9" s="1"/>
  <c r="D424" i="9" a="1"/>
  <c r="D424" i="9" s="1"/>
  <c r="D425" i="9" a="1"/>
  <c r="D425" i="9" s="1"/>
  <c r="D426" i="9" a="1"/>
  <c r="D426" i="9" s="1"/>
  <c r="D427" i="9" a="1"/>
  <c r="D427" i="9" s="1"/>
  <c r="D428" i="9" a="1"/>
  <c r="D428" i="9" s="1"/>
  <c r="D429" i="9" a="1"/>
  <c r="D429" i="9" s="1"/>
  <c r="D430" i="9" a="1"/>
  <c r="D430" i="9" s="1"/>
  <c r="D431" i="9" a="1"/>
  <c r="D431" i="9" s="1"/>
  <c r="D432" i="9" a="1"/>
  <c r="D432" i="9" s="1"/>
  <c r="D433" i="9" a="1"/>
  <c r="D433" i="9" s="1"/>
  <c r="D434" i="9" a="1"/>
  <c r="D434" i="9" s="1"/>
  <c r="D435" i="9" a="1"/>
  <c r="D435" i="9" s="1"/>
  <c r="D436" i="9" a="1"/>
  <c r="D436" i="9" s="1"/>
  <c r="D437" i="9" a="1"/>
  <c r="D437" i="9" s="1"/>
  <c r="D438" i="9" a="1"/>
  <c r="D438" i="9" s="1"/>
  <c r="D439" i="9" a="1"/>
  <c r="D439" i="9" s="1"/>
  <c r="D440" i="9" a="1"/>
  <c r="D440" i="9" s="1"/>
  <c r="D441" i="9" a="1"/>
  <c r="D441" i="9" s="1"/>
  <c r="D442" i="9" a="1"/>
  <c r="D442" i="9" s="1"/>
  <c r="D443" i="9" a="1"/>
  <c r="D443" i="9" s="1"/>
  <c r="D444" i="9" a="1"/>
  <c r="D444" i="9" s="1"/>
  <c r="D445" i="9" a="1"/>
  <c r="D445" i="9" s="1"/>
  <c r="D446" i="9" a="1"/>
  <c r="D446" i="9" s="1"/>
  <c r="D447" i="9" a="1"/>
  <c r="D447" i="9" s="1"/>
  <c r="D448" i="9" a="1"/>
  <c r="D448" i="9" s="1"/>
  <c r="D449" i="9" a="1"/>
  <c r="D449" i="9" s="1"/>
  <c r="D450" i="9" a="1"/>
  <c r="D450" i="9" s="1"/>
  <c r="D451" i="9" a="1"/>
  <c r="D451" i="9" s="1"/>
  <c r="D452" i="9" a="1"/>
  <c r="D452" i="9" s="1"/>
  <c r="D453" i="9" a="1"/>
  <c r="D453" i="9" s="1"/>
  <c r="D454" i="9" a="1"/>
  <c r="D454" i="9" s="1"/>
  <c r="D455" i="9" a="1"/>
  <c r="D455" i="9" s="1"/>
  <c r="D456" i="9" a="1"/>
  <c r="D456" i="9" s="1"/>
  <c r="D457" i="9" a="1"/>
  <c r="D457" i="9" s="1"/>
  <c r="D458" i="9" a="1"/>
  <c r="D458" i="9" s="1"/>
  <c r="D459" i="9" a="1"/>
  <c r="D459" i="9" s="1"/>
  <c r="D460" i="9" a="1"/>
  <c r="D460" i="9" s="1"/>
  <c r="D461" i="9" a="1"/>
  <c r="D461" i="9" s="1"/>
  <c r="D462" i="9" a="1"/>
  <c r="D462" i="9" s="1"/>
  <c r="D463" i="9" a="1"/>
  <c r="D463" i="9" s="1"/>
  <c r="D464" i="9" a="1"/>
  <c r="D464" i="9" s="1"/>
  <c r="D465" i="9" a="1"/>
  <c r="D465" i="9" s="1"/>
  <c r="D466" i="9" a="1"/>
  <c r="D466" i="9" s="1"/>
  <c r="D467" i="9" a="1"/>
  <c r="D467" i="9" s="1"/>
  <c r="D468" i="9" a="1"/>
  <c r="D468" i="9" s="1"/>
  <c r="D469" i="9" a="1"/>
  <c r="D469" i="9" s="1"/>
  <c r="D470" i="9" a="1"/>
  <c r="D470" i="9" s="1"/>
  <c r="D471" i="9" a="1"/>
  <c r="D471" i="9" s="1"/>
  <c r="D472" i="9" a="1"/>
  <c r="D472" i="9" s="1"/>
  <c r="D473" i="9" a="1"/>
  <c r="D473" i="9" s="1"/>
  <c r="D474" i="9" a="1"/>
  <c r="D474" i="9" s="1"/>
  <c r="D475" i="9" a="1"/>
  <c r="D475" i="9" s="1"/>
  <c r="D476" i="9" a="1"/>
  <c r="D476" i="9" s="1"/>
  <c r="D477" i="9" a="1"/>
  <c r="D477" i="9" s="1"/>
  <c r="D478" i="9" a="1"/>
  <c r="D478" i="9" s="1"/>
  <c r="D479" i="9" a="1"/>
  <c r="D479" i="9" s="1"/>
  <c r="D480" i="9" a="1"/>
  <c r="D480" i="9" s="1"/>
  <c r="D481" i="9" a="1"/>
  <c r="D481" i="9" s="1"/>
  <c r="D482" i="9" a="1"/>
  <c r="D482" i="9" s="1"/>
  <c r="D483" i="9" a="1"/>
  <c r="D483" i="9" s="1"/>
  <c r="D484" i="9" a="1"/>
  <c r="D484" i="9" s="1"/>
  <c r="D485" i="9" a="1"/>
  <c r="D485" i="9" s="1"/>
  <c r="D486" i="9" a="1"/>
  <c r="D486" i="9" s="1"/>
  <c r="D487" i="9" a="1"/>
  <c r="D487" i="9" s="1"/>
  <c r="D488" i="9" a="1"/>
  <c r="D488" i="9" s="1"/>
  <c r="D489" i="9" a="1"/>
  <c r="D489" i="9" s="1"/>
  <c r="D490" i="9" a="1"/>
  <c r="D490" i="9" s="1"/>
  <c r="D491" i="9" a="1"/>
  <c r="D491" i="9" s="1"/>
  <c r="D492" i="9" a="1"/>
  <c r="D492" i="9" s="1"/>
  <c r="D493" i="9" a="1"/>
  <c r="D493" i="9" s="1"/>
  <c r="D494" i="9" a="1"/>
  <c r="D494" i="9" s="1"/>
  <c r="D495" i="9" a="1"/>
  <c r="D495" i="9" s="1"/>
  <c r="D496" i="9" a="1"/>
  <c r="D496" i="9" s="1"/>
  <c r="D497" i="9" a="1"/>
  <c r="D497" i="9" s="1"/>
  <c r="D498" i="9" a="1"/>
  <c r="D498" i="9" s="1"/>
  <c r="D499" i="9" a="1"/>
  <c r="D499" i="9" s="1"/>
  <c r="D500" i="9" a="1"/>
  <c r="D500" i="9" s="1"/>
  <c r="D501" i="9" a="1"/>
  <c r="D501" i="9" s="1"/>
  <c r="D502" i="9" a="1"/>
  <c r="D502" i="9" s="1"/>
  <c r="D503" i="9" a="1"/>
  <c r="D503" i="9" s="1"/>
  <c r="D504" i="9" a="1"/>
  <c r="D504" i="9" s="1"/>
  <c r="D505" i="9" a="1"/>
  <c r="D505" i="9" s="1"/>
  <c r="D506" i="9" a="1"/>
  <c r="D506" i="9" s="1"/>
  <c r="D507" i="9" a="1"/>
  <c r="D507" i="9" s="1"/>
  <c r="D508" i="9" a="1"/>
  <c r="D508" i="9" s="1"/>
  <c r="D509" i="9" a="1"/>
  <c r="D509" i="9" s="1"/>
  <c r="D510" i="9" a="1"/>
  <c r="D510" i="9" s="1"/>
  <c r="D511" i="9" a="1"/>
  <c r="D511" i="9" s="1"/>
  <c r="D512" i="9" a="1"/>
  <c r="D512" i="9" s="1"/>
  <c r="D513" i="9" a="1"/>
  <c r="D513" i="9" s="1"/>
  <c r="D514" i="9" a="1"/>
  <c r="D514" i="9" s="1"/>
  <c r="D515" i="9" a="1"/>
  <c r="D515" i="9" s="1"/>
  <c r="D516" i="9" a="1"/>
  <c r="D516" i="9" s="1"/>
  <c r="D517" i="9" a="1"/>
  <c r="D517" i="9" s="1"/>
  <c r="D518" i="9" a="1"/>
  <c r="D518" i="9" s="1"/>
  <c r="D519" i="9" a="1"/>
  <c r="D519" i="9" s="1"/>
  <c r="D520" i="9" a="1"/>
  <c r="D520" i="9" s="1"/>
  <c r="D521" i="9" a="1"/>
  <c r="D521" i="9" s="1"/>
  <c r="D522" i="9" a="1"/>
  <c r="D522" i="9" s="1"/>
  <c r="D523" i="9" a="1"/>
  <c r="D523" i="9" s="1"/>
  <c r="D524" i="9" a="1"/>
  <c r="D524" i="9" s="1"/>
  <c r="D525" i="9" a="1"/>
  <c r="D525" i="9" s="1"/>
  <c r="D526" i="9" a="1"/>
  <c r="D526" i="9" s="1"/>
  <c r="D527" i="9" a="1"/>
  <c r="D527" i="9" s="1"/>
  <c r="D528" i="9" a="1"/>
  <c r="D528" i="9"/>
  <c r="D529" i="9" a="1"/>
  <c r="D529" i="9"/>
  <c r="D530" i="9" a="1"/>
  <c r="D530" i="9"/>
  <c r="D531" i="9" a="1"/>
  <c r="D531" i="9" s="1"/>
  <c r="D532" i="9" a="1"/>
  <c r="D532" i="9" s="1"/>
  <c r="D533" i="9" a="1"/>
  <c r="D533" i="9" s="1"/>
  <c r="D534" i="9" a="1"/>
  <c r="D534" i="9" s="1"/>
  <c r="D535" i="9" a="1"/>
  <c r="D535" i="9" s="1"/>
  <c r="D536" i="9" a="1"/>
  <c r="D536" i="9"/>
  <c r="D537" i="9" a="1"/>
  <c r="D537" i="9"/>
  <c r="D538" i="9" a="1"/>
  <c r="D538" i="9"/>
  <c r="D539" i="9" a="1"/>
  <c r="D539" i="9" s="1"/>
  <c r="D540" i="9" a="1"/>
  <c r="D540" i="9" s="1"/>
  <c r="D541" i="9" a="1"/>
  <c r="D541" i="9" s="1"/>
  <c r="D542" i="9" a="1"/>
  <c r="D542" i="9" s="1"/>
  <c r="D543" i="9" a="1"/>
  <c r="D543" i="9" s="1"/>
  <c r="D544" i="9" a="1"/>
  <c r="D544" i="9"/>
  <c r="D545" i="9" a="1"/>
  <c r="D545" i="9"/>
  <c r="D546" i="9" a="1"/>
  <c r="D546" i="9"/>
  <c r="D547" i="9" a="1"/>
  <c r="D547" i="9" s="1"/>
  <c r="D548" i="9" a="1"/>
  <c r="D548" i="9" s="1"/>
  <c r="D549" i="9" a="1"/>
  <c r="D549" i="9" s="1"/>
  <c r="D550" i="9" a="1"/>
  <c r="D550" i="9" s="1"/>
  <c r="D551" i="9" a="1"/>
  <c r="D551" i="9" s="1"/>
  <c r="D552" i="9" a="1"/>
  <c r="D552" i="9"/>
  <c r="D553" i="9" a="1"/>
  <c r="D553" i="9"/>
  <c r="D554" i="9" a="1"/>
  <c r="D554" i="9"/>
  <c r="D555" i="9" a="1"/>
  <c r="D555" i="9" s="1"/>
  <c r="D556" i="9" a="1"/>
  <c r="D556" i="9" s="1"/>
  <c r="D557" i="9" a="1"/>
  <c r="D557" i="9" s="1"/>
  <c r="D558" i="9" a="1"/>
  <c r="D558" i="9" s="1"/>
  <c r="D559" i="9" a="1"/>
  <c r="D559" i="9" s="1"/>
  <c r="D560" i="9" a="1"/>
  <c r="D560" i="9"/>
  <c r="D561" i="9" a="1"/>
  <c r="D561" i="9"/>
  <c r="D562" i="9" a="1"/>
  <c r="D562" i="9"/>
  <c r="D563" i="9" a="1"/>
  <c r="D563" i="9" s="1"/>
  <c r="D564" i="9" a="1"/>
  <c r="D564" i="9" s="1"/>
  <c r="D565" i="9" a="1"/>
  <c r="D565" i="9" s="1"/>
  <c r="D566" i="9" a="1"/>
  <c r="D566" i="9" s="1"/>
  <c r="D567" i="9" a="1"/>
  <c r="D567" i="9" s="1"/>
  <c r="D568" i="9" a="1"/>
  <c r="D568" i="9"/>
  <c r="D569" i="9" a="1"/>
  <c r="D569" i="9"/>
  <c r="D570" i="9" a="1"/>
  <c r="D570" i="9"/>
  <c r="D571" i="9" a="1"/>
  <c r="D571" i="9" s="1"/>
  <c r="D572" i="9" a="1"/>
  <c r="D572" i="9" s="1"/>
  <c r="D573" i="9" a="1"/>
  <c r="D573" i="9" s="1"/>
  <c r="D574" i="9" a="1"/>
  <c r="D574" i="9" s="1"/>
  <c r="D575" i="9" a="1"/>
  <c r="D575" i="9" s="1"/>
  <c r="D576" i="9" a="1"/>
  <c r="D576" i="9"/>
  <c r="D577" i="9" a="1"/>
  <c r="D577" i="9"/>
  <c r="D578" i="9" a="1"/>
  <c r="D578" i="9"/>
  <c r="D579" i="9" a="1"/>
  <c r="D579" i="9" s="1"/>
  <c r="D580" i="9" a="1"/>
  <c r="D580" i="9" s="1"/>
  <c r="D581" i="9" a="1"/>
  <c r="D581" i="9" s="1"/>
  <c r="D582" i="9" a="1"/>
  <c r="D582" i="9" s="1"/>
  <c r="D583" i="9" a="1"/>
  <c r="D583" i="9" s="1"/>
  <c r="D584" i="9" a="1"/>
  <c r="D584" i="9"/>
  <c r="D585" i="9" a="1"/>
  <c r="D585" i="9"/>
  <c r="D586" i="9" a="1"/>
  <c r="D586" i="9"/>
  <c r="D587" i="9" a="1"/>
  <c r="D587" i="9" s="1"/>
  <c r="D588" i="9" a="1"/>
  <c r="D588" i="9" s="1"/>
  <c r="D589" i="9" a="1"/>
  <c r="D589" i="9" s="1"/>
  <c r="D590" i="9" a="1"/>
  <c r="D590" i="9" s="1"/>
  <c r="D591" i="9" a="1"/>
  <c r="D591" i="9" s="1"/>
  <c r="D592" i="9" a="1"/>
  <c r="D592" i="9"/>
  <c r="D593" i="9" a="1"/>
  <c r="D593" i="9"/>
  <c r="D594" i="9" a="1"/>
  <c r="D594" i="9"/>
  <c r="D595" i="9" a="1"/>
  <c r="D595" i="9" s="1"/>
  <c r="D596" i="9" a="1"/>
  <c r="D596" i="9" s="1"/>
  <c r="D597" i="9" a="1"/>
  <c r="D597" i="9" s="1"/>
  <c r="D598" i="9" a="1"/>
  <c r="D598" i="9" s="1"/>
  <c r="D599" i="9" a="1"/>
  <c r="D599" i="9" s="1"/>
  <c r="D600" i="9" a="1"/>
  <c r="D600" i="9"/>
  <c r="D601" i="9" a="1"/>
  <c r="D601" i="9"/>
  <c r="D602" i="9" a="1"/>
  <c r="D602" i="9"/>
  <c r="D603" i="9" a="1"/>
  <c r="D603" i="9" s="1"/>
  <c r="D604" i="9" a="1"/>
  <c r="D604" i="9" s="1"/>
  <c r="D605" i="9" a="1"/>
  <c r="D605" i="9" s="1"/>
  <c r="D606" i="9" a="1"/>
  <c r="D606" i="9" s="1"/>
  <c r="D607" i="9" a="1"/>
  <c r="D607" i="9" s="1"/>
  <c r="D608" i="9" a="1"/>
  <c r="D608" i="9"/>
  <c r="D609" i="9" a="1"/>
  <c r="D609" i="9"/>
  <c r="D610" i="9" a="1"/>
  <c r="D610" i="9"/>
  <c r="D611" i="9" a="1"/>
  <c r="D611" i="9" s="1"/>
  <c r="D612" i="9" a="1"/>
  <c r="D612" i="9" s="1"/>
  <c r="D613" i="9" a="1"/>
  <c r="D613" i="9" s="1"/>
  <c r="D614" i="9" a="1"/>
  <c r="D614" i="9" s="1"/>
  <c r="D615" i="9" a="1"/>
  <c r="D615" i="9" s="1"/>
  <c r="D616" i="9" a="1"/>
  <c r="D616" i="9"/>
  <c r="D617" i="9" a="1"/>
  <c r="D617" i="9"/>
  <c r="D618" i="9" a="1"/>
  <c r="D618" i="9"/>
  <c r="D619" i="9" a="1"/>
  <c r="D619" i="9" s="1"/>
  <c r="D620" i="9" a="1"/>
  <c r="D620" i="9" s="1"/>
  <c r="D621" i="9" a="1"/>
  <c r="D621" i="9" s="1"/>
  <c r="D622" i="9" a="1"/>
  <c r="D622" i="9" s="1"/>
  <c r="D623" i="9" a="1"/>
  <c r="D623" i="9" s="1"/>
  <c r="D624" i="9" a="1"/>
  <c r="D624" i="9"/>
  <c r="D625" i="9" a="1"/>
  <c r="D625" i="9"/>
  <c r="D626" i="9" a="1"/>
  <c r="D626" i="9"/>
  <c r="D627" i="9" a="1"/>
  <c r="D627" i="9" s="1"/>
  <c r="D628" i="9" a="1"/>
  <c r="D628" i="9" s="1"/>
  <c r="D629" i="9" a="1"/>
  <c r="D629" i="9" s="1"/>
  <c r="D630" i="9" a="1"/>
  <c r="D630" i="9" s="1"/>
  <c r="D631" i="9" a="1"/>
  <c r="D631" i="9" s="1"/>
  <c r="D632" i="9" a="1"/>
  <c r="D632" i="9"/>
  <c r="D633" i="9" a="1"/>
  <c r="D633" i="9"/>
  <c r="D634" i="9" a="1"/>
  <c r="D634" i="9"/>
  <c r="D635" i="9" a="1"/>
  <c r="D635" i="9" s="1"/>
  <c r="D636" i="9" a="1"/>
  <c r="D636" i="9" s="1"/>
  <c r="D637" i="9" a="1"/>
  <c r="D637" i="9" s="1"/>
  <c r="D638" i="9" a="1"/>
  <c r="D638" i="9" s="1"/>
  <c r="D639" i="9" a="1"/>
  <c r="D639" i="9" s="1"/>
  <c r="D640" i="9" a="1"/>
  <c r="D640" i="9"/>
  <c r="D641" i="9" a="1"/>
  <c r="D641" i="9"/>
  <c r="D642" i="9" a="1"/>
  <c r="D642" i="9"/>
  <c r="D643" i="9" a="1"/>
  <c r="D643" i="9" s="1"/>
  <c r="D644" i="9" a="1"/>
  <c r="D644" i="9" s="1"/>
  <c r="D645" i="9" a="1"/>
  <c r="D645" i="9" s="1"/>
  <c r="D646" i="9" a="1"/>
  <c r="D646" i="9" s="1"/>
  <c r="D647" i="9" a="1"/>
  <c r="D647" i="9" s="1"/>
  <c r="D648" i="9" a="1"/>
  <c r="D648" i="9"/>
  <c r="D649" i="9" a="1"/>
  <c r="D649" i="9"/>
  <c r="D650" i="9" a="1"/>
  <c r="D650" i="9"/>
  <c r="D651" i="9" a="1"/>
  <c r="D651" i="9" s="1"/>
  <c r="D652" i="9" a="1"/>
  <c r="D652" i="9" s="1"/>
  <c r="D653" i="9" a="1"/>
  <c r="D653" i="9" s="1"/>
  <c r="D654" i="9" a="1"/>
  <c r="D654" i="9" s="1"/>
  <c r="D655" i="9" a="1"/>
  <c r="D655" i="9" s="1"/>
  <c r="D656" i="9" a="1"/>
  <c r="D656" i="9"/>
  <c r="D657" i="9" a="1"/>
  <c r="D657" i="9"/>
  <c r="D658" i="9" a="1"/>
  <c r="D658" i="9"/>
  <c r="D659" i="9" a="1"/>
  <c r="D659" i="9" s="1"/>
  <c r="D660" i="9" a="1"/>
  <c r="D660" i="9" s="1"/>
  <c r="D661" i="9" a="1"/>
  <c r="D661" i="9" s="1"/>
  <c r="D662" i="9" a="1"/>
  <c r="D662" i="9" s="1"/>
  <c r="D663" i="9" a="1"/>
  <c r="D663" i="9" s="1"/>
  <c r="D664" i="9" a="1"/>
  <c r="D664" i="9"/>
  <c r="D665" i="9" a="1"/>
  <c r="D665" i="9"/>
  <c r="D666" i="9" a="1"/>
  <c r="D666" i="9"/>
  <c r="D667" i="9" a="1"/>
  <c r="D667" i="9" s="1"/>
  <c r="D668" i="9" a="1"/>
  <c r="D668" i="9" s="1"/>
  <c r="D669" i="9" a="1"/>
  <c r="D669" i="9" s="1"/>
  <c r="D670" i="9" a="1"/>
  <c r="D670" i="9" s="1"/>
  <c r="D671" i="9" a="1"/>
  <c r="D671" i="9" s="1"/>
  <c r="D672" i="9" a="1"/>
  <c r="D672" i="9"/>
  <c r="D673" i="9" a="1"/>
  <c r="D673" i="9"/>
  <c r="D674" i="9" a="1"/>
  <c r="D674" i="9"/>
  <c r="D675" i="9" a="1"/>
  <c r="D675" i="9" s="1"/>
  <c r="D676" i="9" a="1"/>
  <c r="D676" i="9" s="1"/>
  <c r="D677" i="9" a="1"/>
  <c r="D677" i="9" s="1"/>
  <c r="D678" i="9" a="1"/>
  <c r="D678" i="9" s="1"/>
  <c r="D679" i="9" a="1"/>
  <c r="D679" i="9" s="1"/>
  <c r="D680" i="9" a="1"/>
  <c r="D680" i="9"/>
  <c r="D681" i="9" a="1"/>
  <c r="D681" i="9"/>
  <c r="D682" i="9" a="1"/>
  <c r="D682" i="9"/>
  <c r="D683" i="9" a="1"/>
  <c r="D683" i="9" s="1"/>
  <c r="D684" i="9" a="1"/>
  <c r="D684" i="9" s="1"/>
  <c r="D685" i="9" a="1"/>
  <c r="D685" i="9" s="1"/>
  <c r="D686" i="9" a="1"/>
  <c r="D686" i="9" s="1"/>
  <c r="D687" i="9" a="1"/>
  <c r="D687" i="9" s="1"/>
  <c r="D688" i="9" a="1"/>
  <c r="D688" i="9"/>
  <c r="D689" i="9" a="1"/>
  <c r="D689" i="9"/>
  <c r="D690" i="9" a="1"/>
  <c r="D690" i="9"/>
  <c r="D691" i="9" a="1"/>
  <c r="D691" i="9" s="1"/>
  <c r="D692" i="9" a="1"/>
  <c r="D692" i="9" s="1"/>
  <c r="D693" i="9" a="1"/>
  <c r="D693" i="9" s="1"/>
  <c r="D694" i="9" a="1"/>
  <c r="D694" i="9" s="1"/>
  <c r="D695" i="9" a="1"/>
  <c r="D695" i="9" s="1"/>
  <c r="D696" i="9" a="1"/>
  <c r="D696" i="9"/>
  <c r="D697" i="9" a="1"/>
  <c r="D697" i="9"/>
  <c r="D698" i="9" a="1"/>
  <c r="D698" i="9"/>
  <c r="D699" i="9" a="1"/>
  <c r="D699" i="9" s="1"/>
  <c r="D700" i="9" a="1"/>
  <c r="D700" i="9" s="1"/>
  <c r="D701" i="9" a="1"/>
  <c r="D701" i="9" s="1"/>
  <c r="D702" i="9" a="1"/>
  <c r="D702" i="9" s="1"/>
  <c r="D703" i="9" a="1"/>
  <c r="D703" i="9" s="1"/>
  <c r="D4" i="9" a="1"/>
  <c r="D4" i="9"/>
  <c r="G26" i="15"/>
  <c r="G19" i="15"/>
  <c r="G18" i="15"/>
  <c r="G16" i="15"/>
  <c r="G14" i="15"/>
  <c r="G12" i="15"/>
  <c r="G21" i="15"/>
  <c r="G10" i="15"/>
  <c r="G9" i="15"/>
  <c r="G6" i="15"/>
  <c r="G5" i="15"/>
  <c r="G4" i="15"/>
  <c r="F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02" i="9"/>
  <c r="H403" i="9"/>
  <c r="H404" i="9"/>
  <c r="H405" i="9"/>
  <c r="H406" i="9"/>
  <c r="H407" i="9"/>
  <c r="H408" i="9"/>
  <c r="H409" i="9"/>
  <c r="H410" i="9"/>
  <c r="H411" i="9"/>
  <c r="H412" i="9"/>
  <c r="H413" i="9"/>
  <c r="H414" i="9"/>
  <c r="H415" i="9"/>
  <c r="H416" i="9"/>
  <c r="H417" i="9"/>
  <c r="H418" i="9"/>
  <c r="H419" i="9"/>
  <c r="H420" i="9"/>
  <c r="H421" i="9"/>
  <c r="H422" i="9"/>
  <c r="H423" i="9"/>
  <c r="H424" i="9"/>
  <c r="H425" i="9"/>
  <c r="H426" i="9"/>
  <c r="H427" i="9"/>
  <c r="H428" i="9"/>
  <c r="H429" i="9"/>
  <c r="H430" i="9"/>
  <c r="H431" i="9"/>
  <c r="H432" i="9"/>
  <c r="H433" i="9"/>
  <c r="H434" i="9"/>
  <c r="H435" i="9"/>
  <c r="H436" i="9"/>
  <c r="H437" i="9"/>
  <c r="H438" i="9"/>
  <c r="H439" i="9"/>
  <c r="H440" i="9"/>
  <c r="H441" i="9"/>
  <c r="H442" i="9"/>
  <c r="H443" i="9"/>
  <c r="H444" i="9"/>
  <c r="H445" i="9"/>
  <c r="H446" i="9"/>
  <c r="H447" i="9"/>
  <c r="H448" i="9"/>
  <c r="H449" i="9"/>
  <c r="H450" i="9"/>
  <c r="H451" i="9"/>
  <c r="H452" i="9"/>
  <c r="H453" i="9"/>
  <c r="H454" i="9"/>
  <c r="H455" i="9"/>
  <c r="H456" i="9"/>
  <c r="H457" i="9"/>
  <c r="H458" i="9"/>
  <c r="H459" i="9"/>
  <c r="H460" i="9"/>
  <c r="H461" i="9"/>
  <c r="H462" i="9"/>
  <c r="H463" i="9"/>
  <c r="H464" i="9"/>
  <c r="H465" i="9"/>
  <c r="H466" i="9"/>
  <c r="H467" i="9"/>
  <c r="H468" i="9"/>
  <c r="H469" i="9"/>
  <c r="H470" i="9"/>
  <c r="H471" i="9"/>
  <c r="H472" i="9"/>
  <c r="H473" i="9"/>
  <c r="H474" i="9"/>
  <c r="H475" i="9"/>
  <c r="H476" i="9"/>
  <c r="H477" i="9"/>
  <c r="H478" i="9"/>
  <c r="H479" i="9"/>
  <c r="H480" i="9"/>
  <c r="H481" i="9"/>
  <c r="H482" i="9"/>
  <c r="H483" i="9"/>
  <c r="H484" i="9"/>
  <c r="H485" i="9"/>
  <c r="H486" i="9"/>
  <c r="H487" i="9"/>
  <c r="H488" i="9"/>
  <c r="H489" i="9"/>
  <c r="H490" i="9"/>
  <c r="H491" i="9"/>
  <c r="H492" i="9"/>
  <c r="H493" i="9"/>
  <c r="H494" i="9"/>
  <c r="H495" i="9"/>
  <c r="H496" i="9"/>
  <c r="H497" i="9"/>
  <c r="H498" i="9"/>
  <c r="H499" i="9"/>
  <c r="H500" i="9"/>
  <c r="H501" i="9"/>
  <c r="H502" i="9"/>
  <c r="H503" i="9"/>
  <c r="H504" i="9"/>
  <c r="H505" i="9"/>
  <c r="H506" i="9"/>
  <c r="H507" i="9"/>
  <c r="H508" i="9"/>
  <c r="H509" i="9"/>
  <c r="H510" i="9"/>
  <c r="H511" i="9"/>
  <c r="H512" i="9"/>
  <c r="H513" i="9"/>
  <c r="H514" i="9"/>
  <c r="H515" i="9"/>
  <c r="H516" i="9"/>
  <c r="H517" i="9"/>
  <c r="H518" i="9"/>
  <c r="H519" i="9"/>
  <c r="H520" i="9"/>
  <c r="H521" i="9"/>
  <c r="H522" i="9"/>
  <c r="H523" i="9"/>
  <c r="H524" i="9"/>
  <c r="H525" i="9"/>
  <c r="H526" i="9"/>
  <c r="H527" i="9"/>
  <c r="H528" i="9"/>
  <c r="H529" i="9"/>
  <c r="H530" i="9"/>
  <c r="H531" i="9"/>
  <c r="H532" i="9"/>
  <c r="H533" i="9"/>
  <c r="H534" i="9"/>
  <c r="H535" i="9"/>
  <c r="H536" i="9"/>
  <c r="H537" i="9"/>
  <c r="H538" i="9"/>
  <c r="H539" i="9"/>
  <c r="H540" i="9"/>
  <c r="H541" i="9"/>
  <c r="H542" i="9"/>
  <c r="H543" i="9"/>
  <c r="H544" i="9"/>
  <c r="H545" i="9"/>
  <c r="H546" i="9"/>
  <c r="H547" i="9"/>
  <c r="H548" i="9"/>
  <c r="H549" i="9"/>
  <c r="H550" i="9"/>
  <c r="H551" i="9"/>
  <c r="H552" i="9"/>
  <c r="H553" i="9"/>
  <c r="H554" i="9"/>
  <c r="H555" i="9"/>
  <c r="H556" i="9"/>
  <c r="H557" i="9"/>
  <c r="H558" i="9"/>
  <c r="H559" i="9"/>
  <c r="H560" i="9"/>
  <c r="H561" i="9"/>
  <c r="H562" i="9"/>
  <c r="H563" i="9"/>
  <c r="H564" i="9"/>
  <c r="H565" i="9"/>
  <c r="H566" i="9"/>
  <c r="H567" i="9"/>
  <c r="H568" i="9"/>
  <c r="H569" i="9"/>
  <c r="H570" i="9"/>
  <c r="H571" i="9"/>
  <c r="H572" i="9"/>
  <c r="H573" i="9"/>
  <c r="H574" i="9"/>
  <c r="H575" i="9"/>
  <c r="H576" i="9"/>
  <c r="H577" i="9"/>
  <c r="H578" i="9"/>
  <c r="H579" i="9"/>
  <c r="H580" i="9"/>
  <c r="H581" i="9"/>
  <c r="H582" i="9"/>
  <c r="H583" i="9"/>
  <c r="H584" i="9"/>
  <c r="H585" i="9"/>
  <c r="H586" i="9"/>
  <c r="H587" i="9"/>
  <c r="H588" i="9"/>
  <c r="H589" i="9"/>
  <c r="H590" i="9"/>
  <c r="H591" i="9"/>
  <c r="H592" i="9"/>
  <c r="H593" i="9"/>
  <c r="H594" i="9"/>
  <c r="H595" i="9"/>
  <c r="H596" i="9"/>
  <c r="H597" i="9"/>
  <c r="H598" i="9"/>
  <c r="H599" i="9"/>
  <c r="H600" i="9"/>
  <c r="H601" i="9"/>
  <c r="H602" i="9"/>
  <c r="H603" i="9"/>
  <c r="H604" i="9"/>
  <c r="H605" i="9"/>
  <c r="H606" i="9"/>
  <c r="H607" i="9"/>
  <c r="H608" i="9"/>
  <c r="H609" i="9"/>
  <c r="H610" i="9"/>
  <c r="H611" i="9"/>
  <c r="H612" i="9"/>
  <c r="H613" i="9"/>
  <c r="H614" i="9"/>
  <c r="H615" i="9"/>
  <c r="H616" i="9"/>
  <c r="H617" i="9"/>
  <c r="H618" i="9"/>
  <c r="H619" i="9"/>
  <c r="H620" i="9"/>
  <c r="H621" i="9"/>
  <c r="H622" i="9"/>
  <c r="H623" i="9"/>
  <c r="H624" i="9"/>
  <c r="H625" i="9"/>
  <c r="H626" i="9"/>
  <c r="H627" i="9"/>
  <c r="H628" i="9"/>
  <c r="H629" i="9"/>
  <c r="H630" i="9"/>
  <c r="H631" i="9"/>
  <c r="H632" i="9"/>
  <c r="H633" i="9"/>
  <c r="H634" i="9"/>
  <c r="H635" i="9"/>
  <c r="H636" i="9"/>
  <c r="H637" i="9"/>
  <c r="H638" i="9"/>
  <c r="H639" i="9"/>
  <c r="H640" i="9"/>
  <c r="H641" i="9"/>
  <c r="H642" i="9"/>
  <c r="H643" i="9"/>
  <c r="H644" i="9"/>
  <c r="H645" i="9"/>
  <c r="H646" i="9"/>
  <c r="H647" i="9"/>
  <c r="H648" i="9"/>
  <c r="H649" i="9"/>
  <c r="H650" i="9"/>
  <c r="H651" i="9"/>
  <c r="H652" i="9"/>
  <c r="H653" i="9"/>
  <c r="H654" i="9"/>
  <c r="H655" i="9"/>
  <c r="H656" i="9"/>
  <c r="H657" i="9"/>
  <c r="H658" i="9"/>
  <c r="H659" i="9"/>
  <c r="H660" i="9"/>
  <c r="H661" i="9"/>
  <c r="H662" i="9"/>
  <c r="H663" i="9"/>
  <c r="H664" i="9"/>
  <c r="H665" i="9"/>
  <c r="H666" i="9"/>
  <c r="H667" i="9"/>
  <c r="H668" i="9"/>
  <c r="H669" i="9"/>
  <c r="H670" i="9"/>
  <c r="H671" i="9"/>
  <c r="H672" i="9"/>
  <c r="H673" i="9"/>
  <c r="H674" i="9"/>
  <c r="H675" i="9"/>
  <c r="H676" i="9"/>
  <c r="H677" i="9"/>
  <c r="H678" i="9"/>
  <c r="H679" i="9"/>
  <c r="H680" i="9"/>
  <c r="H681" i="9"/>
  <c r="H682" i="9"/>
  <c r="H683" i="9"/>
  <c r="H684" i="9"/>
  <c r="H685" i="9"/>
  <c r="H686" i="9"/>
  <c r="H687" i="9"/>
  <c r="H688" i="9"/>
  <c r="H689" i="9"/>
  <c r="H690" i="9"/>
  <c r="H691" i="9"/>
  <c r="H692" i="9"/>
  <c r="H693" i="9"/>
  <c r="H694" i="9"/>
  <c r="H695" i="9"/>
  <c r="H696" i="9"/>
  <c r="H697" i="9"/>
  <c r="H698" i="9"/>
  <c r="H699" i="9"/>
  <c r="H700" i="9"/>
  <c r="H701" i="9"/>
  <c r="H702" i="9"/>
  <c r="H703" i="9"/>
  <c r="H4" i="9"/>
  <c r="C4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328" i="9"/>
  <c r="B329" i="9"/>
  <c r="B330" i="9"/>
  <c r="B331" i="9"/>
  <c r="B332" i="9"/>
  <c r="B333" i="9"/>
  <c r="B334" i="9"/>
  <c r="B335" i="9"/>
  <c r="B336" i="9"/>
  <c r="B337" i="9"/>
  <c r="B338" i="9"/>
  <c r="B339" i="9"/>
  <c r="B340" i="9"/>
  <c r="B341" i="9"/>
  <c r="B342" i="9"/>
  <c r="B343" i="9"/>
  <c r="B344" i="9"/>
  <c r="B345" i="9"/>
  <c r="B346" i="9"/>
  <c r="B347" i="9"/>
  <c r="B348" i="9"/>
  <c r="B349" i="9"/>
  <c r="B350" i="9"/>
  <c r="B351" i="9"/>
  <c r="B352" i="9"/>
  <c r="B353" i="9"/>
  <c r="B354" i="9"/>
  <c r="B355" i="9"/>
  <c r="B356" i="9"/>
  <c r="B357" i="9"/>
  <c r="B358" i="9"/>
  <c r="B359" i="9"/>
  <c r="B360" i="9"/>
  <c r="B361" i="9"/>
  <c r="B362" i="9"/>
  <c r="B363" i="9"/>
  <c r="B364" i="9"/>
  <c r="B365" i="9"/>
  <c r="B366" i="9"/>
  <c r="B367" i="9"/>
  <c r="B368" i="9"/>
  <c r="B369" i="9"/>
  <c r="B370" i="9"/>
  <c r="B371" i="9"/>
  <c r="B372" i="9"/>
  <c r="B373" i="9"/>
  <c r="B374" i="9"/>
  <c r="B375" i="9"/>
  <c r="B376" i="9"/>
  <c r="B377" i="9"/>
  <c r="B378" i="9"/>
  <c r="B379" i="9"/>
  <c r="B380" i="9"/>
  <c r="B381" i="9"/>
  <c r="B382" i="9"/>
  <c r="B383" i="9"/>
  <c r="B384" i="9"/>
  <c r="B385" i="9"/>
  <c r="B386" i="9"/>
  <c r="B387" i="9"/>
  <c r="B388" i="9"/>
  <c r="B389" i="9"/>
  <c r="B390" i="9"/>
  <c r="B391" i="9"/>
  <c r="B392" i="9"/>
  <c r="B393" i="9"/>
  <c r="B394" i="9"/>
  <c r="B395" i="9"/>
  <c r="B396" i="9"/>
  <c r="B397" i="9"/>
  <c r="B398" i="9"/>
  <c r="B399" i="9"/>
  <c r="B400" i="9"/>
  <c r="B401" i="9"/>
  <c r="B402" i="9"/>
  <c r="B403" i="9"/>
  <c r="B404" i="9"/>
  <c r="B405" i="9"/>
  <c r="B406" i="9"/>
  <c r="B407" i="9"/>
  <c r="B408" i="9"/>
  <c r="B409" i="9"/>
  <c r="B410" i="9"/>
  <c r="B411" i="9"/>
  <c r="B412" i="9"/>
  <c r="B413" i="9"/>
  <c r="B414" i="9"/>
  <c r="B415" i="9"/>
  <c r="B416" i="9"/>
  <c r="B417" i="9"/>
  <c r="B418" i="9"/>
  <c r="B419" i="9"/>
  <c r="B420" i="9"/>
  <c r="B421" i="9"/>
  <c r="B422" i="9"/>
  <c r="B423" i="9"/>
  <c r="B424" i="9"/>
  <c r="B425" i="9"/>
  <c r="B426" i="9"/>
  <c r="B427" i="9"/>
  <c r="B428" i="9"/>
  <c r="B429" i="9"/>
  <c r="B430" i="9"/>
  <c r="B431" i="9"/>
  <c r="B432" i="9"/>
  <c r="B433" i="9"/>
  <c r="B434" i="9"/>
  <c r="B435" i="9"/>
  <c r="B436" i="9"/>
  <c r="B437" i="9"/>
  <c r="B438" i="9"/>
  <c r="B439" i="9"/>
  <c r="B440" i="9"/>
  <c r="B441" i="9"/>
  <c r="B442" i="9"/>
  <c r="B443" i="9"/>
  <c r="B444" i="9"/>
  <c r="B445" i="9"/>
  <c r="B446" i="9"/>
  <c r="B447" i="9"/>
  <c r="B448" i="9"/>
  <c r="B449" i="9"/>
  <c r="B450" i="9"/>
  <c r="B451" i="9"/>
  <c r="B452" i="9"/>
  <c r="B453" i="9"/>
  <c r="B454" i="9"/>
  <c r="B455" i="9"/>
  <c r="B456" i="9"/>
  <c r="B457" i="9"/>
  <c r="B458" i="9"/>
  <c r="B459" i="9"/>
  <c r="B460" i="9"/>
  <c r="B461" i="9"/>
  <c r="B462" i="9"/>
  <c r="B463" i="9"/>
  <c r="B464" i="9"/>
  <c r="B465" i="9"/>
  <c r="B466" i="9"/>
  <c r="B467" i="9"/>
  <c r="B468" i="9"/>
  <c r="B469" i="9"/>
  <c r="B470" i="9"/>
  <c r="B471" i="9"/>
  <c r="B472" i="9"/>
  <c r="B473" i="9"/>
  <c r="B474" i="9"/>
  <c r="B475" i="9"/>
  <c r="B476" i="9"/>
  <c r="B477" i="9"/>
  <c r="B478" i="9"/>
  <c r="B479" i="9"/>
  <c r="B480" i="9"/>
  <c r="B481" i="9"/>
  <c r="B482" i="9"/>
  <c r="B483" i="9"/>
  <c r="B484" i="9"/>
  <c r="B485" i="9"/>
  <c r="B486" i="9"/>
  <c r="B487" i="9"/>
  <c r="B488" i="9"/>
  <c r="B489" i="9"/>
  <c r="B490" i="9"/>
  <c r="B491" i="9"/>
  <c r="B492" i="9"/>
  <c r="B493" i="9"/>
  <c r="B494" i="9"/>
  <c r="B495" i="9"/>
  <c r="B496" i="9"/>
  <c r="B497" i="9"/>
  <c r="B498" i="9"/>
  <c r="B499" i="9"/>
  <c r="B500" i="9"/>
  <c r="B501" i="9"/>
  <c r="B502" i="9"/>
  <c r="B503" i="9"/>
  <c r="B504" i="9"/>
  <c r="B505" i="9"/>
  <c r="B506" i="9"/>
  <c r="B507" i="9"/>
  <c r="B508" i="9"/>
  <c r="B509" i="9"/>
  <c r="B510" i="9"/>
  <c r="B511" i="9"/>
  <c r="B512" i="9"/>
  <c r="B513" i="9"/>
  <c r="B514" i="9"/>
  <c r="B515" i="9"/>
  <c r="B516" i="9"/>
  <c r="B517" i="9"/>
  <c r="B518" i="9"/>
  <c r="B519" i="9"/>
  <c r="B520" i="9"/>
  <c r="B521" i="9"/>
  <c r="B522" i="9"/>
  <c r="B523" i="9"/>
  <c r="B524" i="9"/>
  <c r="B525" i="9"/>
  <c r="B526" i="9"/>
  <c r="B527" i="9"/>
  <c r="B528" i="9"/>
  <c r="B529" i="9"/>
  <c r="B530" i="9"/>
  <c r="B531" i="9"/>
  <c r="B532" i="9"/>
  <c r="B533" i="9"/>
  <c r="B534" i="9"/>
  <c r="B535" i="9"/>
  <c r="B536" i="9"/>
  <c r="B537" i="9"/>
  <c r="B538" i="9"/>
  <c r="B539" i="9"/>
  <c r="B540" i="9"/>
  <c r="B541" i="9"/>
  <c r="B542" i="9"/>
  <c r="B543" i="9"/>
  <c r="B544" i="9"/>
  <c r="B545" i="9"/>
  <c r="B546" i="9"/>
  <c r="B547" i="9"/>
  <c r="B548" i="9"/>
  <c r="B549" i="9"/>
  <c r="B550" i="9"/>
  <c r="B551" i="9"/>
  <c r="B552" i="9"/>
  <c r="B553" i="9"/>
  <c r="B554" i="9"/>
  <c r="B555" i="9"/>
  <c r="B556" i="9"/>
  <c r="B557" i="9"/>
  <c r="B558" i="9"/>
  <c r="B559" i="9"/>
  <c r="B560" i="9"/>
  <c r="B561" i="9"/>
  <c r="B562" i="9"/>
  <c r="B563" i="9"/>
  <c r="B564" i="9"/>
  <c r="B565" i="9"/>
  <c r="B566" i="9"/>
  <c r="B567" i="9"/>
  <c r="B568" i="9"/>
  <c r="B569" i="9"/>
  <c r="B570" i="9"/>
  <c r="B571" i="9"/>
  <c r="B572" i="9"/>
  <c r="B573" i="9"/>
  <c r="B574" i="9"/>
  <c r="B575" i="9"/>
  <c r="B576" i="9"/>
  <c r="B577" i="9"/>
  <c r="B578" i="9"/>
  <c r="B579" i="9"/>
  <c r="B580" i="9"/>
  <c r="B581" i="9"/>
  <c r="B582" i="9"/>
  <c r="B583" i="9"/>
  <c r="B584" i="9"/>
  <c r="B585" i="9"/>
  <c r="B586" i="9"/>
  <c r="B587" i="9"/>
  <c r="B588" i="9"/>
  <c r="B589" i="9"/>
  <c r="B590" i="9"/>
  <c r="B591" i="9"/>
  <c r="B592" i="9"/>
  <c r="B593" i="9"/>
  <c r="B594" i="9"/>
  <c r="B595" i="9"/>
  <c r="B596" i="9"/>
  <c r="B597" i="9"/>
  <c r="B598" i="9"/>
  <c r="B599" i="9"/>
  <c r="B600" i="9"/>
  <c r="B601" i="9"/>
  <c r="B602" i="9"/>
  <c r="B603" i="9"/>
  <c r="B604" i="9"/>
  <c r="B605" i="9"/>
  <c r="B606" i="9"/>
  <c r="B607" i="9"/>
  <c r="B608" i="9"/>
  <c r="B609" i="9"/>
  <c r="B610" i="9"/>
  <c r="B611" i="9"/>
  <c r="B612" i="9"/>
  <c r="B613" i="9"/>
  <c r="B614" i="9"/>
  <c r="B615" i="9"/>
  <c r="B616" i="9"/>
  <c r="B617" i="9"/>
  <c r="B618" i="9"/>
  <c r="B619" i="9"/>
  <c r="B620" i="9"/>
  <c r="B621" i="9"/>
  <c r="B622" i="9"/>
  <c r="B623" i="9"/>
  <c r="B624" i="9"/>
  <c r="B625" i="9"/>
  <c r="B626" i="9"/>
  <c r="B627" i="9"/>
  <c r="B628" i="9"/>
  <c r="B629" i="9"/>
  <c r="B630" i="9"/>
  <c r="B631" i="9"/>
  <c r="B632" i="9"/>
  <c r="B633" i="9"/>
  <c r="B634" i="9"/>
  <c r="B635" i="9"/>
  <c r="B636" i="9"/>
  <c r="B637" i="9"/>
  <c r="B638" i="9"/>
  <c r="B639" i="9"/>
  <c r="B640" i="9"/>
  <c r="B641" i="9"/>
  <c r="B642" i="9"/>
  <c r="B643" i="9"/>
  <c r="B644" i="9"/>
  <c r="B645" i="9"/>
  <c r="B646" i="9"/>
  <c r="B647" i="9"/>
  <c r="B648" i="9"/>
  <c r="B649" i="9"/>
  <c r="B650" i="9"/>
  <c r="B651" i="9"/>
  <c r="B652" i="9"/>
  <c r="B653" i="9"/>
  <c r="B654" i="9"/>
  <c r="B655" i="9"/>
  <c r="B656" i="9"/>
  <c r="B657" i="9"/>
  <c r="B658" i="9"/>
  <c r="B659" i="9"/>
  <c r="B660" i="9"/>
  <c r="B661" i="9"/>
  <c r="B662" i="9"/>
  <c r="B663" i="9"/>
  <c r="B664" i="9"/>
  <c r="B665" i="9"/>
  <c r="B666" i="9"/>
  <c r="B667" i="9"/>
  <c r="B668" i="9"/>
  <c r="B669" i="9"/>
  <c r="B670" i="9"/>
  <c r="B671" i="9"/>
  <c r="B672" i="9"/>
  <c r="B673" i="9"/>
  <c r="B674" i="9"/>
  <c r="B675" i="9"/>
  <c r="B676" i="9"/>
  <c r="B677" i="9"/>
  <c r="B678" i="9"/>
  <c r="B679" i="9"/>
  <c r="B680" i="9"/>
  <c r="B681" i="9"/>
  <c r="B682" i="9"/>
  <c r="B683" i="9"/>
  <c r="B684" i="9"/>
  <c r="B685" i="9"/>
  <c r="B686" i="9"/>
  <c r="B687" i="9"/>
  <c r="B688" i="9"/>
  <c r="B689" i="9"/>
  <c r="B690" i="9"/>
  <c r="B691" i="9"/>
  <c r="B692" i="9"/>
  <c r="B693" i="9"/>
  <c r="B694" i="9"/>
  <c r="B695" i="9"/>
  <c r="B696" i="9"/>
  <c r="B697" i="9"/>
  <c r="B698" i="9"/>
  <c r="B699" i="9"/>
  <c r="B700" i="9"/>
  <c r="B701" i="9"/>
  <c r="B702" i="9"/>
  <c r="B703" i="9"/>
  <c r="B4" i="9"/>
  <c r="F4" i="12"/>
  <c r="B702" i="12"/>
  <c r="B701" i="12"/>
  <c r="B700" i="12"/>
  <c r="B699" i="12"/>
  <c r="B698" i="12"/>
  <c r="B697" i="12"/>
  <c r="B696" i="12"/>
  <c r="B695" i="12"/>
  <c r="B694" i="12"/>
  <c r="B693" i="12"/>
  <c r="B692" i="12"/>
  <c r="B691" i="12"/>
  <c r="B690" i="12"/>
  <c r="B689" i="12"/>
  <c r="B688" i="12"/>
  <c r="B687" i="12"/>
  <c r="B686" i="12"/>
  <c r="B685" i="12"/>
  <c r="B684" i="12"/>
  <c r="B683" i="12"/>
  <c r="B682" i="12"/>
  <c r="B681" i="12"/>
  <c r="B680" i="12"/>
  <c r="B679" i="12"/>
  <c r="B678" i="12"/>
  <c r="B677" i="12"/>
  <c r="B676" i="12"/>
  <c r="B675" i="12"/>
  <c r="B674" i="12"/>
  <c r="B673" i="12"/>
  <c r="B672" i="12"/>
  <c r="B671" i="12"/>
  <c r="B670" i="12"/>
  <c r="B669" i="12"/>
  <c r="B668" i="12"/>
  <c r="B667" i="12"/>
  <c r="B666" i="12"/>
  <c r="B665" i="12"/>
  <c r="B664" i="12"/>
  <c r="B663" i="12"/>
  <c r="B662" i="12"/>
  <c r="B661" i="12"/>
  <c r="B660" i="12"/>
  <c r="B659" i="12"/>
  <c r="B658" i="12"/>
  <c r="B657" i="12"/>
  <c r="B656" i="12"/>
  <c r="B655" i="12"/>
  <c r="B654" i="12"/>
  <c r="B653" i="12"/>
  <c r="B652" i="12"/>
  <c r="B651" i="12"/>
  <c r="B650" i="12"/>
  <c r="B649" i="12"/>
  <c r="B648" i="12"/>
  <c r="B647" i="12"/>
  <c r="B646" i="12"/>
  <c r="B645" i="12"/>
  <c r="B644" i="12"/>
  <c r="B643" i="12"/>
  <c r="B642" i="12"/>
  <c r="B641" i="12"/>
  <c r="B640" i="12"/>
  <c r="B639" i="12"/>
  <c r="B638" i="12"/>
  <c r="B637" i="12"/>
  <c r="B636" i="12"/>
  <c r="B635" i="12"/>
  <c r="B634" i="12"/>
  <c r="B633" i="12"/>
  <c r="B632" i="12"/>
  <c r="B631" i="12"/>
  <c r="B630" i="12"/>
  <c r="B629" i="12"/>
  <c r="B628" i="12"/>
  <c r="B627" i="12"/>
  <c r="B626" i="12"/>
  <c r="B625" i="12"/>
  <c r="B624" i="12"/>
  <c r="B623" i="12"/>
  <c r="B622" i="12"/>
  <c r="B621" i="12"/>
  <c r="B620" i="12"/>
  <c r="B619" i="12"/>
  <c r="B618" i="12"/>
  <c r="B617" i="12"/>
  <c r="B616" i="12"/>
  <c r="B615" i="12"/>
  <c r="B614" i="12"/>
  <c r="B613" i="12"/>
  <c r="B612" i="12"/>
  <c r="B611" i="12"/>
  <c r="B610" i="12"/>
  <c r="B609" i="12"/>
  <c r="B608" i="12"/>
  <c r="B607" i="12"/>
  <c r="B606" i="12"/>
  <c r="B605" i="12"/>
  <c r="B604" i="12"/>
  <c r="B603" i="12"/>
  <c r="B602" i="12"/>
  <c r="B601" i="12"/>
  <c r="B600" i="12"/>
  <c r="B599" i="12"/>
  <c r="B598" i="12"/>
  <c r="B597" i="12"/>
  <c r="B596" i="12"/>
  <c r="B595" i="12"/>
  <c r="B594" i="12"/>
  <c r="B593" i="12"/>
  <c r="B592" i="12"/>
  <c r="B591" i="12"/>
  <c r="B590" i="12"/>
  <c r="B589" i="12"/>
  <c r="B588" i="12"/>
  <c r="B587" i="12"/>
  <c r="B586" i="12"/>
  <c r="B585" i="12"/>
  <c r="B584" i="12"/>
  <c r="B583" i="12"/>
  <c r="B582" i="12"/>
  <c r="B581" i="12"/>
  <c r="B580" i="12"/>
  <c r="B579" i="12"/>
  <c r="B578" i="12"/>
  <c r="B577" i="12"/>
  <c r="B576" i="12"/>
  <c r="B575" i="12"/>
  <c r="B574" i="12"/>
  <c r="B573" i="12"/>
  <c r="B572" i="12"/>
  <c r="B571" i="12"/>
  <c r="B570" i="12"/>
  <c r="B569" i="12"/>
  <c r="B568" i="12"/>
  <c r="B567" i="12"/>
  <c r="B566" i="12"/>
  <c r="B565" i="12"/>
  <c r="B564" i="12"/>
  <c r="B563" i="12"/>
  <c r="B562" i="12"/>
  <c r="B561" i="12"/>
  <c r="B560" i="12"/>
  <c r="B559" i="12"/>
  <c r="B558" i="12"/>
  <c r="B557" i="12"/>
  <c r="B556" i="12"/>
  <c r="B555" i="12"/>
  <c r="B554" i="12"/>
  <c r="B553" i="12"/>
  <c r="B552" i="12"/>
  <c r="B551" i="12"/>
  <c r="B550" i="12"/>
  <c r="B549" i="12"/>
  <c r="B548" i="12"/>
  <c r="B547" i="12"/>
  <c r="B546" i="12"/>
  <c r="B545" i="12"/>
  <c r="B544" i="12"/>
  <c r="B543" i="12"/>
  <c r="B542" i="12"/>
  <c r="B541" i="12"/>
  <c r="B540" i="12"/>
  <c r="B539" i="12"/>
  <c r="B538" i="12"/>
  <c r="B537" i="12"/>
  <c r="B536" i="12"/>
  <c r="B535" i="12"/>
  <c r="B534" i="12"/>
  <c r="B533" i="12"/>
  <c r="B532" i="12"/>
  <c r="B531" i="12"/>
  <c r="B530" i="12"/>
  <c r="B529" i="12"/>
  <c r="B528" i="12"/>
  <c r="B527" i="12"/>
  <c r="B526" i="12"/>
  <c r="B525" i="12"/>
  <c r="B524" i="12"/>
  <c r="B523" i="12"/>
  <c r="B522" i="12"/>
  <c r="B521" i="12"/>
  <c r="B520" i="12"/>
  <c r="B519" i="12"/>
  <c r="B518" i="12"/>
  <c r="B517" i="12"/>
  <c r="B516" i="12"/>
  <c r="B515" i="12"/>
  <c r="B514" i="12"/>
  <c r="B513" i="12"/>
  <c r="B512" i="12"/>
  <c r="B511" i="12"/>
  <c r="B510" i="12"/>
  <c r="B509" i="12"/>
  <c r="B508" i="12"/>
  <c r="B507" i="12"/>
  <c r="B506" i="12"/>
  <c r="B505" i="12"/>
  <c r="B504" i="12"/>
  <c r="B503" i="12"/>
  <c r="B502" i="12"/>
  <c r="B501" i="12"/>
  <c r="B500" i="12"/>
  <c r="B499" i="12"/>
  <c r="B498" i="12"/>
  <c r="B497" i="12"/>
  <c r="B496" i="12"/>
  <c r="B495" i="12"/>
  <c r="B494" i="12"/>
  <c r="B493" i="12"/>
  <c r="B492" i="12"/>
  <c r="B491" i="12"/>
  <c r="B490" i="12"/>
  <c r="B489" i="12"/>
  <c r="B488" i="12"/>
  <c r="B487" i="12"/>
  <c r="B486" i="12"/>
  <c r="B485" i="12"/>
  <c r="B484" i="12"/>
  <c r="B483" i="12"/>
  <c r="B482" i="12"/>
  <c r="B481" i="12"/>
  <c r="B480" i="12"/>
  <c r="B479" i="12"/>
  <c r="B478" i="12"/>
  <c r="B477" i="12"/>
  <c r="B476" i="12"/>
  <c r="B475" i="12"/>
  <c r="B474" i="12"/>
  <c r="B473" i="12"/>
  <c r="B472" i="12"/>
  <c r="B471" i="12"/>
  <c r="B470" i="12"/>
  <c r="B469" i="12"/>
  <c r="B468" i="12"/>
  <c r="B467" i="12"/>
  <c r="B466" i="12"/>
  <c r="B465" i="12"/>
  <c r="B464" i="12"/>
  <c r="B463" i="12"/>
  <c r="B462" i="12"/>
  <c r="B461" i="12"/>
  <c r="B460" i="12"/>
  <c r="B459" i="12"/>
  <c r="B458" i="12"/>
  <c r="B457" i="12"/>
  <c r="B456" i="12"/>
  <c r="B455" i="12"/>
  <c r="B454" i="12"/>
  <c r="B453" i="12"/>
  <c r="B452" i="12"/>
  <c r="B451" i="12"/>
  <c r="B450" i="12"/>
  <c r="B449" i="12"/>
  <c r="B448" i="12"/>
  <c r="B447" i="12"/>
  <c r="B446" i="12"/>
  <c r="B445" i="12"/>
  <c r="B444" i="12"/>
  <c r="B443" i="12"/>
  <c r="B442" i="12"/>
  <c r="B441" i="12"/>
  <c r="B440" i="12"/>
  <c r="B439" i="12"/>
  <c r="B438" i="12"/>
  <c r="B437" i="12"/>
  <c r="B436" i="12"/>
  <c r="B435" i="12"/>
  <c r="B434" i="12"/>
  <c r="B433" i="12"/>
  <c r="B432" i="12"/>
  <c r="B431" i="12"/>
  <c r="B430" i="12"/>
  <c r="B429" i="12"/>
  <c r="B428" i="12"/>
  <c r="B427" i="12"/>
  <c r="B426" i="12"/>
  <c r="B425" i="12"/>
  <c r="B424" i="12"/>
  <c r="B423" i="12"/>
  <c r="B422" i="12"/>
  <c r="B421" i="12"/>
  <c r="B420" i="12"/>
  <c r="B419" i="12"/>
  <c r="B418" i="12"/>
  <c r="B417" i="12"/>
  <c r="B416" i="12"/>
  <c r="B415" i="12"/>
  <c r="B414" i="12"/>
  <c r="B413" i="12"/>
  <c r="B412" i="12"/>
  <c r="B411" i="12"/>
  <c r="B410" i="12"/>
  <c r="B409" i="12"/>
  <c r="B408" i="12"/>
  <c r="B407" i="12"/>
  <c r="B406" i="12"/>
  <c r="B405" i="12"/>
  <c r="B404" i="12"/>
  <c r="B403" i="12"/>
  <c r="B402" i="12"/>
  <c r="B401" i="12"/>
  <c r="B400" i="12"/>
  <c r="B399" i="12"/>
  <c r="B398" i="12"/>
  <c r="B397" i="12"/>
  <c r="B396" i="12"/>
  <c r="B395" i="12"/>
  <c r="B394" i="12"/>
  <c r="B393" i="12"/>
  <c r="B392" i="12"/>
  <c r="B391" i="12"/>
  <c r="B390" i="12"/>
  <c r="B389" i="12"/>
  <c r="B388" i="12"/>
  <c r="B387" i="12"/>
  <c r="B386" i="12"/>
  <c r="B385" i="12"/>
  <c r="B384" i="12"/>
  <c r="B383" i="12"/>
  <c r="B382" i="12"/>
  <c r="B381" i="12"/>
  <c r="B380" i="12"/>
  <c r="B379" i="12"/>
  <c r="B378" i="12"/>
  <c r="B377" i="12"/>
  <c r="B376" i="12"/>
  <c r="B375" i="12"/>
  <c r="B374" i="12"/>
  <c r="B373" i="12"/>
  <c r="B372" i="12"/>
  <c r="B371" i="12"/>
  <c r="B370" i="12"/>
  <c r="B369" i="12"/>
  <c r="B368" i="12"/>
  <c r="B367" i="12"/>
  <c r="B366" i="12"/>
  <c r="B365" i="12"/>
  <c r="B364" i="12"/>
  <c r="B363" i="12"/>
  <c r="B362" i="12"/>
  <c r="B361" i="12"/>
  <c r="B360" i="12"/>
  <c r="B359" i="12"/>
  <c r="B358" i="12"/>
  <c r="B357" i="12"/>
  <c r="B356" i="12"/>
  <c r="B355" i="12"/>
  <c r="B354" i="12"/>
  <c r="B353" i="12"/>
  <c r="B352" i="12"/>
  <c r="B351" i="12"/>
  <c r="B350" i="12"/>
  <c r="B349" i="12"/>
  <c r="B348" i="12"/>
  <c r="B347" i="12"/>
  <c r="B346" i="12"/>
  <c r="B345" i="12"/>
  <c r="B344" i="12"/>
  <c r="B343" i="12"/>
  <c r="B342" i="12"/>
  <c r="B341" i="12"/>
  <c r="B340" i="12"/>
  <c r="B339" i="12"/>
  <c r="B338" i="12"/>
  <c r="B337" i="12"/>
  <c r="B336" i="12"/>
  <c r="B335" i="12"/>
  <c r="B334" i="12"/>
  <c r="B333" i="12"/>
  <c r="B332" i="12"/>
  <c r="B331" i="12"/>
  <c r="B330" i="12"/>
  <c r="B329" i="12"/>
  <c r="B328" i="12"/>
  <c r="B327" i="12"/>
  <c r="B326" i="12"/>
  <c r="B325" i="12"/>
  <c r="B324" i="12"/>
  <c r="B323" i="12"/>
  <c r="B322" i="12"/>
  <c r="B321" i="12"/>
  <c r="B320" i="12"/>
  <c r="B319" i="12"/>
  <c r="B318" i="12"/>
  <c r="B317" i="12"/>
  <c r="B316" i="12"/>
  <c r="B315" i="12"/>
  <c r="B314" i="12"/>
  <c r="B313" i="12"/>
  <c r="B312" i="12"/>
  <c r="B311" i="12"/>
  <c r="B310" i="12"/>
  <c r="B309" i="12"/>
  <c r="B308" i="12"/>
  <c r="B307" i="12"/>
  <c r="B306" i="12"/>
  <c r="B305" i="12"/>
  <c r="B304" i="12"/>
  <c r="B303" i="12"/>
  <c r="B302" i="12"/>
  <c r="B301" i="12"/>
  <c r="B300" i="12"/>
  <c r="B299" i="12"/>
  <c r="B298" i="12"/>
  <c r="B297" i="12"/>
  <c r="B296" i="12"/>
  <c r="B295" i="12"/>
  <c r="B294" i="12"/>
  <c r="B293" i="12"/>
  <c r="B292" i="12"/>
  <c r="B291" i="12"/>
  <c r="B290" i="12"/>
  <c r="B289" i="12"/>
  <c r="B288" i="12"/>
  <c r="B287" i="12"/>
  <c r="B286" i="12"/>
  <c r="B285" i="12"/>
  <c r="B284" i="12"/>
  <c r="B283" i="12"/>
  <c r="B282" i="12"/>
  <c r="B281" i="12"/>
  <c r="B280" i="12"/>
  <c r="B279" i="12"/>
  <c r="B278" i="12"/>
  <c r="B277" i="12"/>
  <c r="B276" i="12"/>
  <c r="B275" i="12"/>
  <c r="B274" i="12"/>
  <c r="B273" i="12"/>
  <c r="B272" i="12"/>
  <c r="B271" i="12"/>
  <c r="B270" i="12"/>
  <c r="B269" i="12"/>
  <c r="B268" i="12"/>
  <c r="B267" i="12"/>
  <c r="B266" i="12"/>
  <c r="B265" i="12"/>
  <c r="B264" i="12"/>
  <c r="B263" i="12"/>
  <c r="B262" i="12"/>
  <c r="B261" i="12"/>
  <c r="B260" i="12"/>
  <c r="B259" i="12"/>
  <c r="B258" i="12"/>
  <c r="B257" i="12"/>
  <c r="B256" i="12"/>
  <c r="B255" i="12"/>
  <c r="B254" i="12"/>
  <c r="B253" i="12"/>
  <c r="B252" i="12"/>
  <c r="B251" i="12"/>
  <c r="B250" i="12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7" i="12"/>
  <c r="B216" i="12"/>
  <c r="B215" i="12"/>
  <c r="B214" i="12"/>
  <c r="B213" i="12"/>
  <c r="B212" i="12"/>
  <c r="B211" i="12"/>
  <c r="B210" i="12"/>
  <c r="B209" i="12"/>
  <c r="B208" i="12"/>
  <c r="B207" i="12"/>
  <c r="B206" i="12"/>
  <c r="B205" i="12"/>
  <c r="B204" i="12"/>
  <c r="B203" i="12"/>
  <c r="B202" i="12"/>
  <c r="B201" i="12"/>
  <c r="B200" i="12"/>
  <c r="B199" i="12"/>
  <c r="B198" i="12"/>
  <c r="B197" i="12"/>
  <c r="B196" i="12"/>
  <c r="B195" i="12"/>
  <c r="B194" i="12"/>
  <c r="B193" i="12"/>
  <c r="B192" i="12"/>
  <c r="B191" i="12"/>
  <c r="B190" i="12"/>
  <c r="B189" i="12"/>
  <c r="B188" i="12"/>
  <c r="B187" i="12"/>
  <c r="B186" i="12"/>
  <c r="B185" i="12"/>
  <c r="B184" i="12"/>
  <c r="B183" i="12"/>
  <c r="B182" i="12"/>
  <c r="B181" i="12"/>
  <c r="B180" i="12"/>
  <c r="B179" i="12"/>
  <c r="B178" i="12"/>
  <c r="B177" i="12"/>
  <c r="B176" i="12"/>
  <c r="B175" i="12"/>
  <c r="B174" i="12"/>
  <c r="B173" i="12"/>
  <c r="B172" i="12"/>
  <c r="B171" i="12"/>
  <c r="B170" i="12"/>
  <c r="B169" i="12"/>
  <c r="B168" i="12"/>
  <c r="B167" i="12"/>
  <c r="B166" i="12"/>
  <c r="B165" i="12"/>
  <c r="B164" i="12"/>
  <c r="B163" i="12"/>
  <c r="B162" i="12"/>
  <c r="B161" i="12"/>
  <c r="B160" i="12"/>
  <c r="B159" i="12"/>
  <c r="B158" i="12"/>
  <c r="B157" i="12"/>
  <c r="B156" i="12"/>
  <c r="B155" i="12"/>
  <c r="B154" i="12"/>
  <c r="B153" i="12"/>
  <c r="B152" i="12"/>
  <c r="B151" i="12"/>
  <c r="B150" i="12"/>
  <c r="B149" i="12"/>
  <c r="B148" i="12"/>
  <c r="B147" i="12"/>
  <c r="B146" i="12"/>
  <c r="B145" i="12"/>
  <c r="B144" i="12"/>
  <c r="B143" i="12"/>
  <c r="B142" i="12"/>
  <c r="B141" i="12"/>
  <c r="B140" i="12"/>
  <c r="B139" i="12"/>
  <c r="B138" i="12"/>
  <c r="B137" i="12"/>
  <c r="B136" i="12"/>
  <c r="B135" i="12"/>
  <c r="B134" i="12"/>
  <c r="B133" i="12"/>
  <c r="B132" i="12"/>
  <c r="B131" i="12"/>
  <c r="B130" i="12"/>
  <c r="B129" i="12"/>
  <c r="B128" i="12"/>
  <c r="B127" i="12"/>
  <c r="B126" i="12"/>
  <c r="B125" i="12"/>
  <c r="B124" i="12"/>
  <c r="B123" i="12"/>
  <c r="B122" i="12"/>
  <c r="B121" i="12"/>
  <c r="B120" i="12"/>
  <c r="B119" i="12"/>
  <c r="B118" i="12"/>
  <c r="B117" i="12"/>
  <c r="B116" i="12"/>
  <c r="B115" i="12"/>
  <c r="B114" i="12"/>
  <c r="B113" i="12"/>
  <c r="B112" i="12"/>
  <c r="B111" i="12"/>
  <c r="B110" i="12"/>
  <c r="B109" i="12"/>
  <c r="B108" i="12"/>
  <c r="B107" i="12"/>
  <c r="B106" i="12"/>
  <c r="B105" i="12"/>
  <c r="B104" i="12"/>
  <c r="B103" i="12"/>
  <c r="B102" i="12"/>
  <c r="B101" i="12"/>
  <c r="B100" i="12"/>
  <c r="B99" i="12"/>
  <c r="B98" i="12"/>
  <c r="B97" i="12"/>
  <c r="B96" i="12"/>
  <c r="B95" i="12"/>
  <c r="B94" i="12"/>
  <c r="B93" i="12"/>
  <c r="B92" i="12"/>
  <c r="B91" i="12"/>
  <c r="B90" i="12"/>
  <c r="B89" i="12"/>
  <c r="B88" i="12"/>
  <c r="B87" i="12"/>
  <c r="B86" i="12"/>
  <c r="B85" i="12"/>
  <c r="B84" i="12"/>
  <c r="B83" i="12"/>
  <c r="B82" i="12"/>
  <c r="B81" i="12"/>
  <c r="B80" i="12"/>
  <c r="B79" i="12"/>
  <c r="B78" i="12"/>
  <c r="B77" i="12"/>
  <c r="B76" i="12"/>
  <c r="B75" i="12"/>
  <c r="B74" i="12"/>
  <c r="B73" i="12"/>
  <c r="B72" i="12"/>
  <c r="B71" i="12"/>
  <c r="B70" i="12"/>
  <c r="B69" i="12"/>
  <c r="B68" i="12"/>
  <c r="B67" i="12"/>
  <c r="B66" i="12"/>
  <c r="B65" i="12"/>
  <c r="B64" i="12"/>
  <c r="B63" i="12"/>
  <c r="B62" i="12"/>
  <c r="B61" i="12"/>
  <c r="B60" i="12"/>
  <c r="B59" i="12"/>
  <c r="B58" i="12"/>
  <c r="B57" i="12"/>
  <c r="B56" i="12"/>
  <c r="B55" i="12"/>
  <c r="B54" i="12"/>
  <c r="B53" i="12"/>
  <c r="B52" i="12"/>
  <c r="B51" i="12"/>
  <c r="B50" i="12"/>
  <c r="B49" i="12"/>
  <c r="B48" i="12"/>
  <c r="B47" i="12"/>
  <c r="B46" i="12"/>
  <c r="B45" i="12"/>
  <c r="B44" i="12"/>
  <c r="B43" i="12"/>
  <c r="B4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F3" i="12" s="1"/>
  <c r="B6" i="12"/>
  <c r="B5" i="12"/>
  <c r="B4" i="12"/>
  <c r="B3" i="12"/>
  <c r="H4" i="12" s="1"/>
  <c r="F4" i="11"/>
  <c r="I4" i="11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C368" i="9"/>
  <c r="C369" i="9"/>
  <c r="C370" i="9"/>
  <c r="C371" i="9"/>
  <c r="C372" i="9"/>
  <c r="C373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421" i="9"/>
  <c r="C422" i="9"/>
  <c r="C423" i="9"/>
  <c r="C424" i="9"/>
  <c r="C425" i="9"/>
  <c r="C426" i="9"/>
  <c r="C427" i="9"/>
  <c r="C428" i="9"/>
  <c r="C429" i="9"/>
  <c r="C430" i="9"/>
  <c r="C431" i="9"/>
  <c r="C432" i="9"/>
  <c r="C433" i="9"/>
  <c r="C434" i="9"/>
  <c r="C435" i="9"/>
  <c r="C436" i="9"/>
  <c r="C437" i="9"/>
  <c r="C438" i="9"/>
  <c r="C439" i="9"/>
  <c r="C440" i="9"/>
  <c r="C441" i="9"/>
  <c r="C442" i="9"/>
  <c r="C443" i="9"/>
  <c r="C444" i="9"/>
  <c r="C445" i="9"/>
  <c r="C446" i="9"/>
  <c r="C447" i="9"/>
  <c r="C448" i="9"/>
  <c r="C449" i="9"/>
  <c r="C450" i="9"/>
  <c r="C451" i="9"/>
  <c r="C452" i="9"/>
  <c r="C453" i="9"/>
  <c r="C454" i="9"/>
  <c r="C455" i="9"/>
  <c r="C456" i="9"/>
  <c r="C457" i="9"/>
  <c r="C458" i="9"/>
  <c r="C459" i="9"/>
  <c r="C460" i="9"/>
  <c r="C461" i="9"/>
  <c r="C462" i="9"/>
  <c r="C463" i="9"/>
  <c r="C464" i="9"/>
  <c r="C465" i="9"/>
  <c r="C466" i="9"/>
  <c r="C467" i="9"/>
  <c r="C468" i="9"/>
  <c r="C469" i="9"/>
  <c r="C470" i="9"/>
  <c r="C471" i="9"/>
  <c r="C472" i="9"/>
  <c r="C473" i="9"/>
  <c r="C474" i="9"/>
  <c r="C475" i="9"/>
  <c r="C476" i="9"/>
  <c r="C477" i="9"/>
  <c r="C478" i="9"/>
  <c r="C479" i="9"/>
  <c r="C480" i="9"/>
  <c r="C481" i="9"/>
  <c r="C482" i="9"/>
  <c r="C483" i="9"/>
  <c r="C484" i="9"/>
  <c r="C485" i="9"/>
  <c r="C486" i="9"/>
  <c r="C487" i="9"/>
  <c r="C488" i="9"/>
  <c r="C489" i="9"/>
  <c r="C490" i="9"/>
  <c r="C491" i="9"/>
  <c r="C492" i="9"/>
  <c r="C493" i="9"/>
  <c r="C494" i="9"/>
  <c r="C495" i="9"/>
  <c r="C496" i="9"/>
  <c r="C497" i="9"/>
  <c r="C498" i="9"/>
  <c r="C499" i="9"/>
  <c r="C500" i="9"/>
  <c r="C501" i="9"/>
  <c r="C502" i="9"/>
  <c r="C503" i="9"/>
  <c r="C504" i="9"/>
  <c r="C505" i="9"/>
  <c r="C506" i="9"/>
  <c r="C507" i="9"/>
  <c r="C508" i="9"/>
  <c r="C509" i="9"/>
  <c r="C510" i="9"/>
  <c r="C511" i="9"/>
  <c r="C512" i="9"/>
  <c r="C513" i="9"/>
  <c r="C514" i="9"/>
  <c r="C515" i="9"/>
  <c r="C516" i="9"/>
  <c r="C517" i="9"/>
  <c r="C518" i="9"/>
  <c r="C519" i="9"/>
  <c r="C520" i="9"/>
  <c r="C521" i="9"/>
  <c r="C522" i="9"/>
  <c r="C523" i="9"/>
  <c r="C524" i="9"/>
  <c r="C525" i="9"/>
  <c r="C526" i="9"/>
  <c r="C527" i="9"/>
  <c r="C528" i="9"/>
  <c r="C529" i="9"/>
  <c r="C530" i="9"/>
  <c r="C531" i="9"/>
  <c r="C532" i="9"/>
  <c r="C533" i="9"/>
  <c r="C534" i="9"/>
  <c r="C535" i="9"/>
  <c r="C536" i="9"/>
  <c r="C537" i="9"/>
  <c r="C538" i="9"/>
  <c r="C539" i="9"/>
  <c r="C540" i="9"/>
  <c r="C541" i="9"/>
  <c r="C542" i="9"/>
  <c r="C543" i="9"/>
  <c r="C544" i="9"/>
  <c r="C545" i="9"/>
  <c r="C546" i="9"/>
  <c r="C547" i="9"/>
  <c r="C548" i="9"/>
  <c r="C549" i="9"/>
  <c r="C550" i="9"/>
  <c r="C551" i="9"/>
  <c r="C552" i="9"/>
  <c r="C553" i="9"/>
  <c r="C554" i="9"/>
  <c r="C555" i="9"/>
  <c r="C556" i="9"/>
  <c r="C557" i="9"/>
  <c r="C558" i="9"/>
  <c r="C559" i="9"/>
  <c r="C560" i="9"/>
  <c r="C561" i="9"/>
  <c r="C562" i="9"/>
  <c r="C563" i="9"/>
  <c r="C564" i="9"/>
  <c r="C565" i="9"/>
  <c r="C566" i="9"/>
  <c r="C567" i="9"/>
  <c r="C568" i="9"/>
  <c r="C569" i="9"/>
  <c r="C570" i="9"/>
  <c r="C571" i="9"/>
  <c r="C572" i="9"/>
  <c r="C573" i="9"/>
  <c r="C574" i="9"/>
  <c r="C575" i="9"/>
  <c r="C576" i="9"/>
  <c r="C577" i="9"/>
  <c r="C578" i="9"/>
  <c r="C579" i="9"/>
  <c r="C580" i="9"/>
  <c r="C581" i="9"/>
  <c r="C582" i="9"/>
  <c r="C583" i="9"/>
  <c r="C584" i="9"/>
  <c r="C585" i="9"/>
  <c r="C586" i="9"/>
  <c r="C587" i="9"/>
  <c r="C588" i="9"/>
  <c r="C589" i="9"/>
  <c r="C590" i="9"/>
  <c r="C591" i="9"/>
  <c r="C592" i="9"/>
  <c r="C593" i="9"/>
  <c r="C594" i="9"/>
  <c r="C595" i="9"/>
  <c r="C596" i="9"/>
  <c r="C597" i="9"/>
  <c r="C598" i="9"/>
  <c r="C599" i="9"/>
  <c r="C600" i="9"/>
  <c r="C601" i="9"/>
  <c r="C602" i="9"/>
  <c r="C603" i="9"/>
  <c r="C604" i="9"/>
  <c r="C605" i="9"/>
  <c r="C606" i="9"/>
  <c r="C607" i="9"/>
  <c r="C608" i="9"/>
  <c r="C609" i="9"/>
  <c r="C610" i="9"/>
  <c r="C611" i="9"/>
  <c r="C612" i="9"/>
  <c r="C613" i="9"/>
  <c r="C614" i="9"/>
  <c r="C615" i="9"/>
  <c r="C616" i="9"/>
  <c r="C617" i="9"/>
  <c r="C618" i="9"/>
  <c r="C619" i="9"/>
  <c r="C620" i="9"/>
  <c r="C621" i="9"/>
  <c r="C622" i="9"/>
  <c r="C623" i="9"/>
  <c r="C624" i="9"/>
  <c r="C625" i="9"/>
  <c r="C626" i="9"/>
  <c r="C627" i="9"/>
  <c r="C628" i="9"/>
  <c r="C629" i="9"/>
  <c r="C630" i="9"/>
  <c r="C631" i="9"/>
  <c r="C632" i="9"/>
  <c r="C633" i="9"/>
  <c r="C634" i="9"/>
  <c r="C635" i="9"/>
  <c r="C636" i="9"/>
  <c r="C637" i="9"/>
  <c r="C638" i="9"/>
  <c r="C639" i="9"/>
  <c r="C640" i="9"/>
  <c r="C641" i="9"/>
  <c r="C642" i="9"/>
  <c r="C643" i="9"/>
  <c r="C644" i="9"/>
  <c r="C645" i="9"/>
  <c r="C646" i="9"/>
  <c r="C647" i="9"/>
  <c r="C648" i="9"/>
  <c r="C649" i="9"/>
  <c r="C650" i="9"/>
  <c r="C651" i="9"/>
  <c r="C652" i="9"/>
  <c r="C653" i="9"/>
  <c r="C654" i="9"/>
  <c r="C655" i="9"/>
  <c r="C656" i="9"/>
  <c r="C657" i="9"/>
  <c r="C658" i="9"/>
  <c r="C659" i="9"/>
  <c r="C660" i="9"/>
  <c r="C661" i="9"/>
  <c r="C662" i="9"/>
  <c r="C663" i="9"/>
  <c r="C664" i="9"/>
  <c r="C665" i="9"/>
  <c r="C666" i="9"/>
  <c r="C667" i="9"/>
  <c r="C668" i="9"/>
  <c r="C669" i="9"/>
  <c r="C670" i="9"/>
  <c r="C671" i="9"/>
  <c r="C672" i="9"/>
  <c r="C673" i="9"/>
  <c r="C674" i="9"/>
  <c r="C675" i="9"/>
  <c r="C676" i="9"/>
  <c r="C677" i="9"/>
  <c r="C678" i="9"/>
  <c r="C679" i="9"/>
  <c r="C680" i="9"/>
  <c r="C681" i="9"/>
  <c r="C682" i="9"/>
  <c r="C683" i="9"/>
  <c r="C684" i="9"/>
  <c r="C685" i="9"/>
  <c r="C686" i="9"/>
  <c r="C687" i="9"/>
  <c r="C688" i="9"/>
  <c r="C689" i="9"/>
  <c r="C690" i="9"/>
  <c r="C691" i="9"/>
  <c r="C692" i="9"/>
  <c r="C693" i="9"/>
  <c r="C694" i="9"/>
  <c r="C695" i="9"/>
  <c r="C696" i="9"/>
  <c r="C697" i="9"/>
  <c r="C698" i="9"/>
  <c r="C699" i="9"/>
  <c r="C700" i="9"/>
  <c r="C701" i="9"/>
  <c r="C702" i="9"/>
  <c r="C703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301" i="9"/>
  <c r="G302" i="9"/>
  <c r="G303" i="9"/>
  <c r="G304" i="9"/>
  <c r="G305" i="9"/>
  <c r="G306" i="9"/>
  <c r="G307" i="9"/>
  <c r="G308" i="9"/>
  <c r="G309" i="9"/>
  <c r="G310" i="9"/>
  <c r="G311" i="9"/>
  <c r="G312" i="9"/>
  <c r="G313" i="9"/>
  <c r="G314" i="9"/>
  <c r="G315" i="9"/>
  <c r="G316" i="9"/>
  <c r="G317" i="9"/>
  <c r="G318" i="9"/>
  <c r="G319" i="9"/>
  <c r="G320" i="9"/>
  <c r="G321" i="9"/>
  <c r="G322" i="9"/>
  <c r="G323" i="9"/>
  <c r="G324" i="9"/>
  <c r="G325" i="9"/>
  <c r="G326" i="9"/>
  <c r="G327" i="9"/>
  <c r="G328" i="9"/>
  <c r="G329" i="9"/>
  <c r="G330" i="9"/>
  <c r="G331" i="9"/>
  <c r="G332" i="9"/>
  <c r="G333" i="9"/>
  <c r="G334" i="9"/>
  <c r="G335" i="9"/>
  <c r="G336" i="9"/>
  <c r="G337" i="9"/>
  <c r="G338" i="9"/>
  <c r="G339" i="9"/>
  <c r="G340" i="9"/>
  <c r="G341" i="9"/>
  <c r="G342" i="9"/>
  <c r="G343" i="9"/>
  <c r="G344" i="9"/>
  <c r="G345" i="9"/>
  <c r="G346" i="9"/>
  <c r="G347" i="9"/>
  <c r="G348" i="9"/>
  <c r="G349" i="9"/>
  <c r="G350" i="9"/>
  <c r="G351" i="9"/>
  <c r="G352" i="9"/>
  <c r="G353" i="9"/>
  <c r="G354" i="9"/>
  <c r="G355" i="9"/>
  <c r="G356" i="9"/>
  <c r="G357" i="9"/>
  <c r="G358" i="9"/>
  <c r="G359" i="9"/>
  <c r="G360" i="9"/>
  <c r="G361" i="9"/>
  <c r="G362" i="9"/>
  <c r="G363" i="9"/>
  <c r="G364" i="9"/>
  <c r="G365" i="9"/>
  <c r="G366" i="9"/>
  <c r="G367" i="9"/>
  <c r="G368" i="9"/>
  <c r="G369" i="9"/>
  <c r="G370" i="9"/>
  <c r="G371" i="9"/>
  <c r="G372" i="9"/>
  <c r="G373" i="9"/>
  <c r="G374" i="9"/>
  <c r="G375" i="9"/>
  <c r="G376" i="9"/>
  <c r="G377" i="9"/>
  <c r="G378" i="9"/>
  <c r="G379" i="9"/>
  <c r="G380" i="9"/>
  <c r="G381" i="9"/>
  <c r="G382" i="9"/>
  <c r="G383" i="9"/>
  <c r="G384" i="9"/>
  <c r="G385" i="9"/>
  <c r="G386" i="9"/>
  <c r="G387" i="9"/>
  <c r="G388" i="9"/>
  <c r="G389" i="9"/>
  <c r="G390" i="9"/>
  <c r="G391" i="9"/>
  <c r="G392" i="9"/>
  <c r="G393" i="9"/>
  <c r="G394" i="9"/>
  <c r="G395" i="9"/>
  <c r="G396" i="9"/>
  <c r="G397" i="9"/>
  <c r="G398" i="9"/>
  <c r="G399" i="9"/>
  <c r="G400" i="9"/>
  <c r="G401" i="9"/>
  <c r="G402" i="9"/>
  <c r="G403" i="9"/>
  <c r="G404" i="9"/>
  <c r="G405" i="9"/>
  <c r="G406" i="9"/>
  <c r="G407" i="9"/>
  <c r="G408" i="9"/>
  <c r="G409" i="9"/>
  <c r="G410" i="9"/>
  <c r="G411" i="9"/>
  <c r="G412" i="9"/>
  <c r="G413" i="9"/>
  <c r="G414" i="9"/>
  <c r="G415" i="9"/>
  <c r="G416" i="9"/>
  <c r="G417" i="9"/>
  <c r="G418" i="9"/>
  <c r="G419" i="9"/>
  <c r="G420" i="9"/>
  <c r="G421" i="9"/>
  <c r="G422" i="9"/>
  <c r="G423" i="9"/>
  <c r="G424" i="9"/>
  <c r="G425" i="9"/>
  <c r="G426" i="9"/>
  <c r="G427" i="9"/>
  <c r="G428" i="9"/>
  <c r="G429" i="9"/>
  <c r="G430" i="9"/>
  <c r="G431" i="9"/>
  <c r="G432" i="9"/>
  <c r="G433" i="9"/>
  <c r="G434" i="9"/>
  <c r="G435" i="9"/>
  <c r="G436" i="9"/>
  <c r="G437" i="9"/>
  <c r="G438" i="9"/>
  <c r="G439" i="9"/>
  <c r="G440" i="9"/>
  <c r="G441" i="9"/>
  <c r="G442" i="9"/>
  <c r="G443" i="9"/>
  <c r="G444" i="9"/>
  <c r="G445" i="9"/>
  <c r="G446" i="9"/>
  <c r="G447" i="9"/>
  <c r="G448" i="9"/>
  <c r="G449" i="9"/>
  <c r="G450" i="9"/>
  <c r="G451" i="9"/>
  <c r="G452" i="9"/>
  <c r="G453" i="9"/>
  <c r="G454" i="9"/>
  <c r="G455" i="9"/>
  <c r="G456" i="9"/>
  <c r="G457" i="9"/>
  <c r="G458" i="9"/>
  <c r="G459" i="9"/>
  <c r="G460" i="9"/>
  <c r="G461" i="9"/>
  <c r="G462" i="9"/>
  <c r="G463" i="9"/>
  <c r="G464" i="9"/>
  <c r="G465" i="9"/>
  <c r="G466" i="9"/>
  <c r="G467" i="9"/>
  <c r="G468" i="9"/>
  <c r="G469" i="9"/>
  <c r="G470" i="9"/>
  <c r="G471" i="9"/>
  <c r="G472" i="9"/>
  <c r="G473" i="9"/>
  <c r="G474" i="9"/>
  <c r="G475" i="9"/>
  <c r="G476" i="9"/>
  <c r="G477" i="9"/>
  <c r="G478" i="9"/>
  <c r="G479" i="9"/>
  <c r="G480" i="9"/>
  <c r="G481" i="9"/>
  <c r="G482" i="9"/>
  <c r="G483" i="9"/>
  <c r="G484" i="9"/>
  <c r="G485" i="9"/>
  <c r="G486" i="9"/>
  <c r="G487" i="9"/>
  <c r="G488" i="9"/>
  <c r="G489" i="9"/>
  <c r="G490" i="9"/>
  <c r="G491" i="9"/>
  <c r="G492" i="9"/>
  <c r="G493" i="9"/>
  <c r="G494" i="9"/>
  <c r="G495" i="9"/>
  <c r="G496" i="9"/>
  <c r="G497" i="9"/>
  <c r="G498" i="9"/>
  <c r="G499" i="9"/>
  <c r="G500" i="9"/>
  <c r="G501" i="9"/>
  <c r="G502" i="9"/>
  <c r="G503" i="9"/>
  <c r="G504" i="9"/>
  <c r="G505" i="9"/>
  <c r="G506" i="9"/>
  <c r="G507" i="9"/>
  <c r="G508" i="9"/>
  <c r="G509" i="9"/>
  <c r="G510" i="9"/>
  <c r="G511" i="9"/>
  <c r="G512" i="9"/>
  <c r="G513" i="9"/>
  <c r="G514" i="9"/>
  <c r="G515" i="9"/>
  <c r="G516" i="9"/>
  <c r="G517" i="9"/>
  <c r="G518" i="9"/>
  <c r="G519" i="9"/>
  <c r="G520" i="9"/>
  <c r="G521" i="9"/>
  <c r="G522" i="9"/>
  <c r="G523" i="9"/>
  <c r="G524" i="9"/>
  <c r="G525" i="9"/>
  <c r="G526" i="9"/>
  <c r="G527" i="9"/>
  <c r="G528" i="9"/>
  <c r="G529" i="9"/>
  <c r="G530" i="9"/>
  <c r="G531" i="9"/>
  <c r="G532" i="9"/>
  <c r="G533" i="9"/>
  <c r="G534" i="9"/>
  <c r="G535" i="9"/>
  <c r="G536" i="9"/>
  <c r="G537" i="9"/>
  <c r="G538" i="9"/>
  <c r="G539" i="9"/>
  <c r="G540" i="9"/>
  <c r="G541" i="9"/>
  <c r="G542" i="9"/>
  <c r="G543" i="9"/>
  <c r="G544" i="9"/>
  <c r="G545" i="9"/>
  <c r="G546" i="9"/>
  <c r="G547" i="9"/>
  <c r="G548" i="9"/>
  <c r="G549" i="9"/>
  <c r="G550" i="9"/>
  <c r="G551" i="9"/>
  <c r="G552" i="9"/>
  <c r="G553" i="9"/>
  <c r="G554" i="9"/>
  <c r="G555" i="9"/>
  <c r="G556" i="9"/>
  <c r="G557" i="9"/>
  <c r="G558" i="9"/>
  <c r="G559" i="9"/>
  <c r="G560" i="9"/>
  <c r="G561" i="9"/>
  <c r="G562" i="9"/>
  <c r="G563" i="9"/>
  <c r="G564" i="9"/>
  <c r="G565" i="9"/>
  <c r="G566" i="9"/>
  <c r="G567" i="9"/>
  <c r="G568" i="9"/>
  <c r="G569" i="9"/>
  <c r="G570" i="9"/>
  <c r="G571" i="9"/>
  <c r="G572" i="9"/>
  <c r="G573" i="9"/>
  <c r="G574" i="9"/>
  <c r="G575" i="9"/>
  <c r="G576" i="9"/>
  <c r="G577" i="9"/>
  <c r="G578" i="9"/>
  <c r="G579" i="9"/>
  <c r="G580" i="9"/>
  <c r="G581" i="9"/>
  <c r="G582" i="9"/>
  <c r="G583" i="9"/>
  <c r="G584" i="9"/>
  <c r="G585" i="9"/>
  <c r="G586" i="9"/>
  <c r="G587" i="9"/>
  <c r="G588" i="9"/>
  <c r="G589" i="9"/>
  <c r="G590" i="9"/>
  <c r="G591" i="9"/>
  <c r="G592" i="9"/>
  <c r="G593" i="9"/>
  <c r="G594" i="9"/>
  <c r="G595" i="9"/>
  <c r="G596" i="9"/>
  <c r="G597" i="9"/>
  <c r="G598" i="9"/>
  <c r="G599" i="9"/>
  <c r="G600" i="9"/>
  <c r="G601" i="9"/>
  <c r="G602" i="9"/>
  <c r="G603" i="9"/>
  <c r="G604" i="9"/>
  <c r="G605" i="9"/>
  <c r="G606" i="9"/>
  <c r="G607" i="9"/>
  <c r="G608" i="9"/>
  <c r="G609" i="9"/>
  <c r="G610" i="9"/>
  <c r="G611" i="9"/>
  <c r="G612" i="9"/>
  <c r="G613" i="9"/>
  <c r="G614" i="9"/>
  <c r="G615" i="9"/>
  <c r="G616" i="9"/>
  <c r="G617" i="9"/>
  <c r="G618" i="9"/>
  <c r="G619" i="9"/>
  <c r="G620" i="9"/>
  <c r="G621" i="9"/>
  <c r="G622" i="9"/>
  <c r="G623" i="9"/>
  <c r="G624" i="9"/>
  <c r="G625" i="9"/>
  <c r="G626" i="9"/>
  <c r="G627" i="9"/>
  <c r="G628" i="9"/>
  <c r="G629" i="9"/>
  <c r="G630" i="9"/>
  <c r="G631" i="9"/>
  <c r="G632" i="9"/>
  <c r="G633" i="9"/>
  <c r="G634" i="9"/>
  <c r="G635" i="9"/>
  <c r="G636" i="9"/>
  <c r="G637" i="9"/>
  <c r="G638" i="9"/>
  <c r="G639" i="9"/>
  <c r="G640" i="9"/>
  <c r="G641" i="9"/>
  <c r="G642" i="9"/>
  <c r="G643" i="9"/>
  <c r="G644" i="9"/>
  <c r="G645" i="9"/>
  <c r="G646" i="9"/>
  <c r="G647" i="9"/>
  <c r="G648" i="9"/>
  <c r="G649" i="9"/>
  <c r="G650" i="9"/>
  <c r="G651" i="9"/>
  <c r="G652" i="9"/>
  <c r="G653" i="9"/>
  <c r="G654" i="9"/>
  <c r="G655" i="9"/>
  <c r="G656" i="9"/>
  <c r="G657" i="9"/>
  <c r="G658" i="9"/>
  <c r="G659" i="9"/>
  <c r="G660" i="9"/>
  <c r="G661" i="9"/>
  <c r="G662" i="9"/>
  <c r="G663" i="9"/>
  <c r="G664" i="9"/>
  <c r="G665" i="9"/>
  <c r="G666" i="9"/>
  <c r="G667" i="9"/>
  <c r="G668" i="9"/>
  <c r="G669" i="9"/>
  <c r="G670" i="9"/>
  <c r="G671" i="9"/>
  <c r="G672" i="9"/>
  <c r="G673" i="9"/>
  <c r="G674" i="9"/>
  <c r="G675" i="9"/>
  <c r="G676" i="9"/>
  <c r="G677" i="9"/>
  <c r="G678" i="9"/>
  <c r="G679" i="9"/>
  <c r="G680" i="9"/>
  <c r="G681" i="9"/>
  <c r="G682" i="9"/>
  <c r="G683" i="9"/>
  <c r="G684" i="9"/>
  <c r="G685" i="9"/>
  <c r="G686" i="9"/>
  <c r="G687" i="9"/>
  <c r="G688" i="9"/>
  <c r="G689" i="9"/>
  <c r="G690" i="9"/>
  <c r="G691" i="9"/>
  <c r="G692" i="9"/>
  <c r="G693" i="9"/>
  <c r="G694" i="9"/>
  <c r="G695" i="9"/>
  <c r="G696" i="9"/>
  <c r="G697" i="9"/>
  <c r="G698" i="9"/>
  <c r="G699" i="9"/>
  <c r="G700" i="9"/>
  <c r="G701" i="9"/>
  <c r="G702" i="9"/>
  <c r="G703" i="9"/>
  <c r="G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B5" i="9"/>
  <c r="V10" i="16" l="1"/>
  <c r="W10" i="16" s="1"/>
  <c r="U56" i="16"/>
  <c r="T176" i="16"/>
  <c r="V176" i="16" s="1"/>
  <c r="T168" i="16"/>
  <c r="V168" i="16" s="1"/>
  <c r="T160" i="16"/>
  <c r="V160" i="16" s="1"/>
  <c r="T152" i="16"/>
  <c r="T144" i="16"/>
  <c r="T136" i="16"/>
  <c r="T128" i="16"/>
  <c r="T120" i="16"/>
  <c r="V120" i="16" s="1"/>
  <c r="T112" i="16"/>
  <c r="T104" i="16"/>
  <c r="T96" i="16"/>
  <c r="T88" i="16"/>
  <c r="V88" i="16" s="1"/>
  <c r="T80" i="16"/>
  <c r="T72" i="16"/>
  <c r="T64" i="16"/>
  <c r="T56" i="16"/>
  <c r="T48" i="16"/>
  <c r="T40" i="16"/>
  <c r="T32" i="16"/>
  <c r="T24" i="16"/>
  <c r="T16" i="16"/>
  <c r="T8" i="16"/>
  <c r="U175" i="16"/>
  <c r="U167" i="16"/>
  <c r="U159" i="16"/>
  <c r="U150" i="16"/>
  <c r="U140" i="16"/>
  <c r="U129" i="16"/>
  <c r="U118" i="16"/>
  <c r="U108" i="16"/>
  <c r="U97" i="16"/>
  <c r="U86" i="16"/>
  <c r="U76" i="16"/>
  <c r="V76" i="16" s="1"/>
  <c r="W76" i="16" s="1"/>
  <c r="U65" i="16"/>
  <c r="U54" i="16"/>
  <c r="U44" i="16"/>
  <c r="U32" i="16"/>
  <c r="U18" i="16"/>
  <c r="U6" i="16"/>
  <c r="U45" i="16"/>
  <c r="U21" i="16"/>
  <c r="V21" i="16" s="1"/>
  <c r="W21" i="16" s="1"/>
  <c r="T175" i="16"/>
  <c r="T167" i="16"/>
  <c r="T159" i="16"/>
  <c r="T151" i="16"/>
  <c r="T143" i="16"/>
  <c r="T135" i="16"/>
  <c r="T127" i="16"/>
  <c r="T119" i="16"/>
  <c r="T111" i="16"/>
  <c r="T103" i="16"/>
  <c r="T95" i="16"/>
  <c r="T87" i="16"/>
  <c r="T79" i="16"/>
  <c r="T71" i="16"/>
  <c r="T63" i="16"/>
  <c r="T55" i="16"/>
  <c r="T47" i="16"/>
  <c r="T39" i="16"/>
  <c r="T31" i="16"/>
  <c r="T23" i="16"/>
  <c r="T15" i="16"/>
  <c r="T7" i="16"/>
  <c r="U174" i="16"/>
  <c r="U166" i="16"/>
  <c r="V166" i="16" s="1"/>
  <c r="W166" i="16" s="1"/>
  <c r="U158" i="16"/>
  <c r="U149" i="16"/>
  <c r="U138" i="16"/>
  <c r="U128" i="16"/>
  <c r="U117" i="16"/>
  <c r="U106" i="16"/>
  <c r="U96" i="16"/>
  <c r="U85" i="16"/>
  <c r="V85" i="16" s="1"/>
  <c r="W85" i="16" s="1"/>
  <c r="U74" i="16"/>
  <c r="U64" i="16"/>
  <c r="U53" i="16"/>
  <c r="U42" i="16"/>
  <c r="U30" i="16"/>
  <c r="U17" i="16"/>
  <c r="U5" i="16"/>
  <c r="U8" i="16"/>
  <c r="V8" i="16" s="1"/>
  <c r="W8" i="16" s="1"/>
  <c r="T174" i="16"/>
  <c r="T166" i="16"/>
  <c r="T158" i="16"/>
  <c r="T150" i="16"/>
  <c r="T142" i="16"/>
  <c r="T134" i="16"/>
  <c r="T126" i="16"/>
  <c r="T118" i="16"/>
  <c r="T110" i="16"/>
  <c r="T102" i="16"/>
  <c r="T94" i="16"/>
  <c r="T86" i="16"/>
  <c r="T78" i="16"/>
  <c r="T70" i="16"/>
  <c r="T62" i="16"/>
  <c r="T54" i="16"/>
  <c r="T46" i="16"/>
  <c r="T38" i="16"/>
  <c r="T30" i="16"/>
  <c r="T22" i="16"/>
  <c r="T14" i="16"/>
  <c r="T6" i="16"/>
  <c r="U173" i="16"/>
  <c r="U165" i="16"/>
  <c r="U157" i="16"/>
  <c r="U148" i="16"/>
  <c r="U137" i="16"/>
  <c r="U126" i="16"/>
  <c r="U116" i="16"/>
  <c r="U105" i="16"/>
  <c r="U94" i="16"/>
  <c r="U84" i="16"/>
  <c r="V84" i="16" s="1"/>
  <c r="W84" i="16" s="1"/>
  <c r="U73" i="16"/>
  <c r="U62" i="16"/>
  <c r="U52" i="16"/>
  <c r="U41" i="16"/>
  <c r="U29" i="16"/>
  <c r="U16" i="16"/>
  <c r="T173" i="16"/>
  <c r="T165" i="16"/>
  <c r="T157" i="16"/>
  <c r="T149" i="16"/>
  <c r="T141" i="16"/>
  <c r="V141" i="16" s="1"/>
  <c r="T133" i="16"/>
  <c r="T125" i="16"/>
  <c r="T117" i="16"/>
  <c r="T109" i="16"/>
  <c r="V109" i="16" s="1"/>
  <c r="T101" i="16"/>
  <c r="T93" i="16"/>
  <c r="T85" i="16"/>
  <c r="T77" i="16"/>
  <c r="V77" i="16" s="1"/>
  <c r="T69" i="16"/>
  <c r="T61" i="16"/>
  <c r="T53" i="16"/>
  <c r="T45" i="16"/>
  <c r="T37" i="16"/>
  <c r="T29" i="16"/>
  <c r="T21" i="16"/>
  <c r="T13" i="16"/>
  <c r="T5" i="16"/>
  <c r="U172" i="16"/>
  <c r="U164" i="16"/>
  <c r="U156" i="16"/>
  <c r="U146" i="16"/>
  <c r="V146" i="16" s="1"/>
  <c r="W146" i="16" s="1"/>
  <c r="U136" i="16"/>
  <c r="U125" i="16"/>
  <c r="U114" i="16"/>
  <c r="U104" i="16"/>
  <c r="U93" i="16"/>
  <c r="U82" i="16"/>
  <c r="U72" i="16"/>
  <c r="U61" i="16"/>
  <c r="V61" i="16" s="1"/>
  <c r="W61" i="16" s="1"/>
  <c r="U50" i="16"/>
  <c r="U40" i="16"/>
  <c r="U26" i="16"/>
  <c r="U14" i="16"/>
  <c r="T172" i="16"/>
  <c r="T164" i="16"/>
  <c r="T156" i="16"/>
  <c r="T148" i="16"/>
  <c r="T140" i="16"/>
  <c r="T132" i="16"/>
  <c r="T124" i="16"/>
  <c r="T116" i="16"/>
  <c r="T108" i="16"/>
  <c r="T100" i="16"/>
  <c r="T92" i="16"/>
  <c r="T84" i="16"/>
  <c r="T76" i="16"/>
  <c r="T68" i="16"/>
  <c r="T60" i="16"/>
  <c r="T52" i="16"/>
  <c r="T44" i="16"/>
  <c r="T36" i="16"/>
  <c r="T28" i="16"/>
  <c r="T20" i="16"/>
  <c r="T12" i="16"/>
  <c r="T4" i="16"/>
  <c r="U171" i="16"/>
  <c r="V171" i="16" s="1"/>
  <c r="W171" i="16" s="1"/>
  <c r="U163" i="16"/>
  <c r="U155" i="16"/>
  <c r="U145" i="16"/>
  <c r="U134" i="16"/>
  <c r="U124" i="16"/>
  <c r="U113" i="16"/>
  <c r="U102" i="16"/>
  <c r="U92" i="16"/>
  <c r="V92" i="16" s="1"/>
  <c r="W92" i="16" s="1"/>
  <c r="U81" i="16"/>
  <c r="U70" i="16"/>
  <c r="U60" i="16"/>
  <c r="U49" i="16"/>
  <c r="U38" i="16"/>
  <c r="U25" i="16"/>
  <c r="U13" i="16"/>
  <c r="T171" i="16"/>
  <c r="T163" i="16"/>
  <c r="T155" i="16"/>
  <c r="T147" i="16"/>
  <c r="T139" i="16"/>
  <c r="T131" i="16"/>
  <c r="T123" i="16"/>
  <c r="T115" i="16"/>
  <c r="T107" i="16"/>
  <c r="T99" i="16"/>
  <c r="T91" i="16"/>
  <c r="T83" i="16"/>
  <c r="T75" i="16"/>
  <c r="T67" i="16"/>
  <c r="T59" i="16"/>
  <c r="T51" i="16"/>
  <c r="T43" i="16"/>
  <c r="T35" i="16"/>
  <c r="T27" i="16"/>
  <c r="T19" i="16"/>
  <c r="T11" i="16"/>
  <c r="T3" i="16"/>
  <c r="U170" i="16"/>
  <c r="U162" i="16"/>
  <c r="U154" i="16"/>
  <c r="U144" i="16"/>
  <c r="U133" i="16"/>
  <c r="U122" i="16"/>
  <c r="V122" i="16" s="1"/>
  <c r="W122" i="16" s="1"/>
  <c r="U112" i="16"/>
  <c r="U101" i="16"/>
  <c r="U90" i="16"/>
  <c r="U80" i="16"/>
  <c r="U69" i="16"/>
  <c r="U58" i="16"/>
  <c r="U48" i="16"/>
  <c r="U37" i="16"/>
  <c r="V37" i="16" s="1"/>
  <c r="W37" i="16" s="1"/>
  <c r="U24" i="16"/>
  <c r="AB61" i="16"/>
  <c r="A1" i="16"/>
  <c r="U7" i="16"/>
  <c r="V7" i="16" s="1"/>
  <c r="W7" i="16" s="1"/>
  <c r="U15" i="16"/>
  <c r="U23" i="16"/>
  <c r="U31" i="16"/>
  <c r="U39" i="16"/>
  <c r="U47" i="16"/>
  <c r="U55" i="16"/>
  <c r="U63" i="16"/>
  <c r="U71" i="16"/>
  <c r="V71" i="16" s="1"/>
  <c r="W71" i="16" s="1"/>
  <c r="U79" i="16"/>
  <c r="U87" i="16"/>
  <c r="U95" i="16"/>
  <c r="U103" i="16"/>
  <c r="U111" i="16"/>
  <c r="U119" i="16"/>
  <c r="U127" i="16"/>
  <c r="U135" i="16"/>
  <c r="V135" i="16" s="1"/>
  <c r="W135" i="16" s="1"/>
  <c r="U143" i="16"/>
  <c r="U151" i="16"/>
  <c r="U3" i="16"/>
  <c r="U11" i="16"/>
  <c r="U19" i="16"/>
  <c r="U27" i="16"/>
  <c r="U35" i="16"/>
  <c r="U43" i="16"/>
  <c r="V43" i="16" s="1"/>
  <c r="W43" i="16" s="1"/>
  <c r="U51" i="16"/>
  <c r="U59" i="16"/>
  <c r="U67" i="16"/>
  <c r="U75" i="16"/>
  <c r="U83" i="16"/>
  <c r="U91" i="16"/>
  <c r="U99" i="16"/>
  <c r="U107" i="16"/>
  <c r="V107" i="16" s="1"/>
  <c r="W107" i="16" s="1"/>
  <c r="U115" i="16"/>
  <c r="U123" i="16"/>
  <c r="U131" i="16"/>
  <c r="U139" i="16"/>
  <c r="U147" i="16"/>
  <c r="U4" i="16"/>
  <c r="U12" i="16"/>
  <c r="U20" i="16"/>
  <c r="V20" i="16" s="1"/>
  <c r="W20" i="16" s="1"/>
  <c r="U28" i="16"/>
  <c r="U36" i="16"/>
  <c r="T170" i="16"/>
  <c r="T162" i="16"/>
  <c r="T154" i="16"/>
  <c r="T146" i="16"/>
  <c r="T138" i="16"/>
  <c r="T130" i="16"/>
  <c r="V130" i="16" s="1"/>
  <c r="T122" i="16"/>
  <c r="T114" i="16"/>
  <c r="T106" i="16"/>
  <c r="T98" i="16"/>
  <c r="V98" i="16" s="1"/>
  <c r="T90" i="16"/>
  <c r="T82" i="16"/>
  <c r="T74" i="16"/>
  <c r="T66" i="16"/>
  <c r="V66" i="16" s="1"/>
  <c r="T58" i="16"/>
  <c r="T50" i="16"/>
  <c r="T42" i="16"/>
  <c r="T34" i="16"/>
  <c r="T26" i="16"/>
  <c r="T18" i="16"/>
  <c r="T10" i="16"/>
  <c r="U2" i="16"/>
  <c r="U169" i="16"/>
  <c r="U161" i="16"/>
  <c r="U153" i="16"/>
  <c r="U142" i="16"/>
  <c r="U132" i="16"/>
  <c r="U121" i="16"/>
  <c r="U110" i="16"/>
  <c r="U100" i="16"/>
  <c r="V100" i="16" s="1"/>
  <c r="W100" i="16" s="1"/>
  <c r="U89" i="16"/>
  <c r="U78" i="16"/>
  <c r="U68" i="16"/>
  <c r="U57" i="16"/>
  <c r="U46" i="16"/>
  <c r="U34" i="16"/>
  <c r="U22" i="16"/>
  <c r="U9" i="16"/>
  <c r="V9" i="16" s="1"/>
  <c r="W9" i="16" s="1"/>
  <c r="AB7" i="16"/>
  <c r="AA106" i="16"/>
  <c r="AA74" i="16"/>
  <c r="AA52" i="16"/>
  <c r="AA10" i="16"/>
  <c r="AA170" i="16"/>
  <c r="AA122" i="16"/>
  <c r="AA66" i="16"/>
  <c r="AA162" i="16"/>
  <c r="AA98" i="16"/>
  <c r="AA44" i="16"/>
  <c r="AA146" i="16"/>
  <c r="AA90" i="16"/>
  <c r="AA42" i="16"/>
  <c r="AA138" i="16"/>
  <c r="AA84" i="16"/>
  <c r="AA26" i="16"/>
  <c r="AA130" i="16"/>
  <c r="AA76" i="16"/>
  <c r="AA20" i="16"/>
  <c r="AA12" i="16"/>
  <c r="AA116" i="16"/>
  <c r="AA108" i="16"/>
  <c r="AA58" i="16"/>
  <c r="AA34" i="16"/>
  <c r="AA124" i="16"/>
  <c r="AA92" i="16"/>
  <c r="AA60" i="16"/>
  <c r="AA28" i="16"/>
  <c r="AA154" i="16"/>
  <c r="AA114" i="16"/>
  <c r="AA82" i="16"/>
  <c r="AA50" i="16"/>
  <c r="AA18" i="16"/>
  <c r="AA132" i="16"/>
  <c r="AA100" i="16"/>
  <c r="AA68" i="16"/>
  <c r="AA36" i="16"/>
  <c r="AA4" i="16"/>
  <c r="AA169" i="16"/>
  <c r="AA161" i="16"/>
  <c r="AA153" i="16"/>
  <c r="AA145" i="16"/>
  <c r="AA137" i="16"/>
  <c r="AA129" i="16"/>
  <c r="AA121" i="16"/>
  <c r="AA113" i="16"/>
  <c r="AA105" i="16"/>
  <c r="AA97" i="16"/>
  <c r="AA89" i="16"/>
  <c r="AA81" i="16"/>
  <c r="AA73" i="16"/>
  <c r="AA65" i="16"/>
  <c r="AA57" i="16"/>
  <c r="AA49" i="16"/>
  <c r="AA41" i="16"/>
  <c r="AA33" i="16"/>
  <c r="AA25" i="16"/>
  <c r="AA17" i="16"/>
  <c r="AA9" i="16"/>
  <c r="AA176" i="16"/>
  <c r="AA168" i="16"/>
  <c r="AA160" i="16"/>
  <c r="AA152" i="16"/>
  <c r="AA144" i="16"/>
  <c r="AA136" i="16"/>
  <c r="AA128" i="16"/>
  <c r="AA120" i="16"/>
  <c r="AA112" i="16"/>
  <c r="AA104" i="16"/>
  <c r="AA96" i="16"/>
  <c r="AA88" i="16"/>
  <c r="AA80" i="16"/>
  <c r="AA72" i="16"/>
  <c r="AA64" i="16"/>
  <c r="AA56" i="16"/>
  <c r="AA48" i="16"/>
  <c r="AA40" i="16"/>
  <c r="AA32" i="16"/>
  <c r="AA24" i="16"/>
  <c r="AA16" i="16"/>
  <c r="AA8" i="16"/>
  <c r="AA175" i="16"/>
  <c r="AA167" i="16"/>
  <c r="AA159" i="16"/>
  <c r="AA151" i="16"/>
  <c r="AA143" i="16"/>
  <c r="AA135" i="16"/>
  <c r="AA127" i="16"/>
  <c r="AA119" i="16"/>
  <c r="AA111" i="16"/>
  <c r="AA103" i="16"/>
  <c r="AA95" i="16"/>
  <c r="AA87" i="16"/>
  <c r="AA79" i="16"/>
  <c r="AA71" i="16"/>
  <c r="AA63" i="16"/>
  <c r="AA55" i="16"/>
  <c r="AA47" i="16"/>
  <c r="AA39" i="16"/>
  <c r="AA31" i="16"/>
  <c r="AA23" i="16"/>
  <c r="AA15" i="16"/>
  <c r="AA7" i="16"/>
  <c r="AA174" i="16"/>
  <c r="AA166" i="16"/>
  <c r="AA158" i="16"/>
  <c r="AA150" i="16"/>
  <c r="AA142" i="16"/>
  <c r="AA134" i="16"/>
  <c r="AA126" i="16"/>
  <c r="AA118" i="16"/>
  <c r="AA110" i="16"/>
  <c r="AA102" i="16"/>
  <c r="AA94" i="16"/>
  <c r="AA86" i="16"/>
  <c r="AA78" i="16"/>
  <c r="AA70" i="16"/>
  <c r="AA62" i="16"/>
  <c r="AA54" i="16"/>
  <c r="AA46" i="16"/>
  <c r="AA38" i="16"/>
  <c r="AA30" i="16"/>
  <c r="AA22" i="16"/>
  <c r="AA14" i="16"/>
  <c r="AA6" i="16"/>
  <c r="AA173" i="16"/>
  <c r="AA165" i="16"/>
  <c r="AA157" i="16"/>
  <c r="AA149" i="16"/>
  <c r="AA141" i="16"/>
  <c r="AA133" i="16"/>
  <c r="AA125" i="16"/>
  <c r="AA117" i="16"/>
  <c r="AA109" i="16"/>
  <c r="AA101" i="16"/>
  <c r="AA93" i="16"/>
  <c r="AA85" i="16"/>
  <c r="AA77" i="16"/>
  <c r="AA69" i="16"/>
  <c r="AA61" i="16"/>
  <c r="AA53" i="16"/>
  <c r="AA45" i="16"/>
  <c r="AA37" i="16"/>
  <c r="AA29" i="16"/>
  <c r="AA21" i="16"/>
  <c r="AA13" i="16"/>
  <c r="AA5" i="16"/>
  <c r="AA172" i="16"/>
  <c r="AA164" i="16"/>
  <c r="AA156" i="16"/>
  <c r="AA148" i="16"/>
  <c r="AA140" i="16"/>
  <c r="AA171" i="16"/>
  <c r="AA163" i="16"/>
  <c r="AA155" i="16"/>
  <c r="AA147" i="16"/>
  <c r="AA139" i="16"/>
  <c r="AA131" i="16"/>
  <c r="AA123" i="16"/>
  <c r="AA115" i="16"/>
  <c r="AA107" i="16"/>
  <c r="AA99" i="16"/>
  <c r="AA91" i="16"/>
  <c r="AA83" i="16"/>
  <c r="AA75" i="16"/>
  <c r="AA67" i="16"/>
  <c r="AA59" i="16"/>
  <c r="AA51" i="16"/>
  <c r="AA43" i="16"/>
  <c r="AA35" i="16"/>
  <c r="AA27" i="16"/>
  <c r="AA19" i="16"/>
  <c r="AA11" i="16"/>
  <c r="AA3" i="16"/>
  <c r="AA2" i="16"/>
  <c r="S162" i="16"/>
  <c r="S146" i="16"/>
  <c r="S130" i="16"/>
  <c r="S114" i="16"/>
  <c r="S106" i="16"/>
  <c r="S82" i="16"/>
  <c r="S66" i="16"/>
  <c r="S10" i="16"/>
  <c r="S2" i="16"/>
  <c r="S169" i="16"/>
  <c r="S161" i="16"/>
  <c r="S153" i="16"/>
  <c r="S145" i="16"/>
  <c r="S137" i="16"/>
  <c r="S129" i="16"/>
  <c r="S121" i="16"/>
  <c r="S113" i="16"/>
  <c r="S105" i="16"/>
  <c r="S97" i="16"/>
  <c r="S89" i="16"/>
  <c r="S81" i="16"/>
  <c r="S73" i="16"/>
  <c r="S65" i="16"/>
  <c r="S57" i="16"/>
  <c r="S49" i="16"/>
  <c r="S41" i="16"/>
  <c r="S33" i="16"/>
  <c r="V33" i="16" s="1"/>
  <c r="S25" i="16"/>
  <c r="S17" i="16"/>
  <c r="S9" i="16"/>
  <c r="S18" i="16"/>
  <c r="S176" i="16"/>
  <c r="S168" i="16"/>
  <c r="S160" i="16"/>
  <c r="S152" i="16"/>
  <c r="V152" i="16" s="1"/>
  <c r="S144" i="16"/>
  <c r="S136" i="16"/>
  <c r="S128" i="16"/>
  <c r="S120" i="16"/>
  <c r="S112" i="16"/>
  <c r="S104" i="16"/>
  <c r="S96" i="16"/>
  <c r="S88" i="16"/>
  <c r="S80" i="16"/>
  <c r="S72" i="16"/>
  <c r="S64" i="16"/>
  <c r="S56" i="16"/>
  <c r="S48" i="16"/>
  <c r="S40" i="16"/>
  <c r="S32" i="16"/>
  <c r="S24" i="16"/>
  <c r="S16" i="16"/>
  <c r="S8" i="16"/>
  <c r="S58" i="16"/>
  <c r="S175" i="16"/>
  <c r="S167" i="16"/>
  <c r="S159" i="16"/>
  <c r="S151" i="16"/>
  <c r="S143" i="16"/>
  <c r="S135" i="16"/>
  <c r="S127" i="16"/>
  <c r="S119" i="16"/>
  <c r="S111" i="16"/>
  <c r="S103" i="16"/>
  <c r="S95" i="16"/>
  <c r="S87" i="16"/>
  <c r="S79" i="16"/>
  <c r="S71" i="16"/>
  <c r="S63" i="16"/>
  <c r="S55" i="16"/>
  <c r="S47" i="16"/>
  <c r="S39" i="16"/>
  <c r="S31" i="16"/>
  <c r="S23" i="16"/>
  <c r="S15" i="16"/>
  <c r="S7" i="16"/>
  <c r="S170" i="16"/>
  <c r="S154" i="16"/>
  <c r="S138" i="16"/>
  <c r="S122" i="16"/>
  <c r="S98" i="16"/>
  <c r="S90" i="16"/>
  <c r="S74" i="16"/>
  <c r="S34" i="16"/>
  <c r="S174" i="16"/>
  <c r="S166" i="16"/>
  <c r="S158" i="16"/>
  <c r="S150" i="16"/>
  <c r="S142" i="16"/>
  <c r="S134" i="16"/>
  <c r="S126" i="16"/>
  <c r="S118" i="16"/>
  <c r="S110" i="16"/>
  <c r="S102" i="16"/>
  <c r="S94" i="16"/>
  <c r="S86" i="16"/>
  <c r="S78" i="16"/>
  <c r="S70" i="16"/>
  <c r="S62" i="16"/>
  <c r="S54" i="16"/>
  <c r="S46" i="16"/>
  <c r="S38" i="16"/>
  <c r="S30" i="16"/>
  <c r="S22" i="16"/>
  <c r="S14" i="16"/>
  <c r="S6" i="16"/>
  <c r="S42" i="16"/>
  <c r="S173" i="16"/>
  <c r="S165" i="16"/>
  <c r="S157" i="16"/>
  <c r="S149" i="16"/>
  <c r="S141" i="16"/>
  <c r="S133" i="16"/>
  <c r="S125" i="16"/>
  <c r="S117" i="16"/>
  <c r="S109" i="16"/>
  <c r="S101" i="16"/>
  <c r="S93" i="16"/>
  <c r="S85" i="16"/>
  <c r="S77" i="16"/>
  <c r="S69" i="16"/>
  <c r="S61" i="16"/>
  <c r="S53" i="16"/>
  <c r="S45" i="16"/>
  <c r="S37" i="16"/>
  <c r="S29" i="16"/>
  <c r="S21" i="16"/>
  <c r="S13" i="16"/>
  <c r="S5" i="16"/>
  <c r="S50" i="16"/>
  <c r="S172" i="16"/>
  <c r="S164" i="16"/>
  <c r="S156" i="16"/>
  <c r="S148" i="16"/>
  <c r="S140" i="16"/>
  <c r="S132" i="16"/>
  <c r="S124" i="16"/>
  <c r="S116" i="16"/>
  <c r="S108" i="16"/>
  <c r="S100" i="16"/>
  <c r="S92" i="16"/>
  <c r="S84" i="16"/>
  <c r="S76" i="16"/>
  <c r="S68" i="16"/>
  <c r="S60" i="16"/>
  <c r="S52" i="16"/>
  <c r="S44" i="16"/>
  <c r="S36" i="16"/>
  <c r="S28" i="16"/>
  <c r="S20" i="16"/>
  <c r="S12" i="16"/>
  <c r="S4" i="16"/>
  <c r="S26" i="16"/>
  <c r="S171" i="16"/>
  <c r="S163" i="16"/>
  <c r="S155" i="16"/>
  <c r="S147" i="16"/>
  <c r="S139" i="16"/>
  <c r="S131" i="16"/>
  <c r="S123" i="16"/>
  <c r="S115" i="16"/>
  <c r="S107" i="16"/>
  <c r="S99" i="16"/>
  <c r="S91" i="16"/>
  <c r="S83" i="16"/>
  <c r="S75" i="16"/>
  <c r="S67" i="16"/>
  <c r="S59" i="16"/>
  <c r="S51" i="16"/>
  <c r="S43" i="16"/>
  <c r="S35" i="16"/>
  <c r="S27" i="16"/>
  <c r="S19" i="16"/>
  <c r="S11" i="16"/>
  <c r="S3" i="16"/>
  <c r="H3" i="12"/>
  <c r="I5" i="11"/>
  <c r="K3" i="11"/>
  <c r="I3" i="11"/>
  <c r="W33" i="16" l="1"/>
  <c r="AB33" i="16"/>
  <c r="W77" i="16"/>
  <c r="AB77" i="16"/>
  <c r="W141" i="16"/>
  <c r="AB141" i="16"/>
  <c r="W88" i="16"/>
  <c r="AB88" i="16"/>
  <c r="W130" i="16"/>
  <c r="AB130" i="16"/>
  <c r="W160" i="16"/>
  <c r="AB160" i="16"/>
  <c r="W168" i="16"/>
  <c r="AB168" i="16"/>
  <c r="W66" i="16"/>
  <c r="AB66" i="16"/>
  <c r="W176" i="16"/>
  <c r="AB176" i="16"/>
  <c r="W152" i="16"/>
  <c r="AB152" i="16"/>
  <c r="W109" i="16"/>
  <c r="AB109" i="16"/>
  <c r="W120" i="16"/>
  <c r="AB120" i="16"/>
  <c r="W98" i="16"/>
  <c r="AB98" i="16"/>
  <c r="AB76" i="16"/>
  <c r="AB8" i="16"/>
  <c r="V22" i="16"/>
  <c r="V110" i="16"/>
  <c r="V12" i="16"/>
  <c r="V99" i="16"/>
  <c r="V35" i="16"/>
  <c r="V127" i="16"/>
  <c r="V63" i="16"/>
  <c r="V48" i="16"/>
  <c r="V133" i="16"/>
  <c r="V13" i="16"/>
  <c r="V102" i="16"/>
  <c r="V72" i="16"/>
  <c r="V156" i="16"/>
  <c r="V94" i="16"/>
  <c r="V173" i="16"/>
  <c r="V5" i="16"/>
  <c r="V96" i="16"/>
  <c r="V174" i="16"/>
  <c r="V45" i="16"/>
  <c r="V86" i="16"/>
  <c r="V167" i="16"/>
  <c r="V56" i="16"/>
  <c r="AB20" i="16"/>
  <c r="AB84" i="16"/>
  <c r="V34" i="16"/>
  <c r="V121" i="16"/>
  <c r="V4" i="16"/>
  <c r="V91" i="16"/>
  <c r="V27" i="16"/>
  <c r="V119" i="16"/>
  <c r="V55" i="16"/>
  <c r="V58" i="16"/>
  <c r="V144" i="16"/>
  <c r="V25" i="16"/>
  <c r="V113" i="16"/>
  <c r="V82" i="16"/>
  <c r="V164" i="16"/>
  <c r="V16" i="16"/>
  <c r="V105" i="16"/>
  <c r="V17" i="16"/>
  <c r="V106" i="16"/>
  <c r="V6" i="16"/>
  <c r="V97" i="16"/>
  <c r="V175" i="16"/>
  <c r="V159" i="16"/>
  <c r="AB92" i="16"/>
  <c r="AB122" i="16"/>
  <c r="V46" i="16"/>
  <c r="V132" i="16"/>
  <c r="V147" i="16"/>
  <c r="V83" i="16"/>
  <c r="V19" i="16"/>
  <c r="V111" i="16"/>
  <c r="V47" i="16"/>
  <c r="AB21" i="16"/>
  <c r="AB85" i="16"/>
  <c r="V69" i="16"/>
  <c r="V154" i="16"/>
  <c r="V38" i="16"/>
  <c r="V124" i="16"/>
  <c r="V93" i="16"/>
  <c r="V172" i="16"/>
  <c r="V29" i="16"/>
  <c r="V116" i="16"/>
  <c r="V30" i="16"/>
  <c r="V117" i="16"/>
  <c r="V18" i="16"/>
  <c r="V108" i="16"/>
  <c r="AB100" i="16"/>
  <c r="V57" i="16"/>
  <c r="V142" i="16"/>
  <c r="V139" i="16"/>
  <c r="V75" i="16"/>
  <c r="V11" i="16"/>
  <c r="V103" i="16"/>
  <c r="V39" i="16"/>
  <c r="V80" i="16"/>
  <c r="V162" i="16"/>
  <c r="V49" i="16"/>
  <c r="V134" i="16"/>
  <c r="V14" i="16"/>
  <c r="V104" i="16"/>
  <c r="V41" i="16"/>
  <c r="V126" i="16"/>
  <c r="V42" i="16"/>
  <c r="V128" i="16"/>
  <c r="V32" i="16"/>
  <c r="V118" i="16"/>
  <c r="V165" i="16"/>
  <c r="AB10" i="16"/>
  <c r="V68" i="16"/>
  <c r="V153" i="16"/>
  <c r="V131" i="16"/>
  <c r="V67" i="16"/>
  <c r="V3" i="16"/>
  <c r="V95" i="16"/>
  <c r="V31" i="16"/>
  <c r="AB37" i="16"/>
  <c r="V90" i="16"/>
  <c r="V170" i="16"/>
  <c r="V60" i="16"/>
  <c r="V145" i="16"/>
  <c r="V26" i="16"/>
  <c r="V114" i="16"/>
  <c r="V52" i="16"/>
  <c r="V137" i="16"/>
  <c r="V53" i="16"/>
  <c r="V138" i="16"/>
  <c r="V44" i="16"/>
  <c r="V129" i="16"/>
  <c r="AB146" i="16"/>
  <c r="V78" i="16"/>
  <c r="V161" i="16"/>
  <c r="V36" i="16"/>
  <c r="V123" i="16"/>
  <c r="V59" i="16"/>
  <c r="V151" i="16"/>
  <c r="V87" i="16"/>
  <c r="V23" i="16"/>
  <c r="V101" i="16"/>
  <c r="V70" i="16"/>
  <c r="V155" i="16"/>
  <c r="AB71" i="16"/>
  <c r="AB135" i="16"/>
  <c r="V40" i="16"/>
  <c r="V125" i="16"/>
  <c r="V62" i="16"/>
  <c r="V148" i="16"/>
  <c r="V64" i="16"/>
  <c r="V149" i="16"/>
  <c r="V54" i="16"/>
  <c r="V140" i="16"/>
  <c r="V2" i="16"/>
  <c r="AB9" i="16"/>
  <c r="AB43" i="16"/>
  <c r="AB107" i="16"/>
  <c r="AB171" i="16"/>
  <c r="V89" i="16"/>
  <c r="V169" i="16"/>
  <c r="V28" i="16"/>
  <c r="V115" i="16"/>
  <c r="V51" i="16"/>
  <c r="V143" i="16"/>
  <c r="V79" i="16"/>
  <c r="V15" i="16"/>
  <c r="V24" i="16"/>
  <c r="V112" i="16"/>
  <c r="AB166" i="16"/>
  <c r="V81" i="16"/>
  <c r="V163" i="16"/>
  <c r="V50" i="16"/>
  <c r="V136" i="16"/>
  <c r="V73" i="16"/>
  <c r="V157" i="16"/>
  <c r="V74" i="16"/>
  <c r="V158" i="16"/>
  <c r="V65" i="16"/>
  <c r="V150" i="16"/>
  <c r="W140" i="16" l="1"/>
  <c r="AB140" i="16"/>
  <c r="W153" i="16"/>
  <c r="AB153" i="16"/>
  <c r="W82" i="16"/>
  <c r="AB82" i="16"/>
  <c r="W91" i="16"/>
  <c r="AB91" i="16"/>
  <c r="W74" i="16"/>
  <c r="AB74" i="16"/>
  <c r="W53" i="16"/>
  <c r="AB53" i="16"/>
  <c r="W90" i="16"/>
  <c r="AB90" i="16"/>
  <c r="W68" i="16"/>
  <c r="AB68" i="16"/>
  <c r="W41" i="16"/>
  <c r="AB41" i="16"/>
  <c r="W103" i="16"/>
  <c r="AB103" i="16"/>
  <c r="W18" i="16"/>
  <c r="AB18" i="16"/>
  <c r="W38" i="16"/>
  <c r="AB38" i="16"/>
  <c r="W83" i="16"/>
  <c r="AB83" i="16"/>
  <c r="W97" i="16"/>
  <c r="AB97" i="16"/>
  <c r="W113" i="16"/>
  <c r="AB113" i="16"/>
  <c r="W4" i="16"/>
  <c r="AB4" i="16"/>
  <c r="W45" i="16"/>
  <c r="AB45" i="16"/>
  <c r="W102" i="16"/>
  <c r="AB102" i="16"/>
  <c r="W12" i="16"/>
  <c r="AB12" i="16"/>
  <c r="W138" i="16"/>
  <c r="AB138" i="16"/>
  <c r="W19" i="16"/>
  <c r="AB19" i="16"/>
  <c r="W72" i="16"/>
  <c r="AB72" i="16"/>
  <c r="W169" i="16"/>
  <c r="AB169" i="16"/>
  <c r="W155" i="16"/>
  <c r="AB155" i="16"/>
  <c r="W104" i="16"/>
  <c r="AB104" i="16"/>
  <c r="W117" i="16"/>
  <c r="AB117" i="16"/>
  <c r="W154" i="16"/>
  <c r="AB154" i="16"/>
  <c r="W147" i="16"/>
  <c r="AB147" i="16"/>
  <c r="W6" i="16"/>
  <c r="AB6" i="16"/>
  <c r="W25" i="16"/>
  <c r="AB25" i="16"/>
  <c r="W121" i="16"/>
  <c r="AB121" i="16"/>
  <c r="W174" i="16"/>
  <c r="AB174" i="16"/>
  <c r="W13" i="16"/>
  <c r="AB13" i="16"/>
  <c r="W110" i="16"/>
  <c r="AB110" i="16"/>
  <c r="W126" i="16"/>
  <c r="AB126" i="16"/>
  <c r="W99" i="16"/>
  <c r="AB99" i="16"/>
  <c r="W112" i="16"/>
  <c r="AB112" i="16"/>
  <c r="W36" i="16"/>
  <c r="AB36" i="16"/>
  <c r="W165" i="16"/>
  <c r="AB165" i="16"/>
  <c r="W30" i="16"/>
  <c r="AB30" i="16"/>
  <c r="W69" i="16"/>
  <c r="AB69" i="16"/>
  <c r="W132" i="16"/>
  <c r="AB132" i="16"/>
  <c r="W106" i="16"/>
  <c r="AB106" i="16"/>
  <c r="W144" i="16"/>
  <c r="AB144" i="16"/>
  <c r="W34" i="16"/>
  <c r="AB34" i="16"/>
  <c r="W96" i="16"/>
  <c r="AB96" i="16"/>
  <c r="W133" i="16"/>
  <c r="AB133" i="16"/>
  <c r="W22" i="16"/>
  <c r="AB22" i="16"/>
  <c r="W108" i="16"/>
  <c r="AB108" i="16"/>
  <c r="W157" i="16"/>
  <c r="AB157" i="16"/>
  <c r="W11" i="16"/>
  <c r="AB11" i="16"/>
  <c r="W64" i="16"/>
  <c r="AB64" i="16"/>
  <c r="W148" i="16"/>
  <c r="AB148" i="16"/>
  <c r="W134" i="16"/>
  <c r="AB134" i="16"/>
  <c r="W58" i="16"/>
  <c r="AB58" i="16"/>
  <c r="W5" i="16"/>
  <c r="AB5" i="16"/>
  <c r="W48" i="16"/>
  <c r="AB48" i="16"/>
  <c r="W28" i="16"/>
  <c r="AB28" i="16"/>
  <c r="W39" i="16"/>
  <c r="AB39" i="16"/>
  <c r="W89" i="16"/>
  <c r="AB89" i="16"/>
  <c r="W15" i="16"/>
  <c r="AB15" i="16"/>
  <c r="W52" i="16"/>
  <c r="AB52" i="16"/>
  <c r="W31" i="16"/>
  <c r="AB31" i="16"/>
  <c r="W136" i="16"/>
  <c r="AB136" i="16"/>
  <c r="W101" i="16"/>
  <c r="AB101" i="16"/>
  <c r="W114" i="16"/>
  <c r="AB114" i="16"/>
  <c r="W139" i="16"/>
  <c r="AB139" i="16"/>
  <c r="W17" i="16"/>
  <c r="AB17" i="16"/>
  <c r="W143" i="16"/>
  <c r="AB143" i="16"/>
  <c r="W62" i="16"/>
  <c r="AB62" i="16"/>
  <c r="W23" i="16"/>
  <c r="AB23" i="16"/>
  <c r="W26" i="16"/>
  <c r="AB26" i="16"/>
  <c r="W3" i="16"/>
  <c r="AB3" i="16"/>
  <c r="W32" i="16"/>
  <c r="AB32" i="16"/>
  <c r="W49" i="16"/>
  <c r="AB49" i="16"/>
  <c r="W142" i="16"/>
  <c r="AB142" i="16"/>
  <c r="W29" i="16"/>
  <c r="AB29" i="16"/>
  <c r="W105" i="16"/>
  <c r="AB105" i="16"/>
  <c r="W55" i="16"/>
  <c r="AB55" i="16"/>
  <c r="W173" i="16"/>
  <c r="AB173" i="16"/>
  <c r="W63" i="16"/>
  <c r="AB63" i="16"/>
  <c r="W59" i="16"/>
  <c r="AB59" i="16"/>
  <c r="W124" i="16"/>
  <c r="AB124" i="16"/>
  <c r="W123" i="16"/>
  <c r="AB123" i="16"/>
  <c r="W24" i="16"/>
  <c r="AB24" i="16"/>
  <c r="W137" i="16"/>
  <c r="AB137" i="16"/>
  <c r="W73" i="16"/>
  <c r="AB73" i="16"/>
  <c r="W161" i="16"/>
  <c r="AB161" i="16"/>
  <c r="W14" i="16"/>
  <c r="AB14" i="16"/>
  <c r="W79" i="16"/>
  <c r="AB79" i="16"/>
  <c r="W78" i="16"/>
  <c r="AB78" i="16"/>
  <c r="W95" i="16"/>
  <c r="AB95" i="16"/>
  <c r="W116" i="16"/>
  <c r="AB116" i="16"/>
  <c r="W46" i="16"/>
  <c r="AB46" i="16"/>
  <c r="W50" i="16"/>
  <c r="AB50" i="16"/>
  <c r="W163" i="16"/>
  <c r="AB163" i="16"/>
  <c r="W87" i="16"/>
  <c r="AB87" i="16"/>
  <c r="W145" i="16"/>
  <c r="AB145" i="16"/>
  <c r="W67" i="16"/>
  <c r="AB67" i="16"/>
  <c r="W128" i="16"/>
  <c r="AB128" i="16"/>
  <c r="W162" i="16"/>
  <c r="AB162" i="16"/>
  <c r="W57" i="16"/>
  <c r="AB57" i="16"/>
  <c r="W172" i="16"/>
  <c r="AB172" i="16"/>
  <c r="W47" i="16"/>
  <c r="AB47" i="16"/>
  <c r="W16" i="16"/>
  <c r="AB16" i="16"/>
  <c r="W119" i="16"/>
  <c r="AB119" i="16"/>
  <c r="W56" i="16"/>
  <c r="AB56" i="16"/>
  <c r="W94" i="16"/>
  <c r="AB94" i="16"/>
  <c r="W127" i="16"/>
  <c r="AB127" i="16"/>
  <c r="W158" i="16"/>
  <c r="AB158" i="16"/>
  <c r="W170" i="16"/>
  <c r="AB170" i="16"/>
  <c r="W175" i="16"/>
  <c r="AB175" i="16"/>
  <c r="W86" i="16"/>
  <c r="AB86" i="16"/>
  <c r="W54" i="16"/>
  <c r="AB54" i="16"/>
  <c r="W149" i="16"/>
  <c r="AB149" i="16"/>
  <c r="W70" i="16"/>
  <c r="AB70" i="16"/>
  <c r="W75" i="16"/>
  <c r="AB75" i="16"/>
  <c r="W118" i="16"/>
  <c r="AB118" i="16"/>
  <c r="W150" i="16"/>
  <c r="AB150" i="16"/>
  <c r="W51" i="16"/>
  <c r="AB51" i="16"/>
  <c r="W125" i="16"/>
  <c r="AB125" i="16"/>
  <c r="W129" i="16"/>
  <c r="AB129" i="16"/>
  <c r="W65" i="16"/>
  <c r="AB65" i="16"/>
  <c r="W81" i="16"/>
  <c r="AB81" i="16"/>
  <c r="W115" i="16"/>
  <c r="AB115" i="16"/>
  <c r="W2" i="16"/>
  <c r="AB2" i="16"/>
  <c r="W40" i="16"/>
  <c r="AB40" i="16"/>
  <c r="W151" i="16"/>
  <c r="AB151" i="16"/>
  <c r="W44" i="16"/>
  <c r="AB44" i="16"/>
  <c r="W60" i="16"/>
  <c r="AB60" i="16"/>
  <c r="W131" i="16"/>
  <c r="AB131" i="16"/>
  <c r="W42" i="16"/>
  <c r="AB42" i="16"/>
  <c r="W80" i="16"/>
  <c r="AB80" i="16"/>
  <c r="W93" i="16"/>
  <c r="AB93" i="16"/>
  <c r="W111" i="16"/>
  <c r="AB111" i="16"/>
  <c r="W159" i="16"/>
  <c r="AB159" i="16"/>
  <c r="W164" i="16"/>
  <c r="AB164" i="16"/>
  <c r="W27" i="16"/>
  <c r="AB27" i="16"/>
  <c r="W167" i="16"/>
  <c r="AB167" i="16"/>
  <c r="W156" i="16"/>
  <c r="AB156" i="16"/>
  <c r="W35" i="16"/>
  <c r="AB35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<sst xmlns="http://schemas.openxmlformats.org/spreadsheetml/2006/main" count="2318" uniqueCount="130">
  <si>
    <t>Units Sold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</si>
  <si>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</si>
  <si>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</si>
  <si>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</si>
  <si>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</si>
  <si>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</si>
  <si>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</si>
  <si>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</si>
  <si>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</si>
  <si>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</si>
  <si>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</si>
  <si>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</si>
  <si>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</si>
  <si>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 Name</t>
  </si>
  <si>
    <t>Mevsim</t>
  </si>
  <si>
    <t>Eger</t>
  </si>
  <si>
    <t>Ve</t>
  </si>
  <si>
    <t>Yada</t>
  </si>
  <si>
    <t>iç içe Eğer</t>
  </si>
  <si>
    <t>Topla</t>
  </si>
  <si>
    <t>Etopla</t>
  </si>
  <si>
    <t>Units Sold Winter</t>
  </si>
  <si>
    <t>Units Sold &lt;1000</t>
  </si>
  <si>
    <t>1000-2000 Arası</t>
  </si>
  <si>
    <t>Çoketopla</t>
  </si>
  <si>
    <t>Units Sold Diğer-August</t>
  </si>
  <si>
    <t>Units Sold Winter-January</t>
  </si>
  <si>
    <t>Egersay</t>
  </si>
  <si>
    <t>Çokegersay</t>
  </si>
  <si>
    <t>CustomerKey</t>
  </si>
  <si>
    <t>Customer ID</t>
  </si>
  <si>
    <t>Customer</t>
  </si>
  <si>
    <t>City</t>
  </si>
  <si>
    <t>State-Province</t>
  </si>
  <si>
    <t>Country-Region</t>
  </si>
  <si>
    <t>Postal Code</t>
  </si>
  <si>
    <t>AW00011000</t>
  </si>
  <si>
    <t>Jon Yang</t>
  </si>
  <si>
    <t>Rockhampton</t>
  </si>
  <si>
    <t>Queensland</t>
  </si>
  <si>
    <t>Australia</t>
  </si>
  <si>
    <t>AW00011001</t>
  </si>
  <si>
    <t>Eugene Huang</t>
  </si>
  <si>
    <t>Seaford</t>
  </si>
  <si>
    <t>Victoria</t>
  </si>
  <si>
    <t>AW00011002</t>
  </si>
  <si>
    <t>Ruben Torres</t>
  </si>
  <si>
    <t>Hobart</t>
  </si>
  <si>
    <t>Tasmania</t>
  </si>
  <si>
    <t>AW00011003</t>
  </si>
  <si>
    <t>Christy Zhu</t>
  </si>
  <si>
    <t>North Ryde</t>
  </si>
  <si>
    <t>New South Wales</t>
  </si>
  <si>
    <t>AW00011004</t>
  </si>
  <si>
    <t>Elizabeth Johnson</t>
  </si>
  <si>
    <t>Wollongong</t>
  </si>
  <si>
    <t>AW00011005</t>
  </si>
  <si>
    <t>Julio Ruiz</t>
  </si>
  <si>
    <t>East Brisbane</t>
  </si>
  <si>
    <t>AW00011006</t>
  </si>
  <si>
    <t>Janet Alvarez</t>
  </si>
  <si>
    <t>Matraville</t>
  </si>
  <si>
    <t>AW00011007</t>
  </si>
  <si>
    <t>Marco Mehta</t>
  </si>
  <si>
    <t>Warrnambool</t>
  </si>
  <si>
    <t>AW00011008</t>
  </si>
  <si>
    <t>Rob Verhoff</t>
  </si>
  <si>
    <t>Bendigo</t>
  </si>
  <si>
    <t>AW00011009</t>
  </si>
  <si>
    <t>Shannon Carlson</t>
  </si>
  <si>
    <t>Hervey Bay</t>
  </si>
  <si>
    <t>Düşeyara</t>
  </si>
  <si>
    <t>Çaprazara</t>
  </si>
  <si>
    <t>İndex</t>
  </si>
  <si>
    <t>Tablo 1</t>
  </si>
  <si>
    <t>IFS</t>
  </si>
  <si>
    <t>Fonksiyon</t>
  </si>
  <si>
    <t>Aralıkbirleştir</t>
  </si>
  <si>
    <t>Adı</t>
  </si>
  <si>
    <t>Soyadı</t>
  </si>
  <si>
    <t>(2019 ve sonrası)</t>
  </si>
  <si>
    <t>Max</t>
  </si>
  <si>
    <t>Data</t>
  </si>
  <si>
    <t>Metinbirleştir</t>
  </si>
  <si>
    <t>Science</t>
  </si>
  <si>
    <t>Büyükharf</t>
  </si>
  <si>
    <t>Küçükharf</t>
  </si>
  <si>
    <t>Yazım düzeni</t>
  </si>
  <si>
    <t>Kırp</t>
  </si>
  <si>
    <t>Metneçvir</t>
  </si>
  <si>
    <t>Örnek</t>
  </si>
  <si>
    <t>Sabit değişkenler</t>
  </si>
  <si>
    <t xml:space="preserve">    Datarithmus'un</t>
  </si>
  <si>
    <t xml:space="preserve">eğitimine    </t>
  </si>
  <si>
    <t>kişi katıldı.</t>
  </si>
  <si>
    <t>Datarithmus</t>
  </si>
  <si>
    <t>DATARİTHMUS</t>
  </si>
  <si>
    <t>datarithmus</t>
  </si>
  <si>
    <t xml:space="preserve">     Başında boşluk yada boşluklar var. Sonunda da boşluklar var.       </t>
  </si>
  <si>
    <t>Arada      birden fazla       boşluk     olan yerler var.</t>
  </si>
  <si>
    <t xml:space="preserve">konulu     </t>
  </si>
  <si>
    <t>Birlrşik Örnek</t>
  </si>
  <si>
    <t>Açıklama:</t>
  </si>
  <si>
    <t>iç içe Eğer ve Yada</t>
  </si>
  <si>
    <t>1000-2000 Harici</t>
  </si>
  <si>
    <t>Season</t>
  </si>
  <si>
    <t>Mevsimlere göre analiz yapmak için aylar sütunu kullanılarak, formüller yardımıyla mevsimler sütunu oluştuma.</t>
  </si>
  <si>
    <t>İlk 10 Satır</t>
  </si>
  <si>
    <t>Bütün C Sütunu</t>
  </si>
  <si>
    <t>AverageSold</t>
  </si>
  <si>
    <t>MınSold</t>
  </si>
  <si>
    <t>MaxSold</t>
  </si>
  <si>
    <t>Ortalama,Mın,Max</t>
  </si>
  <si>
    <t>Birkaç farklı Tablodan</t>
  </si>
  <si>
    <t>Index</t>
  </si>
  <si>
    <t>Kaçıncı</t>
  </si>
  <si>
    <t>Index ve Kaçıncı</t>
  </si>
  <si>
    <t>Tablo 2</t>
  </si>
  <si>
    <t>Giriş Değişkeni</t>
  </si>
  <si>
    <t>Tarih</t>
  </si>
  <si>
    <t>Gün</t>
  </si>
  <si>
    <t>Ay</t>
  </si>
  <si>
    <t>Yıl</t>
  </si>
  <si>
    <t>DateimeFormulas</t>
  </si>
  <si>
    <t>10 Gün Sonra</t>
  </si>
  <si>
    <t>Bugün</t>
  </si>
  <si>
    <t>Şimdi</t>
  </si>
  <si>
    <t>Saat</t>
  </si>
  <si>
    <t>Mınute</t>
  </si>
  <si>
    <t>Gün Farkı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</si>
</sst>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2" fillId="0" borderId="0" xfId="1" applyFont="1"/>
    <xf numFmtId="164" fontId="2" fillId="2" borderId="0" xfId="1" applyFont="1" applyFill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/>
    <xf numFmtId="0" fontId="0" fillId="2" borderId="0" xfId="0" applyFill="1" applyAlignment="1">
      <alignment horizontal="left"/>
    </xf>
    <xf numFmtId="22" fontId="0" fillId="0" borderId="0" xfId="0" applyNumberFormat="1"/>
    <xf numFmtId="0" fontId="0" fillId="6" borderId="0" xfId="0" applyFill="1" applyAlignment="1">
      <alignment horizontal="center"/>
    </xf>
    <xf numFmtId="0" fontId="0" fillId="7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xds\Documents\Datarithmus_Excel\Ders%20Dokumanlar\Dersler%20Plan&#305;.xlsx" TargetMode="External"/><Relationship Id="rId1" Type="http://schemas.openxmlformats.org/officeDocument/2006/relationships/externalLinkPath" Target="Dersler%20Plan&#305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xds\Documents\Datarithmus_Excel\Ders%20Dokumanlar\03_Form&#252;ller_VeriDogrulama.xlsx" TargetMode="External"/><Relationship Id="rId1" Type="http://schemas.openxmlformats.org/officeDocument/2006/relationships/externalLinkPath" Target="03_Form&#252;ller_VeriDogrulam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rs Planı"/>
    </sheetNames>
    <sheetDataSet>
      <sheetData sheetId="0">
        <row r="2">
          <cell r="B2">
            <v>45215</v>
          </cell>
          <cell r="E2" t="str">
            <v>Genel Giris</v>
          </cell>
          <cell r="L2">
            <v>25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üller"/>
      <sheetName val="Ad Tanımlama"/>
      <sheetName val="Alt Toplam"/>
    </sheetNames>
    <sheetDataSet>
      <sheetData sheetId="0">
        <row r="2">
          <cell r="A2" t="str">
            <v>Segment</v>
          </cell>
          <cell r="B2" t="str">
            <v>Country</v>
          </cell>
          <cell r="C2" t="str">
            <v>Product</v>
          </cell>
          <cell r="D2" t="str">
            <v>Units Sold</v>
          </cell>
          <cell r="E2" t="str">
            <v>Manufacturing Price</v>
          </cell>
          <cell r="F2" t="str">
            <v>COGS</v>
          </cell>
          <cell r="G2" t="str">
            <v>Sale Price</v>
          </cell>
          <cell r="H2" t="str">
            <v>Gross Sales</v>
          </cell>
          <cell r="I2" t="str">
            <v>Discounts</v>
          </cell>
          <cell r="J2" t="str">
            <v>Discounts_%</v>
          </cell>
          <cell r="K2" t="str">
            <v xml:space="preserve"> Sales</v>
          </cell>
          <cell r="L2" t="str">
            <v>Costs</v>
          </cell>
          <cell r="M2" t="str">
            <v>Profit</v>
          </cell>
          <cell r="N2" t="str">
            <v>Date</v>
          </cell>
          <cell r="O2" t="str">
            <v>Month Number</v>
          </cell>
          <cell r="P2" t="str">
            <v>Month Name</v>
          </cell>
          <cell r="Q2" t="str">
            <v>Year</v>
          </cell>
        </row>
        <row r="3">
          <cell r="A3" t="str">
            <v>Channel Partners</v>
          </cell>
          <cell r="B3" t="str">
            <v>Canada</v>
          </cell>
          <cell r="C3" t="str">
            <v>Carretera</v>
          </cell>
          <cell r="D3">
            <v>908</v>
          </cell>
          <cell r="E3">
            <v>3</v>
          </cell>
          <cell r="F3">
            <v>2.1</v>
          </cell>
          <cell r="G3">
            <v>12</v>
          </cell>
          <cell r="H3">
            <v>10896</v>
          </cell>
          <cell r="I3">
            <v>326.88</v>
          </cell>
          <cell r="J3">
            <v>0.03</v>
          </cell>
          <cell r="K3">
            <v>10569.12</v>
          </cell>
          <cell r="L3">
            <v>2724</v>
          </cell>
          <cell r="M3">
            <v>8172</v>
          </cell>
          <cell r="N3">
            <v>41609</v>
          </cell>
          <cell r="O3">
            <v>12</v>
          </cell>
          <cell r="P3" t="str">
            <v>December</v>
          </cell>
          <cell r="Q3" t="str">
            <v>2013</v>
          </cell>
        </row>
        <row r="4">
          <cell r="A4" t="str">
            <v>Channel Partners</v>
          </cell>
          <cell r="B4" t="str">
            <v>Canada</v>
          </cell>
          <cell r="C4" t="str">
            <v>Paseo</v>
          </cell>
          <cell r="D4">
            <v>2222</v>
          </cell>
          <cell r="E4">
            <v>10</v>
          </cell>
          <cell r="F4">
            <v>7</v>
          </cell>
          <cell r="G4">
            <v>12</v>
          </cell>
          <cell r="H4">
            <v>26664</v>
          </cell>
          <cell r="I4">
            <v>3732.96</v>
          </cell>
          <cell r="J4">
            <v>0.14000000000000001</v>
          </cell>
          <cell r="K4">
            <v>22931.040000000001</v>
          </cell>
          <cell r="L4">
            <v>22220</v>
          </cell>
          <cell r="M4">
            <v>4444</v>
          </cell>
          <cell r="N4">
            <v>41579</v>
          </cell>
          <cell r="O4">
            <v>11</v>
          </cell>
          <cell r="P4" t="str">
            <v>November</v>
          </cell>
          <cell r="Q4" t="str">
            <v>2013</v>
          </cell>
        </row>
        <row r="5">
          <cell r="A5" t="str">
            <v>Channel Partners</v>
          </cell>
          <cell r="B5" t="str">
            <v>Canada</v>
          </cell>
          <cell r="C5" t="str">
            <v>Carretera</v>
          </cell>
          <cell r="D5">
            <v>2299</v>
          </cell>
          <cell r="E5">
            <v>3</v>
          </cell>
          <cell r="F5">
            <v>2.1</v>
          </cell>
          <cell r="G5">
            <v>12</v>
          </cell>
          <cell r="H5">
            <v>27588</v>
          </cell>
          <cell r="I5">
            <v>1655.28</v>
          </cell>
          <cell r="J5">
            <v>0.06</v>
          </cell>
          <cell r="K5">
            <v>25932.720000000001</v>
          </cell>
          <cell r="L5">
            <v>6897</v>
          </cell>
          <cell r="M5">
            <v>20691</v>
          </cell>
          <cell r="N5">
            <v>41548</v>
          </cell>
          <cell r="O5">
            <v>10</v>
          </cell>
          <cell r="P5" t="str">
            <v>October</v>
          </cell>
          <cell r="Q5" t="str">
            <v>2013</v>
          </cell>
        </row>
        <row r="6">
          <cell r="A6" t="str">
            <v>Channel Partners</v>
          </cell>
          <cell r="B6" t="str">
            <v>Canada</v>
          </cell>
          <cell r="C6" t="str">
            <v>Paseo</v>
          </cell>
          <cell r="D6">
            <v>2299</v>
          </cell>
          <cell r="E6">
            <v>10</v>
          </cell>
          <cell r="F6">
            <v>7</v>
          </cell>
          <cell r="G6">
            <v>12</v>
          </cell>
          <cell r="H6">
            <v>27588</v>
          </cell>
          <cell r="I6">
            <v>1655.28</v>
          </cell>
          <cell r="J6">
            <v>0.06</v>
          </cell>
          <cell r="K6">
            <v>25932.720000000001</v>
          </cell>
          <cell r="L6">
            <v>22990</v>
          </cell>
          <cell r="M6">
            <v>4598</v>
          </cell>
          <cell r="N6">
            <v>41548</v>
          </cell>
          <cell r="O6">
            <v>10</v>
          </cell>
          <cell r="P6" t="str">
            <v>October</v>
          </cell>
          <cell r="Q6" t="str">
            <v>2013</v>
          </cell>
        </row>
        <row r="7">
          <cell r="A7" t="str">
            <v>Channel Partners</v>
          </cell>
          <cell r="B7" t="str">
            <v>Canada</v>
          </cell>
          <cell r="C7" t="str">
            <v>Amarilla</v>
          </cell>
          <cell r="D7">
            <v>2761</v>
          </cell>
          <cell r="E7">
            <v>260</v>
          </cell>
          <cell r="F7">
            <v>182</v>
          </cell>
          <cell r="G7">
            <v>12</v>
          </cell>
          <cell r="H7">
            <v>33132</v>
          </cell>
          <cell r="I7">
            <v>3975.84</v>
          </cell>
          <cell r="J7">
            <v>0.12000000000000001</v>
          </cell>
          <cell r="K7">
            <v>29156.16</v>
          </cell>
          <cell r="L7">
            <v>717860</v>
          </cell>
          <cell r="M7">
            <v>-684728</v>
          </cell>
          <cell r="N7">
            <v>41518</v>
          </cell>
          <cell r="O7">
            <v>9</v>
          </cell>
          <cell r="P7" t="str">
            <v>September</v>
          </cell>
          <cell r="Q7" t="str">
            <v>2013</v>
          </cell>
        </row>
        <row r="8">
          <cell r="A8" t="str">
            <v>Channel Partners</v>
          </cell>
          <cell r="B8" t="str">
            <v>France</v>
          </cell>
          <cell r="C8" t="str">
            <v>Amarilla</v>
          </cell>
          <cell r="D8">
            <v>306</v>
          </cell>
          <cell r="E8">
            <v>260</v>
          </cell>
          <cell r="F8">
            <v>182</v>
          </cell>
          <cell r="G8">
            <v>12</v>
          </cell>
          <cell r="H8">
            <v>3672</v>
          </cell>
          <cell r="I8">
            <v>330.48</v>
          </cell>
          <cell r="J8">
            <v>9.0000000000000011E-2</v>
          </cell>
          <cell r="K8">
            <v>3341.52</v>
          </cell>
          <cell r="L8">
            <v>79560</v>
          </cell>
          <cell r="M8">
            <v>-75888</v>
          </cell>
          <cell r="N8">
            <v>41609</v>
          </cell>
          <cell r="O8">
            <v>12</v>
          </cell>
          <cell r="P8" t="str">
            <v>December</v>
          </cell>
          <cell r="Q8" t="str">
            <v>2013</v>
          </cell>
        </row>
        <row r="9">
          <cell r="A9" t="str">
            <v>Channel Partners</v>
          </cell>
          <cell r="B9" t="str">
            <v>France</v>
          </cell>
          <cell r="C9" t="str">
            <v>Carretera</v>
          </cell>
          <cell r="D9">
            <v>1198</v>
          </cell>
          <cell r="E9">
            <v>3</v>
          </cell>
          <cell r="F9">
            <v>2.1</v>
          </cell>
          <cell r="G9">
            <v>12</v>
          </cell>
          <cell r="H9">
            <v>14376</v>
          </cell>
          <cell r="I9">
            <v>1581.36</v>
          </cell>
          <cell r="J9">
            <v>0.10999999999999999</v>
          </cell>
          <cell r="K9">
            <v>12794.64</v>
          </cell>
          <cell r="L9">
            <v>3594</v>
          </cell>
          <cell r="M9">
            <v>10782</v>
          </cell>
          <cell r="N9">
            <v>41548</v>
          </cell>
          <cell r="O9">
            <v>10</v>
          </cell>
          <cell r="P9" t="str">
            <v>October</v>
          </cell>
          <cell r="Q9" t="str">
            <v>2013</v>
          </cell>
        </row>
        <row r="10">
          <cell r="A10" t="str">
            <v>Channel Partners</v>
          </cell>
          <cell r="B10" t="str">
            <v>France</v>
          </cell>
          <cell r="C10" t="str">
            <v>Paseo</v>
          </cell>
          <cell r="D10">
            <v>1198</v>
          </cell>
          <cell r="E10">
            <v>10</v>
          </cell>
          <cell r="F10">
            <v>7</v>
          </cell>
          <cell r="G10">
            <v>12</v>
          </cell>
          <cell r="H10">
            <v>14376</v>
          </cell>
          <cell r="I10">
            <v>1581.36</v>
          </cell>
          <cell r="J10">
            <v>0.10999999999999999</v>
          </cell>
          <cell r="K10">
            <v>12794.64</v>
          </cell>
          <cell r="L10">
            <v>11980</v>
          </cell>
          <cell r="M10">
            <v>2396</v>
          </cell>
          <cell r="N10">
            <v>41548</v>
          </cell>
          <cell r="O10">
            <v>10</v>
          </cell>
          <cell r="P10" t="str">
            <v>October</v>
          </cell>
          <cell r="Q10" t="str">
            <v>2013</v>
          </cell>
        </row>
        <row r="11">
          <cell r="A11" t="str">
            <v>Channel Partners</v>
          </cell>
          <cell r="B11" t="str">
            <v>France</v>
          </cell>
          <cell r="C11" t="str">
            <v>Paseo</v>
          </cell>
          <cell r="D11">
            <v>1785</v>
          </cell>
          <cell r="E11">
            <v>10</v>
          </cell>
          <cell r="F11">
            <v>7</v>
          </cell>
          <cell r="G11">
            <v>12</v>
          </cell>
          <cell r="H11">
            <v>21420</v>
          </cell>
          <cell r="I11">
            <v>428.4</v>
          </cell>
          <cell r="J11">
            <v>0.02</v>
          </cell>
          <cell r="K11">
            <v>20991.599999999999</v>
          </cell>
          <cell r="L11">
            <v>17850</v>
          </cell>
          <cell r="M11">
            <v>3570</v>
          </cell>
          <cell r="N11">
            <v>41579</v>
          </cell>
          <cell r="O11">
            <v>11</v>
          </cell>
          <cell r="P11" t="str">
            <v>November</v>
          </cell>
          <cell r="Q11" t="str">
            <v>2013</v>
          </cell>
        </row>
        <row r="12">
          <cell r="A12" t="str">
            <v>Channel Partners</v>
          </cell>
          <cell r="B12" t="str">
            <v>France</v>
          </cell>
          <cell r="C12" t="str">
            <v>VTT</v>
          </cell>
          <cell r="D12">
            <v>2234</v>
          </cell>
          <cell r="E12">
            <v>250</v>
          </cell>
          <cell r="F12">
            <v>175</v>
          </cell>
          <cell r="G12">
            <v>12</v>
          </cell>
          <cell r="H12">
            <v>26808</v>
          </cell>
          <cell r="I12">
            <v>2412.7199999999998</v>
          </cell>
          <cell r="J12">
            <v>0.09</v>
          </cell>
          <cell r="K12">
            <v>24395.279999999999</v>
          </cell>
          <cell r="L12">
            <v>558500</v>
          </cell>
          <cell r="M12">
            <v>-531692</v>
          </cell>
          <cell r="N12">
            <v>41518</v>
          </cell>
          <cell r="O12">
            <v>9</v>
          </cell>
          <cell r="P12" t="str">
            <v>September</v>
          </cell>
          <cell r="Q12" t="str">
            <v>2013</v>
          </cell>
        </row>
        <row r="13">
          <cell r="A13" t="str">
            <v>Channel Partners</v>
          </cell>
          <cell r="B13" t="str">
            <v>Germany</v>
          </cell>
          <cell r="C13" t="str">
            <v>Carretera</v>
          </cell>
          <cell r="D13">
            <v>766</v>
          </cell>
          <cell r="E13">
            <v>3</v>
          </cell>
          <cell r="F13">
            <v>2.1</v>
          </cell>
          <cell r="G13">
            <v>12</v>
          </cell>
          <cell r="H13">
            <v>9192</v>
          </cell>
          <cell r="I13">
            <v>91.92</v>
          </cell>
          <cell r="J13">
            <v>0.01</v>
          </cell>
          <cell r="K13">
            <v>9100.08</v>
          </cell>
          <cell r="L13">
            <v>2298</v>
          </cell>
          <cell r="M13">
            <v>6894</v>
          </cell>
          <cell r="N13">
            <v>41548</v>
          </cell>
          <cell r="O13">
            <v>10</v>
          </cell>
          <cell r="P13" t="str">
            <v>October</v>
          </cell>
          <cell r="Q13" t="str">
            <v>2013</v>
          </cell>
        </row>
        <row r="14">
          <cell r="A14" t="str">
            <v>Channel Partners</v>
          </cell>
          <cell r="B14" t="str">
            <v>Germany</v>
          </cell>
          <cell r="C14" t="str">
            <v>Paseo</v>
          </cell>
          <cell r="D14">
            <v>766</v>
          </cell>
          <cell r="E14">
            <v>10</v>
          </cell>
          <cell r="F14">
            <v>7</v>
          </cell>
          <cell r="G14">
            <v>12</v>
          </cell>
          <cell r="H14">
            <v>9192</v>
          </cell>
          <cell r="I14">
            <v>91.92</v>
          </cell>
          <cell r="J14">
            <v>0.01</v>
          </cell>
          <cell r="K14">
            <v>9100.08</v>
          </cell>
          <cell r="L14">
            <v>7660</v>
          </cell>
          <cell r="M14">
            <v>1532</v>
          </cell>
          <cell r="N14">
            <v>41548</v>
          </cell>
          <cell r="O14">
            <v>10</v>
          </cell>
          <cell r="P14" t="str">
            <v>October</v>
          </cell>
          <cell r="Q14" t="str">
            <v>2013</v>
          </cell>
        </row>
        <row r="15">
          <cell r="A15" t="str">
            <v>Channel Partners</v>
          </cell>
          <cell r="B15" t="str">
            <v>Germany</v>
          </cell>
          <cell r="C15" t="str">
            <v>Amarilla</v>
          </cell>
          <cell r="D15">
            <v>1770</v>
          </cell>
          <cell r="E15">
            <v>260</v>
          </cell>
          <cell r="F15">
            <v>182</v>
          </cell>
          <cell r="G15">
            <v>12</v>
          </cell>
          <cell r="H15">
            <v>21240</v>
          </cell>
          <cell r="I15">
            <v>2761.2</v>
          </cell>
          <cell r="J15">
            <v>0.13</v>
          </cell>
          <cell r="K15">
            <v>18478.8</v>
          </cell>
          <cell r="L15">
            <v>460200</v>
          </cell>
          <cell r="M15">
            <v>-438960</v>
          </cell>
          <cell r="N15">
            <v>41609</v>
          </cell>
          <cell r="O15">
            <v>12</v>
          </cell>
          <cell r="P15" t="str">
            <v>December</v>
          </cell>
          <cell r="Q15" t="str">
            <v>2013</v>
          </cell>
        </row>
        <row r="16">
          <cell r="A16" t="str">
            <v>Channel Partners</v>
          </cell>
          <cell r="B16" t="str">
            <v>Germany</v>
          </cell>
          <cell r="C16" t="str">
            <v>Paseo</v>
          </cell>
          <cell r="D16">
            <v>1775</v>
          </cell>
          <cell r="E16">
            <v>10</v>
          </cell>
          <cell r="F16">
            <v>7</v>
          </cell>
          <cell r="G16">
            <v>12</v>
          </cell>
          <cell r="H16">
            <v>21300</v>
          </cell>
          <cell r="I16">
            <v>1917</v>
          </cell>
          <cell r="J16">
            <v>0.09</v>
          </cell>
          <cell r="K16">
            <v>19383</v>
          </cell>
          <cell r="L16">
            <v>17750</v>
          </cell>
          <cell r="M16">
            <v>3550</v>
          </cell>
          <cell r="N16">
            <v>41579</v>
          </cell>
          <cell r="O16">
            <v>11</v>
          </cell>
          <cell r="P16" t="str">
            <v>November</v>
          </cell>
          <cell r="Q16" t="str">
            <v>2013</v>
          </cell>
        </row>
        <row r="17">
          <cell r="A17" t="str">
            <v>Channel Partners</v>
          </cell>
          <cell r="B17" t="str">
            <v>Germany</v>
          </cell>
          <cell r="C17" t="str">
            <v>VTT</v>
          </cell>
          <cell r="D17">
            <v>2215</v>
          </cell>
          <cell r="E17">
            <v>250</v>
          </cell>
          <cell r="F17">
            <v>175</v>
          </cell>
          <cell r="G17">
            <v>12</v>
          </cell>
          <cell r="H17">
            <v>26580</v>
          </cell>
          <cell r="I17">
            <v>1860.6</v>
          </cell>
          <cell r="J17">
            <v>6.9999999999999993E-2</v>
          </cell>
          <cell r="K17">
            <v>24719.4</v>
          </cell>
          <cell r="L17">
            <v>553750</v>
          </cell>
          <cell r="M17">
            <v>-527170</v>
          </cell>
          <cell r="N17">
            <v>41518</v>
          </cell>
          <cell r="O17">
            <v>9</v>
          </cell>
          <cell r="P17" t="str">
            <v>September</v>
          </cell>
          <cell r="Q17" t="str">
            <v>2013</v>
          </cell>
        </row>
        <row r="18">
          <cell r="A18" t="str">
            <v>Channel Partners</v>
          </cell>
          <cell r="B18" t="str">
            <v>Mexico</v>
          </cell>
          <cell r="C18" t="str">
            <v>Carretera</v>
          </cell>
          <cell r="D18">
            <v>367</v>
          </cell>
          <cell r="E18">
            <v>3</v>
          </cell>
          <cell r="F18">
            <v>2.1</v>
          </cell>
          <cell r="G18">
            <v>12</v>
          </cell>
          <cell r="H18">
            <v>4404</v>
          </cell>
          <cell r="I18">
            <v>396.36</v>
          </cell>
          <cell r="J18">
            <v>0.09</v>
          </cell>
          <cell r="K18">
            <v>4007.64</v>
          </cell>
          <cell r="L18">
            <v>1101</v>
          </cell>
          <cell r="M18">
            <v>3303</v>
          </cell>
          <cell r="N18">
            <v>41548</v>
          </cell>
          <cell r="O18">
            <v>10</v>
          </cell>
          <cell r="P18" t="str">
            <v>October</v>
          </cell>
          <cell r="Q18" t="str">
            <v>2013</v>
          </cell>
        </row>
        <row r="19">
          <cell r="A19" t="str">
            <v>Channel Partners</v>
          </cell>
          <cell r="B19" t="str">
            <v>Mexico</v>
          </cell>
          <cell r="C19" t="str">
            <v>Paseo</v>
          </cell>
          <cell r="D19">
            <v>367</v>
          </cell>
          <cell r="E19">
            <v>10</v>
          </cell>
          <cell r="F19">
            <v>7</v>
          </cell>
          <cell r="G19">
            <v>12</v>
          </cell>
          <cell r="H19">
            <v>4404</v>
          </cell>
          <cell r="I19">
            <v>396.36</v>
          </cell>
          <cell r="J19">
            <v>0.09</v>
          </cell>
          <cell r="K19">
            <v>4007.64</v>
          </cell>
          <cell r="L19">
            <v>3670</v>
          </cell>
          <cell r="M19">
            <v>734</v>
          </cell>
          <cell r="N19">
            <v>41548</v>
          </cell>
          <cell r="O19">
            <v>10</v>
          </cell>
          <cell r="P19" t="str">
            <v>October</v>
          </cell>
          <cell r="Q19" t="str">
            <v>2013</v>
          </cell>
        </row>
        <row r="20">
          <cell r="A20" t="str">
            <v>Channel Partners</v>
          </cell>
          <cell r="B20" t="str">
            <v>Mexico</v>
          </cell>
          <cell r="C20" t="str">
            <v>VTT</v>
          </cell>
          <cell r="D20">
            <v>1005</v>
          </cell>
          <cell r="E20">
            <v>250</v>
          </cell>
          <cell r="F20">
            <v>175</v>
          </cell>
          <cell r="G20">
            <v>12</v>
          </cell>
          <cell r="H20">
            <v>12060</v>
          </cell>
          <cell r="I20">
            <v>1326.6</v>
          </cell>
          <cell r="J20">
            <v>0.10999999999999999</v>
          </cell>
          <cell r="K20">
            <v>10733.4</v>
          </cell>
          <cell r="L20">
            <v>251250</v>
          </cell>
          <cell r="M20">
            <v>-239190</v>
          </cell>
          <cell r="N20">
            <v>41518</v>
          </cell>
          <cell r="O20">
            <v>9</v>
          </cell>
          <cell r="P20" t="str">
            <v>September</v>
          </cell>
          <cell r="Q20" t="str">
            <v>2013</v>
          </cell>
        </row>
        <row r="21">
          <cell r="A21" t="str">
            <v>Channel Partners</v>
          </cell>
          <cell r="B21" t="str">
            <v>Mexico</v>
          </cell>
          <cell r="C21" t="str">
            <v>Amarilla</v>
          </cell>
          <cell r="D21">
            <v>1375</v>
          </cell>
          <cell r="E21">
            <v>260</v>
          </cell>
          <cell r="F21">
            <v>182</v>
          </cell>
          <cell r="G21">
            <v>12</v>
          </cell>
          <cell r="H21">
            <v>16500</v>
          </cell>
          <cell r="I21">
            <v>1320</v>
          </cell>
          <cell r="J21">
            <v>0.08</v>
          </cell>
          <cell r="K21">
            <v>15180</v>
          </cell>
          <cell r="L21">
            <v>357500</v>
          </cell>
          <cell r="M21">
            <v>-341000</v>
          </cell>
          <cell r="N21">
            <v>41609</v>
          </cell>
          <cell r="O21">
            <v>12</v>
          </cell>
          <cell r="P21" t="str">
            <v>December</v>
          </cell>
          <cell r="Q21" t="str">
            <v>2013</v>
          </cell>
        </row>
        <row r="22">
          <cell r="A22" t="str">
            <v>Channel Partners</v>
          </cell>
          <cell r="B22" t="str">
            <v>Mexico</v>
          </cell>
          <cell r="C22" t="str">
            <v>Paseo</v>
          </cell>
          <cell r="D22">
            <v>2763</v>
          </cell>
          <cell r="E22">
            <v>10</v>
          </cell>
          <cell r="F22">
            <v>7</v>
          </cell>
          <cell r="G22">
            <v>12</v>
          </cell>
          <cell r="H22">
            <v>33156</v>
          </cell>
          <cell r="I22">
            <v>2320.92</v>
          </cell>
          <cell r="J22">
            <v>7.0000000000000007E-2</v>
          </cell>
          <cell r="K22">
            <v>30835.08</v>
          </cell>
          <cell r="L22">
            <v>27630</v>
          </cell>
          <cell r="M22">
            <v>5526</v>
          </cell>
          <cell r="N22">
            <v>41579</v>
          </cell>
          <cell r="O22">
            <v>11</v>
          </cell>
          <cell r="P22" t="str">
            <v>November</v>
          </cell>
          <cell r="Q22" t="str">
            <v>2013</v>
          </cell>
        </row>
        <row r="23">
          <cell r="A23" t="str">
            <v>Channel Partners</v>
          </cell>
          <cell r="B23" t="str">
            <v>United States of America</v>
          </cell>
          <cell r="C23" t="str">
            <v>Carretera</v>
          </cell>
          <cell r="D23">
            <v>386</v>
          </cell>
          <cell r="E23">
            <v>3</v>
          </cell>
          <cell r="F23">
            <v>2.1</v>
          </cell>
          <cell r="G23">
            <v>12</v>
          </cell>
          <cell r="H23">
            <v>4632</v>
          </cell>
          <cell r="I23">
            <v>463.2</v>
          </cell>
          <cell r="J23">
            <v>9.9999999999999992E-2</v>
          </cell>
          <cell r="K23">
            <v>4168.8</v>
          </cell>
          <cell r="L23">
            <v>1158</v>
          </cell>
          <cell r="M23">
            <v>3474</v>
          </cell>
          <cell r="N23">
            <v>41548</v>
          </cell>
          <cell r="O23">
            <v>10</v>
          </cell>
          <cell r="P23" t="str">
            <v>October</v>
          </cell>
          <cell r="Q23" t="str">
            <v>2013</v>
          </cell>
        </row>
        <row r="24">
          <cell r="A24" t="str">
            <v>Channel Partners</v>
          </cell>
          <cell r="B24" t="str">
            <v>United States of America</v>
          </cell>
          <cell r="C24" t="str">
            <v>Paseo</v>
          </cell>
          <cell r="D24">
            <v>386</v>
          </cell>
          <cell r="E24">
            <v>10</v>
          </cell>
          <cell r="F24">
            <v>7</v>
          </cell>
          <cell r="G24">
            <v>12</v>
          </cell>
          <cell r="H24">
            <v>4632</v>
          </cell>
          <cell r="I24">
            <v>463.2</v>
          </cell>
          <cell r="J24">
            <v>9.9999999999999992E-2</v>
          </cell>
          <cell r="K24">
            <v>4168.8</v>
          </cell>
          <cell r="L24">
            <v>3860</v>
          </cell>
          <cell r="M24">
            <v>772</v>
          </cell>
          <cell r="N24">
            <v>41548</v>
          </cell>
          <cell r="O24">
            <v>10</v>
          </cell>
          <cell r="P24" t="str">
            <v>October</v>
          </cell>
          <cell r="Q24" t="str">
            <v>2013</v>
          </cell>
        </row>
        <row r="25">
          <cell r="A25" t="str">
            <v>Channel Partners</v>
          </cell>
          <cell r="B25" t="str">
            <v>United States of America</v>
          </cell>
          <cell r="C25" t="str">
            <v>Paseo</v>
          </cell>
          <cell r="D25">
            <v>912</v>
          </cell>
          <cell r="E25">
            <v>10</v>
          </cell>
          <cell r="F25">
            <v>7</v>
          </cell>
          <cell r="G25">
            <v>12</v>
          </cell>
          <cell r="H25">
            <v>10944</v>
          </cell>
          <cell r="I25">
            <v>0</v>
          </cell>
          <cell r="J25">
            <v>0</v>
          </cell>
          <cell r="K25">
            <v>10944</v>
          </cell>
          <cell r="L25">
            <v>9120</v>
          </cell>
          <cell r="M25">
            <v>1824</v>
          </cell>
          <cell r="N25">
            <v>41579</v>
          </cell>
          <cell r="O25">
            <v>11</v>
          </cell>
          <cell r="P25" t="str">
            <v>November</v>
          </cell>
          <cell r="Q25" t="str">
            <v>2013</v>
          </cell>
        </row>
        <row r="26">
          <cell r="A26" t="str">
            <v>Channel Partners</v>
          </cell>
          <cell r="B26" t="str">
            <v>United States of America</v>
          </cell>
          <cell r="C26" t="str">
            <v>Amarilla</v>
          </cell>
          <cell r="D26">
            <v>1989</v>
          </cell>
          <cell r="E26">
            <v>260</v>
          </cell>
          <cell r="F26">
            <v>182</v>
          </cell>
          <cell r="G26">
            <v>12</v>
          </cell>
          <cell r="H26">
            <v>23868</v>
          </cell>
          <cell r="I26">
            <v>238.68</v>
          </cell>
          <cell r="J26">
            <v>0.01</v>
          </cell>
          <cell r="K26">
            <v>23629.32</v>
          </cell>
          <cell r="L26">
            <v>517140</v>
          </cell>
          <cell r="M26">
            <v>-493272</v>
          </cell>
          <cell r="N26">
            <v>41518</v>
          </cell>
          <cell r="O26">
            <v>9</v>
          </cell>
          <cell r="P26" t="str">
            <v>September</v>
          </cell>
          <cell r="Q26" t="str">
            <v>2013</v>
          </cell>
        </row>
        <row r="27">
          <cell r="A27" t="str">
            <v>Channel Partners</v>
          </cell>
          <cell r="B27" t="str">
            <v>United States of America</v>
          </cell>
          <cell r="C27" t="str">
            <v>Amarilla</v>
          </cell>
          <cell r="D27">
            <v>2015</v>
          </cell>
          <cell r="E27">
            <v>260</v>
          </cell>
          <cell r="F27">
            <v>182</v>
          </cell>
          <cell r="G27">
            <v>12</v>
          </cell>
          <cell r="H27">
            <v>24180</v>
          </cell>
          <cell r="I27">
            <v>3385.2</v>
          </cell>
          <cell r="J27">
            <v>0.13999999999999999</v>
          </cell>
          <cell r="K27">
            <v>20794.8</v>
          </cell>
          <cell r="L27">
            <v>523900</v>
          </cell>
          <cell r="M27">
            <v>-499720</v>
          </cell>
          <cell r="N27">
            <v>41609</v>
          </cell>
          <cell r="O27">
            <v>12</v>
          </cell>
          <cell r="P27" t="str">
            <v>December</v>
          </cell>
          <cell r="Q27" t="str">
            <v>2013</v>
          </cell>
        </row>
        <row r="28">
          <cell r="A28" t="str">
            <v>Enterprise</v>
          </cell>
          <cell r="B28" t="str">
            <v>Canada</v>
          </cell>
          <cell r="C28" t="str">
            <v>Montana</v>
          </cell>
          <cell r="D28">
            <v>345</v>
          </cell>
          <cell r="E28">
            <v>5</v>
          </cell>
          <cell r="F28">
            <v>3.5</v>
          </cell>
          <cell r="G28">
            <v>125</v>
          </cell>
          <cell r="H28">
            <v>43125</v>
          </cell>
          <cell r="I28">
            <v>0</v>
          </cell>
          <cell r="J28">
            <v>0</v>
          </cell>
          <cell r="K28">
            <v>43125</v>
          </cell>
          <cell r="L28">
            <v>1725</v>
          </cell>
          <cell r="M28">
            <v>41400</v>
          </cell>
          <cell r="N28">
            <v>41548</v>
          </cell>
          <cell r="O28">
            <v>10</v>
          </cell>
          <cell r="P28" t="str">
            <v>October</v>
          </cell>
          <cell r="Q28" t="str">
            <v>2013</v>
          </cell>
        </row>
        <row r="29">
          <cell r="A29" t="str">
            <v>Enterprise</v>
          </cell>
          <cell r="B29" t="str">
            <v>Canada</v>
          </cell>
          <cell r="C29" t="str">
            <v>Velo</v>
          </cell>
          <cell r="D29">
            <v>345</v>
          </cell>
          <cell r="E29">
            <v>120</v>
          </cell>
          <cell r="F29">
            <v>84</v>
          </cell>
          <cell r="G29">
            <v>125</v>
          </cell>
          <cell r="H29">
            <v>43125</v>
          </cell>
          <cell r="I29">
            <v>0</v>
          </cell>
          <cell r="J29">
            <v>0</v>
          </cell>
          <cell r="K29">
            <v>43125</v>
          </cell>
          <cell r="L29">
            <v>41400</v>
          </cell>
          <cell r="M29">
            <v>1725</v>
          </cell>
          <cell r="N29">
            <v>41548</v>
          </cell>
          <cell r="O29">
            <v>10</v>
          </cell>
          <cell r="P29" t="str">
            <v>October</v>
          </cell>
          <cell r="Q29" t="str">
            <v>2013</v>
          </cell>
        </row>
        <row r="30">
          <cell r="A30" t="str">
            <v>Enterprise</v>
          </cell>
          <cell r="B30" t="str">
            <v>Canada</v>
          </cell>
          <cell r="C30" t="str">
            <v>Velo</v>
          </cell>
          <cell r="D30">
            <v>1916</v>
          </cell>
          <cell r="E30">
            <v>120</v>
          </cell>
          <cell r="F30">
            <v>84</v>
          </cell>
          <cell r="G30">
            <v>125</v>
          </cell>
          <cell r="H30">
            <v>239500</v>
          </cell>
          <cell r="I30">
            <v>23950</v>
          </cell>
          <cell r="J30">
            <v>0.1</v>
          </cell>
          <cell r="K30">
            <v>215550</v>
          </cell>
          <cell r="L30">
            <v>229920</v>
          </cell>
          <cell r="M30">
            <v>9580</v>
          </cell>
          <cell r="N30">
            <v>41609</v>
          </cell>
          <cell r="O30">
            <v>12</v>
          </cell>
          <cell r="P30" t="str">
            <v>December</v>
          </cell>
          <cell r="Q30" t="str">
            <v>2013</v>
          </cell>
        </row>
        <row r="31">
          <cell r="A31" t="str">
            <v>Enterprise</v>
          </cell>
          <cell r="B31" t="str">
            <v>Canada</v>
          </cell>
          <cell r="C31" t="str">
            <v>Carretera</v>
          </cell>
          <cell r="D31">
            <v>2416</v>
          </cell>
          <cell r="E31">
            <v>3</v>
          </cell>
          <cell r="F31">
            <v>2.1</v>
          </cell>
          <cell r="G31">
            <v>125</v>
          </cell>
          <cell r="H31">
            <v>302000</v>
          </cell>
          <cell r="I31">
            <v>36240</v>
          </cell>
          <cell r="J31">
            <v>0.12</v>
          </cell>
          <cell r="K31">
            <v>265760</v>
          </cell>
          <cell r="L31">
            <v>7248</v>
          </cell>
          <cell r="M31">
            <v>294752</v>
          </cell>
          <cell r="N31">
            <v>41518</v>
          </cell>
          <cell r="O31">
            <v>9</v>
          </cell>
          <cell r="P31" t="str">
            <v>September</v>
          </cell>
          <cell r="Q31" t="str">
            <v>2013</v>
          </cell>
        </row>
        <row r="32">
          <cell r="A32" t="str">
            <v>Enterprise</v>
          </cell>
          <cell r="B32" t="str">
            <v>Canada</v>
          </cell>
          <cell r="C32" t="str">
            <v>VTT</v>
          </cell>
          <cell r="D32">
            <v>2954</v>
          </cell>
          <cell r="E32">
            <v>250</v>
          </cell>
          <cell r="F32">
            <v>175</v>
          </cell>
          <cell r="G32">
            <v>125</v>
          </cell>
          <cell r="H32">
            <v>369250</v>
          </cell>
          <cell r="I32">
            <v>55387.5</v>
          </cell>
          <cell r="J32">
            <v>0.15</v>
          </cell>
          <cell r="K32">
            <v>313862.5</v>
          </cell>
          <cell r="L32">
            <v>738500</v>
          </cell>
          <cell r="M32">
            <v>-369250</v>
          </cell>
          <cell r="N32">
            <v>41579</v>
          </cell>
          <cell r="O32">
            <v>11</v>
          </cell>
          <cell r="P32" t="str">
            <v>November</v>
          </cell>
          <cell r="Q32" t="str">
            <v>2013</v>
          </cell>
        </row>
        <row r="33">
          <cell r="A33" t="str">
            <v>Enterprise</v>
          </cell>
          <cell r="B33" t="str">
            <v>France</v>
          </cell>
          <cell r="C33" t="str">
            <v>Paseo</v>
          </cell>
          <cell r="D33">
            <v>704</v>
          </cell>
          <cell r="E33">
            <v>10</v>
          </cell>
          <cell r="F33">
            <v>7</v>
          </cell>
          <cell r="G33">
            <v>125</v>
          </cell>
          <cell r="H33">
            <v>88000</v>
          </cell>
          <cell r="I33">
            <v>4400</v>
          </cell>
          <cell r="J33">
            <v>0.05</v>
          </cell>
          <cell r="K33">
            <v>83600</v>
          </cell>
          <cell r="L33">
            <v>7040</v>
          </cell>
          <cell r="M33">
            <v>80960</v>
          </cell>
          <cell r="N33">
            <v>41548</v>
          </cell>
          <cell r="O33">
            <v>10</v>
          </cell>
          <cell r="P33" t="str">
            <v>October</v>
          </cell>
          <cell r="Q33" t="str">
            <v>2013</v>
          </cell>
        </row>
        <row r="34">
          <cell r="A34" t="str">
            <v>Enterprise</v>
          </cell>
          <cell r="B34" t="str">
            <v>France</v>
          </cell>
          <cell r="C34" t="str">
            <v>Velo</v>
          </cell>
          <cell r="D34">
            <v>704</v>
          </cell>
          <cell r="E34">
            <v>120</v>
          </cell>
          <cell r="F34">
            <v>84</v>
          </cell>
          <cell r="G34">
            <v>125</v>
          </cell>
          <cell r="H34">
            <v>88000</v>
          </cell>
          <cell r="I34">
            <v>4400</v>
          </cell>
          <cell r="J34">
            <v>0.05</v>
          </cell>
          <cell r="K34">
            <v>83600</v>
          </cell>
          <cell r="L34">
            <v>84480</v>
          </cell>
          <cell r="M34">
            <v>3520</v>
          </cell>
          <cell r="N34">
            <v>41548</v>
          </cell>
          <cell r="O34">
            <v>10</v>
          </cell>
          <cell r="P34" t="str">
            <v>October</v>
          </cell>
          <cell r="Q34" t="str">
            <v>2013</v>
          </cell>
        </row>
        <row r="35">
          <cell r="A35" t="str">
            <v>Enterprise</v>
          </cell>
          <cell r="B35" t="str">
            <v>France</v>
          </cell>
          <cell r="C35" t="str">
            <v>Carretera</v>
          </cell>
          <cell r="D35">
            <v>1023</v>
          </cell>
          <cell r="E35">
            <v>3</v>
          </cell>
          <cell r="F35">
            <v>2.1</v>
          </cell>
          <cell r="G35">
            <v>125</v>
          </cell>
          <cell r="H35">
            <v>127875</v>
          </cell>
          <cell r="I35">
            <v>17902.5</v>
          </cell>
          <cell r="J35">
            <v>0.14000000000000001</v>
          </cell>
          <cell r="K35">
            <v>109972.5</v>
          </cell>
          <cell r="L35">
            <v>3069</v>
          </cell>
          <cell r="M35">
            <v>124806</v>
          </cell>
          <cell r="N35">
            <v>41518</v>
          </cell>
          <cell r="O35">
            <v>9</v>
          </cell>
          <cell r="P35" t="str">
            <v>September</v>
          </cell>
          <cell r="Q35" t="str">
            <v>2013</v>
          </cell>
        </row>
        <row r="36">
          <cell r="A36" t="str">
            <v>Enterprise</v>
          </cell>
          <cell r="B36" t="str">
            <v>France</v>
          </cell>
          <cell r="C36" t="str">
            <v>Carretera</v>
          </cell>
          <cell r="D36">
            <v>1482</v>
          </cell>
          <cell r="E36">
            <v>3</v>
          </cell>
          <cell r="F36">
            <v>2.1</v>
          </cell>
          <cell r="G36">
            <v>125</v>
          </cell>
          <cell r="H36">
            <v>185250</v>
          </cell>
          <cell r="I36">
            <v>18525</v>
          </cell>
          <cell r="J36">
            <v>0.1</v>
          </cell>
          <cell r="K36">
            <v>166725</v>
          </cell>
          <cell r="L36">
            <v>4446</v>
          </cell>
          <cell r="M36">
            <v>180804</v>
          </cell>
          <cell r="N36">
            <v>41609</v>
          </cell>
          <cell r="O36">
            <v>12</v>
          </cell>
          <cell r="P36" t="str">
            <v>December</v>
          </cell>
          <cell r="Q36" t="str">
            <v>2013</v>
          </cell>
        </row>
        <row r="37">
          <cell r="A37" t="str">
            <v>Enterprise</v>
          </cell>
          <cell r="B37" t="str">
            <v>France</v>
          </cell>
          <cell r="C37" t="str">
            <v>Montana</v>
          </cell>
          <cell r="D37">
            <v>1857</v>
          </cell>
          <cell r="E37">
            <v>5</v>
          </cell>
          <cell r="F37">
            <v>3.5</v>
          </cell>
          <cell r="G37">
            <v>125</v>
          </cell>
          <cell r="H37">
            <v>232125</v>
          </cell>
          <cell r="I37">
            <v>20891.25</v>
          </cell>
          <cell r="J37">
            <v>0.09</v>
          </cell>
          <cell r="K37">
            <v>211233.75</v>
          </cell>
          <cell r="L37">
            <v>9285</v>
          </cell>
          <cell r="M37">
            <v>222840</v>
          </cell>
          <cell r="N37">
            <v>41579</v>
          </cell>
          <cell r="O37">
            <v>11</v>
          </cell>
          <cell r="P37" t="str">
            <v>November</v>
          </cell>
          <cell r="Q37" t="str">
            <v>2013</v>
          </cell>
        </row>
        <row r="38">
          <cell r="A38" t="str">
            <v>Enterprise</v>
          </cell>
          <cell r="B38" t="str">
            <v>Germany</v>
          </cell>
          <cell r="C38" t="str">
            <v>Paseo</v>
          </cell>
          <cell r="D38">
            <v>809</v>
          </cell>
          <cell r="E38">
            <v>10</v>
          </cell>
          <cell r="F38">
            <v>7</v>
          </cell>
          <cell r="G38">
            <v>125</v>
          </cell>
          <cell r="H38">
            <v>101125</v>
          </cell>
          <cell r="I38">
            <v>2022.5</v>
          </cell>
          <cell r="J38">
            <v>0.02</v>
          </cell>
          <cell r="K38">
            <v>99102.5</v>
          </cell>
          <cell r="L38">
            <v>8090</v>
          </cell>
          <cell r="M38">
            <v>93035</v>
          </cell>
          <cell r="N38">
            <v>41548</v>
          </cell>
          <cell r="O38">
            <v>10</v>
          </cell>
          <cell r="P38" t="str">
            <v>October</v>
          </cell>
          <cell r="Q38" t="str">
            <v>2013</v>
          </cell>
        </row>
        <row r="39">
          <cell r="A39" t="str">
            <v>Enterprise</v>
          </cell>
          <cell r="B39" t="str">
            <v>Germany</v>
          </cell>
          <cell r="C39" t="str">
            <v>Velo</v>
          </cell>
          <cell r="D39">
            <v>809</v>
          </cell>
          <cell r="E39">
            <v>120</v>
          </cell>
          <cell r="F39">
            <v>84</v>
          </cell>
          <cell r="G39">
            <v>125</v>
          </cell>
          <cell r="H39">
            <v>101125</v>
          </cell>
          <cell r="I39">
            <v>2022.5</v>
          </cell>
          <cell r="J39">
            <v>0.02</v>
          </cell>
          <cell r="K39">
            <v>99102.5</v>
          </cell>
          <cell r="L39">
            <v>97080</v>
          </cell>
          <cell r="M39">
            <v>4045</v>
          </cell>
          <cell r="N39">
            <v>41548</v>
          </cell>
          <cell r="O39">
            <v>10</v>
          </cell>
          <cell r="P39" t="str">
            <v>October</v>
          </cell>
          <cell r="Q39" t="str">
            <v>2013</v>
          </cell>
        </row>
        <row r="40">
          <cell r="A40" t="str">
            <v>Enterprise</v>
          </cell>
          <cell r="B40" t="str">
            <v>Germany</v>
          </cell>
          <cell r="C40" t="str">
            <v>Carretera</v>
          </cell>
          <cell r="D40">
            <v>887</v>
          </cell>
          <cell r="E40">
            <v>3</v>
          </cell>
          <cell r="F40">
            <v>2.1</v>
          </cell>
          <cell r="G40">
            <v>125</v>
          </cell>
          <cell r="H40">
            <v>110875</v>
          </cell>
          <cell r="I40">
            <v>6652.5</v>
          </cell>
          <cell r="J40">
            <v>0.06</v>
          </cell>
          <cell r="K40">
            <v>104222.5</v>
          </cell>
          <cell r="L40">
            <v>2661</v>
          </cell>
          <cell r="M40">
            <v>108214</v>
          </cell>
          <cell r="N40">
            <v>41609</v>
          </cell>
          <cell r="O40">
            <v>12</v>
          </cell>
          <cell r="P40" t="str">
            <v>December</v>
          </cell>
          <cell r="Q40" t="str">
            <v>2013</v>
          </cell>
        </row>
        <row r="41">
          <cell r="A41" t="str">
            <v>Enterprise</v>
          </cell>
          <cell r="B41" t="str">
            <v>Germany</v>
          </cell>
          <cell r="C41" t="str">
            <v>Amarilla</v>
          </cell>
          <cell r="D41">
            <v>994</v>
          </cell>
          <cell r="E41">
            <v>260</v>
          </cell>
          <cell r="F41">
            <v>182</v>
          </cell>
          <cell r="G41">
            <v>125</v>
          </cell>
          <cell r="H41">
            <v>124250</v>
          </cell>
          <cell r="I41">
            <v>8697.5</v>
          </cell>
          <cell r="J41">
            <v>7.0000000000000007E-2</v>
          </cell>
          <cell r="K41">
            <v>115552.5</v>
          </cell>
          <cell r="L41">
            <v>258440</v>
          </cell>
          <cell r="M41">
            <v>-134190</v>
          </cell>
          <cell r="N41">
            <v>41518</v>
          </cell>
          <cell r="O41">
            <v>9</v>
          </cell>
          <cell r="P41" t="str">
            <v>September</v>
          </cell>
          <cell r="Q41" t="str">
            <v>2013</v>
          </cell>
        </row>
        <row r="42">
          <cell r="A42" t="str">
            <v>Enterprise</v>
          </cell>
          <cell r="B42" t="str">
            <v>Germany</v>
          </cell>
          <cell r="C42" t="str">
            <v>Montana</v>
          </cell>
          <cell r="D42">
            <v>2500</v>
          </cell>
          <cell r="E42">
            <v>5</v>
          </cell>
          <cell r="F42">
            <v>3.5</v>
          </cell>
          <cell r="G42">
            <v>125</v>
          </cell>
          <cell r="H42">
            <v>312500</v>
          </cell>
          <cell r="I42">
            <v>21875</v>
          </cell>
          <cell r="J42">
            <v>7.0000000000000007E-2</v>
          </cell>
          <cell r="K42">
            <v>290625</v>
          </cell>
          <cell r="L42">
            <v>12500</v>
          </cell>
          <cell r="M42">
            <v>300000</v>
          </cell>
          <cell r="N42">
            <v>41579</v>
          </cell>
          <cell r="O42">
            <v>11</v>
          </cell>
          <cell r="P42" t="str">
            <v>November</v>
          </cell>
          <cell r="Q42" t="str">
            <v>2013</v>
          </cell>
        </row>
        <row r="43">
          <cell r="A43" t="str">
            <v>Enterprise</v>
          </cell>
          <cell r="B43" t="str">
            <v>Mexico</v>
          </cell>
          <cell r="C43" t="str">
            <v>Amarilla</v>
          </cell>
          <cell r="D43">
            <v>947</v>
          </cell>
          <cell r="E43">
            <v>260</v>
          </cell>
          <cell r="F43">
            <v>182</v>
          </cell>
          <cell r="G43">
            <v>125</v>
          </cell>
          <cell r="H43">
            <v>118375</v>
          </cell>
          <cell r="I43">
            <v>13021.25</v>
          </cell>
          <cell r="J43">
            <v>0.11</v>
          </cell>
          <cell r="K43">
            <v>105353.75</v>
          </cell>
          <cell r="L43">
            <v>246220</v>
          </cell>
          <cell r="M43">
            <v>-127845</v>
          </cell>
          <cell r="N43">
            <v>41518</v>
          </cell>
          <cell r="O43">
            <v>9</v>
          </cell>
          <cell r="P43" t="str">
            <v>September</v>
          </cell>
          <cell r="Q43" t="str">
            <v>2013</v>
          </cell>
        </row>
        <row r="44">
          <cell r="A44" t="str">
            <v>Enterprise</v>
          </cell>
          <cell r="B44" t="str">
            <v>Mexico</v>
          </cell>
          <cell r="C44" t="str">
            <v>Montana</v>
          </cell>
          <cell r="D44">
            <v>1660</v>
          </cell>
          <cell r="E44">
            <v>5</v>
          </cell>
          <cell r="F44">
            <v>3.5</v>
          </cell>
          <cell r="G44">
            <v>125</v>
          </cell>
          <cell r="H44">
            <v>207500</v>
          </cell>
          <cell r="I44">
            <v>4150</v>
          </cell>
          <cell r="J44">
            <v>0.02</v>
          </cell>
          <cell r="K44">
            <v>203350</v>
          </cell>
          <cell r="L44">
            <v>8300</v>
          </cell>
          <cell r="M44">
            <v>199200</v>
          </cell>
          <cell r="N44">
            <v>41579</v>
          </cell>
          <cell r="O44">
            <v>11</v>
          </cell>
          <cell r="P44" t="str">
            <v>November</v>
          </cell>
          <cell r="Q44" t="str">
            <v>2013</v>
          </cell>
        </row>
        <row r="45">
          <cell r="A45" t="str">
            <v>Enterprise</v>
          </cell>
          <cell r="B45" t="str">
            <v>Mexico</v>
          </cell>
          <cell r="C45" t="str">
            <v>Paseo</v>
          </cell>
          <cell r="D45">
            <v>2145</v>
          </cell>
          <cell r="E45">
            <v>10</v>
          </cell>
          <cell r="F45">
            <v>7</v>
          </cell>
          <cell r="G45">
            <v>125</v>
          </cell>
          <cell r="H45">
            <v>268125</v>
          </cell>
          <cell r="I45">
            <v>5362.5</v>
          </cell>
          <cell r="J45">
            <v>0.02</v>
          </cell>
          <cell r="K45">
            <v>262762.5</v>
          </cell>
          <cell r="L45">
            <v>21450</v>
          </cell>
          <cell r="M45">
            <v>246675</v>
          </cell>
          <cell r="N45">
            <v>41548</v>
          </cell>
          <cell r="O45">
            <v>10</v>
          </cell>
          <cell r="P45" t="str">
            <v>October</v>
          </cell>
          <cell r="Q45" t="str">
            <v>2013</v>
          </cell>
        </row>
        <row r="46">
          <cell r="A46" t="str">
            <v>Enterprise</v>
          </cell>
          <cell r="B46" t="str">
            <v>Mexico</v>
          </cell>
          <cell r="C46" t="str">
            <v>Velo</v>
          </cell>
          <cell r="D46">
            <v>2145</v>
          </cell>
          <cell r="E46">
            <v>120</v>
          </cell>
          <cell r="F46">
            <v>84</v>
          </cell>
          <cell r="G46">
            <v>125</v>
          </cell>
          <cell r="H46">
            <v>268125</v>
          </cell>
          <cell r="I46">
            <v>5362.5</v>
          </cell>
          <cell r="J46">
            <v>0.02</v>
          </cell>
          <cell r="K46">
            <v>262762.5</v>
          </cell>
          <cell r="L46">
            <v>257400</v>
          </cell>
          <cell r="M46">
            <v>10725</v>
          </cell>
          <cell r="N46">
            <v>41548</v>
          </cell>
          <cell r="O46">
            <v>10</v>
          </cell>
          <cell r="P46" t="str">
            <v>October</v>
          </cell>
          <cell r="Q46" t="str">
            <v>2013</v>
          </cell>
        </row>
        <row r="47">
          <cell r="A47" t="str">
            <v>Enterprise</v>
          </cell>
          <cell r="B47" t="str">
            <v>Mexico</v>
          </cell>
          <cell r="C47" t="str">
            <v>Carretera</v>
          </cell>
          <cell r="D47">
            <v>2821</v>
          </cell>
          <cell r="E47">
            <v>3</v>
          </cell>
          <cell r="F47">
            <v>2.1</v>
          </cell>
          <cell r="G47">
            <v>125</v>
          </cell>
          <cell r="H47">
            <v>352625</v>
          </cell>
          <cell r="I47">
            <v>49367.5</v>
          </cell>
          <cell r="J47">
            <v>0.14000000000000001</v>
          </cell>
          <cell r="K47">
            <v>303257.5</v>
          </cell>
          <cell r="L47">
            <v>8463</v>
          </cell>
          <cell r="M47">
            <v>344162</v>
          </cell>
          <cell r="N47">
            <v>41609</v>
          </cell>
          <cell r="O47">
            <v>12</v>
          </cell>
          <cell r="P47" t="str">
            <v>December</v>
          </cell>
          <cell r="Q47" t="str">
            <v>2013</v>
          </cell>
        </row>
        <row r="48">
          <cell r="A48" t="str">
            <v>Enterprise</v>
          </cell>
          <cell r="B48" t="str">
            <v>United States of America</v>
          </cell>
          <cell r="C48" t="str">
            <v>Carretera</v>
          </cell>
          <cell r="D48">
            <v>330</v>
          </cell>
          <cell r="E48">
            <v>3</v>
          </cell>
          <cell r="F48">
            <v>2.1</v>
          </cell>
          <cell r="G48">
            <v>125</v>
          </cell>
          <cell r="H48">
            <v>41250</v>
          </cell>
          <cell r="I48">
            <v>412.5</v>
          </cell>
          <cell r="J48">
            <v>0.01</v>
          </cell>
          <cell r="K48">
            <v>40837.5</v>
          </cell>
          <cell r="L48">
            <v>990</v>
          </cell>
          <cell r="M48">
            <v>40260</v>
          </cell>
          <cell r="N48">
            <v>41518</v>
          </cell>
          <cell r="O48">
            <v>9</v>
          </cell>
          <cell r="P48" t="str">
            <v>September</v>
          </cell>
          <cell r="Q48" t="str">
            <v>2013</v>
          </cell>
        </row>
        <row r="49">
          <cell r="A49" t="str">
            <v>Enterprise</v>
          </cell>
          <cell r="B49" t="str">
            <v>United States of America</v>
          </cell>
          <cell r="C49" t="str">
            <v>Montana</v>
          </cell>
          <cell r="D49">
            <v>663</v>
          </cell>
          <cell r="E49">
            <v>5</v>
          </cell>
          <cell r="F49">
            <v>3.5</v>
          </cell>
          <cell r="G49">
            <v>125</v>
          </cell>
          <cell r="H49">
            <v>82875</v>
          </cell>
          <cell r="I49">
            <v>828.75</v>
          </cell>
          <cell r="J49">
            <v>0.01</v>
          </cell>
          <cell r="K49">
            <v>82046.25</v>
          </cell>
          <cell r="L49">
            <v>3315</v>
          </cell>
          <cell r="M49">
            <v>79560</v>
          </cell>
          <cell r="N49">
            <v>41548</v>
          </cell>
          <cell r="O49">
            <v>10</v>
          </cell>
          <cell r="P49" t="str">
            <v>October</v>
          </cell>
          <cell r="Q49" t="str">
            <v>2013</v>
          </cell>
        </row>
        <row r="50">
          <cell r="A50" t="str">
            <v>Enterprise</v>
          </cell>
          <cell r="B50" t="str">
            <v>United States of America</v>
          </cell>
          <cell r="C50" t="str">
            <v>Velo</v>
          </cell>
          <cell r="D50">
            <v>663</v>
          </cell>
          <cell r="E50">
            <v>120</v>
          </cell>
          <cell r="F50">
            <v>84</v>
          </cell>
          <cell r="G50">
            <v>125</v>
          </cell>
          <cell r="H50">
            <v>82875</v>
          </cell>
          <cell r="I50">
            <v>828.75</v>
          </cell>
          <cell r="J50">
            <v>0.01</v>
          </cell>
          <cell r="K50">
            <v>82046.25</v>
          </cell>
          <cell r="L50">
            <v>79560</v>
          </cell>
          <cell r="M50">
            <v>3315</v>
          </cell>
          <cell r="N50">
            <v>41548</v>
          </cell>
          <cell r="O50">
            <v>10</v>
          </cell>
          <cell r="P50" t="str">
            <v>October</v>
          </cell>
          <cell r="Q50" t="str">
            <v>2013</v>
          </cell>
        </row>
        <row r="51">
          <cell r="A51" t="str">
            <v>Enterprise</v>
          </cell>
          <cell r="B51" t="str">
            <v>United States of America</v>
          </cell>
          <cell r="C51" t="str">
            <v>Montana</v>
          </cell>
          <cell r="D51">
            <v>1804</v>
          </cell>
          <cell r="E51">
            <v>5</v>
          </cell>
          <cell r="F51">
            <v>3.5</v>
          </cell>
          <cell r="G51">
            <v>125</v>
          </cell>
          <cell r="H51">
            <v>225500</v>
          </cell>
          <cell r="I51">
            <v>22550</v>
          </cell>
          <cell r="J51">
            <v>0.1</v>
          </cell>
          <cell r="K51">
            <v>202950</v>
          </cell>
          <cell r="L51">
            <v>9020</v>
          </cell>
          <cell r="M51">
            <v>216480</v>
          </cell>
          <cell r="N51">
            <v>41579</v>
          </cell>
          <cell r="O51">
            <v>11</v>
          </cell>
          <cell r="P51" t="str">
            <v>November</v>
          </cell>
          <cell r="Q51" t="str">
            <v>2013</v>
          </cell>
        </row>
        <row r="52">
          <cell r="A52" t="str">
            <v>Enterprise</v>
          </cell>
          <cell r="B52" t="str">
            <v>United States of America</v>
          </cell>
          <cell r="C52" t="str">
            <v>Velo</v>
          </cell>
          <cell r="D52">
            <v>2438</v>
          </cell>
          <cell r="E52">
            <v>120</v>
          </cell>
          <cell r="F52">
            <v>84</v>
          </cell>
          <cell r="G52">
            <v>125</v>
          </cell>
          <cell r="H52">
            <v>304750</v>
          </cell>
          <cell r="I52">
            <v>45712.5</v>
          </cell>
          <cell r="J52">
            <v>0.15</v>
          </cell>
          <cell r="K52">
            <v>259037.5</v>
          </cell>
          <cell r="L52">
            <v>292560</v>
          </cell>
          <cell r="M52">
            <v>12190</v>
          </cell>
          <cell r="N52">
            <v>41609</v>
          </cell>
          <cell r="O52">
            <v>12</v>
          </cell>
          <cell r="P52" t="str">
            <v>December</v>
          </cell>
          <cell r="Q52" t="str">
            <v>2013</v>
          </cell>
        </row>
        <row r="53">
          <cell r="A53" t="str">
            <v>Government</v>
          </cell>
          <cell r="B53" t="str">
            <v>Canada</v>
          </cell>
          <cell r="C53" t="str">
            <v>VTT</v>
          </cell>
          <cell r="D53">
            <v>623</v>
          </cell>
          <cell r="E53">
            <v>250</v>
          </cell>
          <cell r="F53">
            <v>175</v>
          </cell>
          <cell r="G53">
            <v>350</v>
          </cell>
          <cell r="H53">
            <v>218050</v>
          </cell>
          <cell r="I53">
            <v>26166</v>
          </cell>
          <cell r="J53">
            <v>0.12</v>
          </cell>
          <cell r="K53">
            <v>191884</v>
          </cell>
          <cell r="L53">
            <v>155750</v>
          </cell>
          <cell r="M53">
            <v>62300</v>
          </cell>
          <cell r="N53">
            <v>41518</v>
          </cell>
          <cell r="O53">
            <v>9</v>
          </cell>
          <cell r="P53" t="str">
            <v>September</v>
          </cell>
          <cell r="Q53" t="str">
            <v>2013</v>
          </cell>
        </row>
        <row r="54">
          <cell r="A54" t="str">
            <v>Government</v>
          </cell>
          <cell r="B54" t="str">
            <v>Canada</v>
          </cell>
          <cell r="C54" t="str">
            <v>Amarilla</v>
          </cell>
          <cell r="D54">
            <v>1228</v>
          </cell>
          <cell r="E54">
            <v>260</v>
          </cell>
          <cell r="F54">
            <v>182</v>
          </cell>
          <cell r="G54">
            <v>350</v>
          </cell>
          <cell r="H54">
            <v>429800</v>
          </cell>
          <cell r="I54">
            <v>21490</v>
          </cell>
          <cell r="J54">
            <v>0.05</v>
          </cell>
          <cell r="K54">
            <v>408310</v>
          </cell>
          <cell r="L54">
            <v>319280</v>
          </cell>
          <cell r="M54">
            <v>110520</v>
          </cell>
          <cell r="N54">
            <v>41548</v>
          </cell>
          <cell r="O54">
            <v>10</v>
          </cell>
          <cell r="P54" t="str">
            <v>October</v>
          </cell>
          <cell r="Q54" t="str">
            <v>2013</v>
          </cell>
        </row>
        <row r="55">
          <cell r="A55" t="str">
            <v>Government</v>
          </cell>
          <cell r="B55" t="str">
            <v>Canada</v>
          </cell>
          <cell r="C55" t="str">
            <v>Paseo</v>
          </cell>
          <cell r="D55">
            <v>1228</v>
          </cell>
          <cell r="E55">
            <v>10</v>
          </cell>
          <cell r="F55">
            <v>7</v>
          </cell>
          <cell r="G55">
            <v>350</v>
          </cell>
          <cell r="H55">
            <v>429800</v>
          </cell>
          <cell r="I55">
            <v>21490</v>
          </cell>
          <cell r="J55">
            <v>0.05</v>
          </cell>
          <cell r="K55">
            <v>408310</v>
          </cell>
          <cell r="L55">
            <v>12280</v>
          </cell>
          <cell r="M55">
            <v>417520</v>
          </cell>
          <cell r="N55">
            <v>41548</v>
          </cell>
          <cell r="O55">
            <v>10</v>
          </cell>
          <cell r="P55" t="str">
            <v>October</v>
          </cell>
          <cell r="Q55" t="str">
            <v>2013</v>
          </cell>
        </row>
        <row r="56">
          <cell r="A56" t="str">
            <v>Government</v>
          </cell>
          <cell r="B56" t="str">
            <v>Canada</v>
          </cell>
          <cell r="C56" t="str">
            <v>Paseo</v>
          </cell>
          <cell r="D56">
            <v>1389</v>
          </cell>
          <cell r="E56">
            <v>10</v>
          </cell>
          <cell r="F56">
            <v>7</v>
          </cell>
          <cell r="G56">
            <v>20</v>
          </cell>
          <cell r="H56">
            <v>27780</v>
          </cell>
          <cell r="I56">
            <v>1389</v>
          </cell>
          <cell r="J56">
            <v>0.05</v>
          </cell>
          <cell r="K56">
            <v>26391</v>
          </cell>
          <cell r="L56">
            <v>13890</v>
          </cell>
          <cell r="M56">
            <v>13890</v>
          </cell>
          <cell r="N56">
            <v>41548</v>
          </cell>
          <cell r="O56">
            <v>10</v>
          </cell>
          <cell r="P56" t="str">
            <v>October</v>
          </cell>
          <cell r="Q56" t="str">
            <v>2013</v>
          </cell>
        </row>
        <row r="57">
          <cell r="A57" t="str">
            <v>Government</v>
          </cell>
          <cell r="B57" t="str">
            <v>Canada</v>
          </cell>
          <cell r="C57" t="str">
            <v>VTT</v>
          </cell>
          <cell r="D57">
            <v>1389</v>
          </cell>
          <cell r="E57">
            <v>250</v>
          </cell>
          <cell r="F57">
            <v>175</v>
          </cell>
          <cell r="G57">
            <v>20</v>
          </cell>
          <cell r="H57">
            <v>27780</v>
          </cell>
          <cell r="I57">
            <v>1389</v>
          </cell>
          <cell r="J57">
            <v>0.05</v>
          </cell>
          <cell r="K57">
            <v>26391</v>
          </cell>
          <cell r="L57">
            <v>347250</v>
          </cell>
          <cell r="M57">
            <v>-319470</v>
          </cell>
          <cell r="N57">
            <v>41548</v>
          </cell>
          <cell r="O57">
            <v>10</v>
          </cell>
          <cell r="P57" t="str">
            <v>October</v>
          </cell>
          <cell r="Q57" t="str">
            <v>2013</v>
          </cell>
        </row>
        <row r="58">
          <cell r="A58" t="str">
            <v>Government</v>
          </cell>
          <cell r="B58" t="str">
            <v>Canada</v>
          </cell>
          <cell r="C58" t="str">
            <v>Montana</v>
          </cell>
          <cell r="D58">
            <v>1611</v>
          </cell>
          <cell r="E58">
            <v>5</v>
          </cell>
          <cell r="F58">
            <v>3.5</v>
          </cell>
          <cell r="G58">
            <v>7</v>
          </cell>
          <cell r="H58">
            <v>11277</v>
          </cell>
          <cell r="I58">
            <v>1014.93</v>
          </cell>
          <cell r="J58">
            <v>0.09</v>
          </cell>
          <cell r="K58">
            <v>10262.07</v>
          </cell>
          <cell r="L58">
            <v>8055</v>
          </cell>
          <cell r="M58">
            <v>3222</v>
          </cell>
          <cell r="N58">
            <v>41609</v>
          </cell>
          <cell r="O58">
            <v>12</v>
          </cell>
          <cell r="P58" t="str">
            <v>December</v>
          </cell>
          <cell r="Q58" t="str">
            <v>2013</v>
          </cell>
        </row>
        <row r="59">
          <cell r="A59" t="str">
            <v>Government</v>
          </cell>
          <cell r="B59" t="str">
            <v>Canada</v>
          </cell>
          <cell r="C59" t="str">
            <v>Paseo</v>
          </cell>
          <cell r="D59">
            <v>1725</v>
          </cell>
          <cell r="E59">
            <v>10</v>
          </cell>
          <cell r="F59">
            <v>7</v>
          </cell>
          <cell r="G59">
            <v>350</v>
          </cell>
          <cell r="H59">
            <v>603750</v>
          </cell>
          <cell r="I59">
            <v>0</v>
          </cell>
          <cell r="J59">
            <v>0</v>
          </cell>
          <cell r="K59">
            <v>603750</v>
          </cell>
          <cell r="L59">
            <v>17250</v>
          </cell>
          <cell r="M59">
            <v>586500</v>
          </cell>
          <cell r="N59">
            <v>41579</v>
          </cell>
          <cell r="O59">
            <v>11</v>
          </cell>
          <cell r="P59" t="str">
            <v>November</v>
          </cell>
          <cell r="Q59" t="str">
            <v>2013</v>
          </cell>
        </row>
        <row r="60">
          <cell r="A60" t="str">
            <v>Government</v>
          </cell>
          <cell r="B60" t="str">
            <v>Canada</v>
          </cell>
          <cell r="C60" t="str">
            <v>Amarilla</v>
          </cell>
          <cell r="D60">
            <v>1778</v>
          </cell>
          <cell r="E60">
            <v>260</v>
          </cell>
          <cell r="F60">
            <v>182</v>
          </cell>
          <cell r="G60">
            <v>350</v>
          </cell>
          <cell r="H60">
            <v>622300</v>
          </cell>
          <cell r="I60">
            <v>24892</v>
          </cell>
          <cell r="J60">
            <v>0.04</v>
          </cell>
          <cell r="K60">
            <v>597408</v>
          </cell>
          <cell r="L60">
            <v>462280</v>
          </cell>
          <cell r="M60">
            <v>160020</v>
          </cell>
          <cell r="N60">
            <v>41609</v>
          </cell>
          <cell r="O60">
            <v>12</v>
          </cell>
          <cell r="P60" t="str">
            <v>December</v>
          </cell>
          <cell r="Q60" t="str">
            <v>2013</v>
          </cell>
        </row>
        <row r="61">
          <cell r="A61" t="str">
            <v>Government</v>
          </cell>
          <cell r="B61" t="str">
            <v>Canada</v>
          </cell>
          <cell r="C61" t="str">
            <v>Paseo</v>
          </cell>
          <cell r="D61">
            <v>1802</v>
          </cell>
          <cell r="E61">
            <v>10</v>
          </cell>
          <cell r="F61">
            <v>7</v>
          </cell>
          <cell r="G61">
            <v>20</v>
          </cell>
          <cell r="H61">
            <v>36040</v>
          </cell>
          <cell r="I61">
            <v>1802</v>
          </cell>
          <cell r="J61">
            <v>0.05</v>
          </cell>
          <cell r="K61">
            <v>34238</v>
          </cell>
          <cell r="L61">
            <v>18020</v>
          </cell>
          <cell r="M61">
            <v>18020</v>
          </cell>
          <cell r="N61">
            <v>41609</v>
          </cell>
          <cell r="O61">
            <v>12</v>
          </cell>
          <cell r="P61" t="str">
            <v>December</v>
          </cell>
          <cell r="Q61" t="str">
            <v>2013</v>
          </cell>
        </row>
        <row r="62">
          <cell r="A62" t="str">
            <v>Government</v>
          </cell>
          <cell r="B62" t="str">
            <v>Canada</v>
          </cell>
          <cell r="C62" t="str">
            <v>Velo</v>
          </cell>
          <cell r="D62">
            <v>2092</v>
          </cell>
          <cell r="E62">
            <v>120</v>
          </cell>
          <cell r="F62">
            <v>84</v>
          </cell>
          <cell r="G62">
            <v>7</v>
          </cell>
          <cell r="H62">
            <v>14644</v>
          </cell>
          <cell r="I62">
            <v>146.44</v>
          </cell>
          <cell r="J62">
            <v>0.01</v>
          </cell>
          <cell r="K62">
            <v>14497.56</v>
          </cell>
          <cell r="L62">
            <v>251040</v>
          </cell>
          <cell r="M62">
            <v>-236396</v>
          </cell>
          <cell r="N62">
            <v>41579</v>
          </cell>
          <cell r="O62">
            <v>11</v>
          </cell>
          <cell r="P62" t="str">
            <v>November</v>
          </cell>
          <cell r="Q62" t="str">
            <v>2013</v>
          </cell>
        </row>
        <row r="63">
          <cell r="A63" t="str">
            <v>Government</v>
          </cell>
          <cell r="B63" t="str">
            <v>Canada</v>
          </cell>
          <cell r="C63" t="str">
            <v>Paseo</v>
          </cell>
          <cell r="D63">
            <v>2349</v>
          </cell>
          <cell r="E63">
            <v>10</v>
          </cell>
          <cell r="F63">
            <v>7</v>
          </cell>
          <cell r="G63">
            <v>7</v>
          </cell>
          <cell r="H63">
            <v>16443</v>
          </cell>
          <cell r="I63">
            <v>822.15</v>
          </cell>
          <cell r="J63">
            <v>4.9999999999999996E-2</v>
          </cell>
          <cell r="K63">
            <v>15620.85</v>
          </cell>
          <cell r="L63">
            <v>23490</v>
          </cell>
          <cell r="M63">
            <v>-7047</v>
          </cell>
          <cell r="N63">
            <v>41518</v>
          </cell>
          <cell r="O63">
            <v>9</v>
          </cell>
          <cell r="P63" t="str">
            <v>September</v>
          </cell>
          <cell r="Q63" t="str">
            <v>2013</v>
          </cell>
        </row>
        <row r="64">
          <cell r="A64" t="str">
            <v>Government</v>
          </cell>
          <cell r="B64" t="str">
            <v>Canada</v>
          </cell>
          <cell r="C64" t="str">
            <v>Velo</v>
          </cell>
          <cell r="D64">
            <v>2646</v>
          </cell>
          <cell r="E64">
            <v>120</v>
          </cell>
          <cell r="F64">
            <v>84</v>
          </cell>
          <cell r="G64">
            <v>20</v>
          </cell>
          <cell r="H64">
            <v>52920</v>
          </cell>
          <cell r="I64">
            <v>2116.8000000000002</v>
          </cell>
          <cell r="J64">
            <v>0.04</v>
          </cell>
          <cell r="K64">
            <v>50803.199999999997</v>
          </cell>
          <cell r="L64">
            <v>317520</v>
          </cell>
          <cell r="M64">
            <v>-264600</v>
          </cell>
          <cell r="N64">
            <v>41518</v>
          </cell>
          <cell r="O64">
            <v>9</v>
          </cell>
          <cell r="P64" t="str">
            <v>September</v>
          </cell>
          <cell r="Q64" t="str">
            <v>2013</v>
          </cell>
        </row>
        <row r="65">
          <cell r="A65" t="str">
            <v>Government</v>
          </cell>
          <cell r="B65" t="str">
            <v>Canada</v>
          </cell>
          <cell r="C65" t="str">
            <v>Carretera</v>
          </cell>
          <cell r="D65">
            <v>2851</v>
          </cell>
          <cell r="E65">
            <v>3</v>
          </cell>
          <cell r="F65">
            <v>2.1</v>
          </cell>
          <cell r="G65">
            <v>7</v>
          </cell>
          <cell r="H65">
            <v>19957</v>
          </cell>
          <cell r="I65">
            <v>798.28</v>
          </cell>
          <cell r="J65">
            <v>0.04</v>
          </cell>
          <cell r="K65">
            <v>19158.72</v>
          </cell>
          <cell r="L65">
            <v>8553</v>
          </cell>
          <cell r="M65">
            <v>11404</v>
          </cell>
          <cell r="N65">
            <v>41548</v>
          </cell>
          <cell r="O65">
            <v>10</v>
          </cell>
          <cell r="P65" t="str">
            <v>October</v>
          </cell>
          <cell r="Q65" t="str">
            <v>2013</v>
          </cell>
        </row>
        <row r="66">
          <cell r="A66" t="str">
            <v>Government</v>
          </cell>
          <cell r="B66" t="str">
            <v>Canada</v>
          </cell>
          <cell r="C66" t="str">
            <v>Montana</v>
          </cell>
          <cell r="D66">
            <v>2851</v>
          </cell>
          <cell r="E66">
            <v>5</v>
          </cell>
          <cell r="F66">
            <v>3.5</v>
          </cell>
          <cell r="G66">
            <v>7</v>
          </cell>
          <cell r="H66">
            <v>19957</v>
          </cell>
          <cell r="I66">
            <v>798.28</v>
          </cell>
          <cell r="J66">
            <v>0.04</v>
          </cell>
          <cell r="K66">
            <v>19158.72</v>
          </cell>
          <cell r="L66">
            <v>14255</v>
          </cell>
          <cell r="M66">
            <v>5702</v>
          </cell>
          <cell r="N66">
            <v>41548</v>
          </cell>
          <cell r="O66">
            <v>10</v>
          </cell>
          <cell r="P66" t="str">
            <v>October</v>
          </cell>
          <cell r="Q66" t="str">
            <v>2013</v>
          </cell>
        </row>
        <row r="67">
          <cell r="A67" t="str">
            <v>Government</v>
          </cell>
          <cell r="B67" t="str">
            <v>Canada</v>
          </cell>
          <cell r="C67" t="str">
            <v>VTT</v>
          </cell>
          <cell r="D67">
            <v>2935</v>
          </cell>
          <cell r="E67">
            <v>250</v>
          </cell>
          <cell r="F67">
            <v>175</v>
          </cell>
          <cell r="G67">
            <v>20</v>
          </cell>
          <cell r="H67">
            <v>58700</v>
          </cell>
          <cell r="I67">
            <v>6457</v>
          </cell>
          <cell r="J67">
            <v>0.11</v>
          </cell>
          <cell r="K67">
            <v>52243</v>
          </cell>
          <cell r="L67">
            <v>733750</v>
          </cell>
          <cell r="M67">
            <v>-675050</v>
          </cell>
          <cell r="N67">
            <v>41579</v>
          </cell>
          <cell r="O67">
            <v>11</v>
          </cell>
          <cell r="P67" t="str">
            <v>November</v>
          </cell>
          <cell r="Q67" t="str">
            <v>2013</v>
          </cell>
        </row>
        <row r="68">
          <cell r="A68" t="str">
            <v>Government</v>
          </cell>
          <cell r="B68" t="str">
            <v>France</v>
          </cell>
          <cell r="C68" t="str">
            <v>Paseo</v>
          </cell>
          <cell r="D68">
            <v>1031</v>
          </cell>
          <cell r="E68">
            <v>10</v>
          </cell>
          <cell r="F68">
            <v>7</v>
          </cell>
          <cell r="G68">
            <v>7</v>
          </cell>
          <cell r="H68">
            <v>7217</v>
          </cell>
          <cell r="I68">
            <v>505.19</v>
          </cell>
          <cell r="J68">
            <v>6.9999999999999993E-2</v>
          </cell>
          <cell r="K68">
            <v>6711.81</v>
          </cell>
          <cell r="L68">
            <v>10310</v>
          </cell>
          <cell r="M68">
            <v>-3093</v>
          </cell>
          <cell r="N68">
            <v>41518</v>
          </cell>
          <cell r="O68">
            <v>9</v>
          </cell>
          <cell r="P68" t="str">
            <v>September</v>
          </cell>
          <cell r="Q68" t="str">
            <v>2013</v>
          </cell>
        </row>
        <row r="69">
          <cell r="A69" t="str">
            <v>Government</v>
          </cell>
          <cell r="B69" t="str">
            <v>France</v>
          </cell>
          <cell r="C69" t="str">
            <v>Velo</v>
          </cell>
          <cell r="D69">
            <v>1033</v>
          </cell>
          <cell r="E69">
            <v>120</v>
          </cell>
          <cell r="F69">
            <v>84</v>
          </cell>
          <cell r="G69">
            <v>20</v>
          </cell>
          <cell r="H69">
            <v>20660</v>
          </cell>
          <cell r="I69">
            <v>1033</v>
          </cell>
          <cell r="J69">
            <v>0.05</v>
          </cell>
          <cell r="K69">
            <v>19627</v>
          </cell>
          <cell r="L69">
            <v>123960</v>
          </cell>
          <cell r="M69">
            <v>-103300</v>
          </cell>
          <cell r="N69">
            <v>41609</v>
          </cell>
          <cell r="O69">
            <v>12</v>
          </cell>
          <cell r="P69" t="str">
            <v>December</v>
          </cell>
          <cell r="Q69" t="str">
            <v>2013</v>
          </cell>
        </row>
        <row r="70">
          <cell r="A70" t="str">
            <v>Government</v>
          </cell>
          <cell r="B70" t="str">
            <v>France</v>
          </cell>
          <cell r="C70" t="str">
            <v>VTT</v>
          </cell>
          <cell r="D70">
            <v>1281</v>
          </cell>
          <cell r="E70">
            <v>250</v>
          </cell>
          <cell r="F70">
            <v>175</v>
          </cell>
          <cell r="G70">
            <v>350</v>
          </cell>
          <cell r="H70">
            <v>448350</v>
          </cell>
          <cell r="I70">
            <v>62769</v>
          </cell>
          <cell r="J70">
            <v>0.14000000000000001</v>
          </cell>
          <cell r="K70">
            <v>385581</v>
          </cell>
          <cell r="L70">
            <v>320250</v>
          </cell>
          <cell r="M70">
            <v>128100</v>
          </cell>
          <cell r="N70">
            <v>41609</v>
          </cell>
          <cell r="O70">
            <v>12</v>
          </cell>
          <cell r="P70" t="str">
            <v>December</v>
          </cell>
          <cell r="Q70" t="str">
            <v>2013</v>
          </cell>
        </row>
        <row r="71">
          <cell r="A71" t="str">
            <v>Government</v>
          </cell>
          <cell r="B71" t="str">
            <v>France</v>
          </cell>
          <cell r="C71" t="str">
            <v>Amarilla</v>
          </cell>
          <cell r="D71">
            <v>1403</v>
          </cell>
          <cell r="E71">
            <v>260</v>
          </cell>
          <cell r="F71">
            <v>182</v>
          </cell>
          <cell r="G71">
            <v>7</v>
          </cell>
          <cell r="H71">
            <v>9821</v>
          </cell>
          <cell r="I71">
            <v>589.26</v>
          </cell>
          <cell r="J71">
            <v>0.06</v>
          </cell>
          <cell r="K71">
            <v>9231.74</v>
          </cell>
          <cell r="L71">
            <v>364780</v>
          </cell>
          <cell r="M71">
            <v>-354959</v>
          </cell>
          <cell r="N71">
            <v>41548</v>
          </cell>
          <cell r="O71">
            <v>10</v>
          </cell>
          <cell r="P71" t="str">
            <v>October</v>
          </cell>
          <cell r="Q71" t="str">
            <v>2013</v>
          </cell>
        </row>
        <row r="72">
          <cell r="A72" t="str">
            <v>Government</v>
          </cell>
          <cell r="B72" t="str">
            <v>France</v>
          </cell>
          <cell r="C72" t="str">
            <v>Montana</v>
          </cell>
          <cell r="D72">
            <v>1403</v>
          </cell>
          <cell r="E72">
            <v>5</v>
          </cell>
          <cell r="F72">
            <v>3.5</v>
          </cell>
          <cell r="G72">
            <v>7</v>
          </cell>
          <cell r="H72">
            <v>9821</v>
          </cell>
          <cell r="I72">
            <v>589.26</v>
          </cell>
          <cell r="J72">
            <v>0.06</v>
          </cell>
          <cell r="K72">
            <v>9231.74</v>
          </cell>
          <cell r="L72">
            <v>7015</v>
          </cell>
          <cell r="M72">
            <v>2806</v>
          </cell>
          <cell r="N72">
            <v>41548</v>
          </cell>
          <cell r="O72">
            <v>10</v>
          </cell>
          <cell r="P72" t="str">
            <v>October</v>
          </cell>
          <cell r="Q72" t="str">
            <v>2013</v>
          </cell>
        </row>
        <row r="73">
          <cell r="A73" t="str">
            <v>Government</v>
          </cell>
          <cell r="B73" t="str">
            <v>France</v>
          </cell>
          <cell r="C73" t="str">
            <v>VTT</v>
          </cell>
          <cell r="D73">
            <v>1527</v>
          </cell>
          <cell r="E73">
            <v>250</v>
          </cell>
          <cell r="F73">
            <v>175</v>
          </cell>
          <cell r="G73">
            <v>350</v>
          </cell>
          <cell r="H73">
            <v>534450</v>
          </cell>
          <cell r="I73">
            <v>0</v>
          </cell>
          <cell r="J73">
            <v>0</v>
          </cell>
          <cell r="K73">
            <v>534450</v>
          </cell>
          <cell r="L73">
            <v>381750</v>
          </cell>
          <cell r="M73">
            <v>152700</v>
          </cell>
          <cell r="N73">
            <v>41518</v>
          </cell>
          <cell r="O73">
            <v>9</v>
          </cell>
          <cell r="P73" t="str">
            <v>September</v>
          </cell>
          <cell r="Q73" t="str">
            <v>2013</v>
          </cell>
        </row>
        <row r="74">
          <cell r="A74" t="str">
            <v>Government</v>
          </cell>
          <cell r="B74" t="str">
            <v>France</v>
          </cell>
          <cell r="C74" t="str">
            <v>Montana</v>
          </cell>
          <cell r="D74">
            <v>1757</v>
          </cell>
          <cell r="E74">
            <v>5</v>
          </cell>
          <cell r="F74">
            <v>3.5</v>
          </cell>
          <cell r="G74">
            <v>20</v>
          </cell>
          <cell r="H74">
            <v>35140</v>
          </cell>
          <cell r="I74">
            <v>2108.4</v>
          </cell>
          <cell r="J74">
            <v>6.0000000000000005E-2</v>
          </cell>
          <cell r="K74">
            <v>33031.599999999999</v>
          </cell>
          <cell r="L74">
            <v>8785</v>
          </cell>
          <cell r="M74">
            <v>26355</v>
          </cell>
          <cell r="N74">
            <v>41548</v>
          </cell>
          <cell r="O74">
            <v>10</v>
          </cell>
          <cell r="P74" t="str">
            <v>October</v>
          </cell>
          <cell r="Q74" t="str">
            <v>2013</v>
          </cell>
        </row>
        <row r="75">
          <cell r="A75" t="str">
            <v>Government</v>
          </cell>
          <cell r="B75" t="str">
            <v>France</v>
          </cell>
          <cell r="C75" t="str">
            <v>Paseo</v>
          </cell>
          <cell r="D75">
            <v>1757</v>
          </cell>
          <cell r="E75">
            <v>10</v>
          </cell>
          <cell r="F75">
            <v>7</v>
          </cell>
          <cell r="G75">
            <v>20</v>
          </cell>
          <cell r="H75">
            <v>35140</v>
          </cell>
          <cell r="I75">
            <v>2108.4</v>
          </cell>
          <cell r="J75">
            <v>6.0000000000000005E-2</v>
          </cell>
          <cell r="K75">
            <v>33031.599999999999</v>
          </cell>
          <cell r="L75">
            <v>17570</v>
          </cell>
          <cell r="M75">
            <v>17570</v>
          </cell>
          <cell r="N75">
            <v>41548</v>
          </cell>
          <cell r="O75">
            <v>10</v>
          </cell>
          <cell r="P75" t="str">
            <v>October</v>
          </cell>
          <cell r="Q75" t="str">
            <v>2013</v>
          </cell>
        </row>
        <row r="76">
          <cell r="A76" t="str">
            <v>Government</v>
          </cell>
          <cell r="B76" t="str">
            <v>France</v>
          </cell>
          <cell r="C76" t="str">
            <v>Paseo</v>
          </cell>
          <cell r="D76">
            <v>1922</v>
          </cell>
          <cell r="E76">
            <v>10</v>
          </cell>
          <cell r="F76">
            <v>7</v>
          </cell>
          <cell r="G76">
            <v>350</v>
          </cell>
          <cell r="H76">
            <v>672700</v>
          </cell>
          <cell r="I76">
            <v>94178</v>
          </cell>
          <cell r="J76">
            <v>0.14000000000000001</v>
          </cell>
          <cell r="K76">
            <v>578522</v>
          </cell>
          <cell r="L76">
            <v>19220</v>
          </cell>
          <cell r="M76">
            <v>653480</v>
          </cell>
          <cell r="N76">
            <v>41579</v>
          </cell>
          <cell r="O76">
            <v>11</v>
          </cell>
          <cell r="P76" t="str">
            <v>November</v>
          </cell>
          <cell r="Q76" t="str">
            <v>2013</v>
          </cell>
        </row>
        <row r="77">
          <cell r="A77" t="str">
            <v>Government</v>
          </cell>
          <cell r="B77" t="str">
            <v>France</v>
          </cell>
          <cell r="C77" t="str">
            <v>Amarilla</v>
          </cell>
          <cell r="D77">
            <v>2076</v>
          </cell>
          <cell r="E77">
            <v>260</v>
          </cell>
          <cell r="F77">
            <v>182</v>
          </cell>
          <cell r="G77">
            <v>350</v>
          </cell>
          <cell r="H77">
            <v>726600</v>
          </cell>
          <cell r="I77">
            <v>43596</v>
          </cell>
          <cell r="J77">
            <v>0.06</v>
          </cell>
          <cell r="K77">
            <v>683004</v>
          </cell>
          <cell r="L77">
            <v>539760</v>
          </cell>
          <cell r="M77">
            <v>186840</v>
          </cell>
          <cell r="N77">
            <v>41548</v>
          </cell>
          <cell r="O77">
            <v>10</v>
          </cell>
          <cell r="P77" t="str">
            <v>October</v>
          </cell>
          <cell r="Q77" t="str">
            <v>2013</v>
          </cell>
        </row>
        <row r="78">
          <cell r="A78" t="str">
            <v>Government</v>
          </cell>
          <cell r="B78" t="str">
            <v>France</v>
          </cell>
          <cell r="C78" t="str">
            <v>Velo</v>
          </cell>
          <cell r="D78">
            <v>2076</v>
          </cell>
          <cell r="E78">
            <v>120</v>
          </cell>
          <cell r="F78">
            <v>84</v>
          </cell>
          <cell r="G78">
            <v>350</v>
          </cell>
          <cell r="H78">
            <v>726600</v>
          </cell>
          <cell r="I78">
            <v>43596</v>
          </cell>
          <cell r="J78">
            <v>0.06</v>
          </cell>
          <cell r="K78">
            <v>683004</v>
          </cell>
          <cell r="L78">
            <v>249120</v>
          </cell>
          <cell r="M78">
            <v>477480</v>
          </cell>
          <cell r="N78">
            <v>41548</v>
          </cell>
          <cell r="O78">
            <v>10</v>
          </cell>
          <cell r="P78" t="str">
            <v>October</v>
          </cell>
          <cell r="Q78" t="str">
            <v>2013</v>
          </cell>
        </row>
        <row r="79">
          <cell r="A79" t="str">
            <v>Government</v>
          </cell>
          <cell r="B79" t="str">
            <v>France</v>
          </cell>
          <cell r="C79" t="str">
            <v>Paseo</v>
          </cell>
          <cell r="D79">
            <v>2136</v>
          </cell>
          <cell r="E79">
            <v>10</v>
          </cell>
          <cell r="F79">
            <v>7</v>
          </cell>
          <cell r="G79">
            <v>7</v>
          </cell>
          <cell r="H79">
            <v>14952</v>
          </cell>
          <cell r="I79">
            <v>747.6</v>
          </cell>
          <cell r="J79">
            <v>0.05</v>
          </cell>
          <cell r="K79">
            <v>14204.4</v>
          </cell>
          <cell r="L79">
            <v>21360</v>
          </cell>
          <cell r="M79">
            <v>-6408</v>
          </cell>
          <cell r="N79">
            <v>41609</v>
          </cell>
          <cell r="O79">
            <v>12</v>
          </cell>
          <cell r="P79" t="str">
            <v>December</v>
          </cell>
          <cell r="Q79" t="str">
            <v>2013</v>
          </cell>
        </row>
        <row r="80">
          <cell r="A80" t="str">
            <v>Government</v>
          </cell>
          <cell r="B80" t="str">
            <v>France</v>
          </cell>
          <cell r="C80" t="str">
            <v>Carretera</v>
          </cell>
          <cell r="D80">
            <v>2145</v>
          </cell>
          <cell r="E80">
            <v>3</v>
          </cell>
          <cell r="F80">
            <v>2.1</v>
          </cell>
          <cell r="G80">
            <v>7</v>
          </cell>
          <cell r="H80">
            <v>15015</v>
          </cell>
          <cell r="I80">
            <v>300.3</v>
          </cell>
          <cell r="J80">
            <v>0.02</v>
          </cell>
          <cell r="K80">
            <v>14714.7</v>
          </cell>
          <cell r="L80">
            <v>6435</v>
          </cell>
          <cell r="M80">
            <v>8580</v>
          </cell>
          <cell r="N80">
            <v>41579</v>
          </cell>
          <cell r="O80">
            <v>11</v>
          </cell>
          <cell r="P80" t="str">
            <v>November</v>
          </cell>
          <cell r="Q80" t="str">
            <v>2013</v>
          </cell>
        </row>
        <row r="81">
          <cell r="A81" t="str">
            <v>Government</v>
          </cell>
          <cell r="B81" t="str">
            <v>France</v>
          </cell>
          <cell r="C81" t="str">
            <v>VTT</v>
          </cell>
          <cell r="D81">
            <v>2682</v>
          </cell>
          <cell r="E81">
            <v>250</v>
          </cell>
          <cell r="F81">
            <v>175</v>
          </cell>
          <cell r="G81">
            <v>20</v>
          </cell>
          <cell r="H81">
            <v>53640</v>
          </cell>
          <cell r="I81">
            <v>4827.6000000000004</v>
          </cell>
          <cell r="J81">
            <v>9.0000000000000011E-2</v>
          </cell>
          <cell r="K81">
            <v>48812.4</v>
          </cell>
          <cell r="L81">
            <v>670500</v>
          </cell>
          <cell r="M81">
            <v>-616860</v>
          </cell>
          <cell r="N81">
            <v>41579</v>
          </cell>
          <cell r="O81">
            <v>11</v>
          </cell>
          <cell r="P81" t="str">
            <v>November</v>
          </cell>
          <cell r="Q81" t="str">
            <v>2013</v>
          </cell>
        </row>
        <row r="82">
          <cell r="A82" t="str">
            <v>Government</v>
          </cell>
          <cell r="B82" t="str">
            <v>France</v>
          </cell>
          <cell r="C82" t="str">
            <v>Velo</v>
          </cell>
          <cell r="D82">
            <v>2805</v>
          </cell>
          <cell r="E82">
            <v>120</v>
          </cell>
          <cell r="F82">
            <v>84</v>
          </cell>
          <cell r="G82">
            <v>20</v>
          </cell>
          <cell r="H82">
            <v>56100</v>
          </cell>
          <cell r="I82">
            <v>6171</v>
          </cell>
          <cell r="J82">
            <v>0.11</v>
          </cell>
          <cell r="K82">
            <v>49929</v>
          </cell>
          <cell r="L82">
            <v>336600</v>
          </cell>
          <cell r="M82">
            <v>-280500</v>
          </cell>
          <cell r="N82">
            <v>41518</v>
          </cell>
          <cell r="O82">
            <v>9</v>
          </cell>
          <cell r="P82" t="str">
            <v>September</v>
          </cell>
          <cell r="Q82" t="str">
            <v>2013</v>
          </cell>
        </row>
        <row r="83">
          <cell r="A83" t="str">
            <v>Government</v>
          </cell>
          <cell r="B83" t="str">
            <v>Germany</v>
          </cell>
          <cell r="C83" t="str">
            <v>Carretera</v>
          </cell>
          <cell r="D83">
            <v>442</v>
          </cell>
          <cell r="E83">
            <v>3</v>
          </cell>
          <cell r="F83">
            <v>2.1</v>
          </cell>
          <cell r="G83">
            <v>20</v>
          </cell>
          <cell r="H83">
            <v>8840</v>
          </cell>
          <cell r="I83">
            <v>1149.2</v>
          </cell>
          <cell r="J83">
            <v>0.13</v>
          </cell>
          <cell r="K83">
            <v>7690.8</v>
          </cell>
          <cell r="L83">
            <v>1326</v>
          </cell>
          <cell r="M83">
            <v>7514</v>
          </cell>
          <cell r="N83">
            <v>41518</v>
          </cell>
          <cell r="O83">
            <v>9</v>
          </cell>
          <cell r="P83" t="str">
            <v>September</v>
          </cell>
          <cell r="Q83" t="str">
            <v>2013</v>
          </cell>
        </row>
        <row r="84">
          <cell r="A84" t="str">
            <v>Government</v>
          </cell>
          <cell r="B84" t="str">
            <v>Germany</v>
          </cell>
          <cell r="C84" t="str">
            <v>Velo</v>
          </cell>
          <cell r="D84">
            <v>588</v>
          </cell>
          <cell r="E84">
            <v>120</v>
          </cell>
          <cell r="F84">
            <v>84</v>
          </cell>
          <cell r="G84">
            <v>20</v>
          </cell>
          <cell r="H84">
            <v>11760</v>
          </cell>
          <cell r="I84">
            <v>823.2</v>
          </cell>
          <cell r="J84">
            <v>7.0000000000000007E-2</v>
          </cell>
          <cell r="K84">
            <v>10936.8</v>
          </cell>
          <cell r="L84">
            <v>70560</v>
          </cell>
          <cell r="M84">
            <v>-58800</v>
          </cell>
          <cell r="N84">
            <v>41609</v>
          </cell>
          <cell r="O84">
            <v>12</v>
          </cell>
          <cell r="P84" t="str">
            <v>December</v>
          </cell>
          <cell r="Q84" t="str">
            <v>2013</v>
          </cell>
        </row>
        <row r="85">
          <cell r="A85" t="str">
            <v>Government</v>
          </cell>
          <cell r="B85" t="str">
            <v>Germany</v>
          </cell>
          <cell r="C85" t="str">
            <v>Carretera</v>
          </cell>
          <cell r="D85">
            <v>1016</v>
          </cell>
          <cell r="E85">
            <v>3</v>
          </cell>
          <cell r="F85">
            <v>2.1</v>
          </cell>
          <cell r="G85">
            <v>7</v>
          </cell>
          <cell r="H85">
            <v>7112</v>
          </cell>
          <cell r="I85">
            <v>355.6</v>
          </cell>
          <cell r="J85">
            <v>0.05</v>
          </cell>
          <cell r="K85">
            <v>6756.4</v>
          </cell>
          <cell r="L85">
            <v>3048</v>
          </cell>
          <cell r="M85">
            <v>4064</v>
          </cell>
          <cell r="N85">
            <v>41579</v>
          </cell>
          <cell r="O85">
            <v>11</v>
          </cell>
          <cell r="P85" t="str">
            <v>November</v>
          </cell>
          <cell r="Q85" t="str">
            <v>2013</v>
          </cell>
        </row>
        <row r="86">
          <cell r="A86" t="str">
            <v>Government</v>
          </cell>
          <cell r="B86" t="str">
            <v>Germany</v>
          </cell>
          <cell r="C86" t="str">
            <v>Amarilla</v>
          </cell>
          <cell r="D86">
            <v>1159</v>
          </cell>
          <cell r="E86">
            <v>260</v>
          </cell>
          <cell r="F86">
            <v>182</v>
          </cell>
          <cell r="G86">
            <v>7</v>
          </cell>
          <cell r="H86">
            <v>8113</v>
          </cell>
          <cell r="I86">
            <v>405.65</v>
          </cell>
          <cell r="J86">
            <v>4.9999999999999996E-2</v>
          </cell>
          <cell r="K86">
            <v>7707.35</v>
          </cell>
          <cell r="L86">
            <v>301340</v>
          </cell>
          <cell r="M86">
            <v>-293227</v>
          </cell>
          <cell r="N86">
            <v>41548</v>
          </cell>
          <cell r="O86">
            <v>10</v>
          </cell>
          <cell r="P86" t="str">
            <v>October</v>
          </cell>
          <cell r="Q86" t="str">
            <v>2013</v>
          </cell>
        </row>
        <row r="87">
          <cell r="A87" t="str">
            <v>Government</v>
          </cell>
          <cell r="B87" t="str">
            <v>Germany</v>
          </cell>
          <cell r="C87" t="str">
            <v>Montana</v>
          </cell>
          <cell r="D87">
            <v>1159</v>
          </cell>
          <cell r="E87">
            <v>5</v>
          </cell>
          <cell r="F87">
            <v>3.5</v>
          </cell>
          <cell r="G87">
            <v>7</v>
          </cell>
          <cell r="H87">
            <v>8113</v>
          </cell>
          <cell r="I87">
            <v>405.65</v>
          </cell>
          <cell r="J87">
            <v>4.9999999999999996E-2</v>
          </cell>
          <cell r="K87">
            <v>7707.35</v>
          </cell>
          <cell r="L87">
            <v>5795</v>
          </cell>
          <cell r="M87">
            <v>2318</v>
          </cell>
          <cell r="N87">
            <v>41548</v>
          </cell>
          <cell r="O87">
            <v>10</v>
          </cell>
          <cell r="P87" t="str">
            <v>October</v>
          </cell>
          <cell r="Q87" t="str">
            <v>2013</v>
          </cell>
        </row>
        <row r="88">
          <cell r="A88" t="str">
            <v>Government</v>
          </cell>
          <cell r="B88" t="str">
            <v>Germany</v>
          </cell>
          <cell r="C88" t="str">
            <v>Montana</v>
          </cell>
          <cell r="D88">
            <v>1797</v>
          </cell>
          <cell r="E88">
            <v>5</v>
          </cell>
          <cell r="F88">
            <v>3.5</v>
          </cell>
          <cell r="G88">
            <v>350</v>
          </cell>
          <cell r="H88">
            <v>628950</v>
          </cell>
          <cell r="I88">
            <v>18868.5</v>
          </cell>
          <cell r="J88">
            <v>0.03</v>
          </cell>
          <cell r="K88">
            <v>610081.5</v>
          </cell>
          <cell r="L88">
            <v>8985</v>
          </cell>
          <cell r="M88">
            <v>619965</v>
          </cell>
          <cell r="N88">
            <v>41518</v>
          </cell>
          <cell r="O88">
            <v>9</v>
          </cell>
          <cell r="P88" t="str">
            <v>September</v>
          </cell>
          <cell r="Q88" t="str">
            <v>2013</v>
          </cell>
        </row>
        <row r="89">
          <cell r="A89" t="str">
            <v>Government</v>
          </cell>
          <cell r="B89" t="str">
            <v>Germany</v>
          </cell>
          <cell r="C89" t="str">
            <v>VTT</v>
          </cell>
          <cell r="D89">
            <v>1870</v>
          </cell>
          <cell r="E89">
            <v>250</v>
          </cell>
          <cell r="F89">
            <v>175</v>
          </cell>
          <cell r="G89">
            <v>350</v>
          </cell>
          <cell r="H89">
            <v>654500</v>
          </cell>
          <cell r="I89">
            <v>65450</v>
          </cell>
          <cell r="J89">
            <v>0.1</v>
          </cell>
          <cell r="K89">
            <v>589050</v>
          </cell>
          <cell r="L89">
            <v>467500</v>
          </cell>
          <cell r="M89">
            <v>187000</v>
          </cell>
          <cell r="N89">
            <v>41609</v>
          </cell>
          <cell r="O89">
            <v>12</v>
          </cell>
          <cell r="P89" t="str">
            <v>December</v>
          </cell>
          <cell r="Q89" t="str">
            <v>2013</v>
          </cell>
        </row>
        <row r="90">
          <cell r="A90" t="str">
            <v>Government</v>
          </cell>
          <cell r="B90" t="str">
            <v>Germany</v>
          </cell>
          <cell r="C90" t="str">
            <v>Paseo</v>
          </cell>
          <cell r="D90">
            <v>2125</v>
          </cell>
          <cell r="E90">
            <v>10</v>
          </cell>
          <cell r="F90">
            <v>7</v>
          </cell>
          <cell r="G90">
            <v>7</v>
          </cell>
          <cell r="H90">
            <v>14875</v>
          </cell>
          <cell r="I90">
            <v>1041.25</v>
          </cell>
          <cell r="J90">
            <v>7.0000000000000007E-2</v>
          </cell>
          <cell r="K90">
            <v>13833.75</v>
          </cell>
          <cell r="L90">
            <v>21250</v>
          </cell>
          <cell r="M90">
            <v>-6375</v>
          </cell>
          <cell r="N90">
            <v>41609</v>
          </cell>
          <cell r="O90">
            <v>12</v>
          </cell>
          <cell r="P90" t="str">
            <v>December</v>
          </cell>
          <cell r="Q90" t="str">
            <v>2013</v>
          </cell>
        </row>
        <row r="91">
          <cell r="A91" t="str">
            <v>Government</v>
          </cell>
          <cell r="B91" t="str">
            <v>Germany</v>
          </cell>
          <cell r="C91" t="str">
            <v>Paseo</v>
          </cell>
          <cell r="D91">
            <v>2146</v>
          </cell>
          <cell r="E91">
            <v>10</v>
          </cell>
          <cell r="F91">
            <v>7</v>
          </cell>
          <cell r="G91">
            <v>350</v>
          </cell>
          <cell r="H91">
            <v>751100</v>
          </cell>
          <cell r="I91">
            <v>60088</v>
          </cell>
          <cell r="J91">
            <v>0.08</v>
          </cell>
          <cell r="K91">
            <v>691012</v>
          </cell>
          <cell r="L91">
            <v>21460</v>
          </cell>
          <cell r="M91">
            <v>729640</v>
          </cell>
          <cell r="N91">
            <v>41579</v>
          </cell>
          <cell r="O91">
            <v>11</v>
          </cell>
          <cell r="P91" t="str">
            <v>November</v>
          </cell>
          <cell r="Q91" t="str">
            <v>2013</v>
          </cell>
        </row>
        <row r="92">
          <cell r="A92" t="str">
            <v>Government</v>
          </cell>
          <cell r="B92" t="str">
            <v>Germany</v>
          </cell>
          <cell r="C92" t="str">
            <v>VTT</v>
          </cell>
          <cell r="D92">
            <v>2297</v>
          </cell>
          <cell r="E92">
            <v>250</v>
          </cell>
          <cell r="F92">
            <v>175</v>
          </cell>
          <cell r="G92">
            <v>20</v>
          </cell>
          <cell r="H92">
            <v>45940</v>
          </cell>
          <cell r="I92">
            <v>2297</v>
          </cell>
          <cell r="J92">
            <v>0.05</v>
          </cell>
          <cell r="K92">
            <v>43643</v>
          </cell>
          <cell r="L92">
            <v>574250</v>
          </cell>
          <cell r="M92">
            <v>-528310</v>
          </cell>
          <cell r="N92">
            <v>41579</v>
          </cell>
          <cell r="O92">
            <v>11</v>
          </cell>
          <cell r="P92" t="str">
            <v>November</v>
          </cell>
          <cell r="Q92" t="str">
            <v>2013</v>
          </cell>
        </row>
        <row r="93">
          <cell r="A93" t="str">
            <v>Government</v>
          </cell>
          <cell r="B93" t="str">
            <v>Germany</v>
          </cell>
          <cell r="C93" t="str">
            <v>Paseo</v>
          </cell>
          <cell r="D93">
            <v>2409</v>
          </cell>
          <cell r="E93">
            <v>10</v>
          </cell>
          <cell r="F93">
            <v>7</v>
          </cell>
          <cell r="G93">
            <v>7</v>
          </cell>
          <cell r="H93">
            <v>16863</v>
          </cell>
          <cell r="I93">
            <v>1349.04</v>
          </cell>
          <cell r="J93">
            <v>0.08</v>
          </cell>
          <cell r="K93">
            <v>15513.96</v>
          </cell>
          <cell r="L93">
            <v>24090</v>
          </cell>
          <cell r="M93">
            <v>-7227</v>
          </cell>
          <cell r="N93">
            <v>41518</v>
          </cell>
          <cell r="O93">
            <v>9</v>
          </cell>
          <cell r="P93" t="str">
            <v>September</v>
          </cell>
          <cell r="Q93" t="str">
            <v>2013</v>
          </cell>
        </row>
        <row r="94">
          <cell r="A94" t="str">
            <v>Government</v>
          </cell>
          <cell r="B94" t="str">
            <v>Germany</v>
          </cell>
          <cell r="C94" t="str">
            <v>Amarilla</v>
          </cell>
          <cell r="D94">
            <v>2966</v>
          </cell>
          <cell r="E94">
            <v>260</v>
          </cell>
          <cell r="F94">
            <v>182</v>
          </cell>
          <cell r="G94">
            <v>350</v>
          </cell>
          <cell r="H94">
            <v>1038100</v>
          </cell>
          <cell r="I94">
            <v>20762</v>
          </cell>
          <cell r="J94">
            <v>0.02</v>
          </cell>
          <cell r="K94">
            <v>1017338</v>
          </cell>
          <cell r="L94">
            <v>771160</v>
          </cell>
          <cell r="M94">
            <v>266940</v>
          </cell>
          <cell r="N94">
            <v>41548</v>
          </cell>
          <cell r="O94">
            <v>10</v>
          </cell>
          <cell r="P94" t="str">
            <v>October</v>
          </cell>
          <cell r="Q94" t="str">
            <v>2013</v>
          </cell>
        </row>
        <row r="95">
          <cell r="A95" t="str">
            <v>Government</v>
          </cell>
          <cell r="B95" t="str">
            <v>Germany</v>
          </cell>
          <cell r="C95" t="str">
            <v>Velo</v>
          </cell>
          <cell r="D95">
            <v>2966</v>
          </cell>
          <cell r="E95">
            <v>120</v>
          </cell>
          <cell r="F95">
            <v>84</v>
          </cell>
          <cell r="G95">
            <v>350</v>
          </cell>
          <cell r="H95">
            <v>1038100</v>
          </cell>
          <cell r="I95">
            <v>20762</v>
          </cell>
          <cell r="J95">
            <v>0.02</v>
          </cell>
          <cell r="K95">
            <v>1017338</v>
          </cell>
          <cell r="L95">
            <v>355920</v>
          </cell>
          <cell r="M95">
            <v>682180</v>
          </cell>
          <cell r="N95">
            <v>41548</v>
          </cell>
          <cell r="O95">
            <v>10</v>
          </cell>
          <cell r="P95" t="str">
            <v>October</v>
          </cell>
          <cell r="Q95" t="str">
            <v>2013</v>
          </cell>
        </row>
        <row r="96">
          <cell r="A96" t="str">
            <v>Government</v>
          </cell>
          <cell r="B96" t="str">
            <v>Germany</v>
          </cell>
          <cell r="C96" t="str">
            <v>Montana</v>
          </cell>
          <cell r="D96">
            <v>2992</v>
          </cell>
          <cell r="E96">
            <v>5</v>
          </cell>
          <cell r="F96">
            <v>3.5</v>
          </cell>
          <cell r="G96">
            <v>20</v>
          </cell>
          <cell r="H96">
            <v>59840</v>
          </cell>
          <cell r="I96">
            <v>6582.4</v>
          </cell>
          <cell r="J96">
            <v>0.11</v>
          </cell>
          <cell r="K96">
            <v>53257.599999999999</v>
          </cell>
          <cell r="L96">
            <v>14960</v>
          </cell>
          <cell r="M96">
            <v>44880</v>
          </cell>
          <cell r="N96">
            <v>41548</v>
          </cell>
          <cell r="O96">
            <v>10</v>
          </cell>
          <cell r="P96" t="str">
            <v>October</v>
          </cell>
          <cell r="Q96" t="str">
            <v>2013</v>
          </cell>
        </row>
        <row r="97">
          <cell r="A97" t="str">
            <v>Government</v>
          </cell>
          <cell r="B97" t="str">
            <v>Germany</v>
          </cell>
          <cell r="C97" t="str">
            <v>Paseo</v>
          </cell>
          <cell r="D97">
            <v>2992</v>
          </cell>
          <cell r="E97">
            <v>10</v>
          </cell>
          <cell r="F97">
            <v>7</v>
          </cell>
          <cell r="G97">
            <v>20</v>
          </cell>
          <cell r="H97">
            <v>59840</v>
          </cell>
          <cell r="I97">
            <v>6582.4</v>
          </cell>
          <cell r="J97">
            <v>0.11</v>
          </cell>
          <cell r="K97">
            <v>53257.599999999999</v>
          </cell>
          <cell r="L97">
            <v>29920</v>
          </cell>
          <cell r="M97">
            <v>29920</v>
          </cell>
          <cell r="N97">
            <v>41548</v>
          </cell>
          <cell r="O97">
            <v>10</v>
          </cell>
          <cell r="P97" t="str">
            <v>October</v>
          </cell>
          <cell r="Q97" t="str">
            <v>2013</v>
          </cell>
        </row>
        <row r="98">
          <cell r="A98" t="str">
            <v>Government</v>
          </cell>
          <cell r="B98" t="str">
            <v>Mexico</v>
          </cell>
          <cell r="C98" t="str">
            <v>Amarilla</v>
          </cell>
          <cell r="D98">
            <v>344</v>
          </cell>
          <cell r="E98">
            <v>260</v>
          </cell>
          <cell r="F98">
            <v>182</v>
          </cell>
          <cell r="G98">
            <v>350</v>
          </cell>
          <cell r="H98">
            <v>120400</v>
          </cell>
          <cell r="I98">
            <v>13244</v>
          </cell>
          <cell r="J98">
            <v>0.11</v>
          </cell>
          <cell r="K98">
            <v>107156</v>
          </cell>
          <cell r="L98">
            <v>89440</v>
          </cell>
          <cell r="M98">
            <v>30960</v>
          </cell>
          <cell r="N98">
            <v>41548</v>
          </cell>
          <cell r="O98">
            <v>10</v>
          </cell>
          <cell r="P98" t="str">
            <v>October</v>
          </cell>
          <cell r="Q98" t="str">
            <v>2013</v>
          </cell>
        </row>
        <row r="99">
          <cell r="A99" t="str">
            <v>Government</v>
          </cell>
          <cell r="B99" t="str">
            <v>Mexico</v>
          </cell>
          <cell r="C99" t="str">
            <v>Velo</v>
          </cell>
          <cell r="D99">
            <v>344</v>
          </cell>
          <cell r="E99">
            <v>120</v>
          </cell>
          <cell r="F99">
            <v>84</v>
          </cell>
          <cell r="G99">
            <v>350</v>
          </cell>
          <cell r="H99">
            <v>120400</v>
          </cell>
          <cell r="I99">
            <v>13244</v>
          </cell>
          <cell r="J99">
            <v>0.11</v>
          </cell>
          <cell r="K99">
            <v>107156</v>
          </cell>
          <cell r="L99">
            <v>41280</v>
          </cell>
          <cell r="M99">
            <v>79120</v>
          </cell>
          <cell r="N99">
            <v>41548</v>
          </cell>
          <cell r="O99">
            <v>10</v>
          </cell>
          <cell r="P99" t="str">
            <v>October</v>
          </cell>
          <cell r="Q99" t="str">
            <v>2013</v>
          </cell>
        </row>
        <row r="100">
          <cell r="A100" t="str">
            <v>Government</v>
          </cell>
          <cell r="B100" t="str">
            <v>Mexico</v>
          </cell>
          <cell r="C100" t="str">
            <v>Velo</v>
          </cell>
          <cell r="D100">
            <v>544</v>
          </cell>
          <cell r="E100">
            <v>120</v>
          </cell>
          <cell r="F100">
            <v>84</v>
          </cell>
          <cell r="G100">
            <v>20</v>
          </cell>
          <cell r="H100">
            <v>10880</v>
          </cell>
          <cell r="I100">
            <v>217.6</v>
          </cell>
          <cell r="J100">
            <v>0.02</v>
          </cell>
          <cell r="K100">
            <v>10662.4</v>
          </cell>
          <cell r="L100">
            <v>65280</v>
          </cell>
          <cell r="M100">
            <v>-54400</v>
          </cell>
          <cell r="N100">
            <v>41609</v>
          </cell>
          <cell r="O100">
            <v>12</v>
          </cell>
          <cell r="P100" t="str">
            <v>December</v>
          </cell>
          <cell r="Q100" t="str">
            <v>2013</v>
          </cell>
        </row>
        <row r="101">
          <cell r="A101" t="str">
            <v>Government</v>
          </cell>
          <cell r="B101" t="str">
            <v>Mexico</v>
          </cell>
          <cell r="C101" t="str">
            <v>Montana</v>
          </cell>
          <cell r="D101">
            <v>720</v>
          </cell>
          <cell r="E101">
            <v>5</v>
          </cell>
          <cell r="F101">
            <v>3.5</v>
          </cell>
          <cell r="G101">
            <v>350</v>
          </cell>
          <cell r="H101">
            <v>252000</v>
          </cell>
          <cell r="I101">
            <v>12600</v>
          </cell>
          <cell r="J101">
            <v>0.05</v>
          </cell>
          <cell r="K101">
            <v>239400</v>
          </cell>
          <cell r="L101">
            <v>3600</v>
          </cell>
          <cell r="M101">
            <v>248400</v>
          </cell>
          <cell r="N101">
            <v>41518</v>
          </cell>
          <cell r="O101">
            <v>9</v>
          </cell>
          <cell r="P101" t="str">
            <v>September</v>
          </cell>
          <cell r="Q101" t="str">
            <v>2013</v>
          </cell>
        </row>
        <row r="102">
          <cell r="A102" t="str">
            <v>Government</v>
          </cell>
          <cell r="B102" t="str">
            <v>Mexico</v>
          </cell>
          <cell r="C102" t="str">
            <v>VTT</v>
          </cell>
          <cell r="D102">
            <v>1123</v>
          </cell>
          <cell r="E102">
            <v>250</v>
          </cell>
          <cell r="F102">
            <v>175</v>
          </cell>
          <cell r="G102">
            <v>20</v>
          </cell>
          <cell r="H102">
            <v>22460</v>
          </cell>
          <cell r="I102">
            <v>1347.6</v>
          </cell>
          <cell r="J102">
            <v>0.06</v>
          </cell>
          <cell r="K102">
            <v>21112.400000000001</v>
          </cell>
          <cell r="L102">
            <v>280750</v>
          </cell>
          <cell r="M102">
            <v>-258290</v>
          </cell>
          <cell r="N102">
            <v>41579</v>
          </cell>
          <cell r="O102">
            <v>11</v>
          </cell>
          <cell r="P102" t="str">
            <v>November</v>
          </cell>
          <cell r="Q102" t="str">
            <v>2013</v>
          </cell>
        </row>
        <row r="103">
          <cell r="A103" t="str">
            <v>Government</v>
          </cell>
          <cell r="B103" t="str">
            <v>Mexico</v>
          </cell>
          <cell r="C103" t="str">
            <v>Montana</v>
          </cell>
          <cell r="D103">
            <v>1715</v>
          </cell>
          <cell r="E103">
            <v>5</v>
          </cell>
          <cell r="F103">
            <v>3.5</v>
          </cell>
          <cell r="G103">
            <v>20</v>
          </cell>
          <cell r="H103">
            <v>34300</v>
          </cell>
          <cell r="I103">
            <v>4116</v>
          </cell>
          <cell r="J103">
            <v>0.12</v>
          </cell>
          <cell r="K103">
            <v>30184</v>
          </cell>
          <cell r="L103">
            <v>8575</v>
          </cell>
          <cell r="M103">
            <v>25725</v>
          </cell>
          <cell r="N103">
            <v>41548</v>
          </cell>
          <cell r="O103">
            <v>10</v>
          </cell>
          <cell r="P103" t="str">
            <v>October</v>
          </cell>
          <cell r="Q103" t="str">
            <v>2013</v>
          </cell>
        </row>
        <row r="104">
          <cell r="A104" t="str">
            <v>Government</v>
          </cell>
          <cell r="B104" t="str">
            <v>Mexico</v>
          </cell>
          <cell r="C104" t="str">
            <v>Paseo</v>
          </cell>
          <cell r="D104">
            <v>1715</v>
          </cell>
          <cell r="E104">
            <v>10</v>
          </cell>
          <cell r="F104">
            <v>7</v>
          </cell>
          <cell r="G104">
            <v>20</v>
          </cell>
          <cell r="H104">
            <v>34300</v>
          </cell>
          <cell r="I104">
            <v>4116</v>
          </cell>
          <cell r="J104">
            <v>0.12</v>
          </cell>
          <cell r="K104">
            <v>30184</v>
          </cell>
          <cell r="L104">
            <v>17150</v>
          </cell>
          <cell r="M104">
            <v>17150</v>
          </cell>
          <cell r="N104">
            <v>41548</v>
          </cell>
          <cell r="O104">
            <v>10</v>
          </cell>
          <cell r="P104" t="str">
            <v>October</v>
          </cell>
          <cell r="Q104" t="str">
            <v>2013</v>
          </cell>
        </row>
        <row r="105">
          <cell r="A105" t="str">
            <v>Government</v>
          </cell>
          <cell r="B105" t="str">
            <v>Mexico</v>
          </cell>
          <cell r="C105" t="str">
            <v>Amarilla</v>
          </cell>
          <cell r="D105">
            <v>1727</v>
          </cell>
          <cell r="E105">
            <v>260</v>
          </cell>
          <cell r="F105">
            <v>182</v>
          </cell>
          <cell r="G105">
            <v>7</v>
          </cell>
          <cell r="H105">
            <v>12089</v>
          </cell>
          <cell r="I105">
            <v>1692.46</v>
          </cell>
          <cell r="J105">
            <v>0.14000000000000001</v>
          </cell>
          <cell r="K105">
            <v>10396.540000000001</v>
          </cell>
          <cell r="L105">
            <v>449020</v>
          </cell>
          <cell r="M105">
            <v>-436931</v>
          </cell>
          <cell r="N105">
            <v>41548</v>
          </cell>
          <cell r="O105">
            <v>10</v>
          </cell>
          <cell r="P105" t="str">
            <v>October</v>
          </cell>
          <cell r="Q105" t="str">
            <v>2013</v>
          </cell>
        </row>
        <row r="106">
          <cell r="A106" t="str">
            <v>Government</v>
          </cell>
          <cell r="B106" t="str">
            <v>Mexico</v>
          </cell>
          <cell r="C106" t="str">
            <v>Montana</v>
          </cell>
          <cell r="D106">
            <v>1727</v>
          </cell>
          <cell r="E106">
            <v>5</v>
          </cell>
          <cell r="F106">
            <v>3.5</v>
          </cell>
          <cell r="G106">
            <v>7</v>
          </cell>
          <cell r="H106">
            <v>12089</v>
          </cell>
          <cell r="I106">
            <v>1692.46</v>
          </cell>
          <cell r="J106">
            <v>0.14000000000000001</v>
          </cell>
          <cell r="K106">
            <v>10396.540000000001</v>
          </cell>
          <cell r="L106">
            <v>8635</v>
          </cell>
          <cell r="M106">
            <v>3454</v>
          </cell>
          <cell r="N106">
            <v>41548</v>
          </cell>
          <cell r="O106">
            <v>10</v>
          </cell>
          <cell r="P106" t="str">
            <v>October</v>
          </cell>
          <cell r="Q106" t="str">
            <v>2013</v>
          </cell>
        </row>
        <row r="107">
          <cell r="A107" t="str">
            <v>Government</v>
          </cell>
          <cell r="B107" t="str">
            <v>Mexico</v>
          </cell>
          <cell r="C107" t="str">
            <v>Paseo</v>
          </cell>
          <cell r="D107">
            <v>1760</v>
          </cell>
          <cell r="E107">
            <v>10</v>
          </cell>
          <cell r="F107">
            <v>7</v>
          </cell>
          <cell r="G107">
            <v>7</v>
          </cell>
          <cell r="H107">
            <v>12320</v>
          </cell>
          <cell r="I107">
            <v>369.6</v>
          </cell>
          <cell r="J107">
            <v>3.0000000000000002E-2</v>
          </cell>
          <cell r="K107">
            <v>11950.4</v>
          </cell>
          <cell r="L107">
            <v>17600</v>
          </cell>
          <cell r="M107">
            <v>-5280</v>
          </cell>
          <cell r="N107">
            <v>41518</v>
          </cell>
          <cell r="O107">
            <v>9</v>
          </cell>
          <cell r="P107" t="str">
            <v>September</v>
          </cell>
          <cell r="Q107" t="str">
            <v>2013</v>
          </cell>
        </row>
        <row r="108">
          <cell r="A108" t="str">
            <v>Government</v>
          </cell>
          <cell r="B108" t="str">
            <v>Mexico</v>
          </cell>
          <cell r="C108" t="str">
            <v>Carretera</v>
          </cell>
          <cell r="D108">
            <v>1834</v>
          </cell>
          <cell r="E108">
            <v>3</v>
          </cell>
          <cell r="F108">
            <v>2.1</v>
          </cell>
          <cell r="G108">
            <v>20</v>
          </cell>
          <cell r="H108">
            <v>36680</v>
          </cell>
          <cell r="I108">
            <v>2567.6</v>
          </cell>
          <cell r="J108">
            <v>6.9999999999999993E-2</v>
          </cell>
          <cell r="K108">
            <v>34112.400000000001</v>
          </cell>
          <cell r="L108">
            <v>5502</v>
          </cell>
          <cell r="M108">
            <v>31178</v>
          </cell>
          <cell r="N108">
            <v>41518</v>
          </cell>
          <cell r="O108">
            <v>9</v>
          </cell>
          <cell r="P108" t="str">
            <v>September</v>
          </cell>
          <cell r="Q108" t="str">
            <v>2013</v>
          </cell>
        </row>
        <row r="109">
          <cell r="A109" t="str">
            <v>Government</v>
          </cell>
          <cell r="B109" t="str">
            <v>Mexico</v>
          </cell>
          <cell r="C109" t="str">
            <v>VTT</v>
          </cell>
          <cell r="D109">
            <v>1940</v>
          </cell>
          <cell r="E109">
            <v>250</v>
          </cell>
          <cell r="F109">
            <v>175</v>
          </cell>
          <cell r="G109">
            <v>350</v>
          </cell>
          <cell r="H109">
            <v>679000</v>
          </cell>
          <cell r="I109">
            <v>13580</v>
          </cell>
          <cell r="J109">
            <v>0.02</v>
          </cell>
          <cell r="K109">
            <v>665420</v>
          </cell>
          <cell r="L109">
            <v>485000</v>
          </cell>
          <cell r="M109">
            <v>194000</v>
          </cell>
          <cell r="N109">
            <v>41609</v>
          </cell>
          <cell r="O109">
            <v>12</v>
          </cell>
          <cell r="P109" t="str">
            <v>December</v>
          </cell>
          <cell r="Q109" t="str">
            <v>2013</v>
          </cell>
        </row>
        <row r="110">
          <cell r="A110" t="str">
            <v>Government</v>
          </cell>
          <cell r="B110" t="str">
            <v>Mexico</v>
          </cell>
          <cell r="C110" t="str">
            <v>Paseo</v>
          </cell>
          <cell r="D110">
            <v>1946</v>
          </cell>
          <cell r="E110">
            <v>10</v>
          </cell>
          <cell r="F110">
            <v>7</v>
          </cell>
          <cell r="G110">
            <v>7</v>
          </cell>
          <cell r="H110">
            <v>13622</v>
          </cell>
          <cell r="I110">
            <v>1089.76</v>
          </cell>
          <cell r="J110">
            <v>0.08</v>
          </cell>
          <cell r="K110">
            <v>12532.24</v>
          </cell>
          <cell r="L110">
            <v>19460</v>
          </cell>
          <cell r="M110">
            <v>-5838</v>
          </cell>
          <cell r="N110">
            <v>41609</v>
          </cell>
          <cell r="O110">
            <v>12</v>
          </cell>
          <cell r="P110" t="str">
            <v>December</v>
          </cell>
          <cell r="Q110" t="str">
            <v>2013</v>
          </cell>
        </row>
        <row r="111">
          <cell r="A111" t="str">
            <v>Government</v>
          </cell>
          <cell r="B111" t="str">
            <v>Mexico</v>
          </cell>
          <cell r="C111" t="str">
            <v>Paseo</v>
          </cell>
          <cell r="D111">
            <v>2151</v>
          </cell>
          <cell r="E111">
            <v>10</v>
          </cell>
          <cell r="F111">
            <v>7</v>
          </cell>
          <cell r="G111">
            <v>350</v>
          </cell>
          <cell r="H111">
            <v>752850</v>
          </cell>
          <cell r="I111">
            <v>112927.5</v>
          </cell>
          <cell r="J111">
            <v>0.15</v>
          </cell>
          <cell r="K111">
            <v>639922.5</v>
          </cell>
          <cell r="L111">
            <v>21510</v>
          </cell>
          <cell r="M111">
            <v>731340</v>
          </cell>
          <cell r="N111">
            <v>41579</v>
          </cell>
          <cell r="O111">
            <v>11</v>
          </cell>
          <cell r="P111" t="str">
            <v>November</v>
          </cell>
          <cell r="Q111" t="str">
            <v>2013</v>
          </cell>
        </row>
        <row r="112">
          <cell r="A112" t="str">
            <v>Government</v>
          </cell>
          <cell r="B112" t="str">
            <v>Mexico</v>
          </cell>
          <cell r="C112" t="str">
            <v>Carretera</v>
          </cell>
          <cell r="D112">
            <v>2706</v>
          </cell>
          <cell r="E112">
            <v>3</v>
          </cell>
          <cell r="F112">
            <v>2.1</v>
          </cell>
          <cell r="G112">
            <v>7</v>
          </cell>
          <cell r="H112">
            <v>18942</v>
          </cell>
          <cell r="I112">
            <v>2083.62</v>
          </cell>
          <cell r="J112">
            <v>0.11</v>
          </cell>
          <cell r="K112">
            <v>16858.38</v>
          </cell>
          <cell r="L112">
            <v>8118</v>
          </cell>
          <cell r="M112">
            <v>10824</v>
          </cell>
          <cell r="N112">
            <v>41579</v>
          </cell>
          <cell r="O112">
            <v>11</v>
          </cell>
          <cell r="P112" t="str">
            <v>November</v>
          </cell>
          <cell r="Q112" t="str">
            <v>2013</v>
          </cell>
        </row>
        <row r="113">
          <cell r="A113" t="str">
            <v>Government</v>
          </cell>
          <cell r="B113" t="str">
            <v>United States of America</v>
          </cell>
          <cell r="C113" t="str">
            <v>Carretera</v>
          </cell>
          <cell r="D113">
            <v>263</v>
          </cell>
          <cell r="E113">
            <v>3</v>
          </cell>
          <cell r="F113">
            <v>2.1</v>
          </cell>
          <cell r="G113">
            <v>7</v>
          </cell>
          <cell r="H113">
            <v>1841</v>
          </cell>
          <cell r="I113">
            <v>110.46</v>
          </cell>
          <cell r="J113">
            <v>0.06</v>
          </cell>
          <cell r="K113">
            <v>1730.54</v>
          </cell>
          <cell r="L113">
            <v>789</v>
          </cell>
          <cell r="M113">
            <v>1052</v>
          </cell>
          <cell r="N113">
            <v>41579</v>
          </cell>
          <cell r="O113">
            <v>11</v>
          </cell>
          <cell r="P113" t="str">
            <v>November</v>
          </cell>
          <cell r="Q113" t="str">
            <v>2013</v>
          </cell>
        </row>
        <row r="114">
          <cell r="A114" t="str">
            <v>Government</v>
          </cell>
          <cell r="B114" t="str">
            <v>United States of America</v>
          </cell>
          <cell r="C114" t="str">
            <v>VTT</v>
          </cell>
          <cell r="D114">
            <v>266</v>
          </cell>
          <cell r="E114">
            <v>250</v>
          </cell>
          <cell r="F114">
            <v>175</v>
          </cell>
          <cell r="G114">
            <v>350</v>
          </cell>
          <cell r="H114">
            <v>93100</v>
          </cell>
          <cell r="I114">
            <v>1862</v>
          </cell>
          <cell r="J114">
            <v>0.02</v>
          </cell>
          <cell r="K114">
            <v>91238</v>
          </cell>
          <cell r="L114">
            <v>66500</v>
          </cell>
          <cell r="M114">
            <v>26600</v>
          </cell>
          <cell r="N114">
            <v>41609</v>
          </cell>
          <cell r="O114">
            <v>12</v>
          </cell>
          <cell r="P114" t="str">
            <v>December</v>
          </cell>
          <cell r="Q114" t="str">
            <v>2013</v>
          </cell>
        </row>
        <row r="115">
          <cell r="A115" t="str">
            <v>Government</v>
          </cell>
          <cell r="B115" t="str">
            <v>United States of America</v>
          </cell>
          <cell r="C115" t="str">
            <v>Paseo</v>
          </cell>
          <cell r="D115">
            <v>267</v>
          </cell>
          <cell r="E115">
            <v>10</v>
          </cell>
          <cell r="F115">
            <v>7</v>
          </cell>
          <cell r="G115">
            <v>20</v>
          </cell>
          <cell r="H115">
            <v>5340</v>
          </cell>
          <cell r="I115">
            <v>801</v>
          </cell>
          <cell r="J115">
            <v>0.15</v>
          </cell>
          <cell r="K115">
            <v>4539</v>
          </cell>
          <cell r="L115">
            <v>2670</v>
          </cell>
          <cell r="M115">
            <v>2670</v>
          </cell>
          <cell r="N115">
            <v>41548</v>
          </cell>
          <cell r="O115">
            <v>10</v>
          </cell>
          <cell r="P115" t="str">
            <v>October</v>
          </cell>
          <cell r="Q115" t="str">
            <v>2013</v>
          </cell>
        </row>
        <row r="116">
          <cell r="A116" t="str">
            <v>Government</v>
          </cell>
          <cell r="B116" t="str">
            <v>United States of America</v>
          </cell>
          <cell r="C116" t="str">
            <v>VTT</v>
          </cell>
          <cell r="D116">
            <v>267</v>
          </cell>
          <cell r="E116">
            <v>250</v>
          </cell>
          <cell r="F116">
            <v>175</v>
          </cell>
          <cell r="G116">
            <v>20</v>
          </cell>
          <cell r="H116">
            <v>5340</v>
          </cell>
          <cell r="I116">
            <v>801</v>
          </cell>
          <cell r="J116">
            <v>0.15</v>
          </cell>
          <cell r="K116">
            <v>4539</v>
          </cell>
          <cell r="L116">
            <v>66750</v>
          </cell>
          <cell r="M116">
            <v>-61410</v>
          </cell>
          <cell r="N116">
            <v>41548</v>
          </cell>
          <cell r="O116">
            <v>10</v>
          </cell>
          <cell r="P116" t="str">
            <v>October</v>
          </cell>
          <cell r="Q116" t="str">
            <v>2013</v>
          </cell>
        </row>
        <row r="117">
          <cell r="A117" t="str">
            <v>Government</v>
          </cell>
          <cell r="B117" t="str">
            <v>United States of America</v>
          </cell>
          <cell r="C117" t="str">
            <v>VTT</v>
          </cell>
          <cell r="D117">
            <v>349</v>
          </cell>
          <cell r="E117">
            <v>250</v>
          </cell>
          <cell r="F117">
            <v>175</v>
          </cell>
          <cell r="G117">
            <v>350</v>
          </cell>
          <cell r="H117">
            <v>122150</v>
          </cell>
          <cell r="I117">
            <v>4886</v>
          </cell>
          <cell r="J117">
            <v>0.04</v>
          </cell>
          <cell r="K117">
            <v>117264</v>
          </cell>
          <cell r="L117">
            <v>87250</v>
          </cell>
          <cell r="M117">
            <v>34900</v>
          </cell>
          <cell r="N117">
            <v>41518</v>
          </cell>
          <cell r="O117">
            <v>9</v>
          </cell>
          <cell r="P117" t="str">
            <v>September</v>
          </cell>
          <cell r="Q117" t="str">
            <v>2013</v>
          </cell>
        </row>
        <row r="118">
          <cell r="A118" t="str">
            <v>Government</v>
          </cell>
          <cell r="B118" t="str">
            <v>United States of America</v>
          </cell>
          <cell r="C118" t="str">
            <v>Paseo</v>
          </cell>
          <cell r="D118">
            <v>380</v>
          </cell>
          <cell r="E118">
            <v>10</v>
          </cell>
          <cell r="F118">
            <v>7</v>
          </cell>
          <cell r="G118">
            <v>7</v>
          </cell>
          <cell r="H118">
            <v>2660</v>
          </cell>
          <cell r="I118">
            <v>292.60000000000002</v>
          </cell>
          <cell r="J118">
            <v>0.11000000000000001</v>
          </cell>
          <cell r="K118">
            <v>2367.4</v>
          </cell>
          <cell r="L118">
            <v>3800</v>
          </cell>
          <cell r="M118">
            <v>-1140</v>
          </cell>
          <cell r="N118">
            <v>41518</v>
          </cell>
          <cell r="O118">
            <v>9</v>
          </cell>
          <cell r="P118" t="str">
            <v>September</v>
          </cell>
          <cell r="Q118" t="str">
            <v>2013</v>
          </cell>
        </row>
        <row r="119">
          <cell r="A119" t="str">
            <v>Government</v>
          </cell>
          <cell r="B119" t="str">
            <v>United States of America</v>
          </cell>
          <cell r="C119" t="str">
            <v>Amarilla</v>
          </cell>
          <cell r="D119">
            <v>727</v>
          </cell>
          <cell r="E119">
            <v>260</v>
          </cell>
          <cell r="F119">
            <v>182</v>
          </cell>
          <cell r="G119">
            <v>350</v>
          </cell>
          <cell r="H119">
            <v>254450</v>
          </cell>
          <cell r="I119">
            <v>15267</v>
          </cell>
          <cell r="J119">
            <v>0.06</v>
          </cell>
          <cell r="K119">
            <v>239183</v>
          </cell>
          <cell r="L119">
            <v>189020</v>
          </cell>
          <cell r="M119">
            <v>65430</v>
          </cell>
          <cell r="N119">
            <v>41548</v>
          </cell>
          <cell r="O119">
            <v>10</v>
          </cell>
          <cell r="P119" t="str">
            <v>October</v>
          </cell>
          <cell r="Q119" t="str">
            <v>2013</v>
          </cell>
        </row>
        <row r="120">
          <cell r="A120" t="str">
            <v>Government</v>
          </cell>
          <cell r="B120" t="str">
            <v>United States of America</v>
          </cell>
          <cell r="C120" t="str">
            <v>Paseo</v>
          </cell>
          <cell r="D120">
            <v>727</v>
          </cell>
          <cell r="E120">
            <v>10</v>
          </cell>
          <cell r="F120">
            <v>7</v>
          </cell>
          <cell r="G120">
            <v>350</v>
          </cell>
          <cell r="H120">
            <v>254450</v>
          </cell>
          <cell r="I120">
            <v>15267</v>
          </cell>
          <cell r="J120">
            <v>0.06</v>
          </cell>
          <cell r="K120">
            <v>239183</v>
          </cell>
          <cell r="L120">
            <v>7270</v>
          </cell>
          <cell r="M120">
            <v>247180</v>
          </cell>
          <cell r="N120">
            <v>41548</v>
          </cell>
          <cell r="O120">
            <v>10</v>
          </cell>
          <cell r="P120" t="str">
            <v>October</v>
          </cell>
          <cell r="Q120" t="str">
            <v>2013</v>
          </cell>
        </row>
        <row r="121">
          <cell r="A121" t="str">
            <v>Government</v>
          </cell>
          <cell r="B121" t="str">
            <v>United States of America</v>
          </cell>
          <cell r="C121" t="str">
            <v>Velo</v>
          </cell>
          <cell r="D121">
            <v>736</v>
          </cell>
          <cell r="E121">
            <v>120</v>
          </cell>
          <cell r="F121">
            <v>84</v>
          </cell>
          <cell r="G121">
            <v>20</v>
          </cell>
          <cell r="H121">
            <v>14720</v>
          </cell>
          <cell r="I121">
            <v>588.79999999999995</v>
          </cell>
          <cell r="J121">
            <v>3.9999999999999994E-2</v>
          </cell>
          <cell r="K121">
            <v>14131.2</v>
          </cell>
          <cell r="L121">
            <v>88320</v>
          </cell>
          <cell r="M121">
            <v>-73600</v>
          </cell>
          <cell r="N121">
            <v>41518</v>
          </cell>
          <cell r="O121">
            <v>9</v>
          </cell>
          <cell r="P121" t="str">
            <v>September</v>
          </cell>
          <cell r="Q121" t="str">
            <v>2013</v>
          </cell>
        </row>
        <row r="122">
          <cell r="A122" t="str">
            <v>Government</v>
          </cell>
          <cell r="B122" t="str">
            <v>United States of America</v>
          </cell>
          <cell r="C122" t="str">
            <v>VTT</v>
          </cell>
          <cell r="D122">
            <v>1265</v>
          </cell>
          <cell r="E122">
            <v>250</v>
          </cell>
          <cell r="F122">
            <v>175</v>
          </cell>
          <cell r="G122">
            <v>20</v>
          </cell>
          <cell r="H122">
            <v>25300</v>
          </cell>
          <cell r="I122">
            <v>1265</v>
          </cell>
          <cell r="J122">
            <v>0.05</v>
          </cell>
          <cell r="K122">
            <v>24035</v>
          </cell>
          <cell r="L122">
            <v>316250</v>
          </cell>
          <cell r="M122">
            <v>-290950</v>
          </cell>
          <cell r="N122">
            <v>41579</v>
          </cell>
          <cell r="O122">
            <v>11</v>
          </cell>
          <cell r="P122" t="str">
            <v>November</v>
          </cell>
          <cell r="Q122" t="str">
            <v>2013</v>
          </cell>
        </row>
        <row r="123">
          <cell r="A123" t="str">
            <v>Government</v>
          </cell>
          <cell r="B123" t="str">
            <v>United States of America</v>
          </cell>
          <cell r="C123" t="str">
            <v>Velo</v>
          </cell>
          <cell r="D123">
            <v>1421</v>
          </cell>
          <cell r="E123">
            <v>120</v>
          </cell>
          <cell r="F123">
            <v>84</v>
          </cell>
          <cell r="G123">
            <v>20</v>
          </cell>
          <cell r="H123">
            <v>28420</v>
          </cell>
          <cell r="I123">
            <v>1989.4</v>
          </cell>
          <cell r="J123">
            <v>7.0000000000000007E-2</v>
          </cell>
          <cell r="K123">
            <v>26430.6</v>
          </cell>
          <cell r="L123">
            <v>170520</v>
          </cell>
          <cell r="M123">
            <v>-142100</v>
          </cell>
          <cell r="N123">
            <v>41609</v>
          </cell>
          <cell r="O123">
            <v>12</v>
          </cell>
          <cell r="P123" t="str">
            <v>December</v>
          </cell>
          <cell r="Q123" t="str">
            <v>2013</v>
          </cell>
        </row>
        <row r="124">
          <cell r="A124" t="str">
            <v>Government</v>
          </cell>
          <cell r="B124" t="str">
            <v>United States of America</v>
          </cell>
          <cell r="C124" t="str">
            <v>Paseo</v>
          </cell>
          <cell r="D124">
            <v>2007</v>
          </cell>
          <cell r="E124">
            <v>10</v>
          </cell>
          <cell r="F124">
            <v>7</v>
          </cell>
          <cell r="G124">
            <v>350</v>
          </cell>
          <cell r="H124">
            <v>702450</v>
          </cell>
          <cell r="I124">
            <v>105367.5</v>
          </cell>
          <cell r="J124">
            <v>0.15</v>
          </cell>
          <cell r="K124">
            <v>597082.5</v>
          </cell>
          <cell r="L124">
            <v>20070</v>
          </cell>
          <cell r="M124">
            <v>682380</v>
          </cell>
          <cell r="N124">
            <v>41579</v>
          </cell>
          <cell r="O124">
            <v>11</v>
          </cell>
          <cell r="P124" t="str">
            <v>November</v>
          </cell>
          <cell r="Q124" t="str">
            <v>2013</v>
          </cell>
        </row>
        <row r="125">
          <cell r="A125" t="str">
            <v>Government</v>
          </cell>
          <cell r="B125" t="str">
            <v>United States of America</v>
          </cell>
          <cell r="C125" t="str">
            <v>Paseo</v>
          </cell>
          <cell r="D125">
            <v>2013</v>
          </cell>
          <cell r="E125">
            <v>10</v>
          </cell>
          <cell r="F125">
            <v>7</v>
          </cell>
          <cell r="G125">
            <v>7</v>
          </cell>
          <cell r="H125">
            <v>14091</v>
          </cell>
          <cell r="I125">
            <v>281.82</v>
          </cell>
          <cell r="J125">
            <v>0.02</v>
          </cell>
          <cell r="K125">
            <v>13809.18</v>
          </cell>
          <cell r="L125">
            <v>20130</v>
          </cell>
          <cell r="M125">
            <v>-6039</v>
          </cell>
          <cell r="N125">
            <v>41609</v>
          </cell>
          <cell r="O125">
            <v>12</v>
          </cell>
          <cell r="P125" t="str">
            <v>December</v>
          </cell>
          <cell r="Q125" t="str">
            <v>2013</v>
          </cell>
        </row>
        <row r="126">
          <cell r="A126" t="str">
            <v>Government</v>
          </cell>
          <cell r="B126" t="str">
            <v>United States of America</v>
          </cell>
          <cell r="C126" t="str">
            <v>Carretera</v>
          </cell>
          <cell r="D126">
            <v>2996</v>
          </cell>
          <cell r="E126">
            <v>3</v>
          </cell>
          <cell r="F126">
            <v>2.1</v>
          </cell>
          <cell r="G126">
            <v>7</v>
          </cell>
          <cell r="H126">
            <v>20972</v>
          </cell>
          <cell r="I126">
            <v>2936.08</v>
          </cell>
          <cell r="J126">
            <v>0.13999999999999999</v>
          </cell>
          <cell r="K126">
            <v>18035.919999999998</v>
          </cell>
          <cell r="L126">
            <v>8988</v>
          </cell>
          <cell r="M126">
            <v>11984</v>
          </cell>
          <cell r="N126">
            <v>41548</v>
          </cell>
          <cell r="O126">
            <v>10</v>
          </cell>
          <cell r="P126" t="str">
            <v>October</v>
          </cell>
          <cell r="Q126" t="str">
            <v>2013</v>
          </cell>
        </row>
        <row r="127">
          <cell r="A127" t="str">
            <v>Government</v>
          </cell>
          <cell r="B127" t="str">
            <v>United States of America</v>
          </cell>
          <cell r="C127" t="str">
            <v>Montana</v>
          </cell>
          <cell r="D127">
            <v>2996</v>
          </cell>
          <cell r="E127">
            <v>5</v>
          </cell>
          <cell r="F127">
            <v>3.5</v>
          </cell>
          <cell r="G127">
            <v>7</v>
          </cell>
          <cell r="H127">
            <v>20972</v>
          </cell>
          <cell r="I127">
            <v>2936.08</v>
          </cell>
          <cell r="J127">
            <v>0.13999999999999999</v>
          </cell>
          <cell r="K127">
            <v>18035.919999999998</v>
          </cell>
          <cell r="L127">
            <v>14980</v>
          </cell>
          <cell r="M127">
            <v>5992</v>
          </cell>
          <cell r="N127">
            <v>41548</v>
          </cell>
          <cell r="O127">
            <v>10</v>
          </cell>
          <cell r="P127" t="str">
            <v>October</v>
          </cell>
          <cell r="Q127" t="str">
            <v>2013</v>
          </cell>
        </row>
        <row r="128">
          <cell r="A128" t="str">
            <v>Midmarket</v>
          </cell>
          <cell r="B128" t="str">
            <v>Canada</v>
          </cell>
          <cell r="C128" t="str">
            <v>Carretera</v>
          </cell>
          <cell r="D128">
            <v>1560</v>
          </cell>
          <cell r="E128">
            <v>3</v>
          </cell>
          <cell r="F128">
            <v>2.1</v>
          </cell>
          <cell r="G128">
            <v>15</v>
          </cell>
          <cell r="H128">
            <v>23400</v>
          </cell>
          <cell r="I128">
            <v>2574</v>
          </cell>
          <cell r="J128">
            <v>0.11</v>
          </cell>
          <cell r="K128">
            <v>20826</v>
          </cell>
          <cell r="L128">
            <v>4680</v>
          </cell>
          <cell r="M128">
            <v>18720</v>
          </cell>
          <cell r="N128">
            <v>41579</v>
          </cell>
          <cell r="O128">
            <v>11</v>
          </cell>
          <cell r="P128" t="str">
            <v>November</v>
          </cell>
          <cell r="Q128" t="str">
            <v>2013</v>
          </cell>
        </row>
        <row r="129">
          <cell r="A129" t="str">
            <v>Midmarket</v>
          </cell>
          <cell r="B129" t="str">
            <v>Canada</v>
          </cell>
          <cell r="C129" t="str">
            <v>Amarilla</v>
          </cell>
          <cell r="D129">
            <v>1743</v>
          </cell>
          <cell r="E129">
            <v>260</v>
          </cell>
          <cell r="F129">
            <v>182</v>
          </cell>
          <cell r="G129">
            <v>15</v>
          </cell>
          <cell r="H129">
            <v>26145</v>
          </cell>
          <cell r="I129">
            <v>3660.3</v>
          </cell>
          <cell r="J129">
            <v>0.14000000000000001</v>
          </cell>
          <cell r="K129">
            <v>22484.7</v>
          </cell>
          <cell r="L129">
            <v>453180</v>
          </cell>
          <cell r="M129">
            <v>-427035</v>
          </cell>
          <cell r="N129">
            <v>41548</v>
          </cell>
          <cell r="O129">
            <v>10</v>
          </cell>
          <cell r="P129" t="str">
            <v>October</v>
          </cell>
          <cell r="Q129" t="str">
            <v>2013</v>
          </cell>
        </row>
        <row r="130">
          <cell r="A130" t="str">
            <v>Midmarket</v>
          </cell>
          <cell r="B130" t="str">
            <v>Canada</v>
          </cell>
          <cell r="C130" t="str">
            <v>Paseo</v>
          </cell>
          <cell r="D130">
            <v>1743</v>
          </cell>
          <cell r="E130">
            <v>10</v>
          </cell>
          <cell r="F130">
            <v>7</v>
          </cell>
          <cell r="G130">
            <v>15</v>
          </cell>
          <cell r="H130">
            <v>26145</v>
          </cell>
          <cell r="I130">
            <v>3660.3</v>
          </cell>
          <cell r="J130">
            <v>0.14000000000000001</v>
          </cell>
          <cell r="K130">
            <v>22484.7</v>
          </cell>
          <cell r="L130">
            <v>17430</v>
          </cell>
          <cell r="M130">
            <v>8715</v>
          </cell>
          <cell r="N130">
            <v>41548</v>
          </cell>
          <cell r="O130">
            <v>10</v>
          </cell>
          <cell r="P130" t="str">
            <v>October</v>
          </cell>
          <cell r="Q130" t="str">
            <v>2013</v>
          </cell>
        </row>
        <row r="131">
          <cell r="A131" t="str">
            <v>Midmarket</v>
          </cell>
          <cell r="B131" t="str">
            <v>Canada</v>
          </cell>
          <cell r="C131" t="str">
            <v>Paseo</v>
          </cell>
          <cell r="D131">
            <v>2152</v>
          </cell>
          <cell r="E131">
            <v>10</v>
          </cell>
          <cell r="F131">
            <v>7</v>
          </cell>
          <cell r="G131">
            <v>15</v>
          </cell>
          <cell r="H131">
            <v>32280</v>
          </cell>
          <cell r="I131">
            <v>0</v>
          </cell>
          <cell r="J131">
            <v>0</v>
          </cell>
          <cell r="K131">
            <v>32280</v>
          </cell>
          <cell r="L131">
            <v>21520</v>
          </cell>
          <cell r="M131">
            <v>10760</v>
          </cell>
          <cell r="N131">
            <v>41609</v>
          </cell>
          <cell r="O131">
            <v>12</v>
          </cell>
          <cell r="P131" t="str">
            <v>December</v>
          </cell>
          <cell r="Q131" t="str">
            <v>2013</v>
          </cell>
        </row>
        <row r="132">
          <cell r="A132" t="str">
            <v>Midmarket</v>
          </cell>
          <cell r="B132" t="str">
            <v>Canada</v>
          </cell>
          <cell r="C132" t="str">
            <v>Paseo</v>
          </cell>
          <cell r="D132">
            <v>2470</v>
          </cell>
          <cell r="E132">
            <v>10</v>
          </cell>
          <cell r="F132">
            <v>7</v>
          </cell>
          <cell r="G132">
            <v>15</v>
          </cell>
          <cell r="H132">
            <v>37050</v>
          </cell>
          <cell r="I132">
            <v>5187</v>
          </cell>
          <cell r="J132">
            <v>0.14000000000000001</v>
          </cell>
          <cell r="K132">
            <v>31863</v>
          </cell>
          <cell r="L132">
            <v>24700</v>
          </cell>
          <cell r="M132">
            <v>12350</v>
          </cell>
          <cell r="N132">
            <v>41518</v>
          </cell>
          <cell r="O132">
            <v>9</v>
          </cell>
          <cell r="P132" t="str">
            <v>September</v>
          </cell>
          <cell r="Q132" t="str">
            <v>2013</v>
          </cell>
        </row>
        <row r="133">
          <cell r="A133" t="str">
            <v>Midmarket</v>
          </cell>
          <cell r="B133" t="str">
            <v>France</v>
          </cell>
          <cell r="C133" t="str">
            <v>Amarilla</v>
          </cell>
          <cell r="D133">
            <v>321</v>
          </cell>
          <cell r="E133">
            <v>260</v>
          </cell>
          <cell r="F133">
            <v>182</v>
          </cell>
          <cell r="G133">
            <v>15</v>
          </cell>
          <cell r="H133">
            <v>4815</v>
          </cell>
          <cell r="I133">
            <v>48.15</v>
          </cell>
          <cell r="J133">
            <v>0.01</v>
          </cell>
          <cell r="K133">
            <v>4766.8500000000004</v>
          </cell>
          <cell r="L133">
            <v>83460</v>
          </cell>
          <cell r="M133">
            <v>-78645</v>
          </cell>
          <cell r="N133">
            <v>41579</v>
          </cell>
          <cell r="O133">
            <v>11</v>
          </cell>
          <cell r="P133" t="str">
            <v>November</v>
          </cell>
          <cell r="Q133" t="str">
            <v>2013</v>
          </cell>
        </row>
        <row r="134">
          <cell r="A134" t="str">
            <v>Midmarket</v>
          </cell>
          <cell r="B134" t="str">
            <v>France</v>
          </cell>
          <cell r="C134" t="str">
            <v>Paseo</v>
          </cell>
          <cell r="D134">
            <v>549</v>
          </cell>
          <cell r="E134">
            <v>10</v>
          </cell>
          <cell r="F134">
            <v>7</v>
          </cell>
          <cell r="G134">
            <v>15</v>
          </cell>
          <cell r="H134">
            <v>8235</v>
          </cell>
          <cell r="I134">
            <v>0</v>
          </cell>
          <cell r="J134">
            <v>0</v>
          </cell>
          <cell r="K134">
            <v>8235</v>
          </cell>
          <cell r="L134">
            <v>5490</v>
          </cell>
          <cell r="M134">
            <v>2745</v>
          </cell>
          <cell r="N134">
            <v>41518</v>
          </cell>
          <cell r="O134">
            <v>9</v>
          </cell>
          <cell r="P134" t="str">
            <v>September</v>
          </cell>
          <cell r="Q134" t="str">
            <v>2013</v>
          </cell>
        </row>
        <row r="135">
          <cell r="A135" t="str">
            <v>Midmarket</v>
          </cell>
          <cell r="B135" t="str">
            <v>France</v>
          </cell>
          <cell r="C135" t="str">
            <v>Paseo</v>
          </cell>
          <cell r="D135">
            <v>2167</v>
          </cell>
          <cell r="E135">
            <v>10</v>
          </cell>
          <cell r="F135">
            <v>7</v>
          </cell>
          <cell r="G135">
            <v>15</v>
          </cell>
          <cell r="H135">
            <v>32505</v>
          </cell>
          <cell r="I135">
            <v>3250.5</v>
          </cell>
          <cell r="J135">
            <v>0.1</v>
          </cell>
          <cell r="K135">
            <v>29254.5</v>
          </cell>
          <cell r="L135">
            <v>21670</v>
          </cell>
          <cell r="M135">
            <v>10835</v>
          </cell>
          <cell r="N135">
            <v>41548</v>
          </cell>
          <cell r="O135">
            <v>10</v>
          </cell>
          <cell r="P135" t="str">
            <v>October</v>
          </cell>
          <cell r="Q135" t="str">
            <v>2013</v>
          </cell>
        </row>
        <row r="136">
          <cell r="A136" t="str">
            <v>Midmarket</v>
          </cell>
          <cell r="B136" t="str">
            <v>France</v>
          </cell>
          <cell r="C136" t="str">
            <v>VTT</v>
          </cell>
          <cell r="D136">
            <v>2167</v>
          </cell>
          <cell r="E136">
            <v>250</v>
          </cell>
          <cell r="F136">
            <v>175</v>
          </cell>
          <cell r="G136">
            <v>15</v>
          </cell>
          <cell r="H136">
            <v>32505</v>
          </cell>
          <cell r="I136">
            <v>3250.5</v>
          </cell>
          <cell r="J136">
            <v>0.1</v>
          </cell>
          <cell r="K136">
            <v>29254.5</v>
          </cell>
          <cell r="L136">
            <v>541750</v>
          </cell>
          <cell r="M136">
            <v>-509245</v>
          </cell>
          <cell r="N136">
            <v>41548</v>
          </cell>
          <cell r="O136">
            <v>10</v>
          </cell>
          <cell r="P136" t="str">
            <v>October</v>
          </cell>
          <cell r="Q136" t="str">
            <v>2013</v>
          </cell>
        </row>
        <row r="137">
          <cell r="A137" t="str">
            <v>Midmarket</v>
          </cell>
          <cell r="B137" t="str">
            <v>France</v>
          </cell>
          <cell r="C137" t="str">
            <v>Paseo</v>
          </cell>
          <cell r="D137">
            <v>2261</v>
          </cell>
          <cell r="E137">
            <v>10</v>
          </cell>
          <cell r="F137">
            <v>7</v>
          </cell>
          <cell r="G137">
            <v>15</v>
          </cell>
          <cell r="H137">
            <v>33915</v>
          </cell>
          <cell r="I137">
            <v>1356.6</v>
          </cell>
          <cell r="J137">
            <v>3.9999999999999994E-2</v>
          </cell>
          <cell r="K137">
            <v>32558.400000000001</v>
          </cell>
          <cell r="L137">
            <v>22610</v>
          </cell>
          <cell r="M137">
            <v>11305</v>
          </cell>
          <cell r="N137">
            <v>41609</v>
          </cell>
          <cell r="O137">
            <v>12</v>
          </cell>
          <cell r="P137" t="str">
            <v>December</v>
          </cell>
          <cell r="Q137" t="str">
            <v>2013</v>
          </cell>
        </row>
        <row r="138">
          <cell r="A138" t="str">
            <v>Midmarket</v>
          </cell>
          <cell r="B138" t="str">
            <v>Germany</v>
          </cell>
          <cell r="C138" t="str">
            <v>Velo</v>
          </cell>
          <cell r="D138">
            <v>660</v>
          </cell>
          <cell r="E138">
            <v>120</v>
          </cell>
          <cell r="F138">
            <v>84</v>
          </cell>
          <cell r="G138">
            <v>15</v>
          </cell>
          <cell r="H138">
            <v>9900</v>
          </cell>
          <cell r="I138">
            <v>1287</v>
          </cell>
          <cell r="J138">
            <v>0.13</v>
          </cell>
          <cell r="K138">
            <v>8613</v>
          </cell>
          <cell r="L138">
            <v>79200</v>
          </cell>
          <cell r="M138">
            <v>-69300</v>
          </cell>
          <cell r="N138">
            <v>41518</v>
          </cell>
          <cell r="O138">
            <v>9</v>
          </cell>
          <cell r="P138" t="str">
            <v>September</v>
          </cell>
          <cell r="Q138" t="str">
            <v>2013</v>
          </cell>
        </row>
        <row r="139">
          <cell r="A139" t="str">
            <v>Midmarket</v>
          </cell>
          <cell r="B139" t="str">
            <v>Germany</v>
          </cell>
          <cell r="C139" t="str">
            <v>Amarilla</v>
          </cell>
          <cell r="D139">
            <v>970</v>
          </cell>
          <cell r="E139">
            <v>260</v>
          </cell>
          <cell r="F139">
            <v>182</v>
          </cell>
          <cell r="G139">
            <v>15</v>
          </cell>
          <cell r="H139">
            <v>14550</v>
          </cell>
          <cell r="I139">
            <v>1309.5</v>
          </cell>
          <cell r="J139">
            <v>0.09</v>
          </cell>
          <cell r="K139">
            <v>13240.5</v>
          </cell>
          <cell r="L139">
            <v>252200</v>
          </cell>
          <cell r="M139">
            <v>-237650</v>
          </cell>
          <cell r="N139">
            <v>41579</v>
          </cell>
          <cell r="O139">
            <v>11</v>
          </cell>
          <cell r="P139" t="str">
            <v>November</v>
          </cell>
          <cell r="Q139" t="str">
            <v>2013</v>
          </cell>
        </row>
        <row r="140">
          <cell r="A140" t="str">
            <v>Midmarket</v>
          </cell>
          <cell r="B140" t="str">
            <v>Germany</v>
          </cell>
          <cell r="C140" t="str">
            <v>Paseo</v>
          </cell>
          <cell r="D140">
            <v>1945</v>
          </cell>
          <cell r="E140">
            <v>10</v>
          </cell>
          <cell r="F140">
            <v>7</v>
          </cell>
          <cell r="G140">
            <v>15</v>
          </cell>
          <cell r="H140">
            <v>29175</v>
          </cell>
          <cell r="I140">
            <v>875.25</v>
          </cell>
          <cell r="J140">
            <v>0.03</v>
          </cell>
          <cell r="K140">
            <v>28299.75</v>
          </cell>
          <cell r="L140">
            <v>19450</v>
          </cell>
          <cell r="M140">
            <v>9725</v>
          </cell>
          <cell r="N140">
            <v>41548</v>
          </cell>
          <cell r="O140">
            <v>10</v>
          </cell>
          <cell r="P140" t="str">
            <v>October</v>
          </cell>
          <cell r="Q140" t="str">
            <v>2013</v>
          </cell>
        </row>
        <row r="141">
          <cell r="A141" t="str">
            <v>Midmarket</v>
          </cell>
          <cell r="B141" t="str">
            <v>Germany</v>
          </cell>
          <cell r="C141" t="str">
            <v>VTT</v>
          </cell>
          <cell r="D141">
            <v>1945</v>
          </cell>
          <cell r="E141">
            <v>250</v>
          </cell>
          <cell r="F141">
            <v>175</v>
          </cell>
          <cell r="G141">
            <v>15</v>
          </cell>
          <cell r="H141">
            <v>29175</v>
          </cell>
          <cell r="I141">
            <v>875.25</v>
          </cell>
          <cell r="J141">
            <v>0.03</v>
          </cell>
          <cell r="K141">
            <v>28299.75</v>
          </cell>
          <cell r="L141">
            <v>486250</v>
          </cell>
          <cell r="M141">
            <v>-457075</v>
          </cell>
          <cell r="N141">
            <v>41548</v>
          </cell>
          <cell r="O141">
            <v>10</v>
          </cell>
          <cell r="P141" t="str">
            <v>October</v>
          </cell>
          <cell r="Q141" t="str">
            <v>2013</v>
          </cell>
        </row>
        <row r="142">
          <cell r="A142" t="str">
            <v>Midmarket</v>
          </cell>
          <cell r="B142" t="str">
            <v>Germany</v>
          </cell>
          <cell r="C142" t="str">
            <v>Paseo</v>
          </cell>
          <cell r="D142">
            <v>2116</v>
          </cell>
          <cell r="E142">
            <v>10</v>
          </cell>
          <cell r="F142">
            <v>7</v>
          </cell>
          <cell r="G142">
            <v>15</v>
          </cell>
          <cell r="H142">
            <v>31740</v>
          </cell>
          <cell r="I142">
            <v>1587</v>
          </cell>
          <cell r="J142">
            <v>0.05</v>
          </cell>
          <cell r="K142">
            <v>30153</v>
          </cell>
          <cell r="L142">
            <v>21160</v>
          </cell>
          <cell r="M142">
            <v>10580</v>
          </cell>
          <cell r="N142">
            <v>41609</v>
          </cell>
          <cell r="O142">
            <v>12</v>
          </cell>
          <cell r="P142" t="str">
            <v>December</v>
          </cell>
          <cell r="Q142" t="str">
            <v>2013</v>
          </cell>
        </row>
        <row r="143">
          <cell r="A143" t="str">
            <v>Midmarket</v>
          </cell>
          <cell r="B143" t="str">
            <v>Mexico</v>
          </cell>
          <cell r="C143" t="str">
            <v>Paseo</v>
          </cell>
          <cell r="D143">
            <v>380</v>
          </cell>
          <cell r="E143">
            <v>10</v>
          </cell>
          <cell r="F143">
            <v>7</v>
          </cell>
          <cell r="G143">
            <v>15</v>
          </cell>
          <cell r="H143">
            <v>5700</v>
          </cell>
          <cell r="I143">
            <v>684</v>
          </cell>
          <cell r="J143">
            <v>0.12</v>
          </cell>
          <cell r="K143">
            <v>5016</v>
          </cell>
          <cell r="L143">
            <v>3800</v>
          </cell>
          <cell r="M143">
            <v>1900</v>
          </cell>
          <cell r="N143">
            <v>41609</v>
          </cell>
          <cell r="O143">
            <v>12</v>
          </cell>
          <cell r="P143" t="str">
            <v>December</v>
          </cell>
          <cell r="Q143" t="str">
            <v>2013</v>
          </cell>
        </row>
        <row r="144">
          <cell r="A144" t="str">
            <v>Midmarket</v>
          </cell>
          <cell r="B144" t="str">
            <v>Mexico</v>
          </cell>
          <cell r="C144" t="str">
            <v>Velo</v>
          </cell>
          <cell r="D144">
            <v>655</v>
          </cell>
          <cell r="E144">
            <v>120</v>
          </cell>
          <cell r="F144">
            <v>84</v>
          </cell>
          <cell r="G144">
            <v>15</v>
          </cell>
          <cell r="H144">
            <v>9825</v>
          </cell>
          <cell r="I144">
            <v>1080.75</v>
          </cell>
          <cell r="J144">
            <v>0.11</v>
          </cell>
          <cell r="K144">
            <v>8744.25</v>
          </cell>
          <cell r="L144">
            <v>78600</v>
          </cell>
          <cell r="M144">
            <v>-68775</v>
          </cell>
          <cell r="N144">
            <v>41518</v>
          </cell>
          <cell r="O144">
            <v>9</v>
          </cell>
          <cell r="P144" t="str">
            <v>September</v>
          </cell>
          <cell r="Q144" t="str">
            <v>2013</v>
          </cell>
        </row>
        <row r="145">
          <cell r="A145" t="str">
            <v>Midmarket</v>
          </cell>
          <cell r="B145" t="str">
            <v>Mexico</v>
          </cell>
          <cell r="C145" t="str">
            <v>Paseo</v>
          </cell>
          <cell r="D145">
            <v>1514</v>
          </cell>
          <cell r="E145">
            <v>10</v>
          </cell>
          <cell r="F145">
            <v>7</v>
          </cell>
          <cell r="G145">
            <v>15</v>
          </cell>
          <cell r="H145">
            <v>22710</v>
          </cell>
          <cell r="I145">
            <v>908.4</v>
          </cell>
          <cell r="J145">
            <v>0.04</v>
          </cell>
          <cell r="K145">
            <v>21801.599999999999</v>
          </cell>
          <cell r="L145">
            <v>15140</v>
          </cell>
          <cell r="M145">
            <v>7570</v>
          </cell>
          <cell r="N145">
            <v>41548</v>
          </cell>
          <cell r="O145">
            <v>10</v>
          </cell>
          <cell r="P145" t="str">
            <v>October</v>
          </cell>
          <cell r="Q145" t="str">
            <v>2013</v>
          </cell>
        </row>
        <row r="146">
          <cell r="A146" t="str">
            <v>Midmarket</v>
          </cell>
          <cell r="B146" t="str">
            <v>Mexico</v>
          </cell>
          <cell r="C146" t="str">
            <v>VTT</v>
          </cell>
          <cell r="D146">
            <v>1514</v>
          </cell>
          <cell r="E146">
            <v>250</v>
          </cell>
          <cell r="F146">
            <v>175</v>
          </cell>
          <cell r="G146">
            <v>15</v>
          </cell>
          <cell r="H146">
            <v>22710</v>
          </cell>
          <cell r="I146">
            <v>908.4</v>
          </cell>
          <cell r="J146">
            <v>0.04</v>
          </cell>
          <cell r="K146">
            <v>21801.599999999999</v>
          </cell>
          <cell r="L146">
            <v>378500</v>
          </cell>
          <cell r="M146">
            <v>-355790</v>
          </cell>
          <cell r="N146">
            <v>41548</v>
          </cell>
          <cell r="O146">
            <v>10</v>
          </cell>
          <cell r="P146" t="str">
            <v>October</v>
          </cell>
          <cell r="Q146" t="str">
            <v>2013</v>
          </cell>
        </row>
        <row r="147">
          <cell r="A147" t="str">
            <v>Midmarket</v>
          </cell>
          <cell r="B147" t="str">
            <v>Mexico</v>
          </cell>
          <cell r="C147" t="str">
            <v>Amarilla</v>
          </cell>
          <cell r="D147">
            <v>1870</v>
          </cell>
          <cell r="E147">
            <v>260</v>
          </cell>
          <cell r="F147">
            <v>182</v>
          </cell>
          <cell r="G147">
            <v>15</v>
          </cell>
          <cell r="H147">
            <v>28050</v>
          </cell>
          <cell r="I147">
            <v>3927</v>
          </cell>
          <cell r="J147">
            <v>0.14000000000000001</v>
          </cell>
          <cell r="K147">
            <v>24123</v>
          </cell>
          <cell r="L147">
            <v>486200</v>
          </cell>
          <cell r="M147">
            <v>-458150</v>
          </cell>
          <cell r="N147">
            <v>41579</v>
          </cell>
          <cell r="O147">
            <v>11</v>
          </cell>
          <cell r="P147" t="str">
            <v>November</v>
          </cell>
          <cell r="Q147" t="str">
            <v>2013</v>
          </cell>
        </row>
        <row r="148">
          <cell r="A148" t="str">
            <v>Midmarket</v>
          </cell>
          <cell r="B148" t="str">
            <v>United States of America</v>
          </cell>
          <cell r="C148" t="str">
            <v>Amarilla</v>
          </cell>
          <cell r="D148">
            <v>671</v>
          </cell>
          <cell r="E148">
            <v>260</v>
          </cell>
          <cell r="F148">
            <v>182</v>
          </cell>
          <cell r="G148">
            <v>15</v>
          </cell>
          <cell r="H148">
            <v>10065</v>
          </cell>
          <cell r="I148">
            <v>402.6</v>
          </cell>
          <cell r="J148">
            <v>0.04</v>
          </cell>
          <cell r="K148">
            <v>9662.4</v>
          </cell>
          <cell r="L148">
            <v>174460</v>
          </cell>
          <cell r="M148">
            <v>-164395</v>
          </cell>
          <cell r="N148">
            <v>41548</v>
          </cell>
          <cell r="O148">
            <v>10</v>
          </cell>
          <cell r="P148" t="str">
            <v>October</v>
          </cell>
          <cell r="Q148" t="str">
            <v>2013</v>
          </cell>
        </row>
        <row r="149">
          <cell r="A149" t="str">
            <v>Midmarket</v>
          </cell>
          <cell r="B149" t="str">
            <v>United States of America</v>
          </cell>
          <cell r="C149" t="str">
            <v>Paseo</v>
          </cell>
          <cell r="D149">
            <v>671</v>
          </cell>
          <cell r="E149">
            <v>10</v>
          </cell>
          <cell r="F149">
            <v>7</v>
          </cell>
          <cell r="G149">
            <v>15</v>
          </cell>
          <cell r="H149">
            <v>10065</v>
          </cell>
          <cell r="I149">
            <v>402.6</v>
          </cell>
          <cell r="J149">
            <v>0.04</v>
          </cell>
          <cell r="K149">
            <v>9662.4</v>
          </cell>
          <cell r="L149">
            <v>6710</v>
          </cell>
          <cell r="M149">
            <v>3355</v>
          </cell>
          <cell r="N149">
            <v>41548</v>
          </cell>
          <cell r="O149">
            <v>10</v>
          </cell>
          <cell r="P149" t="str">
            <v>October</v>
          </cell>
          <cell r="Q149" t="str">
            <v>2013</v>
          </cell>
        </row>
        <row r="150">
          <cell r="A150" t="str">
            <v>Midmarket</v>
          </cell>
          <cell r="B150" t="str">
            <v>United States of America</v>
          </cell>
          <cell r="C150" t="str">
            <v>Paseo</v>
          </cell>
          <cell r="D150">
            <v>1925</v>
          </cell>
          <cell r="E150">
            <v>10</v>
          </cell>
          <cell r="F150">
            <v>7</v>
          </cell>
          <cell r="G150">
            <v>15</v>
          </cell>
          <cell r="H150">
            <v>28875</v>
          </cell>
          <cell r="I150">
            <v>577.5</v>
          </cell>
          <cell r="J150">
            <v>0.02</v>
          </cell>
          <cell r="K150">
            <v>28297.5</v>
          </cell>
          <cell r="L150">
            <v>19250</v>
          </cell>
          <cell r="M150">
            <v>9625</v>
          </cell>
          <cell r="N150">
            <v>41609</v>
          </cell>
          <cell r="O150">
            <v>12</v>
          </cell>
          <cell r="P150" t="str">
            <v>December</v>
          </cell>
          <cell r="Q150" t="str">
            <v>2013</v>
          </cell>
        </row>
        <row r="151">
          <cell r="A151" t="str">
            <v>Midmarket</v>
          </cell>
          <cell r="B151" t="str">
            <v>United States of America</v>
          </cell>
          <cell r="C151" t="str">
            <v>Amarilla</v>
          </cell>
          <cell r="D151">
            <v>2548</v>
          </cell>
          <cell r="E151">
            <v>260</v>
          </cell>
          <cell r="F151">
            <v>182</v>
          </cell>
          <cell r="G151">
            <v>15</v>
          </cell>
          <cell r="H151">
            <v>38220</v>
          </cell>
          <cell r="I151">
            <v>4586.3999999999996</v>
          </cell>
          <cell r="J151">
            <v>0.12</v>
          </cell>
          <cell r="K151">
            <v>33633.599999999999</v>
          </cell>
          <cell r="L151">
            <v>662480</v>
          </cell>
          <cell r="M151">
            <v>-624260</v>
          </cell>
          <cell r="N151">
            <v>41579</v>
          </cell>
          <cell r="O151">
            <v>11</v>
          </cell>
          <cell r="P151" t="str">
            <v>November</v>
          </cell>
          <cell r="Q151" t="str">
            <v>2013</v>
          </cell>
        </row>
        <row r="152">
          <cell r="A152" t="str">
            <v>Midmarket</v>
          </cell>
          <cell r="B152" t="str">
            <v>United States of America</v>
          </cell>
          <cell r="C152" t="str">
            <v>Paseo</v>
          </cell>
          <cell r="D152">
            <v>2931</v>
          </cell>
          <cell r="E152">
            <v>10</v>
          </cell>
          <cell r="F152">
            <v>7</v>
          </cell>
          <cell r="G152">
            <v>15</v>
          </cell>
          <cell r="H152">
            <v>43965</v>
          </cell>
          <cell r="I152">
            <v>3077.55</v>
          </cell>
          <cell r="J152">
            <v>7.0000000000000007E-2</v>
          </cell>
          <cell r="K152">
            <v>40887.449999999997</v>
          </cell>
          <cell r="L152">
            <v>29310</v>
          </cell>
          <cell r="M152">
            <v>14655</v>
          </cell>
          <cell r="N152">
            <v>41518</v>
          </cell>
          <cell r="O152">
            <v>9</v>
          </cell>
          <cell r="P152" t="str">
            <v>September</v>
          </cell>
          <cell r="Q152" t="str">
            <v>2013</v>
          </cell>
        </row>
        <row r="153">
          <cell r="A153" t="str">
            <v>Small Business</v>
          </cell>
          <cell r="B153" t="str">
            <v>Canada</v>
          </cell>
          <cell r="C153" t="str">
            <v>Velo</v>
          </cell>
          <cell r="D153">
            <v>269</v>
          </cell>
          <cell r="E153">
            <v>120</v>
          </cell>
          <cell r="F153">
            <v>84</v>
          </cell>
          <cell r="G153">
            <v>300</v>
          </cell>
          <cell r="H153">
            <v>80700</v>
          </cell>
          <cell r="I153">
            <v>11298</v>
          </cell>
          <cell r="J153">
            <v>0.14000000000000001</v>
          </cell>
          <cell r="K153">
            <v>69402</v>
          </cell>
          <cell r="L153">
            <v>32280</v>
          </cell>
          <cell r="M153">
            <v>48420</v>
          </cell>
          <cell r="N153">
            <v>41548</v>
          </cell>
          <cell r="O153">
            <v>10</v>
          </cell>
          <cell r="P153" t="str">
            <v>October</v>
          </cell>
          <cell r="Q153" t="str">
            <v>2013</v>
          </cell>
        </row>
        <row r="154">
          <cell r="A154" t="str">
            <v>Small Business</v>
          </cell>
          <cell r="B154" t="str">
            <v>Canada</v>
          </cell>
          <cell r="C154" t="str">
            <v>VTT</v>
          </cell>
          <cell r="D154">
            <v>269</v>
          </cell>
          <cell r="E154">
            <v>250</v>
          </cell>
          <cell r="F154">
            <v>175</v>
          </cell>
          <cell r="G154">
            <v>300</v>
          </cell>
          <cell r="H154">
            <v>80700</v>
          </cell>
          <cell r="I154">
            <v>11298</v>
          </cell>
          <cell r="J154">
            <v>0.14000000000000001</v>
          </cell>
          <cell r="K154">
            <v>69402</v>
          </cell>
          <cell r="L154">
            <v>67250</v>
          </cell>
          <cell r="M154">
            <v>13450</v>
          </cell>
          <cell r="N154">
            <v>41548</v>
          </cell>
          <cell r="O154">
            <v>10</v>
          </cell>
          <cell r="P154" t="str">
            <v>October</v>
          </cell>
          <cell r="Q154" t="str">
            <v>2013</v>
          </cell>
        </row>
        <row r="155">
          <cell r="A155" t="str">
            <v>Small Business</v>
          </cell>
          <cell r="B155" t="str">
            <v>Canada</v>
          </cell>
          <cell r="C155" t="str">
            <v>Montana</v>
          </cell>
          <cell r="D155">
            <v>1283</v>
          </cell>
          <cell r="E155">
            <v>5</v>
          </cell>
          <cell r="F155">
            <v>3.5</v>
          </cell>
          <cell r="G155">
            <v>300</v>
          </cell>
          <cell r="H155">
            <v>384900</v>
          </cell>
          <cell r="I155">
            <v>30792</v>
          </cell>
          <cell r="J155">
            <v>0.08</v>
          </cell>
          <cell r="K155">
            <v>354108</v>
          </cell>
          <cell r="L155">
            <v>6415</v>
          </cell>
          <cell r="M155">
            <v>378485</v>
          </cell>
          <cell r="N155">
            <v>41518</v>
          </cell>
          <cell r="O155">
            <v>9</v>
          </cell>
          <cell r="P155" t="str">
            <v>September</v>
          </cell>
          <cell r="Q155" t="str">
            <v>2013</v>
          </cell>
        </row>
        <row r="156">
          <cell r="A156" t="str">
            <v>Small Business</v>
          </cell>
          <cell r="B156" t="str">
            <v>Canada</v>
          </cell>
          <cell r="C156" t="str">
            <v>Paseo</v>
          </cell>
          <cell r="D156">
            <v>1404</v>
          </cell>
          <cell r="E156">
            <v>10</v>
          </cell>
          <cell r="F156">
            <v>7</v>
          </cell>
          <cell r="G156">
            <v>300</v>
          </cell>
          <cell r="H156">
            <v>421200</v>
          </cell>
          <cell r="I156">
            <v>29484</v>
          </cell>
          <cell r="J156">
            <v>7.0000000000000007E-2</v>
          </cell>
          <cell r="K156">
            <v>391716</v>
          </cell>
          <cell r="L156">
            <v>14040</v>
          </cell>
          <cell r="M156">
            <v>407160</v>
          </cell>
          <cell r="N156">
            <v>41579</v>
          </cell>
          <cell r="O156">
            <v>11</v>
          </cell>
          <cell r="P156" t="str">
            <v>November</v>
          </cell>
          <cell r="Q156" t="str">
            <v>2013</v>
          </cell>
        </row>
        <row r="157">
          <cell r="A157" t="str">
            <v>Small Business</v>
          </cell>
          <cell r="B157" t="str">
            <v>Canada</v>
          </cell>
          <cell r="C157" t="str">
            <v>VTT</v>
          </cell>
          <cell r="D157">
            <v>2436</v>
          </cell>
          <cell r="E157">
            <v>250</v>
          </cell>
          <cell r="F157">
            <v>175</v>
          </cell>
          <cell r="G157">
            <v>300</v>
          </cell>
          <cell r="H157">
            <v>730800</v>
          </cell>
          <cell r="I157">
            <v>43848</v>
          </cell>
          <cell r="J157">
            <v>0.06</v>
          </cell>
          <cell r="K157">
            <v>686952</v>
          </cell>
          <cell r="L157">
            <v>609000</v>
          </cell>
          <cell r="M157">
            <v>121800</v>
          </cell>
          <cell r="N157">
            <v>41609</v>
          </cell>
          <cell r="O157">
            <v>12</v>
          </cell>
          <cell r="P157" t="str">
            <v>December</v>
          </cell>
          <cell r="Q157" t="str">
            <v>2013</v>
          </cell>
        </row>
        <row r="158">
          <cell r="A158" t="str">
            <v>Small Business</v>
          </cell>
          <cell r="B158" t="str">
            <v>France</v>
          </cell>
          <cell r="C158" t="str">
            <v>Montana</v>
          </cell>
          <cell r="D158">
            <v>322</v>
          </cell>
          <cell r="E158">
            <v>5</v>
          </cell>
          <cell r="F158">
            <v>3.5</v>
          </cell>
          <cell r="G158">
            <v>300</v>
          </cell>
          <cell r="H158">
            <v>96600</v>
          </cell>
          <cell r="I158">
            <v>8694</v>
          </cell>
          <cell r="J158">
            <v>0.09</v>
          </cell>
          <cell r="K158">
            <v>87906</v>
          </cell>
          <cell r="L158">
            <v>1610</v>
          </cell>
          <cell r="M158">
            <v>94990</v>
          </cell>
          <cell r="N158">
            <v>41518</v>
          </cell>
          <cell r="O158">
            <v>9</v>
          </cell>
          <cell r="P158" t="str">
            <v>September</v>
          </cell>
          <cell r="Q158" t="str">
            <v>2013</v>
          </cell>
        </row>
        <row r="159">
          <cell r="A159" t="str">
            <v>Small Business</v>
          </cell>
          <cell r="B159" t="str">
            <v>France</v>
          </cell>
          <cell r="C159" t="str">
            <v>Velo</v>
          </cell>
          <cell r="D159">
            <v>386</v>
          </cell>
          <cell r="E159">
            <v>120</v>
          </cell>
          <cell r="F159">
            <v>84</v>
          </cell>
          <cell r="G159">
            <v>300</v>
          </cell>
          <cell r="H159">
            <v>115800</v>
          </cell>
          <cell r="I159">
            <v>9264</v>
          </cell>
          <cell r="J159">
            <v>0.08</v>
          </cell>
          <cell r="K159">
            <v>106536</v>
          </cell>
          <cell r="L159">
            <v>46320</v>
          </cell>
          <cell r="M159">
            <v>69480</v>
          </cell>
          <cell r="N159">
            <v>41579</v>
          </cell>
          <cell r="O159">
            <v>11</v>
          </cell>
          <cell r="P159" t="str">
            <v>November</v>
          </cell>
          <cell r="Q159" t="str">
            <v>2013</v>
          </cell>
        </row>
        <row r="160">
          <cell r="A160" t="str">
            <v>Small Business</v>
          </cell>
          <cell r="B160" t="str">
            <v>France</v>
          </cell>
          <cell r="C160" t="str">
            <v>Montana</v>
          </cell>
          <cell r="D160">
            <v>1186</v>
          </cell>
          <cell r="E160">
            <v>5</v>
          </cell>
          <cell r="F160">
            <v>3.5</v>
          </cell>
          <cell r="G160">
            <v>300</v>
          </cell>
          <cell r="H160">
            <v>355800</v>
          </cell>
          <cell r="I160">
            <v>42696</v>
          </cell>
          <cell r="J160">
            <v>0.12</v>
          </cell>
          <cell r="K160">
            <v>313104</v>
          </cell>
          <cell r="L160">
            <v>5930</v>
          </cell>
          <cell r="M160">
            <v>349870</v>
          </cell>
          <cell r="N160">
            <v>41609</v>
          </cell>
          <cell r="O160">
            <v>12</v>
          </cell>
          <cell r="P160" t="str">
            <v>December</v>
          </cell>
          <cell r="Q160" t="str">
            <v>2013</v>
          </cell>
        </row>
        <row r="161">
          <cell r="A161" t="str">
            <v>Small Business</v>
          </cell>
          <cell r="B161" t="str">
            <v>France</v>
          </cell>
          <cell r="C161" t="str">
            <v>Velo</v>
          </cell>
          <cell r="D161">
            <v>1221</v>
          </cell>
          <cell r="E161">
            <v>120</v>
          </cell>
          <cell r="F161">
            <v>84</v>
          </cell>
          <cell r="G161">
            <v>300</v>
          </cell>
          <cell r="H161">
            <v>366300</v>
          </cell>
          <cell r="I161">
            <v>21978</v>
          </cell>
          <cell r="J161">
            <v>0.06</v>
          </cell>
          <cell r="K161">
            <v>344322</v>
          </cell>
          <cell r="L161">
            <v>146520</v>
          </cell>
          <cell r="M161">
            <v>219780</v>
          </cell>
          <cell r="N161">
            <v>41548</v>
          </cell>
          <cell r="O161">
            <v>10</v>
          </cell>
          <cell r="P161" t="str">
            <v>October</v>
          </cell>
          <cell r="Q161" t="str">
            <v>2013</v>
          </cell>
        </row>
        <row r="162">
          <cell r="A162" t="str">
            <v>Small Business</v>
          </cell>
          <cell r="B162" t="str">
            <v>France</v>
          </cell>
          <cell r="C162" t="str">
            <v>VTT</v>
          </cell>
          <cell r="D162">
            <v>1221</v>
          </cell>
          <cell r="E162">
            <v>250</v>
          </cell>
          <cell r="F162">
            <v>175</v>
          </cell>
          <cell r="G162">
            <v>300</v>
          </cell>
          <cell r="H162">
            <v>366300</v>
          </cell>
          <cell r="I162">
            <v>21978</v>
          </cell>
          <cell r="J162">
            <v>0.06</v>
          </cell>
          <cell r="K162">
            <v>344322</v>
          </cell>
          <cell r="L162">
            <v>305250</v>
          </cell>
          <cell r="M162">
            <v>61050</v>
          </cell>
          <cell r="N162">
            <v>41548</v>
          </cell>
          <cell r="O162">
            <v>10</v>
          </cell>
          <cell r="P162" t="str">
            <v>October</v>
          </cell>
          <cell r="Q162" t="str">
            <v>2013</v>
          </cell>
        </row>
        <row r="163">
          <cell r="A163" t="str">
            <v>Small Business</v>
          </cell>
          <cell r="B163" t="str">
            <v>Germany</v>
          </cell>
          <cell r="C163" t="str">
            <v>Carretera</v>
          </cell>
          <cell r="D163">
            <v>214</v>
          </cell>
          <cell r="E163">
            <v>3</v>
          </cell>
          <cell r="F163">
            <v>2.1</v>
          </cell>
          <cell r="G163">
            <v>300</v>
          </cell>
          <cell r="H163">
            <v>64200</v>
          </cell>
          <cell r="I163">
            <v>1284</v>
          </cell>
          <cell r="J163">
            <v>0.02</v>
          </cell>
          <cell r="K163">
            <v>62916</v>
          </cell>
          <cell r="L163">
            <v>642</v>
          </cell>
          <cell r="M163">
            <v>63558</v>
          </cell>
          <cell r="N163">
            <v>41548</v>
          </cell>
          <cell r="O163">
            <v>10</v>
          </cell>
          <cell r="P163" t="str">
            <v>October</v>
          </cell>
          <cell r="Q163" t="str">
            <v>2013</v>
          </cell>
        </row>
        <row r="164">
          <cell r="A164" t="str">
            <v>Small Business</v>
          </cell>
          <cell r="B164" t="str">
            <v>Germany</v>
          </cell>
          <cell r="C164" t="str">
            <v>VTT</v>
          </cell>
          <cell r="D164">
            <v>214</v>
          </cell>
          <cell r="E164">
            <v>250</v>
          </cell>
          <cell r="F164">
            <v>175</v>
          </cell>
          <cell r="G164">
            <v>300</v>
          </cell>
          <cell r="H164">
            <v>64200</v>
          </cell>
          <cell r="I164">
            <v>1284</v>
          </cell>
          <cell r="J164">
            <v>0.02</v>
          </cell>
          <cell r="K164">
            <v>62916</v>
          </cell>
          <cell r="L164">
            <v>53500</v>
          </cell>
          <cell r="M164">
            <v>10700</v>
          </cell>
          <cell r="N164">
            <v>41548</v>
          </cell>
          <cell r="O164">
            <v>10</v>
          </cell>
          <cell r="P164" t="str">
            <v>October</v>
          </cell>
          <cell r="Q164" t="str">
            <v>2013</v>
          </cell>
        </row>
        <row r="165">
          <cell r="A165" t="str">
            <v>Small Business</v>
          </cell>
          <cell r="B165" t="str">
            <v>Germany</v>
          </cell>
          <cell r="C165" t="str">
            <v>Montana</v>
          </cell>
          <cell r="D165">
            <v>334</v>
          </cell>
          <cell r="E165">
            <v>5</v>
          </cell>
          <cell r="F165">
            <v>3.5</v>
          </cell>
          <cell r="G165">
            <v>300</v>
          </cell>
          <cell r="H165">
            <v>100200</v>
          </cell>
          <cell r="I165">
            <v>9018</v>
          </cell>
          <cell r="J165">
            <v>0.09</v>
          </cell>
          <cell r="K165">
            <v>91182</v>
          </cell>
          <cell r="L165">
            <v>1670</v>
          </cell>
          <cell r="M165">
            <v>98530</v>
          </cell>
          <cell r="N165">
            <v>41609</v>
          </cell>
          <cell r="O165">
            <v>12</v>
          </cell>
          <cell r="P165" t="str">
            <v>December</v>
          </cell>
          <cell r="Q165" t="str">
            <v>2013</v>
          </cell>
        </row>
        <row r="166">
          <cell r="A166" t="str">
            <v>Small Business</v>
          </cell>
          <cell r="B166" t="str">
            <v>Germany</v>
          </cell>
          <cell r="C166" t="str">
            <v>Paseo</v>
          </cell>
          <cell r="D166">
            <v>1123</v>
          </cell>
          <cell r="E166">
            <v>10</v>
          </cell>
          <cell r="F166">
            <v>7</v>
          </cell>
          <cell r="G166">
            <v>300</v>
          </cell>
          <cell r="H166">
            <v>336900</v>
          </cell>
          <cell r="I166">
            <v>23583</v>
          </cell>
          <cell r="J166">
            <v>7.0000000000000007E-2</v>
          </cell>
          <cell r="K166">
            <v>313317</v>
          </cell>
          <cell r="L166">
            <v>11230</v>
          </cell>
          <cell r="M166">
            <v>325670</v>
          </cell>
          <cell r="N166">
            <v>41518</v>
          </cell>
          <cell r="O166">
            <v>9</v>
          </cell>
          <cell r="P166" t="str">
            <v>September</v>
          </cell>
          <cell r="Q166" t="str">
            <v>2013</v>
          </cell>
        </row>
        <row r="167">
          <cell r="A167" t="str">
            <v>Small Business</v>
          </cell>
          <cell r="B167" t="str">
            <v>Germany</v>
          </cell>
          <cell r="C167" t="str">
            <v>Velo</v>
          </cell>
          <cell r="D167">
            <v>2536</v>
          </cell>
          <cell r="E167">
            <v>120</v>
          </cell>
          <cell r="F167">
            <v>84</v>
          </cell>
          <cell r="G167">
            <v>300</v>
          </cell>
          <cell r="H167">
            <v>760800</v>
          </cell>
          <cell r="I167">
            <v>106512</v>
          </cell>
          <cell r="J167">
            <v>0.14000000000000001</v>
          </cell>
          <cell r="K167">
            <v>654288</v>
          </cell>
          <cell r="L167">
            <v>304320</v>
          </cell>
          <cell r="M167">
            <v>456480</v>
          </cell>
          <cell r="N167">
            <v>41579</v>
          </cell>
          <cell r="O167">
            <v>11</v>
          </cell>
          <cell r="P167" t="str">
            <v>November</v>
          </cell>
          <cell r="Q167" t="str">
            <v>2013</v>
          </cell>
        </row>
        <row r="168">
          <cell r="A168" t="str">
            <v>Small Business</v>
          </cell>
          <cell r="B168" t="str">
            <v>Mexico</v>
          </cell>
          <cell r="C168" t="str">
            <v>Carretera</v>
          </cell>
          <cell r="D168">
            <v>494</v>
          </cell>
          <cell r="E168">
            <v>3</v>
          </cell>
          <cell r="F168">
            <v>2.1</v>
          </cell>
          <cell r="G168">
            <v>300</v>
          </cell>
          <cell r="H168">
            <v>148200</v>
          </cell>
          <cell r="I168">
            <v>1482</v>
          </cell>
          <cell r="J168">
            <v>0.01</v>
          </cell>
          <cell r="K168">
            <v>146718</v>
          </cell>
          <cell r="L168">
            <v>1482</v>
          </cell>
          <cell r="M168">
            <v>146718</v>
          </cell>
          <cell r="N168">
            <v>41548</v>
          </cell>
          <cell r="O168">
            <v>10</v>
          </cell>
          <cell r="P168" t="str">
            <v>October</v>
          </cell>
          <cell r="Q168" t="str">
            <v>2013</v>
          </cell>
        </row>
        <row r="169">
          <cell r="A169" t="str">
            <v>Small Business</v>
          </cell>
          <cell r="B169" t="str">
            <v>Mexico</v>
          </cell>
          <cell r="C169" t="str">
            <v>VTT</v>
          </cell>
          <cell r="D169">
            <v>494</v>
          </cell>
          <cell r="E169">
            <v>250</v>
          </cell>
          <cell r="F169">
            <v>175</v>
          </cell>
          <cell r="G169">
            <v>300</v>
          </cell>
          <cell r="H169">
            <v>148200</v>
          </cell>
          <cell r="I169">
            <v>1482</v>
          </cell>
          <cell r="J169">
            <v>0.01</v>
          </cell>
          <cell r="K169">
            <v>146718</v>
          </cell>
          <cell r="L169">
            <v>123500</v>
          </cell>
          <cell r="M169">
            <v>24700</v>
          </cell>
          <cell r="N169">
            <v>41548</v>
          </cell>
          <cell r="O169">
            <v>10</v>
          </cell>
          <cell r="P169" t="str">
            <v>October</v>
          </cell>
          <cell r="Q169" t="str">
            <v>2013</v>
          </cell>
        </row>
        <row r="170">
          <cell r="A170" t="str">
            <v>Small Business</v>
          </cell>
          <cell r="B170" t="str">
            <v>Mexico</v>
          </cell>
          <cell r="C170" t="str">
            <v>Paseo</v>
          </cell>
          <cell r="D170">
            <v>788</v>
          </cell>
          <cell r="E170">
            <v>10</v>
          </cell>
          <cell r="F170">
            <v>7</v>
          </cell>
          <cell r="G170">
            <v>300</v>
          </cell>
          <cell r="H170">
            <v>236400</v>
          </cell>
          <cell r="I170">
            <v>0</v>
          </cell>
          <cell r="J170">
            <v>0</v>
          </cell>
          <cell r="K170">
            <v>236400</v>
          </cell>
          <cell r="L170">
            <v>7880</v>
          </cell>
          <cell r="M170">
            <v>228520</v>
          </cell>
          <cell r="N170">
            <v>41518</v>
          </cell>
          <cell r="O170">
            <v>9</v>
          </cell>
          <cell r="P170" t="str">
            <v>September</v>
          </cell>
          <cell r="Q170" t="str">
            <v>2013</v>
          </cell>
        </row>
        <row r="171">
          <cell r="A171" t="str">
            <v>Small Business</v>
          </cell>
          <cell r="B171" t="str">
            <v>Mexico</v>
          </cell>
          <cell r="C171" t="str">
            <v>Montana</v>
          </cell>
          <cell r="D171">
            <v>1100</v>
          </cell>
          <cell r="E171">
            <v>5</v>
          </cell>
          <cell r="F171">
            <v>3.5</v>
          </cell>
          <cell r="G171">
            <v>300</v>
          </cell>
          <cell r="H171">
            <v>330000</v>
          </cell>
          <cell r="I171">
            <v>16500</v>
          </cell>
          <cell r="J171">
            <v>0.05</v>
          </cell>
          <cell r="K171">
            <v>313500</v>
          </cell>
          <cell r="L171">
            <v>5500</v>
          </cell>
          <cell r="M171">
            <v>324500</v>
          </cell>
          <cell r="N171">
            <v>41609</v>
          </cell>
          <cell r="O171">
            <v>12</v>
          </cell>
          <cell r="P171" t="str">
            <v>December</v>
          </cell>
          <cell r="Q171" t="str">
            <v>2013</v>
          </cell>
        </row>
        <row r="172">
          <cell r="A172" t="str">
            <v>Small Business</v>
          </cell>
          <cell r="B172" t="str">
            <v>Mexico</v>
          </cell>
          <cell r="C172" t="str">
            <v>Velo</v>
          </cell>
          <cell r="D172">
            <v>2605</v>
          </cell>
          <cell r="E172">
            <v>120</v>
          </cell>
          <cell r="F172">
            <v>84</v>
          </cell>
          <cell r="G172">
            <v>300</v>
          </cell>
          <cell r="H172">
            <v>781500</v>
          </cell>
          <cell r="I172">
            <v>101595</v>
          </cell>
          <cell r="J172">
            <v>0.13</v>
          </cell>
          <cell r="K172">
            <v>679905</v>
          </cell>
          <cell r="L172">
            <v>312600</v>
          </cell>
          <cell r="M172">
            <v>468900</v>
          </cell>
          <cell r="N172">
            <v>41579</v>
          </cell>
          <cell r="O172">
            <v>11</v>
          </cell>
          <cell r="P172" t="str">
            <v>November</v>
          </cell>
          <cell r="Q172" t="str">
            <v>2013</v>
          </cell>
        </row>
        <row r="173">
          <cell r="A173" t="str">
            <v>Small Business</v>
          </cell>
          <cell r="B173" t="str">
            <v>United States of America</v>
          </cell>
          <cell r="C173" t="str">
            <v>VTT</v>
          </cell>
          <cell r="D173">
            <v>808</v>
          </cell>
          <cell r="E173">
            <v>250</v>
          </cell>
          <cell r="F173">
            <v>175</v>
          </cell>
          <cell r="G173">
            <v>300</v>
          </cell>
          <cell r="H173">
            <v>242400</v>
          </cell>
          <cell r="I173">
            <v>19392</v>
          </cell>
          <cell r="J173">
            <v>0.08</v>
          </cell>
          <cell r="K173">
            <v>223008</v>
          </cell>
          <cell r="L173">
            <v>202000</v>
          </cell>
          <cell r="M173">
            <v>40400</v>
          </cell>
          <cell r="N173">
            <v>41609</v>
          </cell>
          <cell r="O173">
            <v>12</v>
          </cell>
          <cell r="P173" t="str">
            <v>December</v>
          </cell>
          <cell r="Q173" t="str">
            <v>2013</v>
          </cell>
        </row>
        <row r="174">
          <cell r="A174" t="str">
            <v>Small Business</v>
          </cell>
          <cell r="B174" t="str">
            <v>United States of America</v>
          </cell>
          <cell r="C174" t="str">
            <v>Velo</v>
          </cell>
          <cell r="D174">
            <v>2294</v>
          </cell>
          <cell r="E174">
            <v>120</v>
          </cell>
          <cell r="F174">
            <v>84</v>
          </cell>
          <cell r="G174">
            <v>300</v>
          </cell>
          <cell r="H174">
            <v>688200</v>
          </cell>
          <cell r="I174">
            <v>68820</v>
          </cell>
          <cell r="J174">
            <v>0.1</v>
          </cell>
          <cell r="K174">
            <v>619380</v>
          </cell>
          <cell r="L174">
            <v>275280</v>
          </cell>
          <cell r="M174">
            <v>412920</v>
          </cell>
          <cell r="N174">
            <v>41548</v>
          </cell>
          <cell r="O174">
            <v>10</v>
          </cell>
          <cell r="P174" t="str">
            <v>October</v>
          </cell>
          <cell r="Q174" t="str">
            <v>2013</v>
          </cell>
        </row>
        <row r="175">
          <cell r="A175" t="str">
            <v>Small Business</v>
          </cell>
          <cell r="B175" t="str">
            <v>United States of America</v>
          </cell>
          <cell r="C175" t="str">
            <v>VTT</v>
          </cell>
          <cell r="D175">
            <v>2294</v>
          </cell>
          <cell r="E175">
            <v>250</v>
          </cell>
          <cell r="F175">
            <v>175</v>
          </cell>
          <cell r="G175">
            <v>300</v>
          </cell>
          <cell r="H175">
            <v>688200</v>
          </cell>
          <cell r="I175">
            <v>68820</v>
          </cell>
          <cell r="J175">
            <v>0.1</v>
          </cell>
          <cell r="K175">
            <v>619380</v>
          </cell>
          <cell r="L175">
            <v>573500</v>
          </cell>
          <cell r="M175">
            <v>114700</v>
          </cell>
          <cell r="N175">
            <v>41548</v>
          </cell>
          <cell r="O175">
            <v>10</v>
          </cell>
          <cell r="P175" t="str">
            <v>October</v>
          </cell>
          <cell r="Q175" t="str">
            <v>2013</v>
          </cell>
        </row>
        <row r="176">
          <cell r="A176" t="str">
            <v>Small Business</v>
          </cell>
          <cell r="B176" t="str">
            <v>United States of America</v>
          </cell>
          <cell r="C176" t="str">
            <v>Montana</v>
          </cell>
          <cell r="D176">
            <v>2498</v>
          </cell>
          <cell r="E176">
            <v>5</v>
          </cell>
          <cell r="F176">
            <v>3.5</v>
          </cell>
          <cell r="G176">
            <v>300</v>
          </cell>
          <cell r="H176">
            <v>749400</v>
          </cell>
          <cell r="I176">
            <v>7494</v>
          </cell>
          <cell r="J176">
            <v>0.01</v>
          </cell>
          <cell r="K176">
            <v>741906</v>
          </cell>
          <cell r="L176">
            <v>12490</v>
          </cell>
          <cell r="M176">
            <v>736910</v>
          </cell>
          <cell r="N176">
            <v>41518</v>
          </cell>
          <cell r="O176">
            <v>9</v>
          </cell>
          <cell r="P176" t="str">
            <v>September</v>
          </cell>
          <cell r="Q176" t="str">
            <v>2013</v>
          </cell>
        </row>
        <row r="177">
          <cell r="A177" t="str">
            <v>Small Business</v>
          </cell>
          <cell r="B177" t="str">
            <v>United States of America</v>
          </cell>
          <cell r="C177" t="str">
            <v>Velo</v>
          </cell>
          <cell r="D177">
            <v>2574</v>
          </cell>
          <cell r="E177">
            <v>120</v>
          </cell>
          <cell r="F177">
            <v>84</v>
          </cell>
          <cell r="G177">
            <v>300</v>
          </cell>
          <cell r="H177">
            <v>772200</v>
          </cell>
          <cell r="I177">
            <v>115830</v>
          </cell>
          <cell r="J177">
            <v>0.15</v>
          </cell>
          <cell r="K177">
            <v>656370</v>
          </cell>
          <cell r="L177">
            <v>308880</v>
          </cell>
          <cell r="M177">
            <v>463320</v>
          </cell>
          <cell r="N177">
            <v>41579</v>
          </cell>
          <cell r="O177">
            <v>11</v>
          </cell>
          <cell r="P177" t="str">
            <v>November</v>
          </cell>
          <cell r="Q177" t="str">
            <v>2013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D913-4355-4D37-BDCB-F0B8160C879A}">
  <dimension ref="A1:G26"/>
  <sheetViews>
    <sheetView workbookViewId="0">
      <selection activeCell="C31" sqref="C31"/>
    </sheetView>
  </sheetViews>
  <sheetFormatPr defaultRowHeight="14.4" x14ac:dyDescent="0.3"/>
  <cols>
    <col min="1" max="1" width="15.44140625" bestFit="1" customWidth="1"/>
    <col min="3" max="3" width="19.77734375" customWidth="1"/>
    <col min="5" max="5" width="11" bestFit="1" customWidth="1"/>
    <col min="6" max="6" width="25.44140625" customWidth="1"/>
    <col min="7" max="7" width="18.21875" customWidth="1"/>
    <col min="8" max="8" width="12.109375" customWidth="1"/>
  </cols>
  <sheetData>
    <row r="1" spans="1:7" x14ac:dyDescent="0.3">
      <c r="A1" s="10" t="s">
        <v>76</v>
      </c>
      <c r="G1" s="10" t="s">
        <v>90</v>
      </c>
    </row>
    <row r="4" spans="1:7" x14ac:dyDescent="0.3">
      <c r="A4" t="s">
        <v>77</v>
      </c>
      <c r="C4" t="s">
        <v>78</v>
      </c>
      <c r="D4" t="s">
        <v>79</v>
      </c>
      <c r="G4" t="str">
        <f>_xlfn.CONCAT(C4,D4)</f>
        <v>AdıSoyadı</v>
      </c>
    </row>
    <row r="5" spans="1:7" x14ac:dyDescent="0.3">
      <c r="A5" t="s">
        <v>80</v>
      </c>
      <c r="C5" t="s">
        <v>81</v>
      </c>
      <c r="D5" t="s">
        <v>82</v>
      </c>
      <c r="G5" t="str">
        <f>_xlfn.CONCAT(C5," ",D5)</f>
        <v>Max Data</v>
      </c>
    </row>
    <row r="6" spans="1:7" x14ac:dyDescent="0.3">
      <c r="G6" t="str">
        <f>C5 &amp; " " &amp;  D5</f>
        <v>Max Data</v>
      </c>
    </row>
    <row r="9" spans="1:7" x14ac:dyDescent="0.3">
      <c r="A9" t="s">
        <v>83</v>
      </c>
      <c r="C9" t="s">
        <v>81</v>
      </c>
      <c r="D9" t="s">
        <v>82</v>
      </c>
      <c r="E9" t="s">
        <v>84</v>
      </c>
      <c r="G9" t="str">
        <f>_xlfn.TEXTJOIN(",",TRUE,E9,C9:D9)</f>
        <v>Science,Max,Data</v>
      </c>
    </row>
    <row r="10" spans="1:7" x14ac:dyDescent="0.3">
      <c r="A10" t="s">
        <v>80</v>
      </c>
      <c r="C10" t="s">
        <v>81</v>
      </c>
      <c r="E10" t="s">
        <v>84</v>
      </c>
      <c r="G10" t="str">
        <f>_xlfn.TEXTJOIN(",",TRUE,E10,C10:D10)</f>
        <v>Science,Max</v>
      </c>
    </row>
    <row r="12" spans="1:7" x14ac:dyDescent="0.3">
      <c r="A12" t="s">
        <v>85</v>
      </c>
      <c r="C12" t="s">
        <v>95</v>
      </c>
      <c r="G12" t="str">
        <f>UPPER(C12)</f>
        <v>DATARİTHMUS</v>
      </c>
    </row>
    <row r="14" spans="1:7" x14ac:dyDescent="0.3">
      <c r="A14" t="s">
        <v>86</v>
      </c>
      <c r="C14" t="s">
        <v>96</v>
      </c>
      <c r="G14" t="str">
        <f>LOWER(C14)</f>
        <v>datarithmus</v>
      </c>
    </row>
    <row r="16" spans="1:7" x14ac:dyDescent="0.3">
      <c r="A16" t="s">
        <v>87</v>
      </c>
      <c r="C16" t="s">
        <v>97</v>
      </c>
      <c r="G16" t="str">
        <f>PROPER(C16)</f>
        <v>Datarithmus</v>
      </c>
    </row>
    <row r="18" spans="1:7" x14ac:dyDescent="0.3">
      <c r="A18" t="s">
        <v>88</v>
      </c>
      <c r="C18" t="s">
        <v>98</v>
      </c>
      <c r="G18" t="str">
        <f>TRIM(C18)</f>
        <v>Başında boşluk yada boşluklar var. Sonunda da boşluklar var.</v>
      </c>
    </row>
    <row r="19" spans="1:7" x14ac:dyDescent="0.3">
      <c r="C19" t="s">
        <v>99</v>
      </c>
      <c r="G19" t="str">
        <f>TRIM(C19)</f>
        <v>Arada birden fazla boşluk olan yerler var.</v>
      </c>
    </row>
    <row r="21" spans="1:7" x14ac:dyDescent="0.3">
      <c r="A21" s="7" t="s">
        <v>89</v>
      </c>
      <c r="C21">
        <v>45215</v>
      </c>
      <c r="G21" t="str">
        <f>TEXT(C21,"gg.aa.yyyy")</f>
        <v>16.10.2023</v>
      </c>
    </row>
    <row r="24" spans="1:7" x14ac:dyDescent="0.3">
      <c r="A24" t="s">
        <v>101</v>
      </c>
    </row>
    <row r="26" spans="1:7" x14ac:dyDescent="0.3">
      <c r="A26" s="8" t="s">
        <v>91</v>
      </c>
      <c r="B26" s="9"/>
      <c r="C26" t="s">
        <v>92</v>
      </c>
      <c r="D26" t="s">
        <v>100</v>
      </c>
      <c r="E26" t="s">
        <v>93</v>
      </c>
      <c r="F26" s="9" t="s">
        <v>94</v>
      </c>
      <c r="G26" t="str">
        <f>TRIM(C26 &amp; " " &amp; TEXT('[1]Ders Planı'!$B$2,"gg-aa-yyyy") &amp; " " &amp; '[1]Ders Planı'!$E$2 &amp; " " &amp; D26 &amp; " " &amp;  E26 &amp; " " &amp; '[1]Ders Planı'!$L$2  &amp; " " &amp; F26)</f>
        <v>Datarithmus'un 16-10-2023 Genel Giris konulu eğitimine 25 kişi katıldı.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FA147-675F-4AFD-9929-FDAA77FA4C46}">
  <sheetPr codeName="Sheet4"/>
  <dimension ref="A1:K703"/>
  <sheetViews>
    <sheetView zoomScale="130" zoomScaleNormal="130" workbookViewId="0">
      <selection activeCell="K15" sqref="K15"/>
    </sheetView>
  </sheetViews>
  <sheetFormatPr defaultRowHeight="14.4" x14ac:dyDescent="0.3"/>
  <cols>
    <col min="1" max="1" width="16.5546875" bestFit="1" customWidth="1"/>
    <col min="3" max="3" width="10.88671875" customWidth="1"/>
    <col min="4" max="4" width="16" bestFit="1" customWidth="1"/>
    <col min="5" max="5" width="14.21875" bestFit="1" customWidth="1"/>
    <col min="6" max="6" width="10.109375" bestFit="1" customWidth="1"/>
    <col min="7" max="7" width="15.44140625" bestFit="1" customWidth="1"/>
    <col min="8" max="8" width="16" bestFit="1" customWidth="1"/>
  </cols>
  <sheetData>
    <row r="1" spans="1:11" x14ac:dyDescent="0.3">
      <c r="A1" s="12" t="s">
        <v>102</v>
      </c>
      <c r="B1" s="15" t="s">
        <v>106</v>
      </c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3">
      <c r="B2" s="7" t="s">
        <v>15</v>
      </c>
      <c r="C2" s="7" t="s">
        <v>18</v>
      </c>
      <c r="D2" s="7" t="s">
        <v>75</v>
      </c>
      <c r="F2" s="7" t="s">
        <v>16</v>
      </c>
      <c r="G2" s="7" t="s">
        <v>17</v>
      </c>
      <c r="H2" s="7" t="s">
        <v>103</v>
      </c>
    </row>
    <row r="3" spans="1:11" x14ac:dyDescent="0.3">
      <c r="A3" s="4" t="s">
        <v>13</v>
      </c>
      <c r="B3" s="5" t="s">
        <v>105</v>
      </c>
      <c r="C3" s="5" t="s">
        <v>105</v>
      </c>
      <c r="D3" s="5" t="s">
        <v>105</v>
      </c>
      <c r="E3" s="5" t="s">
        <v>0</v>
      </c>
      <c r="F3" s="5" t="s">
        <v>23</v>
      </c>
      <c r="G3" s="5" t="s">
        <v>104</v>
      </c>
    </row>
    <row r="4" spans="1:11" x14ac:dyDescent="0.3">
      <c r="A4" s="3" t="s">
        <v>1</v>
      </c>
      <c r="B4" t="str">
        <f>IF(A4 = "January","Winter", " ")</f>
        <v>Winter</v>
      </c>
      <c r="C4" t="str">
        <f>IF(A4="December","Winter",IF(A4="January","Winter",IF(A4="February","Winter","Diğer")))</f>
        <v>Winter</v>
      </c>
      <c r="D4" t="str" cm="1">
        <f t="array" ref="D4">_xlfn.IFS(A4="March","Spring",A4="April","Spring",A4="May","Spring",A4="June","Summer",A4="July","Summer",A4="August","Summer",A4="January","Winter",A4="February","Winter",A4="Dezember","Winter",TRUE,"Autumn")</f>
        <v>Winter</v>
      </c>
      <c r="E4">
        <v>1618.5</v>
      </c>
      <c r="F4" t="b">
        <f>AND(E4&gt;1000,E4&lt;2000)</f>
        <v>1</v>
      </c>
      <c r="G4" t="b">
        <f>OR(E4&lt;1000,E4&gt;2000)</f>
        <v>0</v>
      </c>
      <c r="H4" t="str">
        <f t="shared" ref="H4:H67" si="0">IF(OR($A4 = "January", $A4= "February",A4="Dezember"),"Winter", "Diger")</f>
        <v>Winter</v>
      </c>
    </row>
    <row r="5" spans="1:11" x14ac:dyDescent="0.3">
      <c r="A5" s="3" t="s">
        <v>1</v>
      </c>
      <c r="B5" t="str">
        <f t="shared" ref="B5:B68" si="1">IF(A5 = "January","Winter", "")</f>
        <v>Winter</v>
      </c>
      <c r="C5" t="str">
        <f t="shared" ref="C5:C67" si="2">IF(A5="December","Winter",IF(A5="January","Winter",IF(A5="February","Winter","Diğer")))</f>
        <v>Winter</v>
      </c>
      <c r="D5" t="str" cm="1">
        <f t="array" ref="D5">_xlfn.IFS(A5="March","Spring",A5="April","Spring",A5="May","Spring",A5="June","Summer",A5="July","Summer",A5="August","Summer",A5="January","Winter",A5="February","Winter",A5="Dezember","Winter",TRUE,"Autumn")</f>
        <v>Winter</v>
      </c>
      <c r="E5">
        <v>1321</v>
      </c>
      <c r="F5" t="b">
        <f t="shared" ref="F5:F68" si="3">AND(E5&gt;1000,E5&lt;2000)</f>
        <v>1</v>
      </c>
      <c r="G5" t="b">
        <f t="shared" ref="G5:G68" si="4">OR(E5&lt;1000,E5&gt;2000)</f>
        <v>0</v>
      </c>
      <c r="H5" t="str">
        <f t="shared" si="0"/>
        <v>Winter</v>
      </c>
    </row>
    <row r="6" spans="1:11" x14ac:dyDescent="0.3">
      <c r="A6" s="3" t="s">
        <v>6</v>
      </c>
      <c r="B6" t="str">
        <f t="shared" si="1"/>
        <v/>
      </c>
      <c r="C6" t="str">
        <f t="shared" si="2"/>
        <v>Diğer</v>
      </c>
      <c r="D6" t="str" cm="1">
        <f t="array" ref="D6">_xlfn.IFS(A6="March","Spring",A6="April","Spring",A6="May","Spring",A6="June","Summer",A6="July","Summer",A6="August","Summer",A6="January","Winter",A6="February","Winter",A6="Dezember","Winter",TRUE,"Autumn")</f>
        <v>Summer</v>
      </c>
      <c r="E6">
        <v>2178</v>
      </c>
      <c r="F6" t="b">
        <f t="shared" si="3"/>
        <v>0</v>
      </c>
      <c r="G6" t="b">
        <f t="shared" si="4"/>
        <v>1</v>
      </c>
      <c r="H6" t="str">
        <f t="shared" si="0"/>
        <v>Diger</v>
      </c>
    </row>
    <row r="7" spans="1:11" x14ac:dyDescent="0.3">
      <c r="A7" s="3" t="s">
        <v>6</v>
      </c>
      <c r="B7" t="str">
        <f t="shared" si="1"/>
        <v/>
      </c>
      <c r="C7" t="str">
        <f t="shared" si="2"/>
        <v>Diğer</v>
      </c>
      <c r="D7" t="str" cm="1">
        <f t="array" ref="D7">_xlfn.IFS(A7="March","Spring",A7="April","Spring",A7="May","Spring",A7="June","Summer",A7="July","Summer",A7="August","Summer",A7="January","Winter",A7="February","Winter",A7="Dezember","Winter",TRUE,"Autumn")</f>
        <v>Summer</v>
      </c>
      <c r="E7">
        <v>888</v>
      </c>
      <c r="F7" t="b">
        <f t="shared" si="3"/>
        <v>0</v>
      </c>
      <c r="G7" t="b">
        <f t="shared" si="4"/>
        <v>1</v>
      </c>
      <c r="H7" t="str">
        <f t="shared" si="0"/>
        <v>Diger</v>
      </c>
    </row>
    <row r="8" spans="1:11" x14ac:dyDescent="0.3">
      <c r="A8" s="3" t="s">
        <v>6</v>
      </c>
      <c r="B8" t="str">
        <f t="shared" si="1"/>
        <v/>
      </c>
      <c r="C8" t="str">
        <f t="shared" si="2"/>
        <v>Diğer</v>
      </c>
      <c r="D8" t="str" cm="1">
        <f t="array" ref="D8">_xlfn.IFS(A8="March","Spring",A8="April","Spring",A8="May","Spring",A8="June","Summer",A8="July","Summer",A8="August","Summer",A8="January","Winter",A8="February","Winter",A8="Dezember","Winter",TRUE,"Autumn")</f>
        <v>Summer</v>
      </c>
      <c r="E8">
        <v>2470</v>
      </c>
      <c r="F8" t="b">
        <f t="shared" si="3"/>
        <v>0</v>
      </c>
      <c r="G8" t="b">
        <f t="shared" si="4"/>
        <v>1</v>
      </c>
      <c r="H8" t="str">
        <f t="shared" si="0"/>
        <v>Diger</v>
      </c>
    </row>
    <row r="9" spans="1:11" x14ac:dyDescent="0.3">
      <c r="A9" s="3" t="s">
        <v>12</v>
      </c>
      <c r="B9" t="str">
        <f t="shared" si="1"/>
        <v/>
      </c>
      <c r="C9" t="str">
        <f t="shared" si="2"/>
        <v>Winter</v>
      </c>
      <c r="D9" t="str" cm="1">
        <f t="array" ref="D9">_xlfn.IFS(A9="March","Spring",A9="April","Spring",A9="May","Spring",A9="June","Summer",A9="July","Summer",A9="August","Summer",A9="January","Winter",A9="February","Winter",A9="Dezember","Winter",TRUE,"Autumn")</f>
        <v>Autumn</v>
      </c>
      <c r="E9">
        <v>1513</v>
      </c>
      <c r="F9" t="b">
        <f t="shared" si="3"/>
        <v>1</v>
      </c>
      <c r="G9" t="b">
        <f t="shared" si="4"/>
        <v>0</v>
      </c>
      <c r="H9" t="str">
        <f t="shared" si="0"/>
        <v>Diger</v>
      </c>
    </row>
    <row r="10" spans="1:11" x14ac:dyDescent="0.3">
      <c r="A10" s="3" t="s">
        <v>3</v>
      </c>
      <c r="B10" t="str">
        <f t="shared" si="1"/>
        <v/>
      </c>
      <c r="C10" t="str">
        <f t="shared" si="2"/>
        <v>Diğer</v>
      </c>
      <c r="D10" t="str" cm="1">
        <f t="array" ref="D10">_xlfn.IFS(A10="March","Spring",A10="April","Spring",A10="May","Spring",A10="June","Summer",A10="July","Summer",A10="August","Summer",A10="January","Winter",A10="February","Winter",A10="Dezember","Winter",TRUE,"Autumn")</f>
        <v>Spring</v>
      </c>
      <c r="E10">
        <v>921</v>
      </c>
      <c r="F10" t="b">
        <f t="shared" si="3"/>
        <v>0</v>
      </c>
      <c r="G10" t="b">
        <f t="shared" si="4"/>
        <v>1</v>
      </c>
      <c r="H10" t="str">
        <f t="shared" si="0"/>
        <v>Diger</v>
      </c>
    </row>
    <row r="11" spans="1:11" x14ac:dyDescent="0.3">
      <c r="A11" s="3" t="s">
        <v>6</v>
      </c>
      <c r="B11" t="str">
        <f t="shared" si="1"/>
        <v/>
      </c>
      <c r="C11" t="str">
        <f t="shared" si="2"/>
        <v>Diğer</v>
      </c>
      <c r="D11" t="str" cm="1">
        <f t="array" ref="D11">_xlfn.IFS(A11="March","Spring",A11="April","Spring",A11="May","Spring",A11="June","Summer",A11="July","Summer",A11="August","Summer",A11="January","Winter",A11="February","Winter",A11="Dezember","Winter",TRUE,"Autumn")</f>
        <v>Summer</v>
      </c>
      <c r="E11">
        <v>2518</v>
      </c>
      <c r="F11" t="b">
        <f t="shared" si="3"/>
        <v>0</v>
      </c>
      <c r="G11" t="b">
        <f t="shared" si="4"/>
        <v>1</v>
      </c>
      <c r="H11" t="str">
        <f t="shared" si="0"/>
        <v>Diger</v>
      </c>
    </row>
    <row r="12" spans="1:11" x14ac:dyDescent="0.3">
      <c r="A12" s="3" t="s">
        <v>6</v>
      </c>
      <c r="B12" t="str">
        <f t="shared" si="1"/>
        <v/>
      </c>
      <c r="C12" t="str">
        <f t="shared" si="2"/>
        <v>Diğer</v>
      </c>
      <c r="D12" t="str" cm="1">
        <f t="array" ref="D12">_xlfn.IFS(A12="March","Spring",A12="April","Spring",A12="May","Spring",A12="June","Summer",A12="July","Summer",A12="August","Summer",A12="January","Winter",A12="February","Winter",A12="Dezember","Winter",TRUE,"Autumn")</f>
        <v>Summer</v>
      </c>
      <c r="E12">
        <v>1899</v>
      </c>
      <c r="F12" t="b">
        <f t="shared" si="3"/>
        <v>1</v>
      </c>
      <c r="G12" t="b">
        <f t="shared" si="4"/>
        <v>0</v>
      </c>
      <c r="H12" t="str">
        <f t="shared" si="0"/>
        <v>Diger</v>
      </c>
    </row>
    <row r="13" spans="1:11" x14ac:dyDescent="0.3">
      <c r="A13" s="3" t="s">
        <v>6</v>
      </c>
      <c r="B13" t="str">
        <f t="shared" si="1"/>
        <v/>
      </c>
      <c r="C13" t="str">
        <f t="shared" si="2"/>
        <v>Diğer</v>
      </c>
      <c r="D13" t="str" cm="1">
        <f t="array" ref="D13">_xlfn.IFS(A13="March","Spring",A13="April","Spring",A13="May","Spring",A13="June","Summer",A13="July","Summer",A13="August","Summer",A13="January","Winter",A13="February","Winter",A13="Dezember","Winter",TRUE,"Autumn")</f>
        <v>Summer</v>
      </c>
      <c r="E13">
        <v>1545</v>
      </c>
      <c r="F13" t="b">
        <f t="shared" si="3"/>
        <v>1</v>
      </c>
      <c r="G13" t="b">
        <f t="shared" si="4"/>
        <v>0</v>
      </c>
      <c r="H13" t="str">
        <f t="shared" si="0"/>
        <v>Diger</v>
      </c>
    </row>
    <row r="14" spans="1:11" x14ac:dyDescent="0.3">
      <c r="A14" s="3" t="s">
        <v>6</v>
      </c>
      <c r="B14" t="str">
        <f t="shared" si="1"/>
        <v/>
      </c>
      <c r="C14" t="str">
        <f t="shared" si="2"/>
        <v>Diğer</v>
      </c>
      <c r="D14" t="str" cm="1">
        <f t="array" ref="D14">_xlfn.IFS(A14="March","Spring",A14="April","Spring",A14="May","Spring",A14="June","Summer",A14="July","Summer",A14="August","Summer",A14="January","Winter",A14="February","Winter",A14="Dezember","Winter",TRUE,"Autumn")</f>
        <v>Summer</v>
      </c>
      <c r="E14">
        <v>2470</v>
      </c>
      <c r="F14" t="b">
        <f t="shared" si="3"/>
        <v>0</v>
      </c>
      <c r="G14" t="b">
        <f t="shared" si="4"/>
        <v>1</v>
      </c>
      <c r="H14" t="str">
        <f t="shared" si="0"/>
        <v>Diger</v>
      </c>
    </row>
    <row r="15" spans="1:11" x14ac:dyDescent="0.3">
      <c r="A15" s="3" t="s">
        <v>7</v>
      </c>
      <c r="B15" t="str">
        <f t="shared" si="1"/>
        <v/>
      </c>
      <c r="C15" t="str">
        <f t="shared" si="2"/>
        <v>Diğer</v>
      </c>
      <c r="D15" t="str" cm="1">
        <f t="array" ref="D15">_xlfn.IFS(A15="March","Spring",A15="April","Spring",A15="May","Spring",A15="June","Summer",A15="July","Summer",A15="August","Summer",A15="January","Winter",A15="February","Winter",A15="Dezember","Winter",TRUE,"Autumn")</f>
        <v>Summer</v>
      </c>
      <c r="E15">
        <v>2665.5</v>
      </c>
      <c r="F15" t="b">
        <f t="shared" si="3"/>
        <v>0</v>
      </c>
      <c r="G15" t="b">
        <f t="shared" si="4"/>
        <v>1</v>
      </c>
      <c r="H15" t="str">
        <f t="shared" si="0"/>
        <v>Diger</v>
      </c>
    </row>
    <row r="16" spans="1:11" x14ac:dyDescent="0.3">
      <c r="A16" s="3" t="s">
        <v>8</v>
      </c>
      <c r="B16" t="str">
        <f t="shared" si="1"/>
        <v/>
      </c>
      <c r="C16" t="str">
        <f t="shared" si="2"/>
        <v>Diğer</v>
      </c>
      <c r="D16" t="str" cm="1">
        <f t="array" ref="D16">_xlfn.IFS(A16="March","Spring",A16="April","Spring",A16="May","Spring",A16="June","Summer",A16="July","Summer",A16="August","Summer",A16="January","Winter",A16="February","Winter",A16="Dezember","Winter",TRUE,"Autumn")</f>
        <v>Summer</v>
      </c>
      <c r="E16">
        <v>958</v>
      </c>
      <c r="F16" t="b">
        <f t="shared" si="3"/>
        <v>0</v>
      </c>
      <c r="G16" t="b">
        <f t="shared" si="4"/>
        <v>1</v>
      </c>
      <c r="H16" t="str">
        <f t="shared" si="0"/>
        <v>Diger</v>
      </c>
    </row>
    <row r="17" spans="1:8" x14ac:dyDescent="0.3">
      <c r="A17" s="3" t="s">
        <v>9</v>
      </c>
      <c r="B17" t="str">
        <f t="shared" si="1"/>
        <v/>
      </c>
      <c r="C17" t="str">
        <f t="shared" si="2"/>
        <v>Diğer</v>
      </c>
      <c r="D17" t="str" cm="1">
        <f t="array" ref="D17">_xlfn.IFS(A17="March","Spring",A17="April","Spring",A17="May","Spring",A17="June","Summer",A17="July","Summer",A17="August","Summer",A17="January","Winter",A17="February","Winter",A17="Dezember","Winter",TRUE,"Autumn")</f>
        <v>Autumn</v>
      </c>
      <c r="E17">
        <v>2146</v>
      </c>
      <c r="F17" t="b">
        <f t="shared" si="3"/>
        <v>0</v>
      </c>
      <c r="G17" t="b">
        <f t="shared" si="4"/>
        <v>1</v>
      </c>
      <c r="H17" t="str">
        <f t="shared" si="0"/>
        <v>Diger</v>
      </c>
    </row>
    <row r="18" spans="1:8" x14ac:dyDescent="0.3">
      <c r="A18" s="3" t="s">
        <v>10</v>
      </c>
      <c r="B18" t="str">
        <f t="shared" si="1"/>
        <v/>
      </c>
      <c r="C18" t="str">
        <f t="shared" si="2"/>
        <v>Diğer</v>
      </c>
      <c r="D18" t="str" cm="1">
        <f t="array" ref="D18">_xlfn.IFS(A18="March","Spring",A18="April","Spring",A18="May","Spring",A18="June","Summer",A18="July","Summer",A18="August","Summer",A18="January","Winter",A18="February","Winter",A18="Dezember","Winter",TRUE,"Autumn")</f>
        <v>Autumn</v>
      </c>
      <c r="E18">
        <v>345</v>
      </c>
      <c r="F18" t="b">
        <f t="shared" si="3"/>
        <v>0</v>
      </c>
      <c r="G18" t="b">
        <f t="shared" si="4"/>
        <v>1</v>
      </c>
      <c r="H18" t="str">
        <f t="shared" si="0"/>
        <v>Diger</v>
      </c>
    </row>
    <row r="19" spans="1:8" x14ac:dyDescent="0.3">
      <c r="A19" s="3" t="s">
        <v>12</v>
      </c>
      <c r="B19" t="str">
        <f t="shared" si="1"/>
        <v/>
      </c>
      <c r="C19" t="str">
        <f t="shared" si="2"/>
        <v>Winter</v>
      </c>
      <c r="D19" t="str" cm="1">
        <f t="array" ref="D19">_xlfn.IFS(A19="March","Spring",A19="April","Spring",A19="May","Spring",A19="June","Summer",A19="July","Summer",A19="August","Summer",A19="January","Winter",A19="February","Winter",A19="Dezember","Winter",TRUE,"Autumn")</f>
        <v>Autumn</v>
      </c>
      <c r="E19">
        <v>615</v>
      </c>
      <c r="F19" t="b">
        <f t="shared" si="3"/>
        <v>0</v>
      </c>
      <c r="G19" t="b">
        <f t="shared" si="4"/>
        <v>1</v>
      </c>
      <c r="H19" t="str">
        <f t="shared" si="0"/>
        <v>Diger</v>
      </c>
    </row>
    <row r="20" spans="1:8" x14ac:dyDescent="0.3">
      <c r="A20" s="3" t="s">
        <v>2</v>
      </c>
      <c r="B20" t="str">
        <f t="shared" si="1"/>
        <v/>
      </c>
      <c r="C20" t="str">
        <f t="shared" si="2"/>
        <v>Winter</v>
      </c>
      <c r="D20" t="str" cm="1">
        <f t="array" ref="D20">_xlfn.IFS(A20="March","Spring",A20="April","Spring",A20="May","Spring",A20="June","Summer",A20="July","Summer",A20="August","Summer",A20="January","Winter",A20="February","Winter",A20="Dezember","Winter",TRUE,"Autumn")</f>
        <v>Winter</v>
      </c>
      <c r="E20">
        <v>292</v>
      </c>
      <c r="F20" t="b">
        <f t="shared" si="3"/>
        <v>0</v>
      </c>
      <c r="G20" t="b">
        <f t="shared" si="4"/>
        <v>1</v>
      </c>
      <c r="H20" t="str">
        <f t="shared" si="0"/>
        <v>Winter</v>
      </c>
    </row>
    <row r="21" spans="1:8" x14ac:dyDescent="0.3">
      <c r="A21" s="3" t="s">
        <v>2</v>
      </c>
      <c r="B21" t="str">
        <f t="shared" si="1"/>
        <v/>
      </c>
      <c r="C21" t="str">
        <f t="shared" si="2"/>
        <v>Winter</v>
      </c>
      <c r="D21" t="str" cm="1">
        <f t="array" ref="D21">_xlfn.IFS(A21="March","Spring",A21="April","Spring",A21="May","Spring",A21="June","Summer",A21="July","Summer",A21="August","Summer",A21="January","Winter",A21="February","Winter",A21="Dezember","Winter",TRUE,"Autumn")</f>
        <v>Winter</v>
      </c>
      <c r="E21">
        <v>974</v>
      </c>
      <c r="F21" t="b">
        <f t="shared" si="3"/>
        <v>0</v>
      </c>
      <c r="G21" t="b">
        <f t="shared" si="4"/>
        <v>1</v>
      </c>
      <c r="H21" t="str">
        <f t="shared" si="0"/>
        <v>Winter</v>
      </c>
    </row>
    <row r="22" spans="1:8" x14ac:dyDescent="0.3">
      <c r="A22" s="3" t="s">
        <v>6</v>
      </c>
      <c r="B22" t="str">
        <f t="shared" si="1"/>
        <v/>
      </c>
      <c r="C22" t="str">
        <f t="shared" si="2"/>
        <v>Diğer</v>
      </c>
      <c r="D22" t="str" cm="1">
        <f t="array" ref="D22">_xlfn.IFS(A22="March","Spring",A22="April","Spring",A22="May","Spring",A22="June","Summer",A22="July","Summer",A22="August","Summer",A22="January","Winter",A22="February","Winter",A22="Dezember","Winter",TRUE,"Autumn")</f>
        <v>Summer</v>
      </c>
      <c r="E22">
        <v>2518</v>
      </c>
      <c r="F22" t="b">
        <f t="shared" si="3"/>
        <v>0</v>
      </c>
      <c r="G22" t="b">
        <f t="shared" si="4"/>
        <v>1</v>
      </c>
      <c r="H22" t="str">
        <f t="shared" si="0"/>
        <v>Diger</v>
      </c>
    </row>
    <row r="23" spans="1:8" x14ac:dyDescent="0.3">
      <c r="A23" s="3" t="s">
        <v>6</v>
      </c>
      <c r="B23" t="str">
        <f t="shared" si="1"/>
        <v/>
      </c>
      <c r="C23" t="str">
        <f t="shared" si="2"/>
        <v>Diğer</v>
      </c>
      <c r="D23" t="str" cm="1">
        <f t="array" ref="D23">_xlfn.IFS(A23="March","Spring",A23="April","Spring",A23="May","Spring",A23="June","Summer",A23="July","Summer",A23="August","Summer",A23="January","Winter",A23="February","Winter",A23="Dezember","Winter",TRUE,"Autumn")</f>
        <v>Summer</v>
      </c>
      <c r="E23">
        <v>1006</v>
      </c>
      <c r="F23" t="b">
        <f t="shared" si="3"/>
        <v>1</v>
      </c>
      <c r="G23" t="b">
        <f t="shared" si="4"/>
        <v>0</v>
      </c>
      <c r="H23" t="str">
        <f t="shared" si="0"/>
        <v>Diger</v>
      </c>
    </row>
    <row r="24" spans="1:8" x14ac:dyDescent="0.3">
      <c r="A24" s="3" t="s">
        <v>7</v>
      </c>
      <c r="B24" t="str">
        <f t="shared" si="1"/>
        <v/>
      </c>
      <c r="C24" t="str">
        <f t="shared" si="2"/>
        <v>Diğer</v>
      </c>
      <c r="D24" t="str" cm="1">
        <f t="array" ref="D24">_xlfn.IFS(A24="March","Spring",A24="April","Spring",A24="May","Spring",A24="June","Summer",A24="July","Summer",A24="August","Summer",A24="January","Winter",A24="February","Winter",A24="Dezember","Winter",TRUE,"Autumn")</f>
        <v>Summer</v>
      </c>
      <c r="E24">
        <v>367</v>
      </c>
      <c r="F24" t="b">
        <f t="shared" si="3"/>
        <v>0</v>
      </c>
      <c r="G24" t="b">
        <f t="shared" si="4"/>
        <v>1</v>
      </c>
      <c r="H24" t="str">
        <f t="shared" si="0"/>
        <v>Diger</v>
      </c>
    </row>
    <row r="25" spans="1:8" x14ac:dyDescent="0.3">
      <c r="A25" s="3" t="s">
        <v>8</v>
      </c>
      <c r="B25" t="str">
        <f t="shared" si="1"/>
        <v/>
      </c>
      <c r="C25" t="str">
        <f t="shared" si="2"/>
        <v>Diğer</v>
      </c>
      <c r="D25" t="str" cm="1">
        <f t="array" ref="D25">_xlfn.IFS(A25="March","Spring",A25="April","Spring",A25="May","Spring",A25="June","Summer",A25="July","Summer",A25="August","Summer",A25="January","Winter",A25="February","Winter",A25="Dezember","Winter",TRUE,"Autumn")</f>
        <v>Summer</v>
      </c>
      <c r="E25">
        <v>883</v>
      </c>
      <c r="F25" t="b">
        <f t="shared" si="3"/>
        <v>0</v>
      </c>
      <c r="G25" t="b">
        <f t="shared" si="4"/>
        <v>1</v>
      </c>
      <c r="H25" t="str">
        <f t="shared" si="0"/>
        <v>Diger</v>
      </c>
    </row>
    <row r="26" spans="1:8" x14ac:dyDescent="0.3">
      <c r="A26" s="3" t="s">
        <v>9</v>
      </c>
      <c r="B26" t="str">
        <f t="shared" si="1"/>
        <v/>
      </c>
      <c r="C26" t="str">
        <f t="shared" si="2"/>
        <v>Diğer</v>
      </c>
      <c r="D26" t="str" cm="1">
        <f t="array" ref="D26">_xlfn.IFS(A26="March","Spring",A26="April","Spring",A26="May","Spring",A26="June","Summer",A26="July","Summer",A26="August","Summer",A26="January","Winter",A26="February","Winter",A26="Dezember","Winter",TRUE,"Autumn")</f>
        <v>Autumn</v>
      </c>
      <c r="E26">
        <v>549</v>
      </c>
      <c r="F26" t="b">
        <f t="shared" si="3"/>
        <v>0</v>
      </c>
      <c r="G26" t="b">
        <f t="shared" si="4"/>
        <v>1</v>
      </c>
      <c r="H26" t="str">
        <f t="shared" si="0"/>
        <v>Diger</v>
      </c>
    </row>
    <row r="27" spans="1:8" x14ac:dyDescent="0.3">
      <c r="A27" s="3" t="s">
        <v>9</v>
      </c>
      <c r="B27" t="str">
        <f t="shared" si="1"/>
        <v/>
      </c>
      <c r="C27" t="str">
        <f t="shared" si="2"/>
        <v>Diğer</v>
      </c>
      <c r="D27" t="str" cm="1">
        <f t="array" ref="D27">_xlfn.IFS(A27="March","Spring",A27="April","Spring",A27="May","Spring",A27="June","Summer",A27="July","Summer",A27="August","Summer",A27="January","Winter",A27="February","Winter",A27="Dezember","Winter",TRUE,"Autumn")</f>
        <v>Autumn</v>
      </c>
      <c r="E27">
        <v>788</v>
      </c>
      <c r="F27" t="b">
        <f t="shared" si="3"/>
        <v>0</v>
      </c>
      <c r="G27" t="b">
        <f t="shared" si="4"/>
        <v>1</v>
      </c>
      <c r="H27" t="str">
        <f t="shared" si="0"/>
        <v>Diger</v>
      </c>
    </row>
    <row r="28" spans="1:8" x14ac:dyDescent="0.3">
      <c r="A28" s="3" t="s">
        <v>9</v>
      </c>
      <c r="B28" t="str">
        <f t="shared" si="1"/>
        <v/>
      </c>
      <c r="C28" t="str">
        <f t="shared" si="2"/>
        <v>Diğer</v>
      </c>
      <c r="D28" t="str" cm="1">
        <f t="array" ref="D28">_xlfn.IFS(A28="March","Spring",A28="April","Spring",A28="May","Spring",A28="June","Summer",A28="July","Summer",A28="August","Summer",A28="January","Winter",A28="February","Winter",A28="Dezember","Winter",TRUE,"Autumn")</f>
        <v>Autumn</v>
      </c>
      <c r="E28">
        <v>2472</v>
      </c>
      <c r="F28" t="b">
        <f t="shared" si="3"/>
        <v>0</v>
      </c>
      <c r="G28" t="b">
        <f t="shared" si="4"/>
        <v>1</v>
      </c>
      <c r="H28" t="str">
        <f t="shared" si="0"/>
        <v>Diger</v>
      </c>
    </row>
    <row r="29" spans="1:8" x14ac:dyDescent="0.3">
      <c r="A29" s="3" t="s">
        <v>10</v>
      </c>
      <c r="B29" t="str">
        <f t="shared" si="1"/>
        <v/>
      </c>
      <c r="C29" t="str">
        <f t="shared" si="2"/>
        <v>Diğer</v>
      </c>
      <c r="D29" t="str" cm="1">
        <f t="array" ref="D29">_xlfn.IFS(A29="March","Spring",A29="April","Spring",A29="May","Spring",A29="June","Summer",A29="July","Summer",A29="August","Summer",A29="January","Winter",A29="February","Winter",A29="Dezember","Winter",TRUE,"Autumn")</f>
        <v>Autumn</v>
      </c>
      <c r="E29">
        <v>1143</v>
      </c>
      <c r="F29" t="b">
        <f t="shared" si="3"/>
        <v>1</v>
      </c>
      <c r="G29" t="b">
        <f t="shared" si="4"/>
        <v>0</v>
      </c>
      <c r="H29" t="str">
        <f t="shared" si="0"/>
        <v>Diger</v>
      </c>
    </row>
    <row r="30" spans="1:8" x14ac:dyDescent="0.3">
      <c r="A30" s="3" t="s">
        <v>11</v>
      </c>
      <c r="B30" t="str">
        <f t="shared" si="1"/>
        <v/>
      </c>
      <c r="C30" t="str">
        <f t="shared" si="2"/>
        <v>Diğer</v>
      </c>
      <c r="D30" t="str" cm="1">
        <f t="array" ref="D30">_xlfn.IFS(A30="March","Spring",A30="April","Spring",A30="May","Spring",A30="June","Summer",A30="July","Summer",A30="August","Summer",A30="January","Winter",A30="February","Winter",A30="Dezember","Winter",TRUE,"Autumn")</f>
        <v>Autumn</v>
      </c>
      <c r="E30">
        <v>1725</v>
      </c>
      <c r="F30" t="b">
        <f t="shared" si="3"/>
        <v>1</v>
      </c>
      <c r="G30" t="b">
        <f t="shared" si="4"/>
        <v>0</v>
      </c>
      <c r="H30" t="str">
        <f t="shared" si="0"/>
        <v>Diger</v>
      </c>
    </row>
    <row r="31" spans="1:8" x14ac:dyDescent="0.3">
      <c r="A31" s="3" t="s">
        <v>11</v>
      </c>
      <c r="B31" t="str">
        <f t="shared" si="1"/>
        <v/>
      </c>
      <c r="C31" t="str">
        <f t="shared" si="2"/>
        <v>Diğer</v>
      </c>
      <c r="D31" t="str" cm="1">
        <f t="array" ref="D31">_xlfn.IFS(A31="March","Spring",A31="April","Spring",A31="May","Spring",A31="June","Summer",A31="July","Summer",A31="August","Summer",A31="January","Winter",A31="February","Winter",A31="Dezember","Winter",TRUE,"Autumn")</f>
        <v>Autumn</v>
      </c>
      <c r="E31">
        <v>912</v>
      </c>
      <c r="F31" t="b">
        <f t="shared" si="3"/>
        <v>0</v>
      </c>
      <c r="G31" t="b">
        <f t="shared" si="4"/>
        <v>1</v>
      </c>
      <c r="H31" t="str">
        <f t="shared" si="0"/>
        <v>Diger</v>
      </c>
    </row>
    <row r="32" spans="1:8" x14ac:dyDescent="0.3">
      <c r="A32" s="3" t="s">
        <v>12</v>
      </c>
      <c r="B32" t="str">
        <f t="shared" si="1"/>
        <v/>
      </c>
      <c r="C32" t="str">
        <f t="shared" si="2"/>
        <v>Winter</v>
      </c>
      <c r="D32" t="str" cm="1">
        <f t="array" ref="D32">_xlfn.IFS(A32="March","Spring",A32="April","Spring",A32="May","Spring",A32="June","Summer",A32="July","Summer",A32="August","Summer",A32="January","Winter",A32="February","Winter",A32="Dezember","Winter",TRUE,"Autumn")</f>
        <v>Autumn</v>
      </c>
      <c r="E32">
        <v>2152</v>
      </c>
      <c r="F32" t="b">
        <f t="shared" si="3"/>
        <v>0</v>
      </c>
      <c r="G32" t="b">
        <f t="shared" si="4"/>
        <v>1</v>
      </c>
      <c r="H32" t="str">
        <f t="shared" si="0"/>
        <v>Diger</v>
      </c>
    </row>
    <row r="33" spans="1:8" x14ac:dyDescent="0.3">
      <c r="A33" s="3" t="s">
        <v>12</v>
      </c>
      <c r="B33" t="str">
        <f t="shared" si="1"/>
        <v/>
      </c>
      <c r="C33" t="str">
        <f t="shared" si="2"/>
        <v>Winter</v>
      </c>
      <c r="D33" t="str" cm="1">
        <f t="array" ref="D33">_xlfn.IFS(A33="March","Spring",A33="April","Spring",A33="May","Spring",A33="June","Summer",A33="July","Summer",A33="August","Summer",A33="January","Winter",A33="February","Winter",A33="Dezember","Winter",TRUE,"Autumn")</f>
        <v>Autumn</v>
      </c>
      <c r="E33">
        <v>1817</v>
      </c>
      <c r="F33" t="b">
        <f t="shared" si="3"/>
        <v>1</v>
      </c>
      <c r="G33" t="b">
        <f t="shared" si="4"/>
        <v>0</v>
      </c>
      <c r="H33" t="str">
        <f t="shared" si="0"/>
        <v>Diger</v>
      </c>
    </row>
    <row r="34" spans="1:8" x14ac:dyDescent="0.3">
      <c r="A34" s="3" t="s">
        <v>12</v>
      </c>
      <c r="B34" t="str">
        <f t="shared" si="1"/>
        <v/>
      </c>
      <c r="C34" t="str">
        <f t="shared" si="2"/>
        <v>Winter</v>
      </c>
      <c r="D34" t="str" cm="1">
        <f t="array" ref="D34">_xlfn.IFS(A34="March","Spring",A34="April","Spring",A34="May","Spring",A34="June","Summer",A34="July","Summer",A34="August","Summer",A34="January","Winter",A34="February","Winter",A34="Dezember","Winter",TRUE,"Autumn")</f>
        <v>Autumn</v>
      </c>
      <c r="E34">
        <v>1513</v>
      </c>
      <c r="F34" t="b">
        <f t="shared" si="3"/>
        <v>1</v>
      </c>
      <c r="G34" t="b">
        <f t="shared" si="4"/>
        <v>0</v>
      </c>
      <c r="H34" t="str">
        <f t="shared" si="0"/>
        <v>Diger</v>
      </c>
    </row>
    <row r="35" spans="1:8" x14ac:dyDescent="0.3">
      <c r="A35" s="3" t="s">
        <v>1</v>
      </c>
      <c r="B35" t="str">
        <f t="shared" si="1"/>
        <v>Winter</v>
      </c>
      <c r="C35" t="str">
        <f t="shared" si="2"/>
        <v>Winter</v>
      </c>
      <c r="D35" t="str" cm="1">
        <f t="array" ref="D35">_xlfn.IFS(A35="March","Spring",A35="April","Spring",A35="May","Spring",A35="June","Summer",A35="July","Summer",A35="August","Summer",A35="January","Winter",A35="February","Winter",A35="Dezember","Winter",TRUE,"Autumn")</f>
        <v>Winter</v>
      </c>
      <c r="E35">
        <v>1493</v>
      </c>
      <c r="F35" t="b">
        <f t="shared" si="3"/>
        <v>1</v>
      </c>
      <c r="G35" t="b">
        <f t="shared" si="4"/>
        <v>0</v>
      </c>
      <c r="H35" t="str">
        <f t="shared" si="0"/>
        <v>Winter</v>
      </c>
    </row>
    <row r="36" spans="1:8" x14ac:dyDescent="0.3">
      <c r="A36" s="3" t="s">
        <v>2</v>
      </c>
      <c r="B36" t="str">
        <f t="shared" si="1"/>
        <v/>
      </c>
      <c r="C36" t="str">
        <f t="shared" si="2"/>
        <v>Winter</v>
      </c>
      <c r="D36" t="str" cm="1">
        <f t="array" ref="D36">_xlfn.IFS(A36="March","Spring",A36="April","Spring",A36="May","Spring",A36="June","Summer",A36="July","Summer",A36="August","Summer",A36="January","Winter",A36="February","Winter",A36="Dezember","Winter",TRUE,"Autumn")</f>
        <v>Winter</v>
      </c>
      <c r="E36">
        <v>1804</v>
      </c>
      <c r="F36" t="b">
        <f t="shared" si="3"/>
        <v>1</v>
      </c>
      <c r="G36" t="b">
        <f t="shared" si="4"/>
        <v>0</v>
      </c>
      <c r="H36" t="str">
        <f t="shared" si="0"/>
        <v>Winter</v>
      </c>
    </row>
    <row r="37" spans="1:8" x14ac:dyDescent="0.3">
      <c r="A37" s="3" t="s">
        <v>3</v>
      </c>
      <c r="B37" t="str">
        <f t="shared" si="1"/>
        <v/>
      </c>
      <c r="C37" t="str">
        <f t="shared" si="2"/>
        <v>Diğer</v>
      </c>
      <c r="D37" t="str" cm="1">
        <f t="array" ref="D37">_xlfn.IFS(A37="March","Spring",A37="April","Spring",A37="May","Spring",A37="June","Summer",A37="July","Summer",A37="August","Summer",A37="January","Winter",A37="February","Winter",A37="Dezember","Winter",TRUE,"Autumn")</f>
        <v>Spring</v>
      </c>
      <c r="E37">
        <v>2161</v>
      </c>
      <c r="F37" t="b">
        <f t="shared" si="3"/>
        <v>0</v>
      </c>
      <c r="G37" t="b">
        <f t="shared" si="4"/>
        <v>1</v>
      </c>
      <c r="H37" t="str">
        <f t="shared" si="0"/>
        <v>Diger</v>
      </c>
    </row>
    <row r="38" spans="1:8" x14ac:dyDescent="0.3">
      <c r="A38" s="3" t="s">
        <v>6</v>
      </c>
      <c r="B38" t="str">
        <f t="shared" si="1"/>
        <v/>
      </c>
      <c r="C38" t="str">
        <f t="shared" si="2"/>
        <v>Diğer</v>
      </c>
      <c r="D38" t="str" cm="1">
        <f t="array" ref="D38">_xlfn.IFS(A38="March","Spring",A38="April","Spring",A38="May","Spring",A38="June","Summer",A38="July","Summer",A38="August","Summer",A38="January","Winter",A38="February","Winter",A38="Dezember","Winter",TRUE,"Autumn")</f>
        <v>Summer</v>
      </c>
      <c r="E38">
        <v>1006</v>
      </c>
      <c r="F38" t="b">
        <f t="shared" si="3"/>
        <v>1</v>
      </c>
      <c r="G38" t="b">
        <f t="shared" si="4"/>
        <v>0</v>
      </c>
      <c r="H38" t="str">
        <f t="shared" si="0"/>
        <v>Diger</v>
      </c>
    </row>
    <row r="39" spans="1:8" x14ac:dyDescent="0.3">
      <c r="A39" s="3" t="s">
        <v>6</v>
      </c>
      <c r="B39" t="str">
        <f t="shared" si="1"/>
        <v/>
      </c>
      <c r="C39" t="str">
        <f t="shared" si="2"/>
        <v>Diğer</v>
      </c>
      <c r="D39" t="str" cm="1">
        <f t="array" ref="D39">_xlfn.IFS(A39="March","Spring",A39="April","Spring",A39="May","Spring",A39="June","Summer",A39="July","Summer",A39="August","Summer",A39="January","Winter",A39="February","Winter",A39="Dezember","Winter",TRUE,"Autumn")</f>
        <v>Summer</v>
      </c>
      <c r="E39">
        <v>1545</v>
      </c>
      <c r="F39" t="b">
        <f t="shared" si="3"/>
        <v>1</v>
      </c>
      <c r="G39" t="b">
        <f t="shared" si="4"/>
        <v>0</v>
      </c>
      <c r="H39" t="str">
        <f t="shared" si="0"/>
        <v>Diger</v>
      </c>
    </row>
    <row r="40" spans="1:8" x14ac:dyDescent="0.3">
      <c r="A40" s="3" t="s">
        <v>8</v>
      </c>
      <c r="B40" t="str">
        <f t="shared" si="1"/>
        <v/>
      </c>
      <c r="C40" t="str">
        <f t="shared" si="2"/>
        <v>Diğer</v>
      </c>
      <c r="D40" t="str" cm="1">
        <f t="array" ref="D40">_xlfn.IFS(A40="March","Spring",A40="April","Spring",A40="May","Spring",A40="June","Summer",A40="July","Summer",A40="August","Summer",A40="January","Winter",A40="February","Winter",A40="Dezember","Winter",TRUE,"Autumn")</f>
        <v>Summer</v>
      </c>
      <c r="E40">
        <v>2821</v>
      </c>
      <c r="F40" t="b">
        <f t="shared" si="3"/>
        <v>0</v>
      </c>
      <c r="G40" t="b">
        <f t="shared" si="4"/>
        <v>1</v>
      </c>
      <c r="H40" t="str">
        <f t="shared" si="0"/>
        <v>Diger</v>
      </c>
    </row>
    <row r="41" spans="1:8" x14ac:dyDescent="0.3">
      <c r="A41" s="3" t="s">
        <v>10</v>
      </c>
      <c r="B41" t="str">
        <f t="shared" si="1"/>
        <v/>
      </c>
      <c r="C41" t="str">
        <f t="shared" si="2"/>
        <v>Diğer</v>
      </c>
      <c r="D41" t="str" cm="1">
        <f t="array" ref="D41">_xlfn.IFS(A41="March","Spring",A41="April","Spring",A41="May","Spring",A41="June","Summer",A41="July","Summer",A41="August","Summer",A41="January","Winter",A41="February","Winter",A41="Dezember","Winter",TRUE,"Autumn")</f>
        <v>Autumn</v>
      </c>
      <c r="E41">
        <v>345</v>
      </c>
      <c r="F41" t="b">
        <f t="shared" si="3"/>
        <v>0</v>
      </c>
      <c r="G41" t="b">
        <f t="shared" si="4"/>
        <v>1</v>
      </c>
      <c r="H41" t="str">
        <f t="shared" si="0"/>
        <v>Diger</v>
      </c>
    </row>
    <row r="42" spans="1:8" x14ac:dyDescent="0.3">
      <c r="A42" s="3" t="s">
        <v>2</v>
      </c>
      <c r="B42" t="str">
        <f t="shared" si="1"/>
        <v/>
      </c>
      <c r="C42" t="str">
        <f t="shared" si="2"/>
        <v>Winter</v>
      </c>
      <c r="D42" t="str" cm="1">
        <f t="array" ref="D42">_xlfn.IFS(A42="March","Spring",A42="April","Spring",A42="May","Spring",A42="June","Summer",A42="July","Summer",A42="August","Summer",A42="January","Winter",A42="February","Winter",A42="Dezember","Winter",TRUE,"Autumn")</f>
        <v>Winter</v>
      </c>
      <c r="E42">
        <v>2001</v>
      </c>
      <c r="F42" t="b">
        <f t="shared" si="3"/>
        <v>0</v>
      </c>
      <c r="G42" t="b">
        <f t="shared" si="4"/>
        <v>1</v>
      </c>
      <c r="H42" t="str">
        <f t="shared" si="0"/>
        <v>Winter</v>
      </c>
    </row>
    <row r="43" spans="1:8" x14ac:dyDescent="0.3">
      <c r="A43" s="3" t="s">
        <v>4</v>
      </c>
      <c r="B43" t="str">
        <f t="shared" si="1"/>
        <v/>
      </c>
      <c r="C43" t="str">
        <f t="shared" si="2"/>
        <v>Diğer</v>
      </c>
      <c r="D43" t="str" cm="1">
        <f t="array" ref="D43">_xlfn.IFS(A43="March","Spring",A43="April","Spring",A43="May","Spring",A43="June","Summer",A43="July","Summer",A43="August","Summer",A43="January","Winter",A43="February","Winter",A43="Dezember","Winter",TRUE,"Autumn")</f>
        <v>Spring</v>
      </c>
      <c r="E43">
        <v>2838</v>
      </c>
      <c r="F43" t="b">
        <f t="shared" si="3"/>
        <v>0</v>
      </c>
      <c r="G43" t="b">
        <f t="shared" si="4"/>
        <v>1</v>
      </c>
      <c r="H43" t="str">
        <f t="shared" si="0"/>
        <v>Diger</v>
      </c>
    </row>
    <row r="44" spans="1:8" x14ac:dyDescent="0.3">
      <c r="A44" s="3" t="s">
        <v>6</v>
      </c>
      <c r="B44" t="str">
        <f t="shared" si="1"/>
        <v/>
      </c>
      <c r="C44" t="str">
        <f t="shared" si="2"/>
        <v>Diğer</v>
      </c>
      <c r="D44" t="str" cm="1">
        <f t="array" ref="D44">_xlfn.IFS(A44="March","Spring",A44="April","Spring",A44="May","Spring",A44="June","Summer",A44="July","Summer",A44="August","Summer",A44="January","Winter",A44="February","Winter",A44="Dezember","Winter",TRUE,"Autumn")</f>
        <v>Summer</v>
      </c>
      <c r="E44">
        <v>2178</v>
      </c>
      <c r="F44" t="b">
        <f t="shared" si="3"/>
        <v>0</v>
      </c>
      <c r="G44" t="b">
        <f t="shared" si="4"/>
        <v>1</v>
      </c>
      <c r="H44" t="str">
        <f t="shared" si="0"/>
        <v>Diger</v>
      </c>
    </row>
    <row r="45" spans="1:8" x14ac:dyDescent="0.3">
      <c r="A45" s="3" t="s">
        <v>6</v>
      </c>
      <c r="B45" t="str">
        <f t="shared" si="1"/>
        <v/>
      </c>
      <c r="C45" t="str">
        <f t="shared" si="2"/>
        <v>Diğer</v>
      </c>
      <c r="D45" t="str" cm="1">
        <f t="array" ref="D45">_xlfn.IFS(A45="March","Spring",A45="April","Spring",A45="May","Spring",A45="June","Summer",A45="July","Summer",A45="August","Summer",A45="January","Winter",A45="February","Winter",A45="Dezember","Winter",TRUE,"Autumn")</f>
        <v>Summer</v>
      </c>
      <c r="E45">
        <v>888</v>
      </c>
      <c r="F45" t="b">
        <f t="shared" si="3"/>
        <v>0</v>
      </c>
      <c r="G45" t="b">
        <f t="shared" si="4"/>
        <v>1</v>
      </c>
      <c r="H45" t="str">
        <f t="shared" si="0"/>
        <v>Diger</v>
      </c>
    </row>
    <row r="46" spans="1:8" x14ac:dyDescent="0.3">
      <c r="A46" s="3" t="s">
        <v>9</v>
      </c>
      <c r="B46" t="str">
        <f t="shared" si="1"/>
        <v/>
      </c>
      <c r="C46" t="str">
        <f t="shared" si="2"/>
        <v>Diğer</v>
      </c>
      <c r="D46" t="str" cm="1">
        <f t="array" ref="D46">_xlfn.IFS(A46="March","Spring",A46="April","Spring",A46="May","Spring",A46="June","Summer",A46="July","Summer",A46="August","Summer",A46="January","Winter",A46="February","Winter",A46="Dezember","Winter",TRUE,"Autumn")</f>
        <v>Autumn</v>
      </c>
      <c r="E46">
        <v>1527</v>
      </c>
      <c r="F46" t="b">
        <f t="shared" si="3"/>
        <v>1</v>
      </c>
      <c r="G46" t="b">
        <f t="shared" si="4"/>
        <v>0</v>
      </c>
      <c r="H46" t="str">
        <f t="shared" si="0"/>
        <v>Diger</v>
      </c>
    </row>
    <row r="47" spans="1:8" x14ac:dyDescent="0.3">
      <c r="A47" s="3" t="s">
        <v>9</v>
      </c>
      <c r="B47" t="str">
        <f t="shared" si="1"/>
        <v/>
      </c>
      <c r="C47" t="str">
        <f t="shared" si="2"/>
        <v>Diğer</v>
      </c>
      <c r="D47" t="str" cm="1">
        <f t="array" ref="D47">_xlfn.IFS(A47="March","Spring",A47="April","Spring",A47="May","Spring",A47="June","Summer",A47="July","Summer",A47="August","Summer",A47="January","Winter",A47="February","Winter",A47="Dezember","Winter",TRUE,"Autumn")</f>
        <v>Autumn</v>
      </c>
      <c r="E47">
        <v>2151</v>
      </c>
      <c r="F47" t="b">
        <f t="shared" si="3"/>
        <v>0</v>
      </c>
      <c r="G47" t="b">
        <f t="shared" si="4"/>
        <v>1</v>
      </c>
      <c r="H47" t="str">
        <f t="shared" si="0"/>
        <v>Diger</v>
      </c>
    </row>
    <row r="48" spans="1:8" x14ac:dyDescent="0.3">
      <c r="A48" s="3" t="s">
        <v>12</v>
      </c>
      <c r="B48" t="str">
        <f t="shared" si="1"/>
        <v/>
      </c>
      <c r="C48" t="str">
        <f t="shared" si="2"/>
        <v>Winter</v>
      </c>
      <c r="D48" t="str" cm="1">
        <f t="array" ref="D48">_xlfn.IFS(A48="March","Spring",A48="April","Spring",A48="May","Spring",A48="June","Summer",A48="July","Summer",A48="August","Summer",A48="January","Winter",A48="February","Winter",A48="Dezember","Winter",TRUE,"Autumn")</f>
        <v>Autumn</v>
      </c>
      <c r="E48">
        <v>1817</v>
      </c>
      <c r="F48" t="b">
        <f t="shared" si="3"/>
        <v>1</v>
      </c>
      <c r="G48" t="b">
        <f t="shared" si="4"/>
        <v>0</v>
      </c>
      <c r="H48" t="str">
        <f t="shared" si="0"/>
        <v>Diger</v>
      </c>
    </row>
    <row r="49" spans="1:8" x14ac:dyDescent="0.3">
      <c r="A49" s="3" t="s">
        <v>2</v>
      </c>
      <c r="B49" t="str">
        <f t="shared" si="1"/>
        <v/>
      </c>
      <c r="C49" t="str">
        <f t="shared" si="2"/>
        <v>Winter</v>
      </c>
      <c r="D49" t="str" cm="1">
        <f t="array" ref="D49">_xlfn.IFS(A49="March","Spring",A49="April","Spring",A49="May","Spring",A49="June","Summer",A49="July","Summer",A49="August","Summer",A49="January","Winter",A49="February","Winter",A49="Dezember","Winter",TRUE,"Autumn")</f>
        <v>Winter</v>
      </c>
      <c r="E49">
        <v>2750</v>
      </c>
      <c r="F49" t="b">
        <f t="shared" si="3"/>
        <v>0</v>
      </c>
      <c r="G49" t="b">
        <f t="shared" si="4"/>
        <v>1</v>
      </c>
      <c r="H49" t="str">
        <f t="shared" si="0"/>
        <v>Winter</v>
      </c>
    </row>
    <row r="50" spans="1:8" x14ac:dyDescent="0.3">
      <c r="A50" s="3" t="s">
        <v>4</v>
      </c>
      <c r="B50" t="str">
        <f t="shared" si="1"/>
        <v/>
      </c>
      <c r="C50" t="str">
        <f t="shared" si="2"/>
        <v>Diğer</v>
      </c>
      <c r="D50" t="str" cm="1">
        <f t="array" ref="D50">_xlfn.IFS(A50="March","Spring",A50="April","Spring",A50="May","Spring",A50="June","Summer",A50="July","Summer",A50="August","Summer",A50="January","Winter",A50="February","Winter",A50="Dezember","Winter",TRUE,"Autumn")</f>
        <v>Spring</v>
      </c>
      <c r="E50">
        <v>1953</v>
      </c>
      <c r="F50" t="b">
        <f t="shared" si="3"/>
        <v>1</v>
      </c>
      <c r="G50" t="b">
        <f t="shared" si="4"/>
        <v>0</v>
      </c>
      <c r="H50" t="str">
        <f t="shared" si="0"/>
        <v>Diger</v>
      </c>
    </row>
    <row r="51" spans="1:8" x14ac:dyDescent="0.3">
      <c r="A51" s="3" t="s">
        <v>4</v>
      </c>
      <c r="B51" t="str">
        <f t="shared" si="1"/>
        <v/>
      </c>
      <c r="C51" t="str">
        <f t="shared" si="2"/>
        <v>Diğer</v>
      </c>
      <c r="D51" t="str" cm="1">
        <f t="array" ref="D51">_xlfn.IFS(A51="March","Spring",A51="April","Spring",A51="May","Spring",A51="June","Summer",A51="July","Summer",A51="August","Summer",A51="January","Winter",A51="February","Winter",A51="Dezember","Winter",TRUE,"Autumn")</f>
        <v>Spring</v>
      </c>
      <c r="E51">
        <v>4219.5</v>
      </c>
      <c r="F51" t="b">
        <f t="shared" si="3"/>
        <v>0</v>
      </c>
      <c r="G51" t="b">
        <f t="shared" si="4"/>
        <v>1</v>
      </c>
      <c r="H51" t="str">
        <f t="shared" si="0"/>
        <v>Diger</v>
      </c>
    </row>
    <row r="52" spans="1:8" x14ac:dyDescent="0.3">
      <c r="A52" s="3" t="s">
        <v>6</v>
      </c>
      <c r="B52" t="str">
        <f t="shared" si="1"/>
        <v/>
      </c>
      <c r="C52" t="str">
        <f t="shared" si="2"/>
        <v>Diğer</v>
      </c>
      <c r="D52" t="str" cm="1">
        <f t="array" ref="D52">_xlfn.IFS(A52="March","Spring",A52="April","Spring",A52="May","Spring",A52="June","Summer",A52="July","Summer",A52="August","Summer",A52="January","Winter",A52="February","Winter",A52="Dezember","Winter",TRUE,"Autumn")</f>
        <v>Summer</v>
      </c>
      <c r="E52">
        <v>1899</v>
      </c>
      <c r="F52" t="b">
        <f t="shared" si="3"/>
        <v>1</v>
      </c>
      <c r="G52" t="b">
        <f t="shared" si="4"/>
        <v>0</v>
      </c>
      <c r="H52" t="str">
        <f t="shared" si="0"/>
        <v>Diger</v>
      </c>
    </row>
    <row r="53" spans="1:8" x14ac:dyDescent="0.3">
      <c r="A53" s="3" t="s">
        <v>7</v>
      </c>
      <c r="B53" t="str">
        <f t="shared" si="1"/>
        <v/>
      </c>
      <c r="C53" t="str">
        <f t="shared" si="2"/>
        <v>Diğer</v>
      </c>
      <c r="D53" t="str" cm="1">
        <f t="array" ref="D53">_xlfn.IFS(A53="March","Spring",A53="April","Spring",A53="May","Spring",A53="June","Summer",A53="July","Summer",A53="August","Summer",A53="January","Winter",A53="February","Winter",A53="Dezember","Winter",TRUE,"Autumn")</f>
        <v>Summer</v>
      </c>
      <c r="E53">
        <v>1686</v>
      </c>
      <c r="F53" t="b">
        <f t="shared" si="3"/>
        <v>1</v>
      </c>
      <c r="G53" t="b">
        <f t="shared" si="4"/>
        <v>0</v>
      </c>
      <c r="H53" t="str">
        <f t="shared" si="0"/>
        <v>Diger</v>
      </c>
    </row>
    <row r="54" spans="1:8" x14ac:dyDescent="0.3">
      <c r="A54" s="3" t="s">
        <v>8</v>
      </c>
      <c r="B54" t="str">
        <f t="shared" si="1"/>
        <v/>
      </c>
      <c r="C54" t="str">
        <f t="shared" si="2"/>
        <v>Diğer</v>
      </c>
      <c r="D54" t="str" cm="1">
        <f t="array" ref="D54">_xlfn.IFS(A54="March","Spring",A54="April","Spring",A54="May","Spring",A54="June","Summer",A54="July","Summer",A54="August","Summer",A54="January","Winter",A54="February","Winter",A54="Dezember","Winter",TRUE,"Autumn")</f>
        <v>Summer</v>
      </c>
      <c r="E54">
        <v>2141</v>
      </c>
      <c r="F54" t="b">
        <f t="shared" si="3"/>
        <v>0</v>
      </c>
      <c r="G54" t="b">
        <f t="shared" si="4"/>
        <v>1</v>
      </c>
      <c r="H54" t="str">
        <f t="shared" si="0"/>
        <v>Diger</v>
      </c>
    </row>
    <row r="55" spans="1:8" x14ac:dyDescent="0.3">
      <c r="A55" s="3" t="s">
        <v>10</v>
      </c>
      <c r="B55" t="str">
        <f t="shared" si="1"/>
        <v/>
      </c>
      <c r="C55" t="str">
        <f t="shared" si="2"/>
        <v>Diğer</v>
      </c>
      <c r="D55" t="str" cm="1">
        <f t="array" ref="D55">_xlfn.IFS(A55="March","Spring",A55="April","Spring",A55="May","Spring",A55="June","Summer",A55="July","Summer",A55="August","Summer",A55="January","Winter",A55="February","Winter",A55="Dezember","Winter",TRUE,"Autumn")</f>
        <v>Autumn</v>
      </c>
      <c r="E55">
        <v>1143</v>
      </c>
      <c r="F55" t="b">
        <f t="shared" si="3"/>
        <v>1</v>
      </c>
      <c r="G55" t="b">
        <f t="shared" si="4"/>
        <v>0</v>
      </c>
      <c r="H55" t="str">
        <f t="shared" si="0"/>
        <v>Diger</v>
      </c>
    </row>
    <row r="56" spans="1:8" x14ac:dyDescent="0.3">
      <c r="A56" s="3" t="s">
        <v>12</v>
      </c>
      <c r="B56" t="str">
        <f t="shared" si="1"/>
        <v/>
      </c>
      <c r="C56" t="str">
        <f t="shared" si="2"/>
        <v>Winter</v>
      </c>
      <c r="D56" t="str" cm="1">
        <f t="array" ref="D56">_xlfn.IFS(A56="March","Spring",A56="April","Spring",A56="May","Spring",A56="June","Summer",A56="July","Summer",A56="August","Summer",A56="January","Winter",A56="February","Winter",A56="Dezember","Winter",TRUE,"Autumn")</f>
        <v>Autumn</v>
      </c>
      <c r="E56">
        <v>615</v>
      </c>
      <c r="F56" t="b">
        <f t="shared" si="3"/>
        <v>0</v>
      </c>
      <c r="G56" t="b">
        <f t="shared" si="4"/>
        <v>1</v>
      </c>
      <c r="H56" t="str">
        <f t="shared" si="0"/>
        <v>Diger</v>
      </c>
    </row>
    <row r="57" spans="1:8" x14ac:dyDescent="0.3">
      <c r="A57" s="3" t="s">
        <v>1</v>
      </c>
      <c r="B57" t="str">
        <f t="shared" si="1"/>
        <v>Winter</v>
      </c>
      <c r="C57" t="str">
        <f t="shared" si="2"/>
        <v>Winter</v>
      </c>
      <c r="D57" t="str" cm="1">
        <f t="array" ref="D57">_xlfn.IFS(A57="March","Spring",A57="April","Spring",A57="May","Spring",A57="June","Summer",A57="July","Summer",A57="August","Summer",A57="January","Winter",A57="February","Winter",A57="Dezember","Winter",TRUE,"Autumn")</f>
        <v>Winter</v>
      </c>
      <c r="E57">
        <v>3945</v>
      </c>
      <c r="F57" t="b">
        <f t="shared" si="3"/>
        <v>0</v>
      </c>
      <c r="G57" t="b">
        <f t="shared" si="4"/>
        <v>1</v>
      </c>
      <c r="H57" t="str">
        <f t="shared" si="0"/>
        <v>Winter</v>
      </c>
    </row>
    <row r="58" spans="1:8" x14ac:dyDescent="0.3">
      <c r="A58" s="3" t="s">
        <v>2</v>
      </c>
      <c r="B58" t="str">
        <f t="shared" si="1"/>
        <v/>
      </c>
      <c r="C58" t="str">
        <f t="shared" si="2"/>
        <v>Winter</v>
      </c>
      <c r="D58" t="str" cm="1">
        <f t="array" ref="D58">_xlfn.IFS(A58="March","Spring",A58="April","Spring",A58="May","Spring",A58="June","Summer",A58="July","Summer",A58="August","Summer",A58="January","Winter",A58="February","Winter",A58="Dezember","Winter",TRUE,"Autumn")</f>
        <v>Winter</v>
      </c>
      <c r="E58">
        <v>2296</v>
      </c>
      <c r="F58" t="b">
        <f t="shared" si="3"/>
        <v>0</v>
      </c>
      <c r="G58" t="b">
        <f t="shared" si="4"/>
        <v>1</v>
      </c>
      <c r="H58" t="str">
        <f t="shared" si="0"/>
        <v>Winter</v>
      </c>
    </row>
    <row r="59" spans="1:8" x14ac:dyDescent="0.3">
      <c r="A59" s="3" t="s">
        <v>5</v>
      </c>
      <c r="B59" t="str">
        <f t="shared" si="1"/>
        <v/>
      </c>
      <c r="C59" t="str">
        <f t="shared" si="2"/>
        <v>Diğer</v>
      </c>
      <c r="D59" t="str" cm="1">
        <f t="array" ref="D59">_xlfn.IFS(A59="March","Spring",A59="April","Spring",A59="May","Spring",A59="June","Summer",A59="July","Summer",A59="August","Summer",A59="January","Winter",A59="February","Winter",A59="Dezember","Winter",TRUE,"Autumn")</f>
        <v>Spring</v>
      </c>
      <c r="E59">
        <v>1030</v>
      </c>
      <c r="F59" t="b">
        <f t="shared" si="3"/>
        <v>1</v>
      </c>
      <c r="G59" t="b">
        <f t="shared" si="4"/>
        <v>0</v>
      </c>
      <c r="H59" t="str">
        <f t="shared" si="0"/>
        <v>Diger</v>
      </c>
    </row>
    <row r="60" spans="1:8" x14ac:dyDescent="0.3">
      <c r="A60" s="3" t="s">
        <v>11</v>
      </c>
      <c r="B60" t="str">
        <f t="shared" si="1"/>
        <v/>
      </c>
      <c r="C60" t="str">
        <f t="shared" si="2"/>
        <v>Diğer</v>
      </c>
      <c r="D60" t="str" cm="1">
        <f t="array" ref="D60">_xlfn.IFS(A60="March","Spring",A60="April","Spring",A60="May","Spring",A60="June","Summer",A60="July","Summer",A60="August","Summer",A60="January","Winter",A60="February","Winter",A60="Dezember","Winter",TRUE,"Autumn")</f>
        <v>Autumn</v>
      </c>
      <c r="E60">
        <v>639</v>
      </c>
      <c r="F60" t="b">
        <f t="shared" si="3"/>
        <v>0</v>
      </c>
      <c r="G60" t="b">
        <f t="shared" si="4"/>
        <v>1</v>
      </c>
      <c r="H60" t="str">
        <f t="shared" si="0"/>
        <v>Diger</v>
      </c>
    </row>
    <row r="61" spans="1:8" x14ac:dyDescent="0.3">
      <c r="A61" s="3" t="s">
        <v>3</v>
      </c>
      <c r="B61" t="str">
        <f t="shared" si="1"/>
        <v/>
      </c>
      <c r="C61" t="str">
        <f t="shared" si="2"/>
        <v>Diğer</v>
      </c>
      <c r="D61" t="str" cm="1">
        <f t="array" ref="D61">_xlfn.IFS(A61="March","Spring",A61="April","Spring",A61="May","Spring",A61="June","Summer",A61="July","Summer",A61="August","Summer",A61="January","Winter",A61="February","Winter",A61="Dezember","Winter",TRUE,"Autumn")</f>
        <v>Spring</v>
      </c>
      <c r="E61">
        <v>1326</v>
      </c>
      <c r="F61" t="b">
        <f t="shared" si="3"/>
        <v>1</v>
      </c>
      <c r="G61" t="b">
        <f t="shared" si="4"/>
        <v>0</v>
      </c>
      <c r="H61" t="str">
        <f t="shared" si="0"/>
        <v>Diger</v>
      </c>
    </row>
    <row r="62" spans="1:8" x14ac:dyDescent="0.3">
      <c r="A62" s="3" t="s">
        <v>2</v>
      </c>
      <c r="B62" t="str">
        <f t="shared" si="1"/>
        <v/>
      </c>
      <c r="C62" t="str">
        <f t="shared" si="2"/>
        <v>Winter</v>
      </c>
      <c r="D62" t="str" cm="1">
        <f t="array" ref="D62">_xlfn.IFS(A62="March","Spring",A62="April","Spring",A62="May","Spring",A62="June","Summer",A62="July","Summer",A62="August","Summer",A62="January","Winter",A62="February","Winter",A62="Dezember","Winter",TRUE,"Autumn")</f>
        <v>Winter</v>
      </c>
      <c r="E62">
        <v>1858</v>
      </c>
      <c r="F62" t="b">
        <f t="shared" si="3"/>
        <v>1</v>
      </c>
      <c r="G62" t="b">
        <f t="shared" si="4"/>
        <v>0</v>
      </c>
      <c r="H62" t="str">
        <f t="shared" si="0"/>
        <v>Winter</v>
      </c>
    </row>
    <row r="63" spans="1:8" x14ac:dyDescent="0.3">
      <c r="A63" s="3" t="s">
        <v>3</v>
      </c>
      <c r="B63" t="str">
        <f t="shared" si="1"/>
        <v/>
      </c>
      <c r="C63" t="str">
        <f t="shared" si="2"/>
        <v>Diğer</v>
      </c>
      <c r="D63" t="str" cm="1">
        <f t="array" ref="D63">_xlfn.IFS(A63="March","Spring",A63="April","Spring",A63="May","Spring",A63="June","Summer",A63="July","Summer",A63="August","Summer",A63="January","Winter",A63="February","Winter",A63="Dezember","Winter",TRUE,"Autumn")</f>
        <v>Spring</v>
      </c>
      <c r="E63">
        <v>1210</v>
      </c>
      <c r="F63" t="b">
        <f t="shared" si="3"/>
        <v>1</v>
      </c>
      <c r="G63" t="b">
        <f t="shared" si="4"/>
        <v>0</v>
      </c>
      <c r="H63" t="str">
        <f t="shared" si="0"/>
        <v>Diger</v>
      </c>
    </row>
    <row r="64" spans="1:8" x14ac:dyDescent="0.3">
      <c r="A64" s="3" t="s">
        <v>7</v>
      </c>
      <c r="B64" t="str">
        <f t="shared" si="1"/>
        <v/>
      </c>
      <c r="C64" t="str">
        <f t="shared" si="2"/>
        <v>Diğer</v>
      </c>
      <c r="D64" t="str" cm="1">
        <f t="array" ref="D64">_xlfn.IFS(A64="March","Spring",A64="April","Spring",A64="May","Spring",A64="June","Summer",A64="July","Summer",A64="August","Summer",A64="January","Winter",A64="February","Winter",A64="Dezember","Winter",TRUE,"Autumn")</f>
        <v>Summer</v>
      </c>
      <c r="E64">
        <v>2529</v>
      </c>
      <c r="F64" t="b">
        <f t="shared" si="3"/>
        <v>0</v>
      </c>
      <c r="G64" t="b">
        <f t="shared" si="4"/>
        <v>1</v>
      </c>
      <c r="H64" t="str">
        <f t="shared" si="0"/>
        <v>Diger</v>
      </c>
    </row>
    <row r="65" spans="1:8" x14ac:dyDescent="0.3">
      <c r="A65" s="3" t="s">
        <v>9</v>
      </c>
      <c r="B65" t="str">
        <f t="shared" si="1"/>
        <v/>
      </c>
      <c r="C65" t="str">
        <f t="shared" si="2"/>
        <v>Diğer</v>
      </c>
      <c r="D65" t="str" cm="1">
        <f t="array" ref="D65">_xlfn.IFS(A65="March","Spring",A65="April","Spring",A65="May","Spring",A65="June","Summer",A65="July","Summer",A65="August","Summer",A65="January","Winter",A65="February","Winter",A65="Dezember","Winter",TRUE,"Autumn")</f>
        <v>Autumn</v>
      </c>
      <c r="E65">
        <v>1445</v>
      </c>
      <c r="F65" t="b">
        <f t="shared" si="3"/>
        <v>1</v>
      </c>
      <c r="G65" t="b">
        <f t="shared" si="4"/>
        <v>0</v>
      </c>
      <c r="H65" t="str">
        <f t="shared" si="0"/>
        <v>Diger</v>
      </c>
    </row>
    <row r="66" spans="1:8" x14ac:dyDescent="0.3">
      <c r="A66" s="3" t="s">
        <v>9</v>
      </c>
      <c r="B66" t="str">
        <f t="shared" si="1"/>
        <v/>
      </c>
      <c r="C66" t="str">
        <f t="shared" si="2"/>
        <v>Diğer</v>
      </c>
      <c r="D66" t="str" cm="1">
        <f t="array" ref="D66">_xlfn.IFS(A66="March","Spring",A66="April","Spring",A66="May","Spring",A66="June","Summer",A66="July","Summer",A66="August","Summer",A66="January","Winter",A66="February","Winter",A66="Dezember","Winter",TRUE,"Autumn")</f>
        <v>Autumn</v>
      </c>
      <c r="E66">
        <v>330</v>
      </c>
      <c r="F66" t="b">
        <f t="shared" si="3"/>
        <v>0</v>
      </c>
      <c r="G66" t="b">
        <f t="shared" si="4"/>
        <v>1</v>
      </c>
      <c r="H66" t="str">
        <f t="shared" si="0"/>
        <v>Diger</v>
      </c>
    </row>
    <row r="67" spans="1:8" x14ac:dyDescent="0.3">
      <c r="A67" s="3" t="s">
        <v>9</v>
      </c>
      <c r="B67" t="str">
        <f t="shared" si="1"/>
        <v/>
      </c>
      <c r="C67" t="str">
        <f t="shared" si="2"/>
        <v>Diğer</v>
      </c>
      <c r="D67" t="str" cm="1">
        <f t="array" ref="D67">_xlfn.IFS(A67="March","Spring",A67="April","Spring",A67="May","Spring",A67="June","Summer",A67="July","Summer",A67="August","Summer",A67="January","Winter",A67="February","Winter",A67="Dezember","Winter",TRUE,"Autumn")</f>
        <v>Autumn</v>
      </c>
      <c r="E67">
        <v>2671</v>
      </c>
      <c r="F67" t="b">
        <f t="shared" si="3"/>
        <v>0</v>
      </c>
      <c r="G67" t="b">
        <f t="shared" si="4"/>
        <v>1</v>
      </c>
      <c r="H67" t="str">
        <f t="shared" si="0"/>
        <v>Diger</v>
      </c>
    </row>
    <row r="68" spans="1:8" x14ac:dyDescent="0.3">
      <c r="A68" s="3" t="s">
        <v>10</v>
      </c>
      <c r="B68" t="str">
        <f t="shared" si="1"/>
        <v/>
      </c>
      <c r="C68" t="str">
        <f t="shared" ref="C68:C131" si="5">IF(A68="December","Winter",IF(A68="January","Winter",IF(A68="February","Winter","Diğer")))</f>
        <v>Diğer</v>
      </c>
      <c r="D68" t="str" cm="1">
        <f t="array" ref="D68">_xlfn.IFS(A68="March","Spring",A68="April","Spring",A68="May","Spring",A68="June","Summer",A68="July","Summer",A68="August","Summer",A68="January","Winter",A68="February","Winter",A68="Dezember","Winter",TRUE,"Autumn")</f>
        <v>Autumn</v>
      </c>
      <c r="E68">
        <v>766</v>
      </c>
      <c r="F68" t="b">
        <f t="shared" si="3"/>
        <v>0</v>
      </c>
      <c r="G68" t="b">
        <f t="shared" si="4"/>
        <v>1</v>
      </c>
      <c r="H68" t="str">
        <f t="shared" ref="H68:H131" si="6">IF(OR($A68 = "January", $A68= "February",A68="Dezember"),"Winter", "Diger")</f>
        <v>Diger</v>
      </c>
    </row>
    <row r="69" spans="1:8" x14ac:dyDescent="0.3">
      <c r="A69" s="3" t="s">
        <v>10</v>
      </c>
      <c r="B69" t="str">
        <f t="shared" ref="B69:B132" si="7">IF(A69 = "January","Winter", "")</f>
        <v/>
      </c>
      <c r="C69" t="str">
        <f t="shared" si="5"/>
        <v>Diğer</v>
      </c>
      <c r="D69" t="str" cm="1">
        <f t="array" ref="D69">_xlfn.IFS(A69="March","Spring",A69="April","Spring",A69="May","Spring",A69="June","Summer",A69="July","Summer",A69="August","Summer",A69="January","Winter",A69="February","Winter",A69="Dezember","Winter",TRUE,"Autumn")</f>
        <v>Autumn</v>
      </c>
      <c r="E69">
        <v>494</v>
      </c>
      <c r="F69" t="b">
        <f t="shared" ref="F69:F132" si="8">AND(E69&gt;1000,E69&lt;2000)</f>
        <v>0</v>
      </c>
      <c r="G69" t="b">
        <f t="shared" ref="G69:G132" si="9">OR(E69&lt;1000,E69&gt;2000)</f>
        <v>1</v>
      </c>
      <c r="H69" t="str">
        <f t="shared" si="6"/>
        <v>Diger</v>
      </c>
    </row>
    <row r="70" spans="1:8" x14ac:dyDescent="0.3">
      <c r="A70" s="3" t="s">
        <v>10</v>
      </c>
      <c r="B70" t="str">
        <f t="shared" si="7"/>
        <v/>
      </c>
      <c r="C70" t="str">
        <f t="shared" si="5"/>
        <v>Diğer</v>
      </c>
      <c r="D70" t="str" cm="1">
        <f t="array" ref="D70">_xlfn.IFS(A70="March","Spring",A70="April","Spring",A70="May","Spring",A70="June","Summer",A70="July","Summer",A70="August","Summer",A70="January","Winter",A70="February","Winter",A70="Dezember","Winter",TRUE,"Autumn")</f>
        <v>Autumn</v>
      </c>
      <c r="E70">
        <v>1397</v>
      </c>
      <c r="F70" t="b">
        <f t="shared" si="8"/>
        <v>1</v>
      </c>
      <c r="G70" t="b">
        <f t="shared" si="9"/>
        <v>0</v>
      </c>
      <c r="H70" t="str">
        <f t="shared" si="6"/>
        <v>Diger</v>
      </c>
    </row>
    <row r="71" spans="1:8" x14ac:dyDescent="0.3">
      <c r="A71" s="3" t="s">
        <v>12</v>
      </c>
      <c r="B71" t="str">
        <f t="shared" si="7"/>
        <v/>
      </c>
      <c r="C71" t="str">
        <f t="shared" si="5"/>
        <v>Winter</v>
      </c>
      <c r="D71" t="str" cm="1">
        <f t="array" ref="D71">_xlfn.IFS(A71="March","Spring",A71="April","Spring",A71="May","Spring",A71="June","Summer",A71="July","Summer",A71="August","Summer",A71="January","Winter",A71="February","Winter",A71="Dezember","Winter",TRUE,"Autumn")</f>
        <v>Autumn</v>
      </c>
      <c r="E71">
        <v>2155</v>
      </c>
      <c r="F71" t="b">
        <f t="shared" si="8"/>
        <v>0</v>
      </c>
      <c r="G71" t="b">
        <f t="shared" si="9"/>
        <v>1</v>
      </c>
      <c r="H71" t="str">
        <f t="shared" si="6"/>
        <v>Diger</v>
      </c>
    </row>
    <row r="72" spans="1:8" x14ac:dyDescent="0.3">
      <c r="A72" s="3" t="s">
        <v>3</v>
      </c>
      <c r="B72" t="str">
        <f t="shared" si="7"/>
        <v/>
      </c>
      <c r="C72" t="str">
        <f t="shared" si="5"/>
        <v>Diğer</v>
      </c>
      <c r="D72" t="str" cm="1">
        <f t="array" ref="D72">_xlfn.IFS(A72="March","Spring",A72="April","Spring",A72="May","Spring",A72="June","Summer",A72="July","Summer",A72="August","Summer",A72="January","Winter",A72="February","Winter",A72="Dezember","Winter",TRUE,"Autumn")</f>
        <v>Spring</v>
      </c>
      <c r="E72">
        <v>2214</v>
      </c>
      <c r="F72" t="b">
        <f t="shared" si="8"/>
        <v>0</v>
      </c>
      <c r="G72" t="b">
        <f t="shared" si="9"/>
        <v>1</v>
      </c>
      <c r="H72" t="str">
        <f t="shared" si="6"/>
        <v>Diger</v>
      </c>
    </row>
    <row r="73" spans="1:8" x14ac:dyDescent="0.3">
      <c r="A73" s="3" t="s">
        <v>4</v>
      </c>
      <c r="B73" t="str">
        <f t="shared" si="7"/>
        <v/>
      </c>
      <c r="C73" t="str">
        <f t="shared" si="5"/>
        <v>Diğer</v>
      </c>
      <c r="D73" t="str" cm="1">
        <f t="array" ref="D73">_xlfn.IFS(A73="March","Spring",A73="April","Spring",A73="May","Spring",A73="June","Summer",A73="July","Summer",A73="August","Summer",A73="January","Winter",A73="February","Winter",A73="Dezember","Winter",TRUE,"Autumn")</f>
        <v>Spring</v>
      </c>
      <c r="E73">
        <v>2301</v>
      </c>
      <c r="F73" t="b">
        <f t="shared" si="8"/>
        <v>0</v>
      </c>
      <c r="G73" t="b">
        <f t="shared" si="9"/>
        <v>1</v>
      </c>
      <c r="H73" t="str">
        <f t="shared" si="6"/>
        <v>Diger</v>
      </c>
    </row>
    <row r="74" spans="1:8" x14ac:dyDescent="0.3">
      <c r="A74" s="3" t="s">
        <v>7</v>
      </c>
      <c r="B74" t="str">
        <f t="shared" si="7"/>
        <v/>
      </c>
      <c r="C74" t="str">
        <f t="shared" si="5"/>
        <v>Diğer</v>
      </c>
      <c r="D74" t="str" cm="1">
        <f t="array" ref="D74">_xlfn.IFS(A74="March","Spring",A74="April","Spring",A74="May","Spring",A74="June","Summer",A74="July","Summer",A74="August","Summer",A74="January","Winter",A74="February","Winter",A74="Dezember","Winter",TRUE,"Autumn")</f>
        <v>Summer</v>
      </c>
      <c r="E74">
        <v>1375.5</v>
      </c>
      <c r="F74" t="b">
        <f t="shared" si="8"/>
        <v>1</v>
      </c>
      <c r="G74" t="b">
        <f t="shared" si="9"/>
        <v>0</v>
      </c>
      <c r="H74" t="str">
        <f t="shared" si="6"/>
        <v>Diger</v>
      </c>
    </row>
    <row r="75" spans="1:8" x14ac:dyDescent="0.3">
      <c r="A75" s="3" t="s">
        <v>8</v>
      </c>
      <c r="B75" t="str">
        <f t="shared" si="7"/>
        <v/>
      </c>
      <c r="C75" t="str">
        <f t="shared" si="5"/>
        <v>Diğer</v>
      </c>
      <c r="D75" t="str" cm="1">
        <f t="array" ref="D75">_xlfn.IFS(A75="March","Spring",A75="April","Spring",A75="May","Spring",A75="June","Summer",A75="July","Summer",A75="August","Summer",A75="January","Winter",A75="February","Winter",A75="Dezember","Winter",TRUE,"Autumn")</f>
        <v>Summer</v>
      </c>
      <c r="E75">
        <v>1830</v>
      </c>
      <c r="F75" t="b">
        <f t="shared" si="8"/>
        <v>1</v>
      </c>
      <c r="G75" t="b">
        <f t="shared" si="9"/>
        <v>0</v>
      </c>
      <c r="H75" t="str">
        <f t="shared" si="6"/>
        <v>Diger</v>
      </c>
    </row>
    <row r="76" spans="1:8" x14ac:dyDescent="0.3">
      <c r="A76" s="3" t="s">
        <v>9</v>
      </c>
      <c r="B76" t="str">
        <f t="shared" si="7"/>
        <v/>
      </c>
      <c r="C76" t="str">
        <f t="shared" si="5"/>
        <v>Diğer</v>
      </c>
      <c r="D76" t="str" cm="1">
        <f t="array" ref="D76">_xlfn.IFS(A76="March","Spring",A76="April","Spring",A76="May","Spring",A76="June","Summer",A76="July","Summer",A76="August","Summer",A76="January","Winter",A76="February","Winter",A76="Dezember","Winter",TRUE,"Autumn")</f>
        <v>Autumn</v>
      </c>
      <c r="E76">
        <v>2498</v>
      </c>
      <c r="F76" t="b">
        <f t="shared" si="8"/>
        <v>0</v>
      </c>
      <c r="G76" t="b">
        <f t="shared" si="9"/>
        <v>1</v>
      </c>
      <c r="H76" t="str">
        <f t="shared" si="6"/>
        <v>Diger</v>
      </c>
    </row>
    <row r="77" spans="1:8" x14ac:dyDescent="0.3">
      <c r="A77" s="3" t="s">
        <v>10</v>
      </c>
      <c r="B77" t="str">
        <f t="shared" si="7"/>
        <v/>
      </c>
      <c r="C77" t="str">
        <f t="shared" si="5"/>
        <v>Diğer</v>
      </c>
      <c r="D77" t="str" cm="1">
        <f t="array" ref="D77">_xlfn.IFS(A77="March","Spring",A77="April","Spring",A77="May","Spring",A77="June","Summer",A77="July","Summer",A77="August","Summer",A77="January","Winter",A77="February","Winter",A77="Dezember","Winter",TRUE,"Autumn")</f>
        <v>Autumn</v>
      </c>
      <c r="E77">
        <v>663</v>
      </c>
      <c r="F77" t="b">
        <f t="shared" si="8"/>
        <v>0</v>
      </c>
      <c r="G77" t="b">
        <f t="shared" si="9"/>
        <v>1</v>
      </c>
      <c r="H77" t="str">
        <f t="shared" si="6"/>
        <v>Diger</v>
      </c>
    </row>
    <row r="78" spans="1:8" x14ac:dyDescent="0.3">
      <c r="A78" s="3" t="s">
        <v>2</v>
      </c>
      <c r="B78" t="str">
        <f t="shared" si="7"/>
        <v/>
      </c>
      <c r="C78" t="str">
        <f t="shared" si="5"/>
        <v>Winter</v>
      </c>
      <c r="D78" t="str" cm="1">
        <f t="array" ref="D78">_xlfn.IFS(A78="March","Spring",A78="April","Spring",A78="May","Spring",A78="June","Summer",A78="July","Summer",A78="August","Summer",A78="January","Winter",A78="February","Winter",A78="Dezember","Winter",TRUE,"Autumn")</f>
        <v>Winter</v>
      </c>
      <c r="E78">
        <v>1514</v>
      </c>
      <c r="F78" t="b">
        <f t="shared" si="8"/>
        <v>1</v>
      </c>
      <c r="G78" t="b">
        <f t="shared" si="9"/>
        <v>0</v>
      </c>
      <c r="H78" t="str">
        <f t="shared" si="6"/>
        <v>Winter</v>
      </c>
    </row>
    <row r="79" spans="1:8" x14ac:dyDescent="0.3">
      <c r="A79" s="3" t="s">
        <v>4</v>
      </c>
      <c r="B79" t="str">
        <f t="shared" si="7"/>
        <v/>
      </c>
      <c r="C79" t="str">
        <f t="shared" si="5"/>
        <v>Diğer</v>
      </c>
      <c r="D79" t="str" cm="1">
        <f t="array" ref="D79">_xlfn.IFS(A79="March","Spring",A79="April","Spring",A79="May","Spring",A79="June","Summer",A79="July","Summer",A79="August","Summer",A79="January","Winter",A79="February","Winter",A79="Dezember","Winter",TRUE,"Autumn")</f>
        <v>Spring</v>
      </c>
      <c r="E79">
        <v>4492.5</v>
      </c>
      <c r="F79" t="b">
        <f t="shared" si="8"/>
        <v>0</v>
      </c>
      <c r="G79" t="b">
        <f t="shared" si="9"/>
        <v>1</v>
      </c>
      <c r="H79" t="str">
        <f t="shared" si="6"/>
        <v>Diger</v>
      </c>
    </row>
    <row r="80" spans="1:8" x14ac:dyDescent="0.3">
      <c r="A80" s="3" t="s">
        <v>6</v>
      </c>
      <c r="B80" t="str">
        <f t="shared" si="7"/>
        <v/>
      </c>
      <c r="C80" t="str">
        <f t="shared" si="5"/>
        <v>Diğer</v>
      </c>
      <c r="D80" t="str" cm="1">
        <f t="array" ref="D80">_xlfn.IFS(A80="March","Spring",A80="April","Spring",A80="May","Spring",A80="June","Summer",A80="July","Summer",A80="August","Summer",A80="January","Winter",A80="February","Winter",A80="Dezember","Winter",TRUE,"Autumn")</f>
        <v>Summer</v>
      </c>
      <c r="E80">
        <v>727</v>
      </c>
      <c r="F80" t="b">
        <f t="shared" si="8"/>
        <v>0</v>
      </c>
      <c r="G80" t="b">
        <f t="shared" si="9"/>
        <v>1</v>
      </c>
      <c r="H80" t="str">
        <f t="shared" si="6"/>
        <v>Diger</v>
      </c>
    </row>
    <row r="81" spans="1:8" x14ac:dyDescent="0.3">
      <c r="A81" s="3" t="s">
        <v>6</v>
      </c>
      <c r="B81" t="str">
        <f t="shared" si="7"/>
        <v/>
      </c>
      <c r="C81" t="str">
        <f t="shared" si="5"/>
        <v>Diğer</v>
      </c>
      <c r="D81" t="str" cm="1">
        <f t="array" ref="D81">_xlfn.IFS(A81="March","Spring",A81="April","Spring",A81="May","Spring",A81="June","Summer",A81="July","Summer",A81="August","Summer",A81="January","Winter",A81="February","Winter",A81="Dezember","Winter",TRUE,"Autumn")</f>
        <v>Summer</v>
      </c>
      <c r="E81">
        <v>787</v>
      </c>
      <c r="F81" t="b">
        <f t="shared" si="8"/>
        <v>0</v>
      </c>
      <c r="G81" t="b">
        <f t="shared" si="9"/>
        <v>1</v>
      </c>
      <c r="H81" t="str">
        <f t="shared" si="6"/>
        <v>Diger</v>
      </c>
    </row>
    <row r="82" spans="1:8" x14ac:dyDescent="0.3">
      <c r="A82" s="3" t="s">
        <v>7</v>
      </c>
      <c r="B82" t="str">
        <f t="shared" si="7"/>
        <v/>
      </c>
      <c r="C82" t="str">
        <f t="shared" si="5"/>
        <v>Diğer</v>
      </c>
      <c r="D82" t="str" cm="1">
        <f t="array" ref="D82">_xlfn.IFS(A82="March","Spring",A82="April","Spring",A82="May","Spring",A82="June","Summer",A82="July","Summer",A82="August","Summer",A82="January","Winter",A82="February","Winter",A82="Dezember","Winter",TRUE,"Autumn")</f>
        <v>Summer</v>
      </c>
      <c r="E82">
        <v>1823</v>
      </c>
      <c r="F82" t="b">
        <f t="shared" si="8"/>
        <v>1</v>
      </c>
      <c r="G82" t="b">
        <f t="shared" si="9"/>
        <v>0</v>
      </c>
      <c r="H82" t="str">
        <f t="shared" si="6"/>
        <v>Diger</v>
      </c>
    </row>
    <row r="83" spans="1:8" x14ac:dyDescent="0.3">
      <c r="A83" s="3" t="s">
        <v>9</v>
      </c>
      <c r="B83" t="str">
        <f t="shared" si="7"/>
        <v/>
      </c>
      <c r="C83" t="str">
        <f t="shared" si="5"/>
        <v>Diğer</v>
      </c>
      <c r="D83" t="str" cm="1">
        <f t="array" ref="D83">_xlfn.IFS(A83="March","Spring",A83="April","Spring",A83="May","Spring",A83="June","Summer",A83="July","Summer",A83="August","Summer",A83="January","Winter",A83="February","Winter",A83="Dezember","Winter",TRUE,"Autumn")</f>
        <v>Autumn</v>
      </c>
      <c r="E83">
        <v>747</v>
      </c>
      <c r="F83" t="b">
        <f t="shared" si="8"/>
        <v>0</v>
      </c>
      <c r="G83" t="b">
        <f t="shared" si="9"/>
        <v>1</v>
      </c>
      <c r="H83" t="str">
        <f t="shared" si="6"/>
        <v>Diger</v>
      </c>
    </row>
    <row r="84" spans="1:8" x14ac:dyDescent="0.3">
      <c r="A84" s="3" t="s">
        <v>10</v>
      </c>
      <c r="B84" t="str">
        <f t="shared" si="7"/>
        <v/>
      </c>
      <c r="C84" t="str">
        <f t="shared" si="5"/>
        <v>Diğer</v>
      </c>
      <c r="D84" t="str" cm="1">
        <f t="array" ref="D84">_xlfn.IFS(A84="March","Spring",A84="April","Spring",A84="May","Spring",A84="June","Summer",A84="July","Summer",A84="August","Summer",A84="January","Winter",A84="February","Winter",A84="Dezember","Winter",TRUE,"Autumn")</f>
        <v>Autumn</v>
      </c>
      <c r="E84">
        <v>766</v>
      </c>
      <c r="F84" t="b">
        <f t="shared" si="8"/>
        <v>0</v>
      </c>
      <c r="G84" t="b">
        <f t="shared" si="9"/>
        <v>1</v>
      </c>
      <c r="H84" t="str">
        <f t="shared" si="6"/>
        <v>Diger</v>
      </c>
    </row>
    <row r="85" spans="1:8" x14ac:dyDescent="0.3">
      <c r="A85" s="3" t="s">
        <v>11</v>
      </c>
      <c r="B85" t="str">
        <f t="shared" si="7"/>
        <v/>
      </c>
      <c r="C85" t="str">
        <f t="shared" si="5"/>
        <v>Diğer</v>
      </c>
      <c r="D85" t="str" cm="1">
        <f t="array" ref="D85">_xlfn.IFS(A85="March","Spring",A85="April","Spring",A85="May","Spring",A85="June","Summer",A85="July","Summer",A85="August","Summer",A85="January","Winter",A85="February","Winter",A85="Dezember","Winter",TRUE,"Autumn")</f>
        <v>Autumn</v>
      </c>
      <c r="E85">
        <v>2905</v>
      </c>
      <c r="F85" t="b">
        <f t="shared" si="8"/>
        <v>0</v>
      </c>
      <c r="G85" t="b">
        <f t="shared" si="9"/>
        <v>1</v>
      </c>
      <c r="H85" t="str">
        <f t="shared" si="6"/>
        <v>Diger</v>
      </c>
    </row>
    <row r="86" spans="1:8" x14ac:dyDescent="0.3">
      <c r="A86" s="3" t="s">
        <v>12</v>
      </c>
      <c r="B86" t="str">
        <f t="shared" si="7"/>
        <v/>
      </c>
      <c r="C86" t="str">
        <f t="shared" si="5"/>
        <v>Winter</v>
      </c>
      <c r="D86" t="str" cm="1">
        <f t="array" ref="D86">_xlfn.IFS(A86="March","Spring",A86="April","Spring",A86="May","Spring",A86="June","Summer",A86="July","Summer",A86="August","Summer",A86="January","Winter",A86="February","Winter",A86="Dezember","Winter",TRUE,"Autumn")</f>
        <v>Autumn</v>
      </c>
      <c r="E86">
        <v>2155</v>
      </c>
      <c r="F86" t="b">
        <f t="shared" si="8"/>
        <v>0</v>
      </c>
      <c r="G86" t="b">
        <f t="shared" si="9"/>
        <v>1</v>
      </c>
      <c r="H86" t="str">
        <f t="shared" si="6"/>
        <v>Diger</v>
      </c>
    </row>
    <row r="87" spans="1:8" x14ac:dyDescent="0.3">
      <c r="A87" s="3" t="s">
        <v>4</v>
      </c>
      <c r="B87" t="str">
        <f t="shared" si="7"/>
        <v/>
      </c>
      <c r="C87" t="str">
        <f t="shared" si="5"/>
        <v>Diğer</v>
      </c>
      <c r="D87" t="str" cm="1">
        <f t="array" ref="D87">_xlfn.IFS(A87="March","Spring",A87="April","Spring",A87="May","Spring",A87="June","Summer",A87="July","Summer",A87="August","Summer",A87="January","Winter",A87="February","Winter",A87="Dezember","Winter",TRUE,"Autumn")</f>
        <v>Spring</v>
      </c>
      <c r="E87">
        <v>3864</v>
      </c>
      <c r="F87" t="b">
        <f t="shared" si="8"/>
        <v>0</v>
      </c>
      <c r="G87" t="b">
        <f t="shared" si="9"/>
        <v>1</v>
      </c>
      <c r="H87" t="str">
        <f t="shared" si="6"/>
        <v>Diger</v>
      </c>
    </row>
    <row r="88" spans="1:8" x14ac:dyDescent="0.3">
      <c r="A88" s="3" t="s">
        <v>5</v>
      </c>
      <c r="B88" t="str">
        <f t="shared" si="7"/>
        <v/>
      </c>
      <c r="C88" t="str">
        <f t="shared" si="5"/>
        <v>Diğer</v>
      </c>
      <c r="D88" t="str" cm="1">
        <f t="array" ref="D88">_xlfn.IFS(A88="March","Spring",A88="April","Spring",A88="May","Spring",A88="June","Summer",A88="July","Summer",A88="August","Summer",A88="January","Winter",A88="February","Winter",A88="Dezember","Winter",TRUE,"Autumn")</f>
        <v>Spring</v>
      </c>
      <c r="E88">
        <v>362</v>
      </c>
      <c r="F88" t="b">
        <f t="shared" si="8"/>
        <v>0</v>
      </c>
      <c r="G88" t="b">
        <f t="shared" si="9"/>
        <v>1</v>
      </c>
      <c r="H88" t="str">
        <f t="shared" si="6"/>
        <v>Diger</v>
      </c>
    </row>
    <row r="89" spans="1:8" x14ac:dyDescent="0.3">
      <c r="A89" s="3" t="s">
        <v>8</v>
      </c>
      <c r="B89" t="str">
        <f t="shared" si="7"/>
        <v/>
      </c>
      <c r="C89" t="str">
        <f t="shared" si="5"/>
        <v>Diğer</v>
      </c>
      <c r="D89" t="str" cm="1">
        <f t="array" ref="D89">_xlfn.IFS(A89="March","Spring",A89="April","Spring",A89="May","Spring",A89="June","Summer",A89="July","Summer",A89="August","Summer",A89="January","Winter",A89="February","Winter",A89="Dezember","Winter",TRUE,"Autumn")</f>
        <v>Summer</v>
      </c>
      <c r="E89">
        <v>923</v>
      </c>
      <c r="F89" t="b">
        <f t="shared" si="8"/>
        <v>0</v>
      </c>
      <c r="G89" t="b">
        <f t="shared" si="9"/>
        <v>1</v>
      </c>
      <c r="H89" t="str">
        <f t="shared" si="6"/>
        <v>Diger</v>
      </c>
    </row>
    <row r="90" spans="1:8" x14ac:dyDescent="0.3">
      <c r="A90" s="3" t="s">
        <v>10</v>
      </c>
      <c r="B90" t="str">
        <f t="shared" si="7"/>
        <v/>
      </c>
      <c r="C90" t="str">
        <f t="shared" si="5"/>
        <v>Diğer</v>
      </c>
      <c r="D90" t="str" cm="1">
        <f t="array" ref="D90">_xlfn.IFS(A90="March","Spring",A90="April","Spring",A90="May","Spring",A90="June","Summer",A90="July","Summer",A90="August","Summer",A90="January","Winter",A90="February","Winter",A90="Dezember","Winter",TRUE,"Autumn")</f>
        <v>Autumn</v>
      </c>
      <c r="E90">
        <v>663</v>
      </c>
      <c r="F90" t="b">
        <f t="shared" si="8"/>
        <v>0</v>
      </c>
      <c r="G90" t="b">
        <f t="shared" si="9"/>
        <v>1</v>
      </c>
      <c r="H90" t="str">
        <f t="shared" si="6"/>
        <v>Diger</v>
      </c>
    </row>
    <row r="91" spans="1:8" x14ac:dyDescent="0.3">
      <c r="A91" s="3" t="s">
        <v>11</v>
      </c>
      <c r="B91" t="str">
        <f t="shared" si="7"/>
        <v/>
      </c>
      <c r="C91" t="str">
        <f t="shared" si="5"/>
        <v>Diğer</v>
      </c>
      <c r="D91" t="str" cm="1">
        <f t="array" ref="D91">_xlfn.IFS(A91="March","Spring",A91="April","Spring",A91="May","Spring",A91="June","Summer",A91="July","Summer",A91="August","Summer",A91="January","Winter",A91="February","Winter",A91="Dezember","Winter",TRUE,"Autumn")</f>
        <v>Autumn</v>
      </c>
      <c r="E91">
        <v>2092</v>
      </c>
      <c r="F91" t="b">
        <f t="shared" si="8"/>
        <v>0</v>
      </c>
      <c r="G91" t="b">
        <f t="shared" si="9"/>
        <v>1</v>
      </c>
      <c r="H91" t="str">
        <f t="shared" si="6"/>
        <v>Diger</v>
      </c>
    </row>
    <row r="92" spans="1:8" x14ac:dyDescent="0.3">
      <c r="A92" s="3" t="s">
        <v>3</v>
      </c>
      <c r="B92" t="str">
        <f t="shared" si="7"/>
        <v/>
      </c>
      <c r="C92" t="str">
        <f t="shared" si="5"/>
        <v>Diğer</v>
      </c>
      <c r="D92" t="str" cm="1">
        <f t="array" ref="D92">_xlfn.IFS(A92="March","Spring",A92="April","Spring",A92="May","Spring",A92="June","Summer",A92="July","Summer",A92="August","Summer",A92="January","Winter",A92="February","Winter",A92="Dezember","Winter",TRUE,"Autumn")</f>
        <v>Spring</v>
      </c>
      <c r="E92">
        <v>263</v>
      </c>
      <c r="F92" t="b">
        <f t="shared" si="8"/>
        <v>0</v>
      </c>
      <c r="G92" t="b">
        <f t="shared" si="9"/>
        <v>1</v>
      </c>
      <c r="H92" t="str">
        <f t="shared" si="6"/>
        <v>Diger</v>
      </c>
    </row>
    <row r="93" spans="1:8" x14ac:dyDescent="0.3">
      <c r="A93" s="3" t="s">
        <v>4</v>
      </c>
      <c r="B93" t="str">
        <f t="shared" si="7"/>
        <v/>
      </c>
      <c r="C93" t="str">
        <f t="shared" si="5"/>
        <v>Diğer</v>
      </c>
      <c r="D93" t="str" cm="1">
        <f t="array" ref="D93">_xlfn.IFS(A93="March","Spring",A93="April","Spring",A93="May","Spring",A93="June","Summer",A93="July","Summer",A93="August","Summer",A93="January","Winter",A93="February","Winter",A93="Dezember","Winter",TRUE,"Autumn")</f>
        <v>Spring</v>
      </c>
      <c r="E93">
        <v>943.5</v>
      </c>
      <c r="F93" t="b">
        <f t="shared" si="8"/>
        <v>0</v>
      </c>
      <c r="G93" t="b">
        <f t="shared" si="9"/>
        <v>1</v>
      </c>
      <c r="H93" t="str">
        <f t="shared" si="6"/>
        <v>Diger</v>
      </c>
    </row>
    <row r="94" spans="1:8" x14ac:dyDescent="0.3">
      <c r="A94" s="3" t="s">
        <v>6</v>
      </c>
      <c r="B94" t="str">
        <f t="shared" si="7"/>
        <v/>
      </c>
      <c r="C94" t="str">
        <f t="shared" si="5"/>
        <v>Diğer</v>
      </c>
      <c r="D94" t="str" cm="1">
        <f t="array" ref="D94">_xlfn.IFS(A94="March","Spring",A94="April","Spring",A94="May","Spring",A94="June","Summer",A94="July","Summer",A94="August","Summer",A94="January","Winter",A94="February","Winter",A94="Dezember","Winter",TRUE,"Autumn")</f>
        <v>Summer</v>
      </c>
      <c r="E94">
        <v>727</v>
      </c>
      <c r="F94" t="b">
        <f t="shared" si="8"/>
        <v>0</v>
      </c>
      <c r="G94" t="b">
        <f t="shared" si="9"/>
        <v>1</v>
      </c>
      <c r="H94" t="str">
        <f t="shared" si="6"/>
        <v>Diger</v>
      </c>
    </row>
    <row r="95" spans="1:8" x14ac:dyDescent="0.3">
      <c r="A95" s="3" t="s">
        <v>6</v>
      </c>
      <c r="B95" t="str">
        <f t="shared" si="7"/>
        <v/>
      </c>
      <c r="C95" t="str">
        <f t="shared" si="5"/>
        <v>Diğer</v>
      </c>
      <c r="D95" t="str" cm="1">
        <f t="array" ref="D95">_xlfn.IFS(A95="March","Spring",A95="April","Spring",A95="May","Spring",A95="June","Summer",A95="July","Summer",A95="August","Summer",A95="January","Winter",A95="February","Winter",A95="Dezember","Winter",TRUE,"Autumn")</f>
        <v>Summer</v>
      </c>
      <c r="E95">
        <v>787</v>
      </c>
      <c r="F95" t="b">
        <f t="shared" si="8"/>
        <v>0</v>
      </c>
      <c r="G95" t="b">
        <f t="shared" si="9"/>
        <v>1</v>
      </c>
      <c r="H95" t="str">
        <f t="shared" si="6"/>
        <v>Diger</v>
      </c>
    </row>
    <row r="96" spans="1:8" x14ac:dyDescent="0.3">
      <c r="A96" s="3" t="s">
        <v>9</v>
      </c>
      <c r="B96" t="str">
        <f t="shared" si="7"/>
        <v/>
      </c>
      <c r="C96" t="str">
        <f t="shared" si="5"/>
        <v>Diğer</v>
      </c>
      <c r="D96" t="str" cm="1">
        <f t="array" ref="D96">_xlfn.IFS(A96="March","Spring",A96="April","Spring",A96="May","Spring",A96="June","Summer",A96="July","Summer",A96="August","Summer",A96="January","Winter",A96="February","Winter",A96="Dezember","Winter",TRUE,"Autumn")</f>
        <v>Autumn</v>
      </c>
      <c r="E96">
        <v>986</v>
      </c>
      <c r="F96" t="b">
        <f t="shared" si="8"/>
        <v>0</v>
      </c>
      <c r="G96" t="b">
        <f t="shared" si="9"/>
        <v>1</v>
      </c>
      <c r="H96" t="str">
        <f t="shared" si="6"/>
        <v>Diger</v>
      </c>
    </row>
    <row r="97" spans="1:8" x14ac:dyDescent="0.3">
      <c r="A97" s="3" t="s">
        <v>10</v>
      </c>
      <c r="B97" t="str">
        <f t="shared" si="7"/>
        <v/>
      </c>
      <c r="C97" t="str">
        <f t="shared" si="5"/>
        <v>Diğer</v>
      </c>
      <c r="D97" t="str" cm="1">
        <f t="array" ref="D97">_xlfn.IFS(A97="March","Spring",A97="April","Spring",A97="May","Spring",A97="June","Summer",A97="July","Summer",A97="August","Summer",A97="January","Winter",A97="February","Winter",A97="Dezember","Winter",TRUE,"Autumn")</f>
        <v>Autumn</v>
      </c>
      <c r="E97">
        <v>494</v>
      </c>
      <c r="F97" t="b">
        <f t="shared" si="8"/>
        <v>0</v>
      </c>
      <c r="G97" t="b">
        <f t="shared" si="9"/>
        <v>1</v>
      </c>
      <c r="H97" t="str">
        <f t="shared" si="6"/>
        <v>Diger</v>
      </c>
    </row>
    <row r="98" spans="1:8" x14ac:dyDescent="0.3">
      <c r="A98" s="3" t="s">
        <v>10</v>
      </c>
      <c r="B98" t="str">
        <f t="shared" si="7"/>
        <v/>
      </c>
      <c r="C98" t="str">
        <f t="shared" si="5"/>
        <v>Diğer</v>
      </c>
      <c r="D98" t="str" cm="1">
        <f t="array" ref="D98">_xlfn.IFS(A98="March","Spring",A98="April","Spring",A98="May","Spring",A98="June","Summer",A98="July","Summer",A98="August","Summer",A98="January","Winter",A98="February","Winter",A98="Dezember","Winter",TRUE,"Autumn")</f>
        <v>Autumn</v>
      </c>
      <c r="E98">
        <v>1397</v>
      </c>
      <c r="F98" t="b">
        <f t="shared" si="8"/>
        <v>1</v>
      </c>
      <c r="G98" t="b">
        <f t="shared" si="9"/>
        <v>0</v>
      </c>
      <c r="H98" t="str">
        <f t="shared" si="6"/>
        <v>Diger</v>
      </c>
    </row>
    <row r="99" spans="1:8" x14ac:dyDescent="0.3">
      <c r="A99" s="3" t="s">
        <v>11</v>
      </c>
      <c r="B99" t="str">
        <f t="shared" si="7"/>
        <v/>
      </c>
      <c r="C99" t="str">
        <f t="shared" si="5"/>
        <v>Diğer</v>
      </c>
      <c r="D99" t="str" cm="1">
        <f t="array" ref="D99">_xlfn.IFS(A99="March","Spring",A99="April","Spring",A99="May","Spring",A99="June","Summer",A99="July","Summer",A99="August","Summer",A99="January","Winter",A99="February","Winter",A99="Dezember","Winter",TRUE,"Autumn")</f>
        <v>Autumn</v>
      </c>
      <c r="E99">
        <v>1744</v>
      </c>
      <c r="F99" t="b">
        <f t="shared" si="8"/>
        <v>1</v>
      </c>
      <c r="G99" t="b">
        <f t="shared" si="9"/>
        <v>0</v>
      </c>
      <c r="H99" t="str">
        <f t="shared" si="6"/>
        <v>Diger</v>
      </c>
    </row>
    <row r="100" spans="1:8" x14ac:dyDescent="0.3">
      <c r="A100" s="3" t="s">
        <v>9</v>
      </c>
      <c r="B100" t="str">
        <f t="shared" si="7"/>
        <v/>
      </c>
      <c r="C100" t="str">
        <f t="shared" si="5"/>
        <v>Diğer</v>
      </c>
      <c r="D100" t="str" cm="1">
        <f t="array" ref="D100">_xlfn.IFS(A100="March","Spring",A100="April","Spring",A100="May","Spring",A100="June","Summer",A100="July","Summer",A100="August","Summer",A100="January","Winter",A100="February","Winter",A100="Dezember","Winter",TRUE,"Autumn")</f>
        <v>Autumn</v>
      </c>
      <c r="E100">
        <v>1989</v>
      </c>
      <c r="F100" t="b">
        <f t="shared" si="8"/>
        <v>1</v>
      </c>
      <c r="G100" t="b">
        <f t="shared" si="9"/>
        <v>0</v>
      </c>
      <c r="H100" t="str">
        <f t="shared" si="6"/>
        <v>Diger</v>
      </c>
    </row>
    <row r="101" spans="1:8" x14ac:dyDescent="0.3">
      <c r="A101" s="3" t="s">
        <v>11</v>
      </c>
      <c r="B101" t="str">
        <f t="shared" si="7"/>
        <v/>
      </c>
      <c r="C101" t="str">
        <f t="shared" si="5"/>
        <v>Diğer</v>
      </c>
      <c r="D101" t="str" cm="1">
        <f t="array" ref="D101">_xlfn.IFS(A101="March","Spring",A101="April","Spring",A101="May","Spring",A101="June","Summer",A101="July","Summer",A101="August","Summer",A101="January","Winter",A101="February","Winter",A101="Dezember","Winter",TRUE,"Autumn")</f>
        <v>Autumn</v>
      </c>
      <c r="E101">
        <v>321</v>
      </c>
      <c r="F101" t="b">
        <f t="shared" si="8"/>
        <v>0</v>
      </c>
      <c r="G101" t="b">
        <f t="shared" si="9"/>
        <v>1</v>
      </c>
      <c r="H101" t="str">
        <f t="shared" si="6"/>
        <v>Diger</v>
      </c>
    </row>
    <row r="102" spans="1:8" x14ac:dyDescent="0.3">
      <c r="A102" s="3" t="s">
        <v>4</v>
      </c>
      <c r="B102" t="str">
        <f t="shared" si="7"/>
        <v/>
      </c>
      <c r="C102" t="str">
        <f t="shared" si="5"/>
        <v>Diğer</v>
      </c>
      <c r="D102" t="str" cm="1">
        <f t="array" ref="D102">_xlfn.IFS(A102="March","Spring",A102="April","Spring",A102="May","Spring",A102="June","Summer",A102="July","Summer",A102="August","Summer",A102="January","Winter",A102="February","Winter",A102="Dezember","Winter",TRUE,"Autumn")</f>
        <v>Spring</v>
      </c>
      <c r="E102">
        <v>742.5</v>
      </c>
      <c r="F102" t="b">
        <f t="shared" si="8"/>
        <v>0</v>
      </c>
      <c r="G102" t="b">
        <f t="shared" si="9"/>
        <v>1</v>
      </c>
      <c r="H102" t="str">
        <f t="shared" si="6"/>
        <v>Diger</v>
      </c>
    </row>
    <row r="103" spans="1:8" x14ac:dyDescent="0.3">
      <c r="A103" s="3" t="s">
        <v>10</v>
      </c>
      <c r="B103" t="str">
        <f t="shared" si="7"/>
        <v/>
      </c>
      <c r="C103" t="str">
        <f t="shared" si="5"/>
        <v>Diğer</v>
      </c>
      <c r="D103" t="str" cm="1">
        <f t="array" ref="D103">_xlfn.IFS(A103="March","Spring",A103="April","Spring",A103="May","Spring",A103="June","Summer",A103="July","Summer",A103="August","Summer",A103="January","Winter",A103="February","Winter",A103="Dezember","Winter",TRUE,"Autumn")</f>
        <v>Autumn</v>
      </c>
      <c r="E103">
        <v>1295</v>
      </c>
      <c r="F103" t="b">
        <f t="shared" si="8"/>
        <v>1</v>
      </c>
      <c r="G103" t="b">
        <f t="shared" si="9"/>
        <v>0</v>
      </c>
      <c r="H103" t="str">
        <f t="shared" si="6"/>
        <v>Diger</v>
      </c>
    </row>
    <row r="104" spans="1:8" x14ac:dyDescent="0.3">
      <c r="A104" s="3" t="s">
        <v>10</v>
      </c>
      <c r="B104" t="str">
        <f t="shared" si="7"/>
        <v/>
      </c>
      <c r="C104" t="str">
        <f t="shared" si="5"/>
        <v>Diğer</v>
      </c>
      <c r="D104" t="str" cm="1">
        <f t="array" ref="D104">_xlfn.IFS(A104="March","Spring",A104="April","Spring",A104="May","Spring",A104="June","Summer",A104="July","Summer",A104="August","Summer",A104="January","Winter",A104="February","Winter",A104="Dezember","Winter",TRUE,"Autumn")</f>
        <v>Autumn</v>
      </c>
      <c r="E104">
        <v>214</v>
      </c>
      <c r="F104" t="b">
        <f t="shared" si="8"/>
        <v>0</v>
      </c>
      <c r="G104" t="b">
        <f t="shared" si="9"/>
        <v>1</v>
      </c>
      <c r="H104" t="str">
        <f t="shared" si="6"/>
        <v>Diger</v>
      </c>
    </row>
    <row r="105" spans="1:8" x14ac:dyDescent="0.3">
      <c r="A105" s="3" t="s">
        <v>11</v>
      </c>
      <c r="B105" t="str">
        <f t="shared" si="7"/>
        <v/>
      </c>
      <c r="C105" t="str">
        <f t="shared" si="5"/>
        <v>Diğer</v>
      </c>
      <c r="D105" t="str" cm="1">
        <f t="array" ref="D105">_xlfn.IFS(A105="March","Spring",A105="April","Spring",A105="May","Spring",A105="June","Summer",A105="July","Summer",A105="August","Summer",A105="January","Winter",A105="February","Winter",A105="Dezember","Winter",TRUE,"Autumn")</f>
        <v>Autumn</v>
      </c>
      <c r="E105">
        <v>2145</v>
      </c>
      <c r="F105" t="b">
        <f t="shared" si="8"/>
        <v>0</v>
      </c>
      <c r="G105" t="b">
        <f t="shared" si="9"/>
        <v>1</v>
      </c>
      <c r="H105" t="str">
        <f t="shared" si="6"/>
        <v>Diger</v>
      </c>
    </row>
    <row r="106" spans="1:8" x14ac:dyDescent="0.3">
      <c r="A106" s="3" t="s">
        <v>12</v>
      </c>
      <c r="B106" t="str">
        <f t="shared" si="7"/>
        <v/>
      </c>
      <c r="C106" t="str">
        <f t="shared" si="5"/>
        <v>Winter</v>
      </c>
      <c r="D106" t="str" cm="1">
        <f t="array" ref="D106">_xlfn.IFS(A106="March","Spring",A106="April","Spring",A106="May","Spring",A106="June","Summer",A106="July","Summer",A106="August","Summer",A106="January","Winter",A106="February","Winter",A106="Dezember","Winter",TRUE,"Autumn")</f>
        <v>Autumn</v>
      </c>
      <c r="E106">
        <v>2852</v>
      </c>
      <c r="F106" t="b">
        <f t="shared" si="8"/>
        <v>0</v>
      </c>
      <c r="G106" t="b">
        <f t="shared" si="9"/>
        <v>1</v>
      </c>
      <c r="H106" t="str">
        <f t="shared" si="6"/>
        <v>Diger</v>
      </c>
    </row>
    <row r="107" spans="1:8" x14ac:dyDescent="0.3">
      <c r="A107" s="3" t="s">
        <v>6</v>
      </c>
      <c r="B107" t="str">
        <f t="shared" si="7"/>
        <v/>
      </c>
      <c r="C107" t="str">
        <f t="shared" si="5"/>
        <v>Diğer</v>
      </c>
      <c r="D107" t="str" cm="1">
        <f t="array" ref="D107">_xlfn.IFS(A107="March","Spring",A107="April","Spring",A107="May","Spring",A107="June","Summer",A107="July","Summer",A107="August","Summer",A107="January","Winter",A107="February","Winter",A107="Dezember","Winter",TRUE,"Autumn")</f>
        <v>Summer</v>
      </c>
      <c r="E107">
        <v>1142</v>
      </c>
      <c r="F107" t="b">
        <f t="shared" si="8"/>
        <v>1</v>
      </c>
      <c r="G107" t="b">
        <f t="shared" si="9"/>
        <v>0</v>
      </c>
      <c r="H107" t="str">
        <f t="shared" si="6"/>
        <v>Diger</v>
      </c>
    </row>
    <row r="108" spans="1:8" x14ac:dyDescent="0.3">
      <c r="A108" s="3" t="s">
        <v>10</v>
      </c>
      <c r="B108" t="str">
        <f t="shared" si="7"/>
        <v/>
      </c>
      <c r="C108" t="str">
        <f t="shared" si="5"/>
        <v>Diğer</v>
      </c>
      <c r="D108" t="str" cm="1">
        <f t="array" ref="D108">_xlfn.IFS(A108="March","Spring",A108="April","Spring",A108="May","Spring",A108="June","Summer",A108="July","Summer",A108="August","Summer",A108="January","Winter",A108="February","Winter",A108="Dezember","Winter",TRUE,"Autumn")</f>
        <v>Autumn</v>
      </c>
      <c r="E108">
        <v>1566</v>
      </c>
      <c r="F108" t="b">
        <f t="shared" si="8"/>
        <v>1</v>
      </c>
      <c r="G108" t="b">
        <f t="shared" si="9"/>
        <v>0</v>
      </c>
      <c r="H108" t="str">
        <f t="shared" si="6"/>
        <v>Diger</v>
      </c>
    </row>
    <row r="109" spans="1:8" x14ac:dyDescent="0.3">
      <c r="A109" s="3" t="s">
        <v>11</v>
      </c>
      <c r="B109" t="str">
        <f t="shared" si="7"/>
        <v/>
      </c>
      <c r="C109" t="str">
        <f t="shared" si="5"/>
        <v>Diğer</v>
      </c>
      <c r="D109" t="str" cm="1">
        <f t="array" ref="D109">_xlfn.IFS(A109="March","Spring",A109="April","Spring",A109="May","Spring",A109="June","Summer",A109="July","Summer",A109="August","Summer",A109="January","Winter",A109="February","Winter",A109="Dezember","Winter",TRUE,"Autumn")</f>
        <v>Autumn</v>
      </c>
      <c r="E109">
        <v>690</v>
      </c>
      <c r="F109" t="b">
        <f t="shared" si="8"/>
        <v>0</v>
      </c>
      <c r="G109" t="b">
        <f t="shared" si="9"/>
        <v>1</v>
      </c>
      <c r="H109" t="str">
        <f t="shared" si="6"/>
        <v>Diger</v>
      </c>
    </row>
    <row r="110" spans="1:8" x14ac:dyDescent="0.3">
      <c r="A110" s="3" t="s">
        <v>11</v>
      </c>
      <c r="B110" t="str">
        <f t="shared" si="7"/>
        <v/>
      </c>
      <c r="C110" t="str">
        <f t="shared" si="5"/>
        <v>Diğer</v>
      </c>
      <c r="D110" t="str" cm="1">
        <f t="array" ref="D110">_xlfn.IFS(A110="March","Spring",A110="April","Spring",A110="May","Spring",A110="June","Summer",A110="July","Summer",A110="August","Summer",A110="January","Winter",A110="February","Winter",A110="Dezember","Winter",TRUE,"Autumn")</f>
        <v>Autumn</v>
      </c>
      <c r="E110">
        <v>1660</v>
      </c>
      <c r="F110" t="b">
        <f t="shared" si="8"/>
        <v>1</v>
      </c>
      <c r="G110" t="b">
        <f t="shared" si="9"/>
        <v>0</v>
      </c>
      <c r="H110" t="str">
        <f t="shared" si="6"/>
        <v>Diger</v>
      </c>
    </row>
    <row r="111" spans="1:8" x14ac:dyDescent="0.3">
      <c r="A111" s="3" t="s">
        <v>2</v>
      </c>
      <c r="B111" t="str">
        <f t="shared" si="7"/>
        <v/>
      </c>
      <c r="C111" t="str">
        <f t="shared" si="5"/>
        <v>Winter</v>
      </c>
      <c r="D111" t="str" cm="1">
        <f t="array" ref="D111">_xlfn.IFS(A111="March","Spring",A111="April","Spring",A111="May","Spring",A111="June","Summer",A111="July","Summer",A111="August","Summer",A111="January","Winter",A111="February","Winter",A111="Dezember","Winter",TRUE,"Autumn")</f>
        <v>Winter</v>
      </c>
      <c r="E111">
        <v>2363</v>
      </c>
      <c r="F111" t="b">
        <f t="shared" si="8"/>
        <v>0</v>
      </c>
      <c r="G111" t="b">
        <f t="shared" si="9"/>
        <v>1</v>
      </c>
      <c r="H111" t="str">
        <f t="shared" si="6"/>
        <v>Winter</v>
      </c>
    </row>
    <row r="112" spans="1:8" x14ac:dyDescent="0.3">
      <c r="A112" s="3" t="s">
        <v>5</v>
      </c>
      <c r="B112" t="str">
        <f t="shared" si="7"/>
        <v/>
      </c>
      <c r="C112" t="str">
        <f t="shared" si="5"/>
        <v>Diğer</v>
      </c>
      <c r="D112" t="str" cm="1">
        <f t="array" ref="D112">_xlfn.IFS(A112="March","Spring",A112="April","Spring",A112="May","Spring",A112="June","Summer",A112="July","Summer",A112="August","Summer",A112="January","Winter",A112="February","Winter",A112="Dezember","Winter",TRUE,"Autumn")</f>
        <v>Spring</v>
      </c>
      <c r="E112">
        <v>918</v>
      </c>
      <c r="F112" t="b">
        <f t="shared" si="8"/>
        <v>0</v>
      </c>
      <c r="G112" t="b">
        <f t="shared" si="9"/>
        <v>1</v>
      </c>
      <c r="H112" t="str">
        <f t="shared" si="6"/>
        <v>Diger</v>
      </c>
    </row>
    <row r="113" spans="1:8" x14ac:dyDescent="0.3">
      <c r="A113" s="3" t="s">
        <v>5</v>
      </c>
      <c r="B113" t="str">
        <f t="shared" si="7"/>
        <v/>
      </c>
      <c r="C113" t="str">
        <f t="shared" si="5"/>
        <v>Diğer</v>
      </c>
      <c r="D113" t="str" cm="1">
        <f t="array" ref="D113">_xlfn.IFS(A113="March","Spring",A113="April","Spring",A113="May","Spring",A113="June","Summer",A113="July","Summer",A113="August","Summer",A113="January","Winter",A113="February","Winter",A113="Dezember","Winter",TRUE,"Autumn")</f>
        <v>Spring</v>
      </c>
      <c r="E113">
        <v>1728</v>
      </c>
      <c r="F113" t="b">
        <f t="shared" si="8"/>
        <v>1</v>
      </c>
      <c r="G113" t="b">
        <f t="shared" si="9"/>
        <v>0</v>
      </c>
      <c r="H113" t="str">
        <f t="shared" si="6"/>
        <v>Diger</v>
      </c>
    </row>
    <row r="114" spans="1:8" x14ac:dyDescent="0.3">
      <c r="A114" s="3" t="s">
        <v>6</v>
      </c>
      <c r="B114" t="str">
        <f t="shared" si="7"/>
        <v/>
      </c>
      <c r="C114" t="str">
        <f t="shared" si="5"/>
        <v>Diğer</v>
      </c>
      <c r="D114" t="str" cm="1">
        <f t="array" ref="D114">_xlfn.IFS(A114="March","Spring",A114="April","Spring",A114="May","Spring",A114="June","Summer",A114="July","Summer",A114="August","Summer",A114="January","Winter",A114="February","Winter",A114="Dezember","Winter",TRUE,"Autumn")</f>
        <v>Summer</v>
      </c>
      <c r="E114">
        <v>1142</v>
      </c>
      <c r="F114" t="b">
        <f t="shared" si="8"/>
        <v>1</v>
      </c>
      <c r="G114" t="b">
        <f t="shared" si="9"/>
        <v>0</v>
      </c>
      <c r="H114" t="str">
        <f t="shared" si="6"/>
        <v>Diger</v>
      </c>
    </row>
    <row r="115" spans="1:8" x14ac:dyDescent="0.3">
      <c r="A115" s="3" t="s">
        <v>6</v>
      </c>
      <c r="B115" t="str">
        <f t="shared" si="7"/>
        <v/>
      </c>
      <c r="C115" t="str">
        <f t="shared" si="5"/>
        <v>Diğer</v>
      </c>
      <c r="D115" t="str" cm="1">
        <f t="array" ref="D115">_xlfn.IFS(A115="March","Spring",A115="April","Spring",A115="May","Spring",A115="June","Summer",A115="July","Summer",A115="August","Summer",A115="January","Winter",A115="February","Winter",A115="Dezember","Winter",TRUE,"Autumn")</f>
        <v>Summer</v>
      </c>
      <c r="E115">
        <v>662</v>
      </c>
      <c r="F115" t="b">
        <f t="shared" si="8"/>
        <v>0</v>
      </c>
      <c r="G115" t="b">
        <f t="shared" si="9"/>
        <v>1</v>
      </c>
      <c r="H115" t="str">
        <f t="shared" si="6"/>
        <v>Diger</v>
      </c>
    </row>
    <row r="116" spans="1:8" x14ac:dyDescent="0.3">
      <c r="A116" s="3" t="s">
        <v>10</v>
      </c>
      <c r="B116" t="str">
        <f t="shared" si="7"/>
        <v/>
      </c>
      <c r="C116" t="str">
        <f t="shared" si="5"/>
        <v>Diğer</v>
      </c>
      <c r="D116" t="str" cm="1">
        <f t="array" ref="D116">_xlfn.IFS(A116="March","Spring",A116="April","Spring",A116="May","Spring",A116="June","Summer",A116="July","Summer",A116="August","Summer",A116="January","Winter",A116="February","Winter",A116="Dezember","Winter",TRUE,"Autumn")</f>
        <v>Autumn</v>
      </c>
      <c r="E116">
        <v>1295</v>
      </c>
      <c r="F116" t="b">
        <f t="shared" si="8"/>
        <v>1</v>
      </c>
      <c r="G116" t="b">
        <f t="shared" si="9"/>
        <v>0</v>
      </c>
      <c r="H116" t="str">
        <f t="shared" si="6"/>
        <v>Diger</v>
      </c>
    </row>
    <row r="117" spans="1:8" x14ac:dyDescent="0.3">
      <c r="A117" s="3" t="s">
        <v>10</v>
      </c>
      <c r="B117" t="str">
        <f t="shared" si="7"/>
        <v/>
      </c>
      <c r="C117" t="str">
        <f t="shared" si="5"/>
        <v>Diğer</v>
      </c>
      <c r="D117" t="str" cm="1">
        <f t="array" ref="D117">_xlfn.IFS(A117="March","Spring",A117="April","Spring",A117="May","Spring",A117="June","Summer",A117="July","Summer",A117="August","Summer",A117="January","Winter",A117="February","Winter",A117="Dezember","Winter",TRUE,"Autumn")</f>
        <v>Autumn</v>
      </c>
      <c r="E117">
        <v>809</v>
      </c>
      <c r="F117" t="b">
        <f t="shared" si="8"/>
        <v>0</v>
      </c>
      <c r="G117" t="b">
        <f t="shared" si="9"/>
        <v>1</v>
      </c>
      <c r="H117" t="str">
        <f t="shared" si="6"/>
        <v>Diger</v>
      </c>
    </row>
    <row r="118" spans="1:8" x14ac:dyDescent="0.3">
      <c r="A118" s="3" t="s">
        <v>10</v>
      </c>
      <c r="B118" t="str">
        <f t="shared" si="7"/>
        <v/>
      </c>
      <c r="C118" t="str">
        <f t="shared" si="5"/>
        <v>Diğer</v>
      </c>
      <c r="D118" t="str" cm="1">
        <f t="array" ref="D118">_xlfn.IFS(A118="March","Spring",A118="April","Spring",A118="May","Spring",A118="June","Summer",A118="July","Summer",A118="August","Summer",A118="January","Winter",A118="February","Winter",A118="Dezember","Winter",TRUE,"Autumn")</f>
        <v>Autumn</v>
      </c>
      <c r="E118">
        <v>2145</v>
      </c>
      <c r="F118" t="b">
        <f t="shared" si="8"/>
        <v>0</v>
      </c>
      <c r="G118" t="b">
        <f t="shared" si="9"/>
        <v>1</v>
      </c>
      <c r="H118" t="str">
        <f t="shared" si="6"/>
        <v>Diger</v>
      </c>
    </row>
    <row r="119" spans="1:8" x14ac:dyDescent="0.3">
      <c r="A119" s="3" t="s">
        <v>11</v>
      </c>
      <c r="B119" t="str">
        <f t="shared" si="7"/>
        <v/>
      </c>
      <c r="C119" t="str">
        <f t="shared" si="5"/>
        <v>Diğer</v>
      </c>
      <c r="D119" t="str" cm="1">
        <f t="array" ref="D119">_xlfn.IFS(A119="March","Spring",A119="April","Spring",A119="May","Spring",A119="June","Summer",A119="July","Summer",A119="August","Summer",A119="January","Winter",A119="February","Winter",A119="Dezember","Winter",TRUE,"Autumn")</f>
        <v>Autumn</v>
      </c>
      <c r="E119">
        <v>1785</v>
      </c>
      <c r="F119" t="b">
        <f t="shared" si="8"/>
        <v>1</v>
      </c>
      <c r="G119" t="b">
        <f t="shared" si="9"/>
        <v>0</v>
      </c>
      <c r="H119" t="str">
        <f t="shared" si="6"/>
        <v>Diger</v>
      </c>
    </row>
    <row r="120" spans="1:8" x14ac:dyDescent="0.3">
      <c r="A120" s="3" t="s">
        <v>12</v>
      </c>
      <c r="B120" t="str">
        <f t="shared" si="7"/>
        <v/>
      </c>
      <c r="C120" t="str">
        <f t="shared" si="5"/>
        <v>Winter</v>
      </c>
      <c r="D120" t="str" cm="1">
        <f t="array" ref="D120">_xlfn.IFS(A120="March","Spring",A120="April","Spring",A120="May","Spring",A120="June","Summer",A120="July","Summer",A120="August","Summer",A120="January","Winter",A120="February","Winter",A120="Dezember","Winter",TRUE,"Autumn")</f>
        <v>Autumn</v>
      </c>
      <c r="E120">
        <v>1916</v>
      </c>
      <c r="F120" t="b">
        <f t="shared" si="8"/>
        <v>1</v>
      </c>
      <c r="G120" t="b">
        <f t="shared" si="9"/>
        <v>0</v>
      </c>
      <c r="H120" t="str">
        <f t="shared" si="6"/>
        <v>Diger</v>
      </c>
    </row>
    <row r="121" spans="1:8" x14ac:dyDescent="0.3">
      <c r="A121" s="3" t="s">
        <v>12</v>
      </c>
      <c r="B121" t="str">
        <f t="shared" si="7"/>
        <v/>
      </c>
      <c r="C121" t="str">
        <f t="shared" si="5"/>
        <v>Winter</v>
      </c>
      <c r="D121" t="str" cm="1">
        <f t="array" ref="D121">_xlfn.IFS(A121="March","Spring",A121="April","Spring",A121="May","Spring",A121="June","Summer",A121="July","Summer",A121="August","Summer",A121="January","Winter",A121="February","Winter",A121="Dezember","Winter",TRUE,"Autumn")</f>
        <v>Autumn</v>
      </c>
      <c r="E121">
        <v>2852</v>
      </c>
      <c r="F121" t="b">
        <f t="shared" si="8"/>
        <v>0</v>
      </c>
      <c r="G121" t="b">
        <f t="shared" si="9"/>
        <v>1</v>
      </c>
      <c r="H121" t="str">
        <f t="shared" si="6"/>
        <v>Diger</v>
      </c>
    </row>
    <row r="122" spans="1:8" x14ac:dyDescent="0.3">
      <c r="A122" s="3" t="s">
        <v>12</v>
      </c>
      <c r="B122" t="str">
        <f t="shared" si="7"/>
        <v/>
      </c>
      <c r="C122" t="str">
        <f t="shared" si="5"/>
        <v>Winter</v>
      </c>
      <c r="D122" t="str" cm="1">
        <f t="array" ref="D122">_xlfn.IFS(A122="March","Spring",A122="April","Spring",A122="May","Spring",A122="June","Summer",A122="July","Summer",A122="August","Summer",A122="January","Winter",A122="February","Winter",A122="Dezember","Winter",TRUE,"Autumn")</f>
        <v>Autumn</v>
      </c>
      <c r="E122">
        <v>2729</v>
      </c>
      <c r="F122" t="b">
        <f t="shared" si="8"/>
        <v>0</v>
      </c>
      <c r="G122" t="b">
        <f t="shared" si="9"/>
        <v>1</v>
      </c>
      <c r="H122" t="str">
        <f t="shared" si="6"/>
        <v>Diger</v>
      </c>
    </row>
    <row r="123" spans="1:8" x14ac:dyDescent="0.3">
      <c r="A123" s="3" t="s">
        <v>12</v>
      </c>
      <c r="B123" t="str">
        <f t="shared" si="7"/>
        <v/>
      </c>
      <c r="C123" t="str">
        <f t="shared" si="5"/>
        <v>Winter</v>
      </c>
      <c r="D123" t="str" cm="1">
        <f t="array" ref="D123">_xlfn.IFS(A123="March","Spring",A123="April","Spring",A123="May","Spring",A123="June","Summer",A123="July","Summer",A123="August","Summer",A123="January","Winter",A123="February","Winter",A123="Dezember","Winter",TRUE,"Autumn")</f>
        <v>Autumn</v>
      </c>
      <c r="E123">
        <v>1925</v>
      </c>
      <c r="F123" t="b">
        <f t="shared" si="8"/>
        <v>1</v>
      </c>
      <c r="G123" t="b">
        <f t="shared" si="9"/>
        <v>0</v>
      </c>
      <c r="H123" t="str">
        <f t="shared" si="6"/>
        <v>Diger</v>
      </c>
    </row>
    <row r="124" spans="1:8" x14ac:dyDescent="0.3">
      <c r="A124" s="3" t="s">
        <v>12</v>
      </c>
      <c r="B124" t="str">
        <f t="shared" si="7"/>
        <v/>
      </c>
      <c r="C124" t="str">
        <f t="shared" si="5"/>
        <v>Winter</v>
      </c>
      <c r="D124" t="str" cm="1">
        <f t="array" ref="D124">_xlfn.IFS(A124="March","Spring",A124="April","Spring",A124="May","Spring",A124="June","Summer",A124="July","Summer",A124="August","Summer",A124="January","Winter",A124="February","Winter",A124="Dezember","Winter",TRUE,"Autumn")</f>
        <v>Autumn</v>
      </c>
      <c r="E124">
        <v>2013</v>
      </c>
      <c r="F124" t="b">
        <f t="shared" si="8"/>
        <v>0</v>
      </c>
      <c r="G124" t="b">
        <f t="shared" si="9"/>
        <v>1</v>
      </c>
      <c r="H124" t="str">
        <f t="shared" si="6"/>
        <v>Diger</v>
      </c>
    </row>
    <row r="125" spans="1:8" x14ac:dyDescent="0.3">
      <c r="A125" s="3" t="s">
        <v>12</v>
      </c>
      <c r="B125" t="str">
        <f t="shared" si="7"/>
        <v/>
      </c>
      <c r="C125" t="str">
        <f t="shared" si="5"/>
        <v>Winter</v>
      </c>
      <c r="D125" t="str" cm="1">
        <f t="array" ref="D125">_xlfn.IFS(A125="March","Spring",A125="April","Spring",A125="May","Spring",A125="June","Summer",A125="July","Summer",A125="August","Summer",A125="January","Winter",A125="February","Winter",A125="Dezember","Winter",TRUE,"Autumn")</f>
        <v>Autumn</v>
      </c>
      <c r="E125">
        <v>1055</v>
      </c>
      <c r="F125" t="b">
        <f t="shared" si="8"/>
        <v>1</v>
      </c>
      <c r="G125" t="b">
        <f t="shared" si="9"/>
        <v>0</v>
      </c>
      <c r="H125" t="str">
        <f t="shared" si="6"/>
        <v>Diger</v>
      </c>
    </row>
    <row r="126" spans="1:8" x14ac:dyDescent="0.3">
      <c r="A126" s="3" t="s">
        <v>12</v>
      </c>
      <c r="B126" t="str">
        <f t="shared" si="7"/>
        <v/>
      </c>
      <c r="C126" t="str">
        <f t="shared" si="5"/>
        <v>Winter</v>
      </c>
      <c r="D126" t="str" cm="1">
        <f t="array" ref="D126">_xlfn.IFS(A126="March","Spring",A126="April","Spring",A126="May","Spring",A126="June","Summer",A126="July","Summer",A126="August","Summer",A126="January","Winter",A126="February","Winter",A126="Dezember","Winter",TRUE,"Autumn")</f>
        <v>Autumn</v>
      </c>
      <c r="E126">
        <v>1084</v>
      </c>
      <c r="F126" t="b">
        <f t="shared" si="8"/>
        <v>1</v>
      </c>
      <c r="G126" t="b">
        <f t="shared" si="9"/>
        <v>0</v>
      </c>
      <c r="H126" t="str">
        <f t="shared" si="6"/>
        <v>Diger</v>
      </c>
    </row>
    <row r="127" spans="1:8" x14ac:dyDescent="0.3">
      <c r="A127" s="3" t="s">
        <v>10</v>
      </c>
      <c r="B127" t="str">
        <f t="shared" si="7"/>
        <v/>
      </c>
      <c r="C127" t="str">
        <f t="shared" si="5"/>
        <v>Diğer</v>
      </c>
      <c r="D127" t="str" cm="1">
        <f t="array" ref="D127">_xlfn.IFS(A127="March","Spring",A127="April","Spring",A127="May","Spring",A127="June","Summer",A127="July","Summer",A127="August","Summer",A127="January","Winter",A127="February","Winter",A127="Dezember","Winter",TRUE,"Autumn")</f>
        <v>Autumn</v>
      </c>
      <c r="E127">
        <v>1566</v>
      </c>
      <c r="F127" t="b">
        <f t="shared" si="8"/>
        <v>1</v>
      </c>
      <c r="G127" t="b">
        <f t="shared" si="9"/>
        <v>0</v>
      </c>
      <c r="H127" t="str">
        <f t="shared" si="6"/>
        <v>Diger</v>
      </c>
    </row>
    <row r="128" spans="1:8" x14ac:dyDescent="0.3">
      <c r="A128" s="3" t="s">
        <v>10</v>
      </c>
      <c r="B128" t="str">
        <f t="shared" si="7"/>
        <v/>
      </c>
      <c r="C128" t="str">
        <f t="shared" si="5"/>
        <v>Diğer</v>
      </c>
      <c r="D128" t="str" cm="1">
        <f t="array" ref="D128">_xlfn.IFS(A128="March","Spring",A128="April","Spring",A128="May","Spring",A128="June","Summer",A128="July","Summer",A128="August","Summer",A128="January","Winter",A128="February","Winter",A128="Dezember","Winter",TRUE,"Autumn")</f>
        <v>Autumn</v>
      </c>
      <c r="E128">
        <v>2966</v>
      </c>
      <c r="F128" t="b">
        <f t="shared" si="8"/>
        <v>0</v>
      </c>
      <c r="G128" t="b">
        <f t="shared" si="9"/>
        <v>1</v>
      </c>
      <c r="H128" t="str">
        <f t="shared" si="6"/>
        <v>Diger</v>
      </c>
    </row>
    <row r="129" spans="1:8" x14ac:dyDescent="0.3">
      <c r="A129" s="3" t="s">
        <v>10</v>
      </c>
      <c r="B129" t="str">
        <f t="shared" si="7"/>
        <v/>
      </c>
      <c r="C129" t="str">
        <f t="shared" si="5"/>
        <v>Diğer</v>
      </c>
      <c r="D129" t="str" cm="1">
        <f t="array" ref="D129">_xlfn.IFS(A129="March","Spring",A129="April","Spring",A129="May","Spring",A129="June","Summer",A129="July","Summer",A129="August","Summer",A129="January","Winter",A129="February","Winter",A129="Dezember","Winter",TRUE,"Autumn")</f>
        <v>Autumn</v>
      </c>
      <c r="E129">
        <v>2877</v>
      </c>
      <c r="F129" t="b">
        <f t="shared" si="8"/>
        <v>0</v>
      </c>
      <c r="G129" t="b">
        <f t="shared" si="9"/>
        <v>1</v>
      </c>
      <c r="H129" t="str">
        <f t="shared" si="6"/>
        <v>Diger</v>
      </c>
    </row>
    <row r="130" spans="1:8" x14ac:dyDescent="0.3">
      <c r="A130" s="3" t="s">
        <v>10</v>
      </c>
      <c r="B130" t="str">
        <f t="shared" si="7"/>
        <v/>
      </c>
      <c r="C130" t="str">
        <f t="shared" si="5"/>
        <v>Diğer</v>
      </c>
      <c r="D130" t="str" cm="1">
        <f t="array" ref="D130">_xlfn.IFS(A130="March","Spring",A130="April","Spring",A130="May","Spring",A130="June","Summer",A130="July","Summer",A130="August","Summer",A130="January","Winter",A130="February","Winter",A130="Dezember","Winter",TRUE,"Autumn")</f>
        <v>Autumn</v>
      </c>
      <c r="E130">
        <v>809</v>
      </c>
      <c r="F130" t="b">
        <f t="shared" si="8"/>
        <v>0</v>
      </c>
      <c r="G130" t="b">
        <f t="shared" si="9"/>
        <v>1</v>
      </c>
      <c r="H130" t="str">
        <f t="shared" si="6"/>
        <v>Diger</v>
      </c>
    </row>
    <row r="131" spans="1:8" x14ac:dyDescent="0.3">
      <c r="A131" s="3" t="s">
        <v>10</v>
      </c>
      <c r="B131" t="str">
        <f t="shared" si="7"/>
        <v/>
      </c>
      <c r="C131" t="str">
        <f t="shared" si="5"/>
        <v>Diğer</v>
      </c>
      <c r="D131" t="str" cm="1">
        <f t="array" ref="D131">_xlfn.IFS(A131="March","Spring",A131="April","Spring",A131="May","Spring",A131="June","Summer",A131="July","Summer",A131="August","Summer",A131="January","Winter",A131="February","Winter",A131="Dezember","Winter",TRUE,"Autumn")</f>
        <v>Autumn</v>
      </c>
      <c r="E131">
        <v>2145</v>
      </c>
      <c r="F131" t="b">
        <f t="shared" si="8"/>
        <v>0</v>
      </c>
      <c r="G131" t="b">
        <f t="shared" si="9"/>
        <v>1</v>
      </c>
      <c r="H131" t="str">
        <f t="shared" si="6"/>
        <v>Diger</v>
      </c>
    </row>
    <row r="132" spans="1:8" x14ac:dyDescent="0.3">
      <c r="A132" s="3" t="s">
        <v>12</v>
      </c>
      <c r="B132" t="str">
        <f t="shared" si="7"/>
        <v/>
      </c>
      <c r="C132" t="str">
        <f t="shared" ref="C132:C195" si="10">IF(A132="December","Winter",IF(A132="January","Winter",IF(A132="February","Winter","Diğer")))</f>
        <v>Winter</v>
      </c>
      <c r="D132" t="str" cm="1">
        <f t="array" ref="D132">_xlfn.IFS(A132="March","Spring",A132="April","Spring",A132="May","Spring",A132="June","Summer",A132="July","Summer",A132="August","Summer",A132="January","Winter",A132="February","Winter",A132="Dezember","Winter",TRUE,"Autumn")</f>
        <v>Autumn</v>
      </c>
      <c r="E132">
        <v>1055</v>
      </c>
      <c r="F132" t="b">
        <f t="shared" si="8"/>
        <v>1</v>
      </c>
      <c r="G132" t="b">
        <f t="shared" si="9"/>
        <v>0</v>
      </c>
      <c r="H132" t="str">
        <f t="shared" ref="H132:H195" si="11">IF(OR($A132 = "January", $A132= "February",A132="Dezember"),"Winter", "Diger")</f>
        <v>Diger</v>
      </c>
    </row>
    <row r="133" spans="1:8" x14ac:dyDescent="0.3">
      <c r="A133" s="3" t="s">
        <v>12</v>
      </c>
      <c r="B133" t="str">
        <f t="shared" ref="B133:B196" si="12">IF(A133 = "January","Winter", "")</f>
        <v/>
      </c>
      <c r="C133" t="str">
        <f t="shared" si="10"/>
        <v>Winter</v>
      </c>
      <c r="D133" t="str" cm="1">
        <f t="array" ref="D133">_xlfn.IFS(A133="March","Spring",A133="April","Spring",A133="May","Spring",A133="June","Summer",A133="July","Summer",A133="August","Summer",A133="January","Winter",A133="February","Winter",A133="Dezember","Winter",TRUE,"Autumn")</f>
        <v>Autumn</v>
      </c>
      <c r="E133">
        <v>544</v>
      </c>
      <c r="F133" t="b">
        <f t="shared" ref="F133:F196" si="13">AND(E133&gt;1000,E133&lt;2000)</f>
        <v>0</v>
      </c>
      <c r="G133" t="b">
        <f t="shared" ref="G133:G196" si="14">OR(E133&lt;1000,E133&gt;2000)</f>
        <v>1</v>
      </c>
      <c r="H133" t="str">
        <f t="shared" si="11"/>
        <v>Diger</v>
      </c>
    </row>
    <row r="134" spans="1:8" x14ac:dyDescent="0.3">
      <c r="A134" s="3" t="s">
        <v>12</v>
      </c>
      <c r="B134" t="str">
        <f t="shared" si="12"/>
        <v/>
      </c>
      <c r="C134" t="str">
        <f t="shared" si="10"/>
        <v>Winter</v>
      </c>
      <c r="D134" t="str" cm="1">
        <f t="array" ref="D134">_xlfn.IFS(A134="March","Spring",A134="April","Spring",A134="May","Spring",A134="June","Summer",A134="July","Summer",A134="August","Summer",A134="January","Winter",A134="February","Winter",A134="Dezember","Winter",TRUE,"Autumn")</f>
        <v>Autumn</v>
      </c>
      <c r="E134">
        <v>1084</v>
      </c>
      <c r="F134" t="b">
        <f t="shared" si="13"/>
        <v>1</v>
      </c>
      <c r="G134" t="b">
        <f t="shared" si="14"/>
        <v>0</v>
      </c>
      <c r="H134" t="str">
        <f t="shared" si="11"/>
        <v>Diger</v>
      </c>
    </row>
    <row r="135" spans="1:8" x14ac:dyDescent="0.3">
      <c r="A135" s="3" t="s">
        <v>6</v>
      </c>
      <c r="B135" t="str">
        <f t="shared" si="12"/>
        <v/>
      </c>
      <c r="C135" t="str">
        <f t="shared" si="10"/>
        <v>Diğer</v>
      </c>
      <c r="D135" t="str" cm="1">
        <f t="array" ref="D135">_xlfn.IFS(A135="March","Spring",A135="April","Spring",A135="May","Spring",A135="June","Summer",A135="July","Summer",A135="August","Summer",A135="January","Winter",A135="February","Winter",A135="Dezember","Winter",TRUE,"Autumn")</f>
        <v>Summer</v>
      </c>
      <c r="E135">
        <v>662</v>
      </c>
      <c r="F135" t="b">
        <f t="shared" si="13"/>
        <v>0</v>
      </c>
      <c r="G135" t="b">
        <f t="shared" si="14"/>
        <v>1</v>
      </c>
      <c r="H135" t="str">
        <f t="shared" si="11"/>
        <v>Diger</v>
      </c>
    </row>
    <row r="136" spans="1:8" x14ac:dyDescent="0.3">
      <c r="A136" s="3" t="s">
        <v>10</v>
      </c>
      <c r="B136" t="str">
        <f t="shared" si="12"/>
        <v/>
      </c>
      <c r="C136" t="str">
        <f t="shared" si="10"/>
        <v>Diğer</v>
      </c>
      <c r="D136" t="str" cm="1">
        <f t="array" ref="D136">_xlfn.IFS(A136="March","Spring",A136="April","Spring",A136="May","Spring",A136="June","Summer",A136="July","Summer",A136="August","Summer",A136="January","Winter",A136="February","Winter",A136="Dezember","Winter",TRUE,"Autumn")</f>
        <v>Autumn</v>
      </c>
      <c r="E136">
        <v>214</v>
      </c>
      <c r="F136" t="b">
        <f t="shared" si="13"/>
        <v>0</v>
      </c>
      <c r="G136" t="b">
        <f t="shared" si="14"/>
        <v>1</v>
      </c>
      <c r="H136" t="str">
        <f t="shared" si="11"/>
        <v>Diger</v>
      </c>
    </row>
    <row r="137" spans="1:8" x14ac:dyDescent="0.3">
      <c r="A137" s="3" t="s">
        <v>10</v>
      </c>
      <c r="B137" t="str">
        <f t="shared" si="12"/>
        <v/>
      </c>
      <c r="C137" t="str">
        <f t="shared" si="10"/>
        <v>Diğer</v>
      </c>
      <c r="D137" t="str" cm="1">
        <f t="array" ref="D137">_xlfn.IFS(A137="March","Spring",A137="April","Spring",A137="May","Spring",A137="June","Summer",A137="July","Summer",A137="August","Summer",A137="January","Winter",A137="February","Winter",A137="Dezember","Winter",TRUE,"Autumn")</f>
        <v>Autumn</v>
      </c>
      <c r="E137">
        <v>2877</v>
      </c>
      <c r="F137" t="b">
        <f t="shared" si="13"/>
        <v>0</v>
      </c>
      <c r="G137" t="b">
        <f t="shared" si="14"/>
        <v>1</v>
      </c>
      <c r="H137" t="str">
        <f t="shared" si="11"/>
        <v>Diger</v>
      </c>
    </row>
    <row r="138" spans="1:8" x14ac:dyDescent="0.3">
      <c r="A138" s="3" t="s">
        <v>12</v>
      </c>
      <c r="B138" t="str">
        <f t="shared" si="12"/>
        <v/>
      </c>
      <c r="C138" t="str">
        <f t="shared" si="10"/>
        <v>Winter</v>
      </c>
      <c r="D138" t="str" cm="1">
        <f t="array" ref="D138">_xlfn.IFS(A138="March","Spring",A138="April","Spring",A138="May","Spring",A138="June","Summer",A138="July","Summer",A138="August","Summer",A138="January","Winter",A138="February","Winter",A138="Dezember","Winter",TRUE,"Autumn")</f>
        <v>Autumn</v>
      </c>
      <c r="E138">
        <v>2729</v>
      </c>
      <c r="F138" t="b">
        <f t="shared" si="13"/>
        <v>0</v>
      </c>
      <c r="G138" t="b">
        <f t="shared" si="14"/>
        <v>1</v>
      </c>
      <c r="H138" t="str">
        <f t="shared" si="11"/>
        <v>Diger</v>
      </c>
    </row>
    <row r="139" spans="1:8" x14ac:dyDescent="0.3">
      <c r="A139" s="3" t="s">
        <v>12</v>
      </c>
      <c r="B139" t="str">
        <f t="shared" si="12"/>
        <v/>
      </c>
      <c r="C139" t="str">
        <f t="shared" si="10"/>
        <v>Winter</v>
      </c>
      <c r="D139" t="str" cm="1">
        <f t="array" ref="D139">_xlfn.IFS(A139="March","Spring",A139="April","Spring",A139="May","Spring",A139="June","Summer",A139="July","Summer",A139="August","Summer",A139="January","Winter",A139="February","Winter",A139="Dezember","Winter",TRUE,"Autumn")</f>
        <v>Autumn</v>
      </c>
      <c r="E139">
        <v>266</v>
      </c>
      <c r="F139" t="b">
        <f t="shared" si="13"/>
        <v>0</v>
      </c>
      <c r="G139" t="b">
        <f t="shared" si="14"/>
        <v>1</v>
      </c>
      <c r="H139" t="str">
        <f t="shared" si="11"/>
        <v>Diger</v>
      </c>
    </row>
    <row r="140" spans="1:8" x14ac:dyDescent="0.3">
      <c r="A140" s="3" t="s">
        <v>12</v>
      </c>
      <c r="B140" t="str">
        <f t="shared" si="12"/>
        <v/>
      </c>
      <c r="C140" t="str">
        <f t="shared" si="10"/>
        <v>Winter</v>
      </c>
      <c r="D140" t="str" cm="1">
        <f t="array" ref="D140">_xlfn.IFS(A140="March","Spring",A140="April","Spring",A140="May","Spring",A140="June","Summer",A140="July","Summer",A140="August","Summer",A140="January","Winter",A140="February","Winter",A140="Dezember","Winter",TRUE,"Autumn")</f>
        <v>Autumn</v>
      </c>
      <c r="E140">
        <v>1940</v>
      </c>
      <c r="F140" t="b">
        <f t="shared" si="13"/>
        <v>1</v>
      </c>
      <c r="G140" t="b">
        <f t="shared" si="14"/>
        <v>0</v>
      </c>
      <c r="H140" t="str">
        <f t="shared" si="11"/>
        <v>Diger</v>
      </c>
    </row>
    <row r="141" spans="1:8" x14ac:dyDescent="0.3">
      <c r="A141" s="3" t="s">
        <v>3</v>
      </c>
      <c r="B141" t="str">
        <f t="shared" si="12"/>
        <v/>
      </c>
      <c r="C141" t="str">
        <f t="shared" si="10"/>
        <v>Diğer</v>
      </c>
      <c r="D141" t="str" cm="1">
        <f t="array" ref="D141">_xlfn.IFS(A141="March","Spring",A141="April","Spring",A141="May","Spring",A141="June","Summer",A141="July","Summer",A141="August","Summer",A141="January","Winter",A141="February","Winter",A141="Dezember","Winter",TRUE,"Autumn")</f>
        <v>Spring</v>
      </c>
      <c r="E141">
        <v>259</v>
      </c>
      <c r="F141" t="b">
        <f t="shared" si="13"/>
        <v>0</v>
      </c>
      <c r="G141" t="b">
        <f t="shared" si="14"/>
        <v>1</v>
      </c>
      <c r="H141" t="str">
        <f t="shared" si="11"/>
        <v>Diger</v>
      </c>
    </row>
    <row r="142" spans="1:8" x14ac:dyDescent="0.3">
      <c r="A142" s="3" t="s">
        <v>3</v>
      </c>
      <c r="B142" t="str">
        <f t="shared" si="12"/>
        <v/>
      </c>
      <c r="C142" t="str">
        <f t="shared" si="10"/>
        <v>Diğer</v>
      </c>
      <c r="D142" t="str" cm="1">
        <f t="array" ref="D142">_xlfn.IFS(A142="March","Spring",A142="April","Spring",A142="May","Spring",A142="June","Summer",A142="July","Summer",A142="August","Summer",A142="January","Winter",A142="February","Winter",A142="Dezember","Winter",TRUE,"Autumn")</f>
        <v>Spring</v>
      </c>
      <c r="E142">
        <v>1101</v>
      </c>
      <c r="F142" t="b">
        <f t="shared" si="13"/>
        <v>1</v>
      </c>
      <c r="G142" t="b">
        <f t="shared" si="14"/>
        <v>0</v>
      </c>
      <c r="H142" t="str">
        <f t="shared" si="11"/>
        <v>Diger</v>
      </c>
    </row>
    <row r="143" spans="1:8" x14ac:dyDescent="0.3">
      <c r="A143" s="3" t="s">
        <v>5</v>
      </c>
      <c r="B143" t="str">
        <f t="shared" si="12"/>
        <v/>
      </c>
      <c r="C143" t="str">
        <f t="shared" si="10"/>
        <v>Diğer</v>
      </c>
      <c r="D143" t="str" cm="1">
        <f t="array" ref="D143">_xlfn.IFS(A143="March","Spring",A143="April","Spring",A143="May","Spring",A143="June","Summer",A143="July","Summer",A143="August","Summer",A143="January","Winter",A143="February","Winter",A143="Dezember","Winter",TRUE,"Autumn")</f>
        <v>Spring</v>
      </c>
      <c r="E143">
        <v>2276</v>
      </c>
      <c r="F143" t="b">
        <f t="shared" si="13"/>
        <v>0</v>
      </c>
      <c r="G143" t="b">
        <f t="shared" si="14"/>
        <v>1</v>
      </c>
      <c r="H143" t="str">
        <f t="shared" si="11"/>
        <v>Diger</v>
      </c>
    </row>
    <row r="144" spans="1:8" x14ac:dyDescent="0.3">
      <c r="A144" s="3" t="s">
        <v>10</v>
      </c>
      <c r="B144" t="str">
        <f t="shared" si="12"/>
        <v/>
      </c>
      <c r="C144" t="str">
        <f t="shared" si="10"/>
        <v>Diğer</v>
      </c>
      <c r="D144" t="str" cm="1">
        <f t="array" ref="D144">_xlfn.IFS(A144="March","Spring",A144="April","Spring",A144="May","Spring",A144="June","Summer",A144="July","Summer",A144="August","Summer",A144="January","Winter",A144="February","Winter",A144="Dezember","Winter",TRUE,"Autumn")</f>
        <v>Autumn</v>
      </c>
      <c r="E144">
        <v>2966</v>
      </c>
      <c r="F144" t="b">
        <f t="shared" si="13"/>
        <v>0</v>
      </c>
      <c r="G144" t="b">
        <f t="shared" si="14"/>
        <v>1</v>
      </c>
      <c r="H144" t="str">
        <f t="shared" si="11"/>
        <v>Diger</v>
      </c>
    </row>
    <row r="145" spans="1:8" x14ac:dyDescent="0.3">
      <c r="A145" s="3" t="s">
        <v>11</v>
      </c>
      <c r="B145" t="str">
        <f t="shared" si="12"/>
        <v/>
      </c>
      <c r="C145" t="str">
        <f t="shared" si="10"/>
        <v>Diğer</v>
      </c>
      <c r="D145" t="str" cm="1">
        <f t="array" ref="D145">_xlfn.IFS(A145="March","Spring",A145="April","Spring",A145="May","Spring",A145="June","Summer",A145="July","Summer",A145="August","Summer",A145="January","Winter",A145="February","Winter",A145="Dezember","Winter",TRUE,"Autumn")</f>
        <v>Autumn</v>
      </c>
      <c r="E145">
        <v>1236</v>
      </c>
      <c r="F145" t="b">
        <f t="shared" si="13"/>
        <v>1</v>
      </c>
      <c r="G145" t="b">
        <f t="shared" si="14"/>
        <v>0</v>
      </c>
      <c r="H145" t="str">
        <f t="shared" si="11"/>
        <v>Diger</v>
      </c>
    </row>
    <row r="146" spans="1:8" x14ac:dyDescent="0.3">
      <c r="A146" s="3" t="s">
        <v>11</v>
      </c>
      <c r="B146" t="str">
        <f t="shared" si="12"/>
        <v/>
      </c>
      <c r="C146" t="str">
        <f t="shared" si="10"/>
        <v>Diğer</v>
      </c>
      <c r="D146" t="str" cm="1">
        <f t="array" ref="D146">_xlfn.IFS(A146="March","Spring",A146="April","Spring",A146="May","Spring",A146="June","Summer",A146="July","Summer",A146="August","Summer",A146="January","Winter",A146="February","Winter",A146="Dezember","Winter",TRUE,"Autumn")</f>
        <v>Autumn</v>
      </c>
      <c r="E146">
        <v>941</v>
      </c>
      <c r="F146" t="b">
        <f t="shared" si="13"/>
        <v>0</v>
      </c>
      <c r="G146" t="b">
        <f t="shared" si="14"/>
        <v>1</v>
      </c>
      <c r="H146" t="str">
        <f t="shared" si="11"/>
        <v>Diger</v>
      </c>
    </row>
    <row r="147" spans="1:8" x14ac:dyDescent="0.3">
      <c r="A147" s="3" t="s">
        <v>12</v>
      </c>
      <c r="B147" t="str">
        <f t="shared" si="12"/>
        <v/>
      </c>
      <c r="C147" t="str">
        <f t="shared" si="10"/>
        <v>Winter</v>
      </c>
      <c r="D147" t="str" cm="1">
        <f t="array" ref="D147">_xlfn.IFS(A147="March","Spring",A147="April","Spring",A147="May","Spring",A147="June","Summer",A147="July","Summer",A147="August","Summer",A147="January","Winter",A147="February","Winter",A147="Dezember","Winter",TRUE,"Autumn")</f>
        <v>Autumn</v>
      </c>
      <c r="E147">
        <v>1916</v>
      </c>
      <c r="F147" t="b">
        <f t="shared" si="13"/>
        <v>1</v>
      </c>
      <c r="G147" t="b">
        <f t="shared" si="14"/>
        <v>0</v>
      </c>
      <c r="H147" t="str">
        <f t="shared" si="11"/>
        <v>Diger</v>
      </c>
    </row>
    <row r="148" spans="1:8" x14ac:dyDescent="0.3">
      <c r="A148" s="3" t="s">
        <v>4</v>
      </c>
      <c r="B148" t="str">
        <f t="shared" si="12"/>
        <v/>
      </c>
      <c r="C148" t="str">
        <f t="shared" si="10"/>
        <v>Diğer</v>
      </c>
      <c r="D148" t="str" cm="1">
        <f t="array" ref="D148">_xlfn.IFS(A148="March","Spring",A148="April","Spring",A148="May","Spring",A148="June","Summer",A148="July","Summer",A148="August","Summer",A148="January","Winter",A148="February","Winter",A148="Dezember","Winter",TRUE,"Autumn")</f>
        <v>Spring</v>
      </c>
      <c r="E148">
        <v>4243.5</v>
      </c>
      <c r="F148" t="b">
        <f t="shared" si="13"/>
        <v>0</v>
      </c>
      <c r="G148" t="b">
        <f t="shared" si="14"/>
        <v>1</v>
      </c>
      <c r="H148" t="str">
        <f t="shared" si="11"/>
        <v>Diger</v>
      </c>
    </row>
    <row r="149" spans="1:8" x14ac:dyDescent="0.3">
      <c r="A149" s="3" t="s">
        <v>4</v>
      </c>
      <c r="B149" t="str">
        <f t="shared" si="12"/>
        <v/>
      </c>
      <c r="C149" t="str">
        <f t="shared" si="10"/>
        <v>Diğer</v>
      </c>
      <c r="D149" t="str" cm="1">
        <f t="array" ref="D149">_xlfn.IFS(A149="March","Spring",A149="April","Spring",A149="May","Spring",A149="June","Summer",A149="July","Summer",A149="August","Summer",A149="January","Winter",A149="February","Winter",A149="Dezember","Winter",TRUE,"Autumn")</f>
        <v>Spring</v>
      </c>
      <c r="E149">
        <v>2580</v>
      </c>
      <c r="F149" t="b">
        <f t="shared" si="13"/>
        <v>0</v>
      </c>
      <c r="G149" t="b">
        <f t="shared" si="14"/>
        <v>1</v>
      </c>
      <c r="H149" t="str">
        <f t="shared" si="11"/>
        <v>Diger</v>
      </c>
    </row>
    <row r="150" spans="1:8" x14ac:dyDescent="0.3">
      <c r="A150" s="3" t="s">
        <v>6</v>
      </c>
      <c r="B150" t="str">
        <f t="shared" si="12"/>
        <v/>
      </c>
      <c r="C150" t="str">
        <f t="shared" si="10"/>
        <v>Diğer</v>
      </c>
      <c r="D150" t="str" cm="1">
        <f t="array" ref="D150">_xlfn.IFS(A150="March","Spring",A150="April","Spring",A150="May","Spring",A150="June","Summer",A150="July","Summer",A150="August","Summer",A150="January","Winter",A150="February","Winter",A150="Dezember","Winter",TRUE,"Autumn")</f>
        <v>Summer</v>
      </c>
      <c r="E150">
        <v>689</v>
      </c>
      <c r="F150" t="b">
        <f t="shared" si="13"/>
        <v>0</v>
      </c>
      <c r="G150" t="b">
        <f t="shared" si="14"/>
        <v>1</v>
      </c>
      <c r="H150" t="str">
        <f t="shared" si="11"/>
        <v>Diger</v>
      </c>
    </row>
    <row r="151" spans="1:8" x14ac:dyDescent="0.3">
      <c r="A151" s="3" t="s">
        <v>9</v>
      </c>
      <c r="B151" t="str">
        <f t="shared" si="12"/>
        <v/>
      </c>
      <c r="C151" t="str">
        <f t="shared" si="10"/>
        <v>Diğer</v>
      </c>
      <c r="D151" t="str" cm="1">
        <f t="array" ref="D151">_xlfn.IFS(A151="March","Spring",A151="April","Spring",A151="May","Spring",A151="June","Summer",A151="July","Summer",A151="August","Summer",A151="January","Winter",A151="February","Winter",A151="Dezember","Winter",TRUE,"Autumn")</f>
        <v>Autumn</v>
      </c>
      <c r="E151">
        <v>1947</v>
      </c>
      <c r="F151" t="b">
        <f t="shared" si="13"/>
        <v>1</v>
      </c>
      <c r="G151" t="b">
        <f t="shared" si="14"/>
        <v>0</v>
      </c>
      <c r="H151" t="str">
        <f t="shared" si="11"/>
        <v>Diger</v>
      </c>
    </row>
    <row r="152" spans="1:8" x14ac:dyDescent="0.3">
      <c r="A152" s="3" t="s">
        <v>12</v>
      </c>
      <c r="B152" t="str">
        <f t="shared" si="12"/>
        <v/>
      </c>
      <c r="C152" t="str">
        <f t="shared" si="10"/>
        <v>Winter</v>
      </c>
      <c r="D152" t="str" cm="1">
        <f t="array" ref="D152">_xlfn.IFS(A152="March","Spring",A152="April","Spring",A152="May","Spring",A152="June","Summer",A152="July","Summer",A152="August","Summer",A152="January","Winter",A152="February","Winter",A152="Dezember","Winter",TRUE,"Autumn")</f>
        <v>Autumn</v>
      </c>
      <c r="E152">
        <v>908</v>
      </c>
      <c r="F152" t="b">
        <f t="shared" si="13"/>
        <v>0</v>
      </c>
      <c r="G152" t="b">
        <f t="shared" si="14"/>
        <v>1</v>
      </c>
      <c r="H152" t="str">
        <f t="shared" si="11"/>
        <v>Diger</v>
      </c>
    </row>
    <row r="153" spans="1:8" x14ac:dyDescent="0.3">
      <c r="A153" s="3" t="s">
        <v>2</v>
      </c>
      <c r="B153" t="str">
        <f t="shared" si="12"/>
        <v/>
      </c>
      <c r="C153" t="str">
        <f t="shared" si="10"/>
        <v>Winter</v>
      </c>
      <c r="D153" t="str" cm="1">
        <f t="array" ref="D153">_xlfn.IFS(A153="March","Spring",A153="April","Spring",A153="May","Spring",A153="June","Summer",A153="July","Summer",A153="August","Summer",A153="January","Winter",A153="February","Winter",A153="Dezember","Winter",TRUE,"Autumn")</f>
        <v>Winter</v>
      </c>
      <c r="E153">
        <v>1958</v>
      </c>
      <c r="F153" t="b">
        <f t="shared" si="13"/>
        <v>1</v>
      </c>
      <c r="G153" t="b">
        <f t="shared" si="14"/>
        <v>0</v>
      </c>
      <c r="H153" t="str">
        <f t="shared" si="11"/>
        <v>Winter</v>
      </c>
    </row>
    <row r="154" spans="1:8" x14ac:dyDescent="0.3">
      <c r="A154" s="3" t="s">
        <v>6</v>
      </c>
      <c r="B154" t="str">
        <f t="shared" si="12"/>
        <v/>
      </c>
      <c r="C154" t="str">
        <f t="shared" si="10"/>
        <v>Diğer</v>
      </c>
      <c r="D154" t="str" cm="1">
        <f t="array" ref="D154">_xlfn.IFS(A154="March","Spring",A154="April","Spring",A154="May","Spring",A154="June","Summer",A154="July","Summer",A154="August","Summer",A154="January","Winter",A154="February","Winter",A154="Dezember","Winter",TRUE,"Autumn")</f>
        <v>Summer</v>
      </c>
      <c r="E154">
        <v>1901</v>
      </c>
      <c r="F154" t="b">
        <f t="shared" si="13"/>
        <v>1</v>
      </c>
      <c r="G154" t="b">
        <f t="shared" si="14"/>
        <v>0</v>
      </c>
      <c r="H154" t="str">
        <f t="shared" si="11"/>
        <v>Diger</v>
      </c>
    </row>
    <row r="155" spans="1:8" x14ac:dyDescent="0.3">
      <c r="A155" s="3" t="s">
        <v>9</v>
      </c>
      <c r="B155" t="str">
        <f t="shared" si="12"/>
        <v/>
      </c>
      <c r="C155" t="str">
        <f t="shared" si="10"/>
        <v>Diğer</v>
      </c>
      <c r="D155" t="str" cm="1">
        <f t="array" ref="D155">_xlfn.IFS(A155="March","Spring",A155="April","Spring",A155="May","Spring",A155="June","Summer",A155="July","Summer",A155="August","Summer",A155="January","Winter",A155="February","Winter",A155="Dezember","Winter",TRUE,"Autumn")</f>
        <v>Autumn</v>
      </c>
      <c r="E155">
        <v>544</v>
      </c>
      <c r="F155" t="b">
        <f t="shared" si="13"/>
        <v>0</v>
      </c>
      <c r="G155" t="b">
        <f t="shared" si="14"/>
        <v>1</v>
      </c>
      <c r="H155" t="str">
        <f t="shared" si="11"/>
        <v>Diger</v>
      </c>
    </row>
    <row r="156" spans="1:8" x14ac:dyDescent="0.3">
      <c r="A156" s="3" t="s">
        <v>9</v>
      </c>
      <c r="B156" t="str">
        <f t="shared" si="12"/>
        <v/>
      </c>
      <c r="C156" t="str">
        <f t="shared" si="10"/>
        <v>Diğer</v>
      </c>
      <c r="D156" t="str" cm="1">
        <f t="array" ref="D156">_xlfn.IFS(A156="March","Spring",A156="April","Spring",A156="May","Spring",A156="June","Summer",A156="July","Summer",A156="August","Summer",A156="January","Winter",A156="February","Winter",A156="Dezember","Winter",TRUE,"Autumn")</f>
        <v>Autumn</v>
      </c>
      <c r="E156">
        <v>1797</v>
      </c>
      <c r="F156" t="b">
        <f t="shared" si="13"/>
        <v>1</v>
      </c>
      <c r="G156" t="b">
        <f t="shared" si="14"/>
        <v>0</v>
      </c>
      <c r="H156" t="str">
        <f t="shared" si="11"/>
        <v>Diger</v>
      </c>
    </row>
    <row r="157" spans="1:8" x14ac:dyDescent="0.3">
      <c r="A157" s="3" t="s">
        <v>12</v>
      </c>
      <c r="B157" t="str">
        <f t="shared" si="12"/>
        <v/>
      </c>
      <c r="C157" t="str">
        <f t="shared" si="10"/>
        <v>Winter</v>
      </c>
      <c r="D157" t="str" cm="1">
        <f t="array" ref="D157">_xlfn.IFS(A157="March","Spring",A157="April","Spring",A157="May","Spring",A157="June","Summer",A157="July","Summer",A157="August","Summer",A157="January","Winter",A157="February","Winter",A157="Dezember","Winter",TRUE,"Autumn")</f>
        <v>Autumn</v>
      </c>
      <c r="E157">
        <v>1287</v>
      </c>
      <c r="F157" t="b">
        <f t="shared" si="13"/>
        <v>1</v>
      </c>
      <c r="G157" t="b">
        <f t="shared" si="14"/>
        <v>0</v>
      </c>
      <c r="H157" t="str">
        <f t="shared" si="11"/>
        <v>Diger</v>
      </c>
    </row>
    <row r="158" spans="1:8" x14ac:dyDescent="0.3">
      <c r="A158" s="3" t="s">
        <v>12</v>
      </c>
      <c r="B158" t="str">
        <f t="shared" si="12"/>
        <v/>
      </c>
      <c r="C158" t="str">
        <f t="shared" si="10"/>
        <v>Winter</v>
      </c>
      <c r="D158" t="str" cm="1">
        <f t="array" ref="D158">_xlfn.IFS(A158="March","Spring",A158="April","Spring",A158="May","Spring",A158="June","Summer",A158="July","Summer",A158="August","Summer",A158="January","Winter",A158="February","Winter",A158="Dezember","Winter",TRUE,"Autumn")</f>
        <v>Autumn</v>
      </c>
      <c r="E158">
        <v>1706</v>
      </c>
      <c r="F158" t="b">
        <f t="shared" si="13"/>
        <v>1</v>
      </c>
      <c r="G158" t="b">
        <f t="shared" si="14"/>
        <v>0</v>
      </c>
      <c r="H158" t="str">
        <f t="shared" si="11"/>
        <v>Diger</v>
      </c>
    </row>
    <row r="159" spans="1:8" x14ac:dyDescent="0.3">
      <c r="A159" s="3" t="s">
        <v>1</v>
      </c>
      <c r="B159" t="str">
        <f t="shared" si="12"/>
        <v>Winter</v>
      </c>
      <c r="C159" t="str">
        <f t="shared" si="10"/>
        <v>Winter</v>
      </c>
      <c r="D159" t="str" cm="1">
        <f t="array" ref="D159">_xlfn.IFS(A159="March","Spring",A159="April","Spring",A159="May","Spring",A159="June","Summer",A159="July","Summer",A159="August","Summer",A159="January","Winter",A159="February","Winter",A159="Dezember","Winter",TRUE,"Autumn")</f>
        <v>Winter</v>
      </c>
      <c r="E159">
        <v>2434.5</v>
      </c>
      <c r="F159" t="b">
        <f t="shared" si="13"/>
        <v>0</v>
      </c>
      <c r="G159" t="b">
        <f t="shared" si="14"/>
        <v>1</v>
      </c>
      <c r="H159" t="str">
        <f t="shared" si="11"/>
        <v>Winter</v>
      </c>
    </row>
    <row r="160" spans="1:8" x14ac:dyDescent="0.3">
      <c r="A160" s="3" t="s">
        <v>3</v>
      </c>
      <c r="B160" t="str">
        <f t="shared" si="12"/>
        <v/>
      </c>
      <c r="C160" t="str">
        <f t="shared" si="10"/>
        <v>Diğer</v>
      </c>
      <c r="D160" t="str" cm="1">
        <f t="array" ref="D160">_xlfn.IFS(A160="March","Spring",A160="April","Spring",A160="May","Spring",A160="June","Summer",A160="July","Summer",A160="August","Summer",A160="January","Winter",A160="February","Winter",A160="Dezember","Winter",TRUE,"Autumn")</f>
        <v>Spring</v>
      </c>
      <c r="E160">
        <v>1774</v>
      </c>
      <c r="F160" t="b">
        <f t="shared" si="13"/>
        <v>1</v>
      </c>
      <c r="G160" t="b">
        <f t="shared" si="14"/>
        <v>0</v>
      </c>
      <c r="H160" t="str">
        <f t="shared" si="11"/>
        <v>Diger</v>
      </c>
    </row>
    <row r="161" spans="1:8" x14ac:dyDescent="0.3">
      <c r="A161" s="3" t="s">
        <v>6</v>
      </c>
      <c r="B161" t="str">
        <f t="shared" si="12"/>
        <v/>
      </c>
      <c r="C161" t="str">
        <f t="shared" si="10"/>
        <v>Diğer</v>
      </c>
      <c r="D161" t="str" cm="1">
        <f t="array" ref="D161">_xlfn.IFS(A161="March","Spring",A161="April","Spring",A161="May","Spring",A161="June","Summer",A161="July","Summer",A161="August","Summer",A161="January","Winter",A161="February","Winter",A161="Dezember","Winter",TRUE,"Autumn")</f>
        <v>Summer</v>
      </c>
      <c r="E161">
        <v>1901</v>
      </c>
      <c r="F161" t="b">
        <f t="shared" si="13"/>
        <v>1</v>
      </c>
      <c r="G161" t="b">
        <f t="shared" si="14"/>
        <v>0</v>
      </c>
      <c r="H161" t="str">
        <f t="shared" si="11"/>
        <v>Diger</v>
      </c>
    </row>
    <row r="162" spans="1:8" x14ac:dyDescent="0.3">
      <c r="A162" s="3" t="s">
        <v>6</v>
      </c>
      <c r="B162" t="str">
        <f t="shared" si="12"/>
        <v/>
      </c>
      <c r="C162" t="str">
        <f t="shared" si="10"/>
        <v>Diğer</v>
      </c>
      <c r="D162" t="str" cm="1">
        <f t="array" ref="D162">_xlfn.IFS(A162="March","Spring",A162="April","Spring",A162="May","Spring",A162="June","Summer",A162="July","Summer",A162="August","Summer",A162="January","Winter",A162="February","Winter",A162="Dezember","Winter",TRUE,"Autumn")</f>
        <v>Summer</v>
      </c>
      <c r="E162">
        <v>689</v>
      </c>
      <c r="F162" t="b">
        <f t="shared" si="13"/>
        <v>0</v>
      </c>
      <c r="G162" t="b">
        <f t="shared" si="14"/>
        <v>1</v>
      </c>
      <c r="H162" t="str">
        <f t="shared" si="11"/>
        <v>Diger</v>
      </c>
    </row>
    <row r="163" spans="1:8" x14ac:dyDescent="0.3">
      <c r="A163" s="3" t="s">
        <v>6</v>
      </c>
      <c r="B163" t="str">
        <f t="shared" si="12"/>
        <v/>
      </c>
      <c r="C163" t="str">
        <f t="shared" si="10"/>
        <v>Diğer</v>
      </c>
      <c r="D163" t="str" cm="1">
        <f t="array" ref="D163">_xlfn.IFS(A163="March","Spring",A163="April","Spring",A163="May","Spring",A163="June","Summer",A163="July","Summer",A163="August","Summer",A163="January","Winter",A163="February","Winter",A163="Dezember","Winter",TRUE,"Autumn")</f>
        <v>Summer</v>
      </c>
      <c r="E163">
        <v>1570</v>
      </c>
      <c r="F163" t="b">
        <f t="shared" si="13"/>
        <v>1</v>
      </c>
      <c r="G163" t="b">
        <f t="shared" si="14"/>
        <v>0</v>
      </c>
      <c r="H163" t="str">
        <f t="shared" si="11"/>
        <v>Diger</v>
      </c>
    </row>
    <row r="164" spans="1:8" x14ac:dyDescent="0.3">
      <c r="A164" s="3" t="s">
        <v>7</v>
      </c>
      <c r="B164" t="str">
        <f t="shared" si="12"/>
        <v/>
      </c>
      <c r="C164" t="str">
        <f t="shared" si="10"/>
        <v>Diğer</v>
      </c>
      <c r="D164" t="str" cm="1">
        <f t="array" ref="D164">_xlfn.IFS(A164="March","Spring",A164="April","Spring",A164="May","Spring",A164="June","Summer",A164="July","Summer",A164="August","Summer",A164="January","Winter",A164="February","Winter",A164="Dezember","Winter",TRUE,"Autumn")</f>
        <v>Summer</v>
      </c>
      <c r="E164">
        <v>1369.5</v>
      </c>
      <c r="F164" t="b">
        <f t="shared" si="13"/>
        <v>1</v>
      </c>
      <c r="G164" t="b">
        <f t="shared" si="14"/>
        <v>0</v>
      </c>
      <c r="H164" t="str">
        <f t="shared" si="11"/>
        <v>Diger</v>
      </c>
    </row>
    <row r="165" spans="1:8" x14ac:dyDescent="0.3">
      <c r="A165" s="3" t="s">
        <v>10</v>
      </c>
      <c r="B165" t="str">
        <f t="shared" si="12"/>
        <v/>
      </c>
      <c r="C165" t="str">
        <f t="shared" si="10"/>
        <v>Diğer</v>
      </c>
      <c r="D165" t="str" cm="1">
        <f t="array" ref="D165">_xlfn.IFS(A165="March","Spring",A165="April","Spring",A165="May","Spring",A165="June","Summer",A165="July","Summer",A165="August","Summer",A165="January","Winter",A165="February","Winter",A165="Dezember","Winter",TRUE,"Autumn")</f>
        <v>Autumn</v>
      </c>
      <c r="E165">
        <v>2009</v>
      </c>
      <c r="F165" t="b">
        <f t="shared" si="13"/>
        <v>0</v>
      </c>
      <c r="G165" t="b">
        <f t="shared" si="14"/>
        <v>1</v>
      </c>
      <c r="H165" t="str">
        <f t="shared" si="11"/>
        <v>Diger</v>
      </c>
    </row>
    <row r="166" spans="1:8" x14ac:dyDescent="0.3">
      <c r="A166" s="3" t="s">
        <v>10</v>
      </c>
      <c r="B166" t="str">
        <f t="shared" si="12"/>
        <v/>
      </c>
      <c r="C166" t="str">
        <f t="shared" si="10"/>
        <v>Diğer</v>
      </c>
      <c r="D166" t="str" cm="1">
        <f t="array" ref="D166">_xlfn.IFS(A166="March","Spring",A166="April","Spring",A166="May","Spring",A166="June","Summer",A166="July","Summer",A166="August","Summer",A166="January","Winter",A166="February","Winter",A166="Dezember","Winter",TRUE,"Autumn")</f>
        <v>Autumn</v>
      </c>
      <c r="E166">
        <v>1945</v>
      </c>
      <c r="F166" t="b">
        <f t="shared" si="13"/>
        <v>1</v>
      </c>
      <c r="G166" t="b">
        <f t="shared" si="14"/>
        <v>0</v>
      </c>
      <c r="H166" t="str">
        <f t="shared" si="11"/>
        <v>Diger</v>
      </c>
    </row>
    <row r="167" spans="1:8" x14ac:dyDescent="0.3">
      <c r="A167" s="3" t="s">
        <v>12</v>
      </c>
      <c r="B167" t="str">
        <f t="shared" si="12"/>
        <v/>
      </c>
      <c r="C167" t="str">
        <f t="shared" si="10"/>
        <v>Winter</v>
      </c>
      <c r="D167" t="str" cm="1">
        <f t="array" ref="D167">_xlfn.IFS(A167="March","Spring",A167="April","Spring",A167="May","Spring",A167="June","Summer",A167="July","Summer",A167="August","Summer",A167="January","Winter",A167="February","Winter",A167="Dezember","Winter",TRUE,"Autumn")</f>
        <v>Autumn</v>
      </c>
      <c r="E167">
        <v>1287</v>
      </c>
      <c r="F167" t="b">
        <f t="shared" si="13"/>
        <v>1</v>
      </c>
      <c r="G167" t="b">
        <f t="shared" si="14"/>
        <v>0</v>
      </c>
      <c r="H167" t="str">
        <f t="shared" si="11"/>
        <v>Diger</v>
      </c>
    </row>
    <row r="168" spans="1:8" x14ac:dyDescent="0.3">
      <c r="A168" s="3" t="s">
        <v>12</v>
      </c>
      <c r="B168" t="str">
        <f t="shared" si="12"/>
        <v/>
      </c>
      <c r="C168" t="str">
        <f t="shared" si="10"/>
        <v>Winter</v>
      </c>
      <c r="D168" t="str" cm="1">
        <f t="array" ref="D168">_xlfn.IFS(A168="March","Spring",A168="April","Spring",A168="May","Spring",A168="June","Summer",A168="July","Summer",A168="August","Summer",A168="January","Winter",A168="February","Winter",A168="Dezember","Winter",TRUE,"Autumn")</f>
        <v>Autumn</v>
      </c>
      <c r="E168">
        <v>1706</v>
      </c>
      <c r="F168" t="b">
        <f t="shared" si="13"/>
        <v>1</v>
      </c>
      <c r="G168" t="b">
        <f t="shared" si="14"/>
        <v>0</v>
      </c>
      <c r="H168" t="str">
        <f t="shared" si="11"/>
        <v>Diger</v>
      </c>
    </row>
    <row r="169" spans="1:8" x14ac:dyDescent="0.3">
      <c r="A169" s="3" t="s">
        <v>10</v>
      </c>
      <c r="B169" t="str">
        <f t="shared" si="12"/>
        <v/>
      </c>
      <c r="C169" t="str">
        <f t="shared" si="10"/>
        <v>Diğer</v>
      </c>
      <c r="D169" t="str" cm="1">
        <f t="array" ref="D169">_xlfn.IFS(A169="March","Spring",A169="April","Spring",A169="May","Spring",A169="June","Summer",A169="July","Summer",A169="August","Summer",A169="January","Winter",A169="February","Winter",A169="Dezember","Winter",TRUE,"Autumn")</f>
        <v>Autumn</v>
      </c>
      <c r="E169">
        <v>2009</v>
      </c>
      <c r="F169" t="b">
        <f t="shared" si="13"/>
        <v>0</v>
      </c>
      <c r="G169" t="b">
        <f t="shared" si="14"/>
        <v>1</v>
      </c>
      <c r="H169" t="str">
        <f t="shared" si="11"/>
        <v>Diger</v>
      </c>
    </row>
    <row r="170" spans="1:8" x14ac:dyDescent="0.3">
      <c r="A170" s="3" t="s">
        <v>2</v>
      </c>
      <c r="B170" t="str">
        <f t="shared" si="12"/>
        <v/>
      </c>
      <c r="C170" t="str">
        <f t="shared" si="10"/>
        <v>Winter</v>
      </c>
      <c r="D170" t="str" cm="1">
        <f t="array" ref="D170">_xlfn.IFS(A170="March","Spring",A170="April","Spring",A170="May","Spring",A170="June","Summer",A170="July","Summer",A170="August","Summer",A170="January","Winter",A170="February","Winter",A170="Dezember","Winter",TRUE,"Autumn")</f>
        <v>Winter</v>
      </c>
      <c r="E170">
        <v>2844</v>
      </c>
      <c r="F170" t="b">
        <f t="shared" si="13"/>
        <v>0</v>
      </c>
      <c r="G170" t="b">
        <f t="shared" si="14"/>
        <v>1</v>
      </c>
      <c r="H170" t="str">
        <f t="shared" si="11"/>
        <v>Winter</v>
      </c>
    </row>
    <row r="171" spans="1:8" x14ac:dyDescent="0.3">
      <c r="A171" s="3" t="s">
        <v>4</v>
      </c>
      <c r="B171" t="str">
        <f t="shared" si="12"/>
        <v/>
      </c>
      <c r="C171" t="str">
        <f t="shared" si="10"/>
        <v>Diğer</v>
      </c>
      <c r="D171" t="str" cm="1">
        <f t="array" ref="D171">_xlfn.IFS(A171="March","Spring",A171="April","Spring",A171="May","Spring",A171="June","Summer",A171="July","Summer",A171="August","Summer",A171="January","Winter",A171="February","Winter",A171="Dezember","Winter",TRUE,"Autumn")</f>
        <v>Spring</v>
      </c>
      <c r="E171">
        <v>1916</v>
      </c>
      <c r="F171" t="b">
        <f t="shared" si="13"/>
        <v>1</v>
      </c>
      <c r="G171" t="b">
        <f t="shared" si="14"/>
        <v>0</v>
      </c>
      <c r="H171" t="str">
        <f t="shared" si="11"/>
        <v>Diger</v>
      </c>
    </row>
    <row r="172" spans="1:8" x14ac:dyDescent="0.3">
      <c r="A172" s="3" t="s">
        <v>6</v>
      </c>
      <c r="B172" t="str">
        <f t="shared" si="12"/>
        <v/>
      </c>
      <c r="C172" t="str">
        <f t="shared" si="10"/>
        <v>Diğer</v>
      </c>
      <c r="D172" t="str" cm="1">
        <f t="array" ref="D172">_xlfn.IFS(A172="March","Spring",A172="April","Spring",A172="May","Spring",A172="June","Summer",A172="July","Summer",A172="August","Summer",A172="January","Winter",A172="February","Winter",A172="Dezember","Winter",TRUE,"Autumn")</f>
        <v>Summer</v>
      </c>
      <c r="E172">
        <v>1570</v>
      </c>
      <c r="F172" t="b">
        <f t="shared" si="13"/>
        <v>1</v>
      </c>
      <c r="G172" t="b">
        <f t="shared" si="14"/>
        <v>0</v>
      </c>
      <c r="H172" t="str">
        <f t="shared" si="11"/>
        <v>Diger</v>
      </c>
    </row>
    <row r="173" spans="1:8" x14ac:dyDescent="0.3">
      <c r="A173" s="3" t="s">
        <v>8</v>
      </c>
      <c r="B173" t="str">
        <f t="shared" si="12"/>
        <v/>
      </c>
      <c r="C173" t="str">
        <f t="shared" si="10"/>
        <v>Diğer</v>
      </c>
      <c r="D173" t="str" cm="1">
        <f t="array" ref="D173">_xlfn.IFS(A173="March","Spring",A173="April","Spring",A173="May","Spring",A173="June","Summer",A173="July","Summer",A173="August","Summer",A173="January","Winter",A173="February","Winter",A173="Dezember","Winter",TRUE,"Autumn")</f>
        <v>Summer</v>
      </c>
      <c r="E173">
        <v>1874</v>
      </c>
      <c r="F173" t="b">
        <f t="shared" si="13"/>
        <v>1</v>
      </c>
      <c r="G173" t="b">
        <f t="shared" si="14"/>
        <v>0</v>
      </c>
      <c r="H173" t="str">
        <f t="shared" si="11"/>
        <v>Diger</v>
      </c>
    </row>
    <row r="174" spans="1:8" x14ac:dyDescent="0.3">
      <c r="A174" s="3" t="s">
        <v>8</v>
      </c>
      <c r="B174" t="str">
        <f t="shared" si="12"/>
        <v/>
      </c>
      <c r="C174" t="str">
        <f t="shared" si="10"/>
        <v>Diğer</v>
      </c>
      <c r="D174" t="str" cm="1">
        <f t="array" ref="D174">_xlfn.IFS(A174="March","Spring",A174="April","Spring",A174="May","Spring",A174="June","Summer",A174="July","Summer",A174="August","Summer",A174="January","Winter",A174="February","Winter",A174="Dezember","Winter",TRUE,"Autumn")</f>
        <v>Summer</v>
      </c>
      <c r="E174">
        <v>1642</v>
      </c>
      <c r="F174" t="b">
        <f t="shared" si="13"/>
        <v>1</v>
      </c>
      <c r="G174" t="b">
        <f t="shared" si="14"/>
        <v>0</v>
      </c>
      <c r="H174" t="str">
        <f t="shared" si="11"/>
        <v>Diger</v>
      </c>
    </row>
    <row r="175" spans="1:8" x14ac:dyDescent="0.3">
      <c r="A175" s="3" t="s">
        <v>10</v>
      </c>
      <c r="B175" t="str">
        <f t="shared" si="12"/>
        <v/>
      </c>
      <c r="C175" t="str">
        <f t="shared" si="10"/>
        <v>Diğer</v>
      </c>
      <c r="D175" t="str" cm="1">
        <f t="array" ref="D175">_xlfn.IFS(A175="March","Spring",A175="April","Spring",A175="May","Spring",A175="June","Summer",A175="July","Summer",A175="August","Summer",A175="January","Winter",A175="February","Winter",A175="Dezember","Winter",TRUE,"Autumn")</f>
        <v>Autumn</v>
      </c>
      <c r="E175">
        <v>1945</v>
      </c>
      <c r="F175" t="b">
        <f t="shared" si="13"/>
        <v>1</v>
      </c>
      <c r="G175" t="b">
        <f t="shared" si="14"/>
        <v>0</v>
      </c>
      <c r="H175" t="str">
        <f t="shared" si="11"/>
        <v>Diger</v>
      </c>
    </row>
    <row r="176" spans="1:8" x14ac:dyDescent="0.3">
      <c r="A176" s="3" t="s">
        <v>5</v>
      </c>
      <c r="B176" t="str">
        <f t="shared" si="12"/>
        <v/>
      </c>
      <c r="C176" t="str">
        <f t="shared" si="10"/>
        <v>Diğer</v>
      </c>
      <c r="D176" t="str" cm="1">
        <f t="array" ref="D176">_xlfn.IFS(A176="March","Spring",A176="April","Spring",A176="May","Spring",A176="June","Summer",A176="July","Summer",A176="August","Summer",A176="January","Winter",A176="February","Winter",A176="Dezember","Winter",TRUE,"Autumn")</f>
        <v>Spring</v>
      </c>
      <c r="E176">
        <v>831</v>
      </c>
      <c r="F176" t="b">
        <f t="shared" si="13"/>
        <v>0</v>
      </c>
      <c r="G176" t="b">
        <f t="shared" si="14"/>
        <v>1</v>
      </c>
      <c r="H176" t="str">
        <f t="shared" si="11"/>
        <v>Diger</v>
      </c>
    </row>
    <row r="177" spans="1:8" x14ac:dyDescent="0.3">
      <c r="A177" s="3" t="s">
        <v>9</v>
      </c>
      <c r="B177" t="str">
        <f t="shared" si="12"/>
        <v/>
      </c>
      <c r="C177" t="str">
        <f t="shared" si="10"/>
        <v>Diğer</v>
      </c>
      <c r="D177" t="str" cm="1">
        <f t="array" ref="D177">_xlfn.IFS(A177="March","Spring",A177="April","Spring",A177="May","Spring",A177="June","Summer",A177="July","Summer",A177="August","Summer",A177="January","Winter",A177="February","Winter",A177="Dezember","Winter",TRUE,"Autumn")</f>
        <v>Autumn</v>
      </c>
      <c r="E177">
        <v>1760</v>
      </c>
      <c r="F177" t="b">
        <f t="shared" si="13"/>
        <v>1</v>
      </c>
      <c r="G177" t="b">
        <f t="shared" si="14"/>
        <v>0</v>
      </c>
      <c r="H177" t="str">
        <f t="shared" si="11"/>
        <v>Diger</v>
      </c>
    </row>
    <row r="178" spans="1:8" x14ac:dyDescent="0.3">
      <c r="A178" s="3" t="s">
        <v>4</v>
      </c>
      <c r="B178" t="str">
        <f t="shared" si="12"/>
        <v/>
      </c>
      <c r="C178" t="str">
        <f t="shared" si="10"/>
        <v>Diğer</v>
      </c>
      <c r="D178" t="str" cm="1">
        <f t="array" ref="D178">_xlfn.IFS(A178="March","Spring",A178="April","Spring",A178="May","Spring",A178="June","Summer",A178="July","Summer",A178="August","Summer",A178="January","Winter",A178="February","Winter",A178="Dezember","Winter",TRUE,"Autumn")</f>
        <v>Spring</v>
      </c>
      <c r="E178">
        <v>3850.5</v>
      </c>
      <c r="F178" t="b">
        <f t="shared" si="13"/>
        <v>0</v>
      </c>
      <c r="G178" t="b">
        <f t="shared" si="14"/>
        <v>1</v>
      </c>
      <c r="H178" t="str">
        <f t="shared" si="11"/>
        <v>Diger</v>
      </c>
    </row>
    <row r="179" spans="1:8" x14ac:dyDescent="0.3">
      <c r="A179" s="3" t="s">
        <v>1</v>
      </c>
      <c r="B179" t="str">
        <f t="shared" si="12"/>
        <v>Winter</v>
      </c>
      <c r="C179" t="str">
        <f t="shared" si="10"/>
        <v>Winter</v>
      </c>
      <c r="D179" t="str" cm="1">
        <f t="array" ref="D179">_xlfn.IFS(A179="March","Spring",A179="April","Spring",A179="May","Spring",A179="June","Summer",A179="July","Summer",A179="August","Summer",A179="January","Winter",A179="February","Winter",A179="Dezember","Winter",TRUE,"Autumn")</f>
        <v>Winter</v>
      </c>
      <c r="E179">
        <v>2479</v>
      </c>
      <c r="F179" t="b">
        <f t="shared" si="13"/>
        <v>0</v>
      </c>
      <c r="G179" t="b">
        <f t="shared" si="14"/>
        <v>1</v>
      </c>
      <c r="H179" t="str">
        <f t="shared" si="11"/>
        <v>Winter</v>
      </c>
    </row>
    <row r="180" spans="1:8" x14ac:dyDescent="0.3">
      <c r="A180" s="3" t="s">
        <v>10</v>
      </c>
      <c r="B180" t="str">
        <f t="shared" si="12"/>
        <v/>
      </c>
      <c r="C180" t="str">
        <f t="shared" si="10"/>
        <v>Diğer</v>
      </c>
      <c r="D180" t="str" cm="1">
        <f t="array" ref="D180">_xlfn.IFS(A180="March","Spring",A180="April","Spring",A180="May","Spring",A180="June","Summer",A180="July","Summer",A180="August","Summer",A180="January","Winter",A180="February","Winter",A180="Dezember","Winter",TRUE,"Autumn")</f>
        <v>Autumn</v>
      </c>
      <c r="E180">
        <v>2031</v>
      </c>
      <c r="F180" t="b">
        <f t="shared" si="13"/>
        <v>0</v>
      </c>
      <c r="G180" t="b">
        <f t="shared" si="14"/>
        <v>1</v>
      </c>
      <c r="H180" t="str">
        <f t="shared" si="11"/>
        <v>Diger</v>
      </c>
    </row>
    <row r="181" spans="1:8" x14ac:dyDescent="0.3">
      <c r="A181" s="3" t="s">
        <v>10</v>
      </c>
      <c r="B181" t="str">
        <f t="shared" si="12"/>
        <v/>
      </c>
      <c r="C181" t="str">
        <f t="shared" si="10"/>
        <v>Diğer</v>
      </c>
      <c r="D181" t="str" cm="1">
        <f t="array" ref="D181">_xlfn.IFS(A181="March","Spring",A181="April","Spring",A181="May","Spring",A181="June","Summer",A181="July","Summer",A181="August","Summer",A181="January","Winter",A181="February","Winter",A181="Dezember","Winter",TRUE,"Autumn")</f>
        <v>Autumn</v>
      </c>
      <c r="E181">
        <v>2031</v>
      </c>
      <c r="F181" t="b">
        <f t="shared" si="13"/>
        <v>0</v>
      </c>
      <c r="G181" t="b">
        <f t="shared" si="14"/>
        <v>1</v>
      </c>
      <c r="H181" t="str">
        <f t="shared" si="11"/>
        <v>Diger</v>
      </c>
    </row>
    <row r="182" spans="1:8" x14ac:dyDescent="0.3">
      <c r="A182" s="3" t="s">
        <v>12</v>
      </c>
      <c r="B182" t="str">
        <f t="shared" si="12"/>
        <v/>
      </c>
      <c r="C182" t="str">
        <f t="shared" si="10"/>
        <v>Winter</v>
      </c>
      <c r="D182" t="str" cm="1">
        <f t="array" ref="D182">_xlfn.IFS(A182="March","Spring",A182="April","Spring",A182="May","Spring",A182="June","Summer",A182="July","Summer",A182="August","Summer",A182="January","Winter",A182="February","Winter",A182="Dezember","Winter",TRUE,"Autumn")</f>
        <v>Autumn</v>
      </c>
      <c r="E182">
        <v>2261</v>
      </c>
      <c r="F182" t="b">
        <f t="shared" si="13"/>
        <v>0</v>
      </c>
      <c r="G182" t="b">
        <f t="shared" si="14"/>
        <v>1</v>
      </c>
      <c r="H182" t="str">
        <f t="shared" si="11"/>
        <v>Diger</v>
      </c>
    </row>
    <row r="183" spans="1:8" x14ac:dyDescent="0.3">
      <c r="A183" s="3" t="s">
        <v>9</v>
      </c>
      <c r="B183" t="str">
        <f t="shared" si="12"/>
        <v/>
      </c>
      <c r="C183" t="str">
        <f t="shared" si="10"/>
        <v>Diğer</v>
      </c>
      <c r="D183" t="str" cm="1">
        <f t="array" ref="D183">_xlfn.IFS(A183="March","Spring",A183="April","Spring",A183="May","Spring",A183="June","Summer",A183="July","Summer",A183="August","Summer",A183="January","Winter",A183="February","Winter",A183="Dezember","Winter",TRUE,"Autumn")</f>
        <v>Autumn</v>
      </c>
      <c r="E183">
        <v>736</v>
      </c>
      <c r="F183" t="b">
        <f t="shared" si="13"/>
        <v>0</v>
      </c>
      <c r="G183" t="b">
        <f t="shared" si="14"/>
        <v>1</v>
      </c>
      <c r="H183" t="str">
        <f t="shared" si="11"/>
        <v>Diger</v>
      </c>
    </row>
    <row r="184" spans="1:8" x14ac:dyDescent="0.3">
      <c r="A184" s="3" t="s">
        <v>10</v>
      </c>
      <c r="B184" t="str">
        <f t="shared" si="12"/>
        <v/>
      </c>
      <c r="C184" t="str">
        <f t="shared" si="10"/>
        <v>Diğer</v>
      </c>
      <c r="D184" t="str" cm="1">
        <f t="array" ref="D184">_xlfn.IFS(A184="March","Spring",A184="April","Spring",A184="May","Spring",A184="June","Summer",A184="July","Summer",A184="August","Summer",A184="January","Winter",A184="February","Winter",A184="Dezember","Winter",TRUE,"Autumn")</f>
        <v>Autumn</v>
      </c>
      <c r="E184">
        <v>2851</v>
      </c>
      <c r="F184" t="b">
        <f t="shared" si="13"/>
        <v>0</v>
      </c>
      <c r="G184" t="b">
        <f t="shared" si="14"/>
        <v>1</v>
      </c>
      <c r="H184" t="str">
        <f t="shared" si="11"/>
        <v>Diger</v>
      </c>
    </row>
    <row r="185" spans="1:8" x14ac:dyDescent="0.3">
      <c r="A185" s="3" t="s">
        <v>10</v>
      </c>
      <c r="B185" t="str">
        <f t="shared" si="12"/>
        <v/>
      </c>
      <c r="C185" t="str">
        <f t="shared" si="10"/>
        <v>Diğer</v>
      </c>
      <c r="D185" t="str" cm="1">
        <f t="array" ref="D185">_xlfn.IFS(A185="March","Spring",A185="April","Spring",A185="May","Spring",A185="June","Summer",A185="July","Summer",A185="August","Summer",A185="January","Winter",A185="February","Winter",A185="Dezember","Winter",TRUE,"Autumn")</f>
        <v>Autumn</v>
      </c>
      <c r="E185">
        <v>2021</v>
      </c>
      <c r="F185" t="b">
        <f t="shared" si="13"/>
        <v>0</v>
      </c>
      <c r="G185" t="b">
        <f t="shared" si="14"/>
        <v>1</v>
      </c>
      <c r="H185" t="str">
        <f t="shared" si="11"/>
        <v>Diger</v>
      </c>
    </row>
    <row r="186" spans="1:8" x14ac:dyDescent="0.3">
      <c r="A186" s="3" t="s">
        <v>12</v>
      </c>
      <c r="B186" t="str">
        <f t="shared" si="12"/>
        <v/>
      </c>
      <c r="C186" t="str">
        <f t="shared" si="10"/>
        <v>Winter</v>
      </c>
      <c r="D186" t="str" cm="1">
        <f t="array" ref="D186">_xlfn.IFS(A186="March","Spring",A186="April","Spring",A186="May","Spring",A186="June","Summer",A186="July","Summer",A186="August","Summer",A186="January","Winter",A186="February","Winter",A186="Dezember","Winter",TRUE,"Autumn")</f>
        <v>Autumn</v>
      </c>
      <c r="E186">
        <v>274</v>
      </c>
      <c r="F186" t="b">
        <f t="shared" si="13"/>
        <v>0</v>
      </c>
      <c r="G186" t="b">
        <f t="shared" si="14"/>
        <v>1</v>
      </c>
      <c r="H186" t="str">
        <f t="shared" si="11"/>
        <v>Diger</v>
      </c>
    </row>
    <row r="187" spans="1:8" x14ac:dyDescent="0.3">
      <c r="A187" s="3" t="s">
        <v>3</v>
      </c>
      <c r="B187" t="str">
        <f t="shared" si="12"/>
        <v/>
      </c>
      <c r="C187" t="str">
        <f t="shared" si="10"/>
        <v>Diğer</v>
      </c>
      <c r="D187" t="str" cm="1">
        <f t="array" ref="D187">_xlfn.IFS(A187="March","Spring",A187="April","Spring",A187="May","Spring",A187="June","Summer",A187="July","Summer",A187="August","Summer",A187="January","Winter",A187="February","Winter",A187="Dezember","Winter",TRUE,"Autumn")</f>
        <v>Spring</v>
      </c>
      <c r="E187">
        <v>1967</v>
      </c>
      <c r="F187" t="b">
        <f t="shared" si="13"/>
        <v>1</v>
      </c>
      <c r="G187" t="b">
        <f t="shared" si="14"/>
        <v>0</v>
      </c>
      <c r="H187" t="str">
        <f t="shared" si="11"/>
        <v>Diger</v>
      </c>
    </row>
    <row r="188" spans="1:8" x14ac:dyDescent="0.3">
      <c r="A188" s="3" t="s">
        <v>8</v>
      </c>
      <c r="B188" t="str">
        <f t="shared" si="12"/>
        <v/>
      </c>
      <c r="C188" t="str">
        <f t="shared" si="10"/>
        <v>Diğer</v>
      </c>
      <c r="D188" t="str" cm="1">
        <f t="array" ref="D188">_xlfn.IFS(A188="March","Spring",A188="April","Spring",A188="May","Spring",A188="June","Summer",A188="July","Summer",A188="August","Summer",A188="January","Winter",A188="February","Winter",A188="Dezember","Winter",TRUE,"Autumn")</f>
        <v>Summer</v>
      </c>
      <c r="E188">
        <v>1859</v>
      </c>
      <c r="F188" t="b">
        <f t="shared" si="13"/>
        <v>1</v>
      </c>
      <c r="G188" t="b">
        <f t="shared" si="14"/>
        <v>0</v>
      </c>
      <c r="H188" t="str">
        <f t="shared" si="11"/>
        <v>Diger</v>
      </c>
    </row>
    <row r="189" spans="1:8" x14ac:dyDescent="0.3">
      <c r="A189" s="3" t="s">
        <v>10</v>
      </c>
      <c r="B189" t="str">
        <f t="shared" si="12"/>
        <v/>
      </c>
      <c r="C189" t="str">
        <f t="shared" si="10"/>
        <v>Diğer</v>
      </c>
      <c r="D189" t="str" cm="1">
        <f t="array" ref="D189">_xlfn.IFS(A189="March","Spring",A189="April","Spring",A189="May","Spring",A189="June","Summer",A189="July","Summer",A189="August","Summer",A189="January","Winter",A189="February","Winter",A189="Dezember","Winter",TRUE,"Autumn")</f>
        <v>Autumn</v>
      </c>
      <c r="E189">
        <v>2851</v>
      </c>
      <c r="F189" t="b">
        <f t="shared" si="13"/>
        <v>0</v>
      </c>
      <c r="G189" t="b">
        <f t="shared" si="14"/>
        <v>1</v>
      </c>
      <c r="H189" t="str">
        <f t="shared" si="11"/>
        <v>Diger</v>
      </c>
    </row>
    <row r="190" spans="1:8" x14ac:dyDescent="0.3">
      <c r="A190" s="3" t="s">
        <v>10</v>
      </c>
      <c r="B190" t="str">
        <f t="shared" si="12"/>
        <v/>
      </c>
      <c r="C190" t="str">
        <f t="shared" si="10"/>
        <v>Diğer</v>
      </c>
      <c r="D190" t="str" cm="1">
        <f t="array" ref="D190">_xlfn.IFS(A190="March","Spring",A190="April","Spring",A190="May","Spring",A190="June","Summer",A190="July","Summer",A190="August","Summer",A190="January","Winter",A190="February","Winter",A190="Dezember","Winter",TRUE,"Autumn")</f>
        <v>Autumn</v>
      </c>
      <c r="E190">
        <v>2021</v>
      </c>
      <c r="F190" t="b">
        <f t="shared" si="13"/>
        <v>0</v>
      </c>
      <c r="G190" t="b">
        <f t="shared" si="14"/>
        <v>1</v>
      </c>
      <c r="H190" t="str">
        <f t="shared" si="11"/>
        <v>Diger</v>
      </c>
    </row>
    <row r="191" spans="1:8" x14ac:dyDescent="0.3">
      <c r="A191" s="3" t="s">
        <v>12</v>
      </c>
      <c r="B191" t="str">
        <f t="shared" si="12"/>
        <v/>
      </c>
      <c r="C191" t="str">
        <f t="shared" si="10"/>
        <v>Winter</v>
      </c>
      <c r="D191" t="str" cm="1">
        <f t="array" ref="D191">_xlfn.IFS(A191="March","Spring",A191="April","Spring",A191="May","Spring",A191="June","Summer",A191="July","Summer",A191="August","Summer",A191="January","Winter",A191="February","Winter",A191="Dezember","Winter",TRUE,"Autumn")</f>
        <v>Autumn</v>
      </c>
      <c r="E191">
        <v>1138</v>
      </c>
      <c r="F191" t="b">
        <f t="shared" si="13"/>
        <v>1</v>
      </c>
      <c r="G191" t="b">
        <f t="shared" si="14"/>
        <v>0</v>
      </c>
      <c r="H191" t="str">
        <f t="shared" si="11"/>
        <v>Diger</v>
      </c>
    </row>
    <row r="192" spans="1:8" x14ac:dyDescent="0.3">
      <c r="A192" s="3" t="s">
        <v>1</v>
      </c>
      <c r="B192" t="str">
        <f t="shared" si="12"/>
        <v>Winter</v>
      </c>
      <c r="C192" t="str">
        <f t="shared" si="10"/>
        <v>Winter</v>
      </c>
      <c r="D192" t="str" cm="1">
        <f t="array" ref="D192">_xlfn.IFS(A192="March","Spring",A192="April","Spring",A192="May","Spring",A192="June","Summer",A192="July","Summer",A192="August","Summer",A192="January","Winter",A192="February","Winter",A192="Dezember","Winter",TRUE,"Autumn")</f>
        <v>Winter</v>
      </c>
      <c r="E192">
        <v>4251</v>
      </c>
      <c r="F192" t="b">
        <f t="shared" si="13"/>
        <v>0</v>
      </c>
      <c r="G192" t="b">
        <f t="shared" si="14"/>
        <v>1</v>
      </c>
      <c r="H192" t="str">
        <f t="shared" si="11"/>
        <v>Winter</v>
      </c>
    </row>
    <row r="193" spans="1:8" x14ac:dyDescent="0.3">
      <c r="A193" s="3" t="s">
        <v>3</v>
      </c>
      <c r="B193" t="str">
        <f t="shared" si="12"/>
        <v/>
      </c>
      <c r="C193" t="str">
        <f t="shared" si="10"/>
        <v>Diğer</v>
      </c>
      <c r="D193" t="str" cm="1">
        <f t="array" ref="D193">_xlfn.IFS(A193="March","Spring",A193="April","Spring",A193="May","Spring",A193="June","Summer",A193="July","Summer",A193="August","Summer",A193="January","Winter",A193="February","Winter",A193="Dezember","Winter",TRUE,"Autumn")</f>
        <v>Spring</v>
      </c>
      <c r="E193">
        <v>795</v>
      </c>
      <c r="F193" t="b">
        <f t="shared" si="13"/>
        <v>0</v>
      </c>
      <c r="G193" t="b">
        <f t="shared" si="14"/>
        <v>1</v>
      </c>
      <c r="H193" t="str">
        <f t="shared" si="11"/>
        <v>Diger</v>
      </c>
    </row>
    <row r="194" spans="1:8" x14ac:dyDescent="0.3">
      <c r="A194" s="3" t="s">
        <v>4</v>
      </c>
      <c r="B194" t="str">
        <f t="shared" si="12"/>
        <v/>
      </c>
      <c r="C194" t="str">
        <f t="shared" si="10"/>
        <v>Diğer</v>
      </c>
      <c r="D194" t="str" cm="1">
        <f t="array" ref="D194">_xlfn.IFS(A194="March","Spring",A194="April","Spring",A194="May","Spring",A194="June","Summer",A194="July","Summer",A194="August","Summer",A194="January","Winter",A194="February","Winter",A194="Dezember","Winter",TRUE,"Autumn")</f>
        <v>Spring</v>
      </c>
      <c r="E194">
        <v>1414.5</v>
      </c>
      <c r="F194" t="b">
        <f t="shared" si="13"/>
        <v>1</v>
      </c>
      <c r="G194" t="b">
        <f t="shared" si="14"/>
        <v>0</v>
      </c>
      <c r="H194" t="str">
        <f t="shared" si="11"/>
        <v>Diger</v>
      </c>
    </row>
    <row r="195" spans="1:8" x14ac:dyDescent="0.3">
      <c r="A195" s="3" t="s">
        <v>5</v>
      </c>
      <c r="B195" t="str">
        <f t="shared" si="12"/>
        <v/>
      </c>
      <c r="C195" t="str">
        <f t="shared" si="10"/>
        <v>Diğer</v>
      </c>
      <c r="D195" t="str" cm="1">
        <f t="array" ref="D195">_xlfn.IFS(A195="March","Spring",A195="April","Spring",A195="May","Spring",A195="June","Summer",A195="July","Summer",A195="August","Summer",A195="January","Winter",A195="February","Winter",A195="Dezember","Winter",TRUE,"Autumn")</f>
        <v>Spring</v>
      </c>
      <c r="E195">
        <v>2918</v>
      </c>
      <c r="F195" t="b">
        <f t="shared" si="13"/>
        <v>0</v>
      </c>
      <c r="G195" t="b">
        <f t="shared" si="14"/>
        <v>1</v>
      </c>
      <c r="H195" t="str">
        <f t="shared" si="11"/>
        <v>Diger</v>
      </c>
    </row>
    <row r="196" spans="1:8" x14ac:dyDescent="0.3">
      <c r="A196" s="3" t="s">
        <v>7</v>
      </c>
      <c r="B196" t="str">
        <f t="shared" si="12"/>
        <v/>
      </c>
      <c r="C196" t="str">
        <f t="shared" ref="C196:C259" si="15">IF(A196="December","Winter",IF(A196="January","Winter",IF(A196="February","Winter","Diğer")))</f>
        <v>Diğer</v>
      </c>
      <c r="D196" t="str" cm="1">
        <f t="array" ref="D196">_xlfn.IFS(A196="March","Spring",A196="April","Spring",A196="May","Spring",A196="June","Summer",A196="July","Summer",A196="August","Summer",A196="January","Winter",A196="February","Winter",A196="Dezember","Winter",TRUE,"Autumn")</f>
        <v>Summer</v>
      </c>
      <c r="E196">
        <v>3450</v>
      </c>
      <c r="F196" t="b">
        <f t="shared" si="13"/>
        <v>0</v>
      </c>
      <c r="G196" t="b">
        <f t="shared" si="14"/>
        <v>1</v>
      </c>
      <c r="H196" t="str">
        <f t="shared" ref="H196:H259" si="16">IF(OR($A196 = "January", $A196= "February",A196="Dezember"),"Winter", "Diger")</f>
        <v>Diger</v>
      </c>
    </row>
    <row r="197" spans="1:8" x14ac:dyDescent="0.3">
      <c r="A197" s="3" t="s">
        <v>7</v>
      </c>
      <c r="B197" t="str">
        <f t="shared" ref="B197:B260" si="17">IF(A197 = "January","Winter", "")</f>
        <v/>
      </c>
      <c r="C197" t="str">
        <f t="shared" si="15"/>
        <v>Diğer</v>
      </c>
      <c r="D197" t="str" cm="1">
        <f t="array" ref="D197">_xlfn.IFS(A197="March","Spring",A197="April","Spring",A197="May","Spring",A197="June","Summer",A197="July","Summer",A197="August","Summer",A197="January","Winter",A197="February","Winter",A197="Dezember","Winter",TRUE,"Autumn")</f>
        <v>Summer</v>
      </c>
      <c r="E197">
        <v>2988</v>
      </c>
      <c r="F197" t="b">
        <f t="shared" ref="F197:F260" si="18">AND(E197&gt;1000,E197&lt;2000)</f>
        <v>0</v>
      </c>
      <c r="G197" t="b">
        <f t="shared" ref="G197:G260" si="19">OR(E197&lt;1000,E197&gt;2000)</f>
        <v>1</v>
      </c>
      <c r="H197" t="str">
        <f t="shared" si="16"/>
        <v>Diger</v>
      </c>
    </row>
    <row r="198" spans="1:8" x14ac:dyDescent="0.3">
      <c r="A198" s="3" t="s">
        <v>9</v>
      </c>
      <c r="B198" t="str">
        <f t="shared" si="17"/>
        <v/>
      </c>
      <c r="C198" t="str">
        <f t="shared" si="15"/>
        <v>Diğer</v>
      </c>
      <c r="D198" t="str" cm="1">
        <f t="array" ref="D198">_xlfn.IFS(A198="March","Spring",A198="April","Spring",A198="May","Spring",A198="June","Summer",A198="July","Summer",A198="August","Summer",A198="January","Winter",A198="February","Winter",A198="Dezember","Winter",TRUE,"Autumn")</f>
        <v>Autumn</v>
      </c>
      <c r="E198">
        <v>218</v>
      </c>
      <c r="F198" t="b">
        <f t="shared" si="18"/>
        <v>0</v>
      </c>
      <c r="G198" t="b">
        <f t="shared" si="19"/>
        <v>1</v>
      </c>
      <c r="H198" t="str">
        <f t="shared" si="16"/>
        <v>Diger</v>
      </c>
    </row>
    <row r="199" spans="1:8" x14ac:dyDescent="0.3">
      <c r="A199" s="3" t="s">
        <v>9</v>
      </c>
      <c r="B199" t="str">
        <f t="shared" si="17"/>
        <v/>
      </c>
      <c r="C199" t="str">
        <f t="shared" si="15"/>
        <v>Diğer</v>
      </c>
      <c r="D199" t="str" cm="1">
        <f t="array" ref="D199">_xlfn.IFS(A199="March","Spring",A199="April","Spring",A199="May","Spring",A199="June","Summer",A199="July","Summer",A199="August","Summer",A199="January","Winter",A199="February","Winter",A199="Dezember","Winter",TRUE,"Autumn")</f>
        <v>Autumn</v>
      </c>
      <c r="E199">
        <v>2074</v>
      </c>
      <c r="F199" t="b">
        <f t="shared" si="18"/>
        <v>0</v>
      </c>
      <c r="G199" t="b">
        <f t="shared" si="19"/>
        <v>1</v>
      </c>
      <c r="H199" t="str">
        <f t="shared" si="16"/>
        <v>Diger</v>
      </c>
    </row>
    <row r="200" spans="1:8" x14ac:dyDescent="0.3">
      <c r="A200" s="3" t="s">
        <v>9</v>
      </c>
      <c r="B200" t="str">
        <f t="shared" si="17"/>
        <v/>
      </c>
      <c r="C200" t="str">
        <f t="shared" si="15"/>
        <v>Diğer</v>
      </c>
      <c r="D200" t="str" cm="1">
        <f t="array" ref="D200">_xlfn.IFS(A200="March","Spring",A200="April","Spring",A200="May","Spring",A200="June","Summer",A200="July","Summer",A200="August","Summer",A200="January","Winter",A200="February","Winter",A200="Dezember","Winter",TRUE,"Autumn")</f>
        <v>Autumn</v>
      </c>
      <c r="E200">
        <v>1056</v>
      </c>
      <c r="F200" t="b">
        <f t="shared" si="18"/>
        <v>1</v>
      </c>
      <c r="G200" t="b">
        <f t="shared" si="19"/>
        <v>0</v>
      </c>
      <c r="H200" t="str">
        <f t="shared" si="16"/>
        <v>Diger</v>
      </c>
    </row>
    <row r="201" spans="1:8" x14ac:dyDescent="0.3">
      <c r="A201" s="3" t="s">
        <v>10</v>
      </c>
      <c r="B201" t="str">
        <f t="shared" si="17"/>
        <v/>
      </c>
      <c r="C201" t="str">
        <f t="shared" si="15"/>
        <v>Diğer</v>
      </c>
      <c r="D201" t="str" cm="1">
        <f t="array" ref="D201">_xlfn.IFS(A201="March","Spring",A201="April","Spring",A201="May","Spring",A201="June","Summer",A201="July","Summer",A201="August","Summer",A201="January","Winter",A201="February","Winter",A201="Dezember","Winter",TRUE,"Autumn")</f>
        <v>Autumn</v>
      </c>
      <c r="E201">
        <v>671</v>
      </c>
      <c r="F201" t="b">
        <f t="shared" si="18"/>
        <v>0</v>
      </c>
      <c r="G201" t="b">
        <f t="shared" si="19"/>
        <v>1</v>
      </c>
      <c r="H201" t="str">
        <f t="shared" si="16"/>
        <v>Diger</v>
      </c>
    </row>
    <row r="202" spans="1:8" x14ac:dyDescent="0.3">
      <c r="A202" s="3" t="s">
        <v>10</v>
      </c>
      <c r="B202" t="str">
        <f t="shared" si="17"/>
        <v/>
      </c>
      <c r="C202" t="str">
        <f t="shared" si="15"/>
        <v>Diğer</v>
      </c>
      <c r="D202" t="str" cm="1">
        <f t="array" ref="D202">_xlfn.IFS(A202="March","Spring",A202="April","Spring",A202="May","Spring",A202="June","Summer",A202="July","Summer",A202="August","Summer",A202="January","Winter",A202="February","Winter",A202="Dezember","Winter",TRUE,"Autumn")</f>
        <v>Autumn</v>
      </c>
      <c r="E202">
        <v>1514</v>
      </c>
      <c r="F202" t="b">
        <f t="shared" si="18"/>
        <v>1</v>
      </c>
      <c r="G202" t="b">
        <f t="shared" si="19"/>
        <v>0</v>
      </c>
      <c r="H202" t="str">
        <f t="shared" si="16"/>
        <v>Diger</v>
      </c>
    </row>
    <row r="203" spans="1:8" x14ac:dyDescent="0.3">
      <c r="A203" s="3" t="s">
        <v>12</v>
      </c>
      <c r="B203" t="str">
        <f t="shared" si="17"/>
        <v/>
      </c>
      <c r="C203" t="str">
        <f t="shared" si="15"/>
        <v>Winter</v>
      </c>
      <c r="D203" t="str" cm="1">
        <f t="array" ref="D203">_xlfn.IFS(A203="March","Spring",A203="April","Spring",A203="May","Spring",A203="June","Summer",A203="July","Summer",A203="August","Summer",A203="January","Winter",A203="February","Winter",A203="Dezember","Winter",TRUE,"Autumn")</f>
        <v>Autumn</v>
      </c>
      <c r="E203">
        <v>274</v>
      </c>
      <c r="F203" t="b">
        <f t="shared" si="18"/>
        <v>0</v>
      </c>
      <c r="G203" t="b">
        <f t="shared" si="19"/>
        <v>1</v>
      </c>
      <c r="H203" t="str">
        <f t="shared" si="16"/>
        <v>Diger</v>
      </c>
    </row>
    <row r="204" spans="1:8" x14ac:dyDescent="0.3">
      <c r="A204" s="3" t="s">
        <v>12</v>
      </c>
      <c r="B204" t="str">
        <f t="shared" si="17"/>
        <v/>
      </c>
      <c r="C204" t="str">
        <f t="shared" si="15"/>
        <v>Winter</v>
      </c>
      <c r="D204" t="str" cm="1">
        <f t="array" ref="D204">_xlfn.IFS(A204="March","Spring",A204="April","Spring",A204="May","Spring",A204="June","Summer",A204="July","Summer",A204="August","Summer",A204="January","Winter",A204="February","Winter",A204="Dezember","Winter",TRUE,"Autumn")</f>
        <v>Autumn</v>
      </c>
      <c r="E204">
        <v>1138</v>
      </c>
      <c r="F204" t="b">
        <f t="shared" si="18"/>
        <v>1</v>
      </c>
      <c r="G204" t="b">
        <f t="shared" si="19"/>
        <v>0</v>
      </c>
      <c r="H204" t="str">
        <f t="shared" si="16"/>
        <v>Diger</v>
      </c>
    </row>
    <row r="205" spans="1:8" x14ac:dyDescent="0.3">
      <c r="A205" s="3" t="s">
        <v>3</v>
      </c>
      <c r="B205" t="str">
        <f t="shared" si="17"/>
        <v/>
      </c>
      <c r="C205" t="str">
        <f t="shared" si="15"/>
        <v>Diğer</v>
      </c>
      <c r="D205" t="str" cm="1">
        <f t="array" ref="D205">_xlfn.IFS(A205="March","Spring",A205="April","Spring",A205="May","Spring",A205="June","Summer",A205="July","Summer",A205="August","Summer",A205="January","Winter",A205="February","Winter",A205="Dezember","Winter",TRUE,"Autumn")</f>
        <v>Spring</v>
      </c>
      <c r="E205">
        <v>1465</v>
      </c>
      <c r="F205" t="b">
        <f t="shared" si="18"/>
        <v>1</v>
      </c>
      <c r="G205" t="b">
        <f t="shared" si="19"/>
        <v>0</v>
      </c>
      <c r="H205" t="str">
        <f t="shared" si="16"/>
        <v>Diger</v>
      </c>
    </row>
    <row r="206" spans="1:8" x14ac:dyDescent="0.3">
      <c r="A206" s="3" t="s">
        <v>9</v>
      </c>
      <c r="B206" t="str">
        <f t="shared" si="17"/>
        <v/>
      </c>
      <c r="C206" t="str">
        <f t="shared" si="15"/>
        <v>Diğer</v>
      </c>
      <c r="D206" t="str" cm="1">
        <f t="array" ref="D206">_xlfn.IFS(A206="March","Spring",A206="April","Spring",A206="May","Spring",A206="June","Summer",A206="July","Summer",A206="August","Summer",A206="January","Winter",A206="February","Winter",A206="Dezember","Winter",TRUE,"Autumn")</f>
        <v>Autumn</v>
      </c>
      <c r="E206">
        <v>2646</v>
      </c>
      <c r="F206" t="b">
        <f t="shared" si="18"/>
        <v>0</v>
      </c>
      <c r="G206" t="b">
        <f t="shared" si="19"/>
        <v>1</v>
      </c>
      <c r="H206" t="str">
        <f t="shared" si="16"/>
        <v>Diger</v>
      </c>
    </row>
    <row r="207" spans="1:8" x14ac:dyDescent="0.3">
      <c r="A207" s="3" t="s">
        <v>10</v>
      </c>
      <c r="B207" t="str">
        <f t="shared" si="17"/>
        <v/>
      </c>
      <c r="C207" t="str">
        <f t="shared" si="15"/>
        <v>Diğer</v>
      </c>
      <c r="D207" t="str" cm="1">
        <f t="array" ref="D207">_xlfn.IFS(A207="March","Spring",A207="April","Spring",A207="May","Spring",A207="June","Summer",A207="July","Summer",A207="August","Summer",A207="January","Winter",A207="February","Winter",A207="Dezember","Winter",TRUE,"Autumn")</f>
        <v>Autumn</v>
      </c>
      <c r="E207">
        <v>2177</v>
      </c>
      <c r="F207" t="b">
        <f t="shared" si="18"/>
        <v>0</v>
      </c>
      <c r="G207" t="b">
        <f t="shared" si="19"/>
        <v>1</v>
      </c>
      <c r="H207" t="str">
        <f t="shared" si="16"/>
        <v>Diger</v>
      </c>
    </row>
    <row r="208" spans="1:8" x14ac:dyDescent="0.3">
      <c r="A208" s="3" t="s">
        <v>5</v>
      </c>
      <c r="B208" t="str">
        <f t="shared" si="17"/>
        <v/>
      </c>
      <c r="C208" t="str">
        <f t="shared" si="15"/>
        <v>Diğer</v>
      </c>
      <c r="D208" t="str" cm="1">
        <f t="array" ref="D208">_xlfn.IFS(A208="March","Spring",A208="April","Spring",A208="May","Spring",A208="June","Summer",A208="July","Summer",A208="August","Summer",A208="January","Winter",A208="February","Winter",A208="Dezember","Winter",TRUE,"Autumn")</f>
        <v>Spring</v>
      </c>
      <c r="E208">
        <v>866</v>
      </c>
      <c r="F208" t="b">
        <f t="shared" si="18"/>
        <v>0</v>
      </c>
      <c r="G208" t="b">
        <f t="shared" si="19"/>
        <v>1</v>
      </c>
      <c r="H208" t="str">
        <f t="shared" si="16"/>
        <v>Diger</v>
      </c>
    </row>
    <row r="209" spans="1:8" x14ac:dyDescent="0.3">
      <c r="A209" s="3" t="s">
        <v>9</v>
      </c>
      <c r="B209" t="str">
        <f t="shared" si="17"/>
        <v/>
      </c>
      <c r="C209" t="str">
        <f t="shared" si="15"/>
        <v>Diğer</v>
      </c>
      <c r="D209" t="str" cm="1">
        <f t="array" ref="D209">_xlfn.IFS(A209="March","Spring",A209="April","Spring",A209="May","Spring",A209="June","Summer",A209="July","Summer",A209="August","Summer",A209="January","Winter",A209="February","Winter",A209="Dezember","Winter",TRUE,"Autumn")</f>
        <v>Autumn</v>
      </c>
      <c r="E209">
        <v>349</v>
      </c>
      <c r="F209" t="b">
        <f t="shared" si="18"/>
        <v>0</v>
      </c>
      <c r="G209" t="b">
        <f t="shared" si="19"/>
        <v>1</v>
      </c>
      <c r="H209" t="str">
        <f t="shared" si="16"/>
        <v>Diger</v>
      </c>
    </row>
    <row r="210" spans="1:8" x14ac:dyDescent="0.3">
      <c r="A210" s="3" t="s">
        <v>10</v>
      </c>
      <c r="B210" t="str">
        <f t="shared" si="17"/>
        <v/>
      </c>
      <c r="C210" t="str">
        <f t="shared" si="15"/>
        <v>Diğer</v>
      </c>
      <c r="D210" t="str" cm="1">
        <f t="array" ref="D210">_xlfn.IFS(A210="March","Spring",A210="April","Spring",A210="May","Spring",A210="June","Summer",A210="July","Summer",A210="August","Summer",A210="January","Winter",A210="February","Winter",A210="Dezember","Winter",TRUE,"Autumn")</f>
        <v>Autumn</v>
      </c>
      <c r="E210">
        <v>2177</v>
      </c>
      <c r="F210" t="b">
        <f t="shared" si="18"/>
        <v>0</v>
      </c>
      <c r="G210" t="b">
        <f t="shared" si="19"/>
        <v>1</v>
      </c>
      <c r="H210" t="str">
        <f t="shared" si="16"/>
        <v>Diger</v>
      </c>
    </row>
    <row r="211" spans="1:8" x14ac:dyDescent="0.3">
      <c r="A211" s="3" t="s">
        <v>10</v>
      </c>
      <c r="B211" t="str">
        <f t="shared" si="17"/>
        <v/>
      </c>
      <c r="C211" t="str">
        <f t="shared" si="15"/>
        <v>Diğer</v>
      </c>
      <c r="D211" t="str" cm="1">
        <f t="array" ref="D211">_xlfn.IFS(A211="March","Spring",A211="April","Spring",A211="May","Spring",A211="June","Summer",A211="July","Summer",A211="August","Summer",A211="January","Winter",A211="February","Winter",A211="Dezember","Winter",TRUE,"Autumn")</f>
        <v>Autumn</v>
      </c>
      <c r="E211">
        <v>1514</v>
      </c>
      <c r="F211" t="b">
        <f t="shared" si="18"/>
        <v>1</v>
      </c>
      <c r="G211" t="b">
        <f t="shared" si="19"/>
        <v>0</v>
      </c>
      <c r="H211" t="str">
        <f t="shared" si="16"/>
        <v>Diger</v>
      </c>
    </row>
    <row r="212" spans="1:8" x14ac:dyDescent="0.3">
      <c r="A212" s="3" t="s">
        <v>2</v>
      </c>
      <c r="B212" t="str">
        <f t="shared" si="17"/>
        <v/>
      </c>
      <c r="C212" t="str">
        <f t="shared" si="15"/>
        <v>Winter</v>
      </c>
      <c r="D212" t="str" cm="1">
        <f t="array" ref="D212">_xlfn.IFS(A212="March","Spring",A212="April","Spring",A212="May","Spring",A212="June","Summer",A212="July","Summer",A212="August","Summer",A212="January","Winter",A212="February","Winter",A212="Dezember","Winter",TRUE,"Autumn")</f>
        <v>Winter</v>
      </c>
      <c r="E212">
        <v>1865</v>
      </c>
      <c r="F212" t="b">
        <f t="shared" si="18"/>
        <v>1</v>
      </c>
      <c r="G212" t="b">
        <f t="shared" si="19"/>
        <v>0</v>
      </c>
      <c r="H212" t="str">
        <f t="shared" si="16"/>
        <v>Winter</v>
      </c>
    </row>
    <row r="213" spans="1:8" x14ac:dyDescent="0.3">
      <c r="A213" s="3" t="s">
        <v>4</v>
      </c>
      <c r="B213" t="str">
        <f t="shared" si="17"/>
        <v/>
      </c>
      <c r="C213" t="str">
        <f t="shared" si="15"/>
        <v>Diğer</v>
      </c>
      <c r="D213" t="str" cm="1">
        <f t="array" ref="D213">_xlfn.IFS(A213="March","Spring",A213="April","Spring",A213="May","Spring",A213="June","Summer",A213="July","Summer",A213="August","Summer",A213="January","Winter",A213="February","Winter",A213="Dezember","Winter",TRUE,"Autumn")</f>
        <v>Spring</v>
      </c>
      <c r="E213">
        <v>1074</v>
      </c>
      <c r="F213" t="b">
        <f t="shared" si="18"/>
        <v>1</v>
      </c>
      <c r="G213" t="b">
        <f t="shared" si="19"/>
        <v>0</v>
      </c>
      <c r="H213" t="str">
        <f t="shared" si="16"/>
        <v>Diger</v>
      </c>
    </row>
    <row r="214" spans="1:8" x14ac:dyDescent="0.3">
      <c r="A214" s="3" t="s">
        <v>9</v>
      </c>
      <c r="B214" t="str">
        <f t="shared" si="17"/>
        <v/>
      </c>
      <c r="C214" t="str">
        <f t="shared" si="15"/>
        <v>Diğer</v>
      </c>
      <c r="D214" t="str" cm="1">
        <f t="array" ref="D214">_xlfn.IFS(A214="March","Spring",A214="April","Spring",A214="May","Spring",A214="June","Summer",A214="July","Summer",A214="August","Summer",A214="January","Winter",A214="February","Winter",A214="Dezember","Winter",TRUE,"Autumn")</f>
        <v>Autumn</v>
      </c>
      <c r="E214">
        <v>1907</v>
      </c>
      <c r="F214" t="b">
        <f t="shared" si="18"/>
        <v>1</v>
      </c>
      <c r="G214" t="b">
        <f t="shared" si="19"/>
        <v>0</v>
      </c>
      <c r="H214" t="str">
        <f t="shared" si="16"/>
        <v>Diger</v>
      </c>
    </row>
    <row r="215" spans="1:8" x14ac:dyDescent="0.3">
      <c r="A215" s="3" t="s">
        <v>10</v>
      </c>
      <c r="B215" t="str">
        <f t="shared" si="17"/>
        <v/>
      </c>
      <c r="C215" t="str">
        <f t="shared" si="15"/>
        <v>Diğer</v>
      </c>
      <c r="D215" t="str" cm="1">
        <f t="array" ref="D215">_xlfn.IFS(A215="March","Spring",A215="April","Spring",A215="May","Spring",A215="June","Summer",A215="July","Summer",A215="August","Summer",A215="January","Winter",A215="February","Winter",A215="Dezember","Winter",TRUE,"Autumn")</f>
        <v>Autumn</v>
      </c>
      <c r="E215">
        <v>671</v>
      </c>
      <c r="F215" t="b">
        <f t="shared" si="18"/>
        <v>0</v>
      </c>
      <c r="G215" t="b">
        <f t="shared" si="19"/>
        <v>1</v>
      </c>
      <c r="H215" t="str">
        <f t="shared" si="16"/>
        <v>Diger</v>
      </c>
    </row>
    <row r="216" spans="1:8" x14ac:dyDescent="0.3">
      <c r="A216" s="3" t="s">
        <v>12</v>
      </c>
      <c r="B216" t="str">
        <f t="shared" si="17"/>
        <v/>
      </c>
      <c r="C216" t="str">
        <f t="shared" si="15"/>
        <v>Winter</v>
      </c>
      <c r="D216" t="str" cm="1">
        <f t="array" ref="D216">_xlfn.IFS(A216="March","Spring",A216="April","Spring",A216="May","Spring",A216="June","Summer",A216="July","Summer",A216="August","Summer",A216="January","Winter",A216="February","Winter",A216="Dezember","Winter",TRUE,"Autumn")</f>
        <v>Autumn</v>
      </c>
      <c r="E216">
        <v>1778</v>
      </c>
      <c r="F216" t="b">
        <f t="shared" si="18"/>
        <v>1</v>
      </c>
      <c r="G216" t="b">
        <f t="shared" si="19"/>
        <v>0</v>
      </c>
      <c r="H216" t="str">
        <f t="shared" si="16"/>
        <v>Diger</v>
      </c>
    </row>
    <row r="217" spans="1:8" x14ac:dyDescent="0.3">
      <c r="A217" s="3" t="s">
        <v>10</v>
      </c>
      <c r="B217" t="str">
        <f t="shared" si="17"/>
        <v/>
      </c>
      <c r="C217" t="str">
        <f t="shared" si="15"/>
        <v>Diğer</v>
      </c>
      <c r="D217" t="str" cm="1">
        <f t="array" ref="D217">_xlfn.IFS(A217="March","Spring",A217="April","Spring",A217="May","Spring",A217="June","Summer",A217="July","Summer",A217="August","Summer",A217="January","Winter",A217="February","Winter",A217="Dezember","Winter",TRUE,"Autumn")</f>
        <v>Autumn</v>
      </c>
      <c r="E217">
        <v>1159</v>
      </c>
      <c r="F217" t="b">
        <f t="shared" si="18"/>
        <v>1</v>
      </c>
      <c r="G217" t="b">
        <f t="shared" si="19"/>
        <v>0</v>
      </c>
      <c r="H217" t="str">
        <f t="shared" si="16"/>
        <v>Diger</v>
      </c>
    </row>
    <row r="218" spans="1:8" x14ac:dyDescent="0.3">
      <c r="A218" s="3" t="s">
        <v>1</v>
      </c>
      <c r="B218" t="str">
        <f t="shared" si="17"/>
        <v>Winter</v>
      </c>
      <c r="C218" t="str">
        <f t="shared" si="15"/>
        <v>Winter</v>
      </c>
      <c r="D218" t="str" cm="1">
        <f t="array" ref="D218">_xlfn.IFS(A218="March","Spring",A218="April","Spring",A218="May","Spring",A218="June","Summer",A218="July","Summer",A218="August","Summer",A218="January","Winter",A218="February","Winter",A218="Dezember","Winter",TRUE,"Autumn")</f>
        <v>Winter</v>
      </c>
      <c r="E218">
        <v>1372</v>
      </c>
      <c r="F218" t="b">
        <f t="shared" si="18"/>
        <v>1</v>
      </c>
      <c r="G218" t="b">
        <f t="shared" si="19"/>
        <v>0</v>
      </c>
      <c r="H218" t="str">
        <f t="shared" si="16"/>
        <v>Winter</v>
      </c>
    </row>
    <row r="219" spans="1:8" x14ac:dyDescent="0.3">
      <c r="A219" s="3" t="s">
        <v>9</v>
      </c>
      <c r="B219" t="str">
        <f t="shared" si="17"/>
        <v/>
      </c>
      <c r="C219" t="str">
        <f t="shared" si="15"/>
        <v>Diğer</v>
      </c>
      <c r="D219" t="str" cm="1">
        <f t="array" ref="D219">_xlfn.IFS(A219="March","Spring",A219="April","Spring",A219="May","Spring",A219="June","Summer",A219="July","Summer",A219="August","Summer",A219="January","Winter",A219="February","Winter",A219="Dezember","Winter",TRUE,"Autumn")</f>
        <v>Autumn</v>
      </c>
      <c r="E219">
        <v>2349</v>
      </c>
      <c r="F219" t="b">
        <f t="shared" si="18"/>
        <v>0</v>
      </c>
      <c r="G219" t="b">
        <f t="shared" si="19"/>
        <v>1</v>
      </c>
      <c r="H219" t="str">
        <f t="shared" si="16"/>
        <v>Diger</v>
      </c>
    </row>
    <row r="220" spans="1:8" x14ac:dyDescent="0.3">
      <c r="A220" s="3" t="s">
        <v>10</v>
      </c>
      <c r="B220" t="str">
        <f t="shared" si="17"/>
        <v/>
      </c>
      <c r="C220" t="str">
        <f t="shared" si="15"/>
        <v>Diğer</v>
      </c>
      <c r="D220" t="str" cm="1">
        <f t="array" ref="D220">_xlfn.IFS(A220="March","Spring",A220="April","Spring",A220="May","Spring",A220="June","Summer",A220="July","Summer",A220="August","Summer",A220="January","Winter",A220="February","Winter",A220="Dezember","Winter",TRUE,"Autumn")</f>
        <v>Autumn</v>
      </c>
      <c r="E220">
        <v>2689</v>
      </c>
      <c r="F220" t="b">
        <f t="shared" si="18"/>
        <v>0</v>
      </c>
      <c r="G220" t="b">
        <f t="shared" si="19"/>
        <v>1</v>
      </c>
      <c r="H220" t="str">
        <f t="shared" si="16"/>
        <v>Diger</v>
      </c>
    </row>
    <row r="221" spans="1:8" x14ac:dyDescent="0.3">
      <c r="A221" s="3" t="s">
        <v>12</v>
      </c>
      <c r="B221" t="str">
        <f t="shared" si="17"/>
        <v/>
      </c>
      <c r="C221" t="str">
        <f t="shared" si="15"/>
        <v>Winter</v>
      </c>
      <c r="D221" t="str" cm="1">
        <f t="array" ref="D221">_xlfn.IFS(A221="March","Spring",A221="April","Spring",A221="May","Spring",A221="June","Summer",A221="July","Summer",A221="August","Summer",A221="January","Winter",A221="February","Winter",A221="Dezember","Winter",TRUE,"Autumn")</f>
        <v>Autumn</v>
      </c>
      <c r="E221">
        <v>2431</v>
      </c>
      <c r="F221" t="b">
        <f t="shared" si="18"/>
        <v>0</v>
      </c>
      <c r="G221" t="b">
        <f t="shared" si="19"/>
        <v>1</v>
      </c>
      <c r="H221" t="str">
        <f t="shared" si="16"/>
        <v>Diger</v>
      </c>
    </row>
    <row r="222" spans="1:8" x14ac:dyDescent="0.3">
      <c r="A222" s="3" t="s">
        <v>12</v>
      </c>
      <c r="B222" t="str">
        <f t="shared" si="17"/>
        <v/>
      </c>
      <c r="C222" t="str">
        <f t="shared" si="15"/>
        <v>Winter</v>
      </c>
      <c r="D222" t="str" cm="1">
        <f t="array" ref="D222">_xlfn.IFS(A222="March","Spring",A222="April","Spring",A222="May","Spring",A222="June","Summer",A222="July","Summer",A222="August","Summer",A222="January","Winter",A222="February","Winter",A222="Dezember","Winter",TRUE,"Autumn")</f>
        <v>Autumn</v>
      </c>
      <c r="E222">
        <v>2431</v>
      </c>
      <c r="F222" t="b">
        <f t="shared" si="18"/>
        <v>0</v>
      </c>
      <c r="G222" t="b">
        <f t="shared" si="19"/>
        <v>1</v>
      </c>
      <c r="H222" t="str">
        <f t="shared" si="16"/>
        <v>Diger</v>
      </c>
    </row>
    <row r="223" spans="1:8" x14ac:dyDescent="0.3">
      <c r="A223" s="3" t="s">
        <v>10</v>
      </c>
      <c r="B223" t="str">
        <f t="shared" si="17"/>
        <v/>
      </c>
      <c r="C223" t="str">
        <f t="shared" si="15"/>
        <v>Diğer</v>
      </c>
      <c r="D223" t="str" cm="1">
        <f t="array" ref="D223">_xlfn.IFS(A223="March","Spring",A223="April","Spring",A223="May","Spring",A223="June","Summer",A223="July","Summer",A223="August","Summer",A223="January","Winter",A223="February","Winter",A223="Dezember","Winter",TRUE,"Autumn")</f>
        <v>Autumn</v>
      </c>
      <c r="E223">
        <v>2689</v>
      </c>
      <c r="F223" t="b">
        <f t="shared" si="18"/>
        <v>0</v>
      </c>
      <c r="G223" t="b">
        <f t="shared" si="19"/>
        <v>1</v>
      </c>
      <c r="H223" t="str">
        <f t="shared" si="16"/>
        <v>Diger</v>
      </c>
    </row>
    <row r="224" spans="1:8" x14ac:dyDescent="0.3">
      <c r="A224" s="3" t="s">
        <v>7</v>
      </c>
      <c r="B224" t="str">
        <f t="shared" si="17"/>
        <v/>
      </c>
      <c r="C224" t="str">
        <f t="shared" si="15"/>
        <v>Diğer</v>
      </c>
      <c r="D224" t="str" cm="1">
        <f t="array" ref="D224">_xlfn.IFS(A224="March","Spring",A224="April","Spring",A224="May","Spring",A224="June","Summer",A224="July","Summer",A224="August","Summer",A224="January","Winter",A224="February","Winter",A224="Dezember","Winter",TRUE,"Autumn")</f>
        <v>Summer</v>
      </c>
      <c r="E224">
        <v>1683</v>
      </c>
      <c r="F224" t="b">
        <f t="shared" si="18"/>
        <v>1</v>
      </c>
      <c r="G224" t="b">
        <f t="shared" si="19"/>
        <v>0</v>
      </c>
      <c r="H224" t="str">
        <f t="shared" si="16"/>
        <v>Diger</v>
      </c>
    </row>
    <row r="225" spans="1:8" x14ac:dyDescent="0.3">
      <c r="A225" s="3" t="s">
        <v>8</v>
      </c>
      <c r="B225" t="str">
        <f t="shared" si="17"/>
        <v/>
      </c>
      <c r="C225" t="str">
        <f t="shared" si="15"/>
        <v>Diğer</v>
      </c>
      <c r="D225" t="str" cm="1">
        <f t="array" ref="D225">_xlfn.IFS(A225="March","Spring",A225="April","Spring",A225="May","Spring",A225="June","Summer",A225="July","Summer",A225="August","Summer",A225="January","Winter",A225="February","Winter",A225="Dezember","Winter",TRUE,"Autumn")</f>
        <v>Summer</v>
      </c>
      <c r="E225">
        <v>1123</v>
      </c>
      <c r="F225" t="b">
        <f t="shared" si="18"/>
        <v>1</v>
      </c>
      <c r="G225" t="b">
        <f t="shared" si="19"/>
        <v>0</v>
      </c>
      <c r="H225" t="str">
        <f t="shared" si="16"/>
        <v>Diger</v>
      </c>
    </row>
    <row r="226" spans="1:8" x14ac:dyDescent="0.3">
      <c r="A226" s="3" t="s">
        <v>10</v>
      </c>
      <c r="B226" t="str">
        <f t="shared" si="17"/>
        <v/>
      </c>
      <c r="C226" t="str">
        <f t="shared" si="15"/>
        <v>Diğer</v>
      </c>
      <c r="D226" t="str" cm="1">
        <f t="array" ref="D226">_xlfn.IFS(A226="March","Spring",A226="April","Spring",A226="May","Spring",A226="June","Summer",A226="July","Summer",A226="August","Summer",A226="January","Winter",A226="February","Winter",A226="Dezember","Winter",TRUE,"Autumn")</f>
        <v>Autumn</v>
      </c>
      <c r="E226">
        <v>1159</v>
      </c>
      <c r="F226" t="b">
        <f t="shared" si="18"/>
        <v>1</v>
      </c>
      <c r="G226" t="b">
        <f t="shared" si="19"/>
        <v>0</v>
      </c>
      <c r="H226" t="str">
        <f t="shared" si="16"/>
        <v>Diger</v>
      </c>
    </row>
    <row r="227" spans="1:8" x14ac:dyDescent="0.3">
      <c r="A227" s="3" t="s">
        <v>2</v>
      </c>
      <c r="B227" t="str">
        <f t="shared" si="17"/>
        <v/>
      </c>
      <c r="C227" t="str">
        <f t="shared" si="15"/>
        <v>Winter</v>
      </c>
      <c r="D227" t="str" cm="1">
        <f t="array" ref="D227">_xlfn.IFS(A227="March","Spring",A227="April","Spring",A227="May","Spring",A227="June","Summer",A227="July","Summer",A227="August","Summer",A227="January","Winter",A227="February","Winter",A227="Dezember","Winter",TRUE,"Autumn")</f>
        <v>Winter</v>
      </c>
      <c r="E227">
        <v>1865</v>
      </c>
      <c r="F227" t="b">
        <f t="shared" si="18"/>
        <v>1</v>
      </c>
      <c r="G227" t="b">
        <f t="shared" si="19"/>
        <v>0</v>
      </c>
      <c r="H227" t="str">
        <f t="shared" si="16"/>
        <v>Winter</v>
      </c>
    </row>
    <row r="228" spans="1:8" x14ac:dyDescent="0.3">
      <c r="A228" s="3" t="s">
        <v>2</v>
      </c>
      <c r="B228" t="str">
        <f t="shared" si="17"/>
        <v/>
      </c>
      <c r="C228" t="str">
        <f t="shared" si="15"/>
        <v>Winter</v>
      </c>
      <c r="D228" t="str" cm="1">
        <f t="array" ref="D228">_xlfn.IFS(A228="March","Spring",A228="April","Spring",A228="May","Spring",A228="June","Summer",A228="July","Summer",A228="August","Summer",A228="January","Winter",A228="February","Winter",A228="Dezember","Winter",TRUE,"Autumn")</f>
        <v>Winter</v>
      </c>
      <c r="E228">
        <v>1116</v>
      </c>
      <c r="F228" t="b">
        <f t="shared" si="18"/>
        <v>1</v>
      </c>
      <c r="G228" t="b">
        <f t="shared" si="19"/>
        <v>0</v>
      </c>
      <c r="H228" t="str">
        <f t="shared" si="16"/>
        <v>Winter</v>
      </c>
    </row>
    <row r="229" spans="1:8" x14ac:dyDescent="0.3">
      <c r="A229" s="3" t="s">
        <v>5</v>
      </c>
      <c r="B229" t="str">
        <f t="shared" si="17"/>
        <v/>
      </c>
      <c r="C229" t="str">
        <f t="shared" si="15"/>
        <v>Diğer</v>
      </c>
      <c r="D229" t="str" cm="1">
        <f t="array" ref="D229">_xlfn.IFS(A229="March","Spring",A229="April","Spring",A229="May","Spring",A229="June","Summer",A229="July","Summer",A229="August","Summer",A229="January","Winter",A229="February","Winter",A229="Dezember","Winter",TRUE,"Autumn")</f>
        <v>Spring</v>
      </c>
      <c r="E229">
        <v>1563</v>
      </c>
      <c r="F229" t="b">
        <f t="shared" si="18"/>
        <v>1</v>
      </c>
      <c r="G229" t="b">
        <f t="shared" si="19"/>
        <v>0</v>
      </c>
      <c r="H229" t="str">
        <f t="shared" si="16"/>
        <v>Diger</v>
      </c>
    </row>
    <row r="230" spans="1:8" x14ac:dyDescent="0.3">
      <c r="A230" s="3" t="s">
        <v>6</v>
      </c>
      <c r="B230" t="str">
        <f t="shared" si="17"/>
        <v/>
      </c>
      <c r="C230" t="str">
        <f t="shared" si="15"/>
        <v>Diğer</v>
      </c>
      <c r="D230" t="str" cm="1">
        <f t="array" ref="D230">_xlfn.IFS(A230="March","Spring",A230="April","Spring",A230="May","Spring",A230="June","Summer",A230="July","Summer",A230="August","Summer",A230="January","Winter",A230="February","Winter",A230="Dezember","Winter",TRUE,"Autumn")</f>
        <v>Summer</v>
      </c>
      <c r="E230">
        <v>991</v>
      </c>
      <c r="F230" t="b">
        <f t="shared" si="18"/>
        <v>0</v>
      </c>
      <c r="G230" t="b">
        <f t="shared" si="19"/>
        <v>1</v>
      </c>
      <c r="H230" t="str">
        <f t="shared" si="16"/>
        <v>Diger</v>
      </c>
    </row>
    <row r="231" spans="1:8" x14ac:dyDescent="0.3">
      <c r="A231" s="3" t="s">
        <v>11</v>
      </c>
      <c r="B231" t="str">
        <f t="shared" si="17"/>
        <v/>
      </c>
      <c r="C231" t="str">
        <f t="shared" si="15"/>
        <v>Diğer</v>
      </c>
      <c r="D231" t="str" cm="1">
        <f t="array" ref="D231">_xlfn.IFS(A231="March","Spring",A231="April","Spring",A231="May","Spring",A231="June","Summer",A231="July","Summer",A231="August","Summer",A231="January","Winter",A231="February","Winter",A231="Dezember","Winter",TRUE,"Autumn")</f>
        <v>Autumn</v>
      </c>
      <c r="E231">
        <v>1016</v>
      </c>
      <c r="F231" t="b">
        <f t="shared" si="18"/>
        <v>1</v>
      </c>
      <c r="G231" t="b">
        <f t="shared" si="19"/>
        <v>0</v>
      </c>
      <c r="H231" t="str">
        <f t="shared" si="16"/>
        <v>Diger</v>
      </c>
    </row>
    <row r="232" spans="1:8" x14ac:dyDescent="0.3">
      <c r="A232" s="3" t="s">
        <v>11</v>
      </c>
      <c r="B232" t="str">
        <f t="shared" si="17"/>
        <v/>
      </c>
      <c r="C232" t="str">
        <f t="shared" si="15"/>
        <v>Diğer</v>
      </c>
      <c r="D232" t="str" cm="1">
        <f t="array" ref="D232">_xlfn.IFS(A232="March","Spring",A232="April","Spring",A232="May","Spring",A232="June","Summer",A232="July","Summer",A232="August","Summer",A232="January","Winter",A232="February","Winter",A232="Dezember","Winter",TRUE,"Autumn")</f>
        <v>Autumn</v>
      </c>
      <c r="E232">
        <v>2791</v>
      </c>
      <c r="F232" t="b">
        <f t="shared" si="18"/>
        <v>0</v>
      </c>
      <c r="G232" t="b">
        <f t="shared" si="19"/>
        <v>1</v>
      </c>
      <c r="H232" t="str">
        <f t="shared" si="16"/>
        <v>Diger</v>
      </c>
    </row>
    <row r="233" spans="1:8" x14ac:dyDescent="0.3">
      <c r="A233" s="3" t="s">
        <v>12</v>
      </c>
      <c r="B233" t="str">
        <f t="shared" si="17"/>
        <v/>
      </c>
      <c r="C233" t="str">
        <f t="shared" si="15"/>
        <v>Winter</v>
      </c>
      <c r="D233" t="str" cm="1">
        <f t="array" ref="D233">_xlfn.IFS(A233="March","Spring",A233="April","Spring",A233="May","Spring",A233="June","Summer",A233="July","Summer",A233="August","Summer",A233="January","Winter",A233="February","Winter",A233="Dezember","Winter",TRUE,"Autumn")</f>
        <v>Autumn</v>
      </c>
      <c r="E233">
        <v>570</v>
      </c>
      <c r="F233" t="b">
        <f t="shared" si="18"/>
        <v>0</v>
      </c>
      <c r="G233" t="b">
        <f t="shared" si="19"/>
        <v>1</v>
      </c>
      <c r="H233" t="str">
        <f t="shared" si="16"/>
        <v>Diger</v>
      </c>
    </row>
    <row r="234" spans="1:8" x14ac:dyDescent="0.3">
      <c r="A234" s="3" t="s">
        <v>12</v>
      </c>
      <c r="B234" t="str">
        <f t="shared" si="17"/>
        <v/>
      </c>
      <c r="C234" t="str">
        <f t="shared" si="15"/>
        <v>Winter</v>
      </c>
      <c r="D234" t="str" cm="1">
        <f t="array" ref="D234">_xlfn.IFS(A234="March","Spring",A234="April","Spring",A234="May","Spring",A234="June","Summer",A234="July","Summer",A234="August","Summer",A234="January","Winter",A234="February","Winter",A234="Dezember","Winter",TRUE,"Autumn")</f>
        <v>Autumn</v>
      </c>
      <c r="E234">
        <v>2487</v>
      </c>
      <c r="F234" t="b">
        <f t="shared" si="18"/>
        <v>0</v>
      </c>
      <c r="G234" t="b">
        <f t="shared" si="19"/>
        <v>1</v>
      </c>
      <c r="H234" t="str">
        <f t="shared" si="16"/>
        <v>Diger</v>
      </c>
    </row>
    <row r="235" spans="1:8" x14ac:dyDescent="0.3">
      <c r="A235" s="3" t="s">
        <v>1</v>
      </c>
      <c r="B235" t="str">
        <f t="shared" si="17"/>
        <v>Winter</v>
      </c>
      <c r="C235" t="str">
        <f t="shared" si="15"/>
        <v>Winter</v>
      </c>
      <c r="D235" t="str" cm="1">
        <f t="array" ref="D235">_xlfn.IFS(A235="March","Spring",A235="April","Spring",A235="May","Spring",A235="June","Summer",A235="July","Summer",A235="August","Summer",A235="January","Winter",A235="February","Winter",A235="Dezember","Winter",TRUE,"Autumn")</f>
        <v>Winter</v>
      </c>
      <c r="E235">
        <v>1384.5</v>
      </c>
      <c r="F235" t="b">
        <f t="shared" si="18"/>
        <v>1</v>
      </c>
      <c r="G235" t="b">
        <f t="shared" si="19"/>
        <v>0</v>
      </c>
      <c r="H235" t="str">
        <f t="shared" si="16"/>
        <v>Winter</v>
      </c>
    </row>
    <row r="236" spans="1:8" x14ac:dyDescent="0.3">
      <c r="A236" s="3" t="s">
        <v>7</v>
      </c>
      <c r="B236" t="str">
        <f t="shared" si="17"/>
        <v/>
      </c>
      <c r="C236" t="str">
        <f t="shared" si="15"/>
        <v>Diğer</v>
      </c>
      <c r="D236" t="str" cm="1">
        <f t="array" ref="D236">_xlfn.IFS(A236="March","Spring",A236="April","Spring",A236="May","Spring",A236="June","Summer",A236="July","Summer",A236="August","Summer",A236="January","Winter",A236="February","Winter",A236="Dezember","Winter",TRUE,"Autumn")</f>
        <v>Summer</v>
      </c>
      <c r="E236">
        <v>3627</v>
      </c>
      <c r="F236" t="b">
        <f t="shared" si="18"/>
        <v>0</v>
      </c>
      <c r="G236" t="b">
        <f t="shared" si="19"/>
        <v>1</v>
      </c>
      <c r="H236" t="str">
        <f t="shared" si="16"/>
        <v>Diger</v>
      </c>
    </row>
    <row r="237" spans="1:8" x14ac:dyDescent="0.3">
      <c r="A237" s="3" t="s">
        <v>9</v>
      </c>
      <c r="B237" t="str">
        <f t="shared" si="17"/>
        <v/>
      </c>
      <c r="C237" t="str">
        <f t="shared" si="15"/>
        <v>Diğer</v>
      </c>
      <c r="D237" t="str" cm="1">
        <f t="array" ref="D237">_xlfn.IFS(A237="March","Spring",A237="April","Spring",A237="May","Spring",A237="June","Summer",A237="July","Summer",A237="August","Summer",A237="January","Winter",A237="February","Winter",A237="Dezember","Winter",TRUE,"Autumn")</f>
        <v>Autumn</v>
      </c>
      <c r="E237">
        <v>720</v>
      </c>
      <c r="F237" t="b">
        <f t="shared" si="18"/>
        <v>0</v>
      </c>
      <c r="G237" t="b">
        <f t="shared" si="19"/>
        <v>1</v>
      </c>
      <c r="H237" t="str">
        <f t="shared" si="16"/>
        <v>Diger</v>
      </c>
    </row>
    <row r="238" spans="1:8" x14ac:dyDescent="0.3">
      <c r="A238" s="3" t="s">
        <v>11</v>
      </c>
      <c r="B238" t="str">
        <f t="shared" si="17"/>
        <v/>
      </c>
      <c r="C238" t="str">
        <f t="shared" si="15"/>
        <v>Diğer</v>
      </c>
      <c r="D238" t="str" cm="1">
        <f t="array" ref="D238">_xlfn.IFS(A238="March","Spring",A238="April","Spring",A238="May","Spring",A238="June","Summer",A238="July","Summer",A238="August","Summer",A238="January","Winter",A238="February","Winter",A238="Dezember","Winter",TRUE,"Autumn")</f>
        <v>Autumn</v>
      </c>
      <c r="E238">
        <v>2342</v>
      </c>
      <c r="F238" t="b">
        <f t="shared" si="18"/>
        <v>0</v>
      </c>
      <c r="G238" t="b">
        <f t="shared" si="19"/>
        <v>1</v>
      </c>
      <c r="H238" t="str">
        <f t="shared" si="16"/>
        <v>Diger</v>
      </c>
    </row>
    <row r="239" spans="1:8" x14ac:dyDescent="0.3">
      <c r="A239" s="3" t="s">
        <v>12</v>
      </c>
      <c r="B239" t="str">
        <f t="shared" si="17"/>
        <v/>
      </c>
      <c r="C239" t="str">
        <f t="shared" si="15"/>
        <v>Winter</v>
      </c>
      <c r="D239" t="str" cm="1">
        <f t="array" ref="D239">_xlfn.IFS(A239="March","Spring",A239="April","Spring",A239="May","Spring",A239="June","Summer",A239="July","Summer",A239="August","Summer",A239="January","Winter",A239="February","Winter",A239="Dezember","Winter",TRUE,"Autumn")</f>
        <v>Autumn</v>
      </c>
      <c r="E239">
        <v>1100</v>
      </c>
      <c r="F239" t="b">
        <f t="shared" si="18"/>
        <v>1</v>
      </c>
      <c r="G239" t="b">
        <f t="shared" si="19"/>
        <v>0</v>
      </c>
      <c r="H239" t="str">
        <f t="shared" si="16"/>
        <v>Diger</v>
      </c>
    </row>
    <row r="240" spans="1:8" x14ac:dyDescent="0.3">
      <c r="A240" s="3" t="s">
        <v>2</v>
      </c>
      <c r="B240" t="str">
        <f t="shared" si="17"/>
        <v/>
      </c>
      <c r="C240" t="str">
        <f t="shared" si="15"/>
        <v>Winter</v>
      </c>
      <c r="D240" t="str" cm="1">
        <f t="array" ref="D240">_xlfn.IFS(A240="March","Spring",A240="April","Spring",A240="May","Spring",A240="June","Summer",A240="July","Summer",A240="August","Summer",A240="January","Winter",A240="February","Winter",A240="Dezember","Winter",TRUE,"Autumn")</f>
        <v>Winter</v>
      </c>
      <c r="E240">
        <v>1303</v>
      </c>
      <c r="F240" t="b">
        <f t="shared" si="18"/>
        <v>1</v>
      </c>
      <c r="G240" t="b">
        <f t="shared" si="19"/>
        <v>0</v>
      </c>
      <c r="H240" t="str">
        <f t="shared" si="16"/>
        <v>Winter</v>
      </c>
    </row>
    <row r="241" spans="1:8" x14ac:dyDescent="0.3">
      <c r="A241" s="3" t="s">
        <v>3</v>
      </c>
      <c r="B241" t="str">
        <f t="shared" si="17"/>
        <v/>
      </c>
      <c r="C241" t="str">
        <f t="shared" si="15"/>
        <v>Diğer</v>
      </c>
      <c r="D241" t="str" cm="1">
        <f t="array" ref="D241">_xlfn.IFS(A241="March","Spring",A241="April","Spring",A241="May","Spring",A241="June","Summer",A241="July","Summer",A241="August","Summer",A241="January","Winter",A241="February","Winter",A241="Dezember","Winter",TRUE,"Autumn")</f>
        <v>Spring</v>
      </c>
      <c r="E241">
        <v>2992</v>
      </c>
      <c r="F241" t="b">
        <f t="shared" si="18"/>
        <v>0</v>
      </c>
      <c r="G241" t="b">
        <f t="shared" si="19"/>
        <v>1</v>
      </c>
      <c r="H241" t="str">
        <f t="shared" si="16"/>
        <v>Diger</v>
      </c>
    </row>
    <row r="242" spans="1:8" x14ac:dyDescent="0.3">
      <c r="A242" s="3" t="s">
        <v>3</v>
      </c>
      <c r="B242" t="str">
        <f t="shared" si="17"/>
        <v/>
      </c>
      <c r="C242" t="str">
        <f t="shared" si="15"/>
        <v>Diğer</v>
      </c>
      <c r="D242" t="str" cm="1">
        <f t="array" ref="D242">_xlfn.IFS(A242="March","Spring",A242="April","Spring",A242="May","Spring",A242="June","Summer",A242="July","Summer",A242="August","Summer",A242="January","Winter",A242="February","Winter",A242="Dezember","Winter",TRUE,"Autumn")</f>
        <v>Spring</v>
      </c>
      <c r="E242">
        <v>2385</v>
      </c>
      <c r="F242" t="b">
        <f t="shared" si="18"/>
        <v>0</v>
      </c>
      <c r="G242" t="b">
        <f t="shared" si="19"/>
        <v>1</v>
      </c>
      <c r="H242" t="str">
        <f t="shared" si="16"/>
        <v>Diger</v>
      </c>
    </row>
    <row r="243" spans="1:8" x14ac:dyDescent="0.3">
      <c r="A243" s="3" t="s">
        <v>4</v>
      </c>
      <c r="B243" t="str">
        <f t="shared" si="17"/>
        <v/>
      </c>
      <c r="C243" t="str">
        <f t="shared" si="15"/>
        <v>Diğer</v>
      </c>
      <c r="D243" t="str" cm="1">
        <f t="array" ref="D243">_xlfn.IFS(A243="March","Spring",A243="April","Spring",A243="May","Spring",A243="June","Summer",A243="July","Summer",A243="August","Summer",A243="January","Winter",A243="February","Winter",A243="Dezember","Winter",TRUE,"Autumn")</f>
        <v>Spring</v>
      </c>
      <c r="E243">
        <v>1607</v>
      </c>
      <c r="F243" t="b">
        <f t="shared" si="18"/>
        <v>1</v>
      </c>
      <c r="G243" t="b">
        <f t="shared" si="19"/>
        <v>0</v>
      </c>
      <c r="H243" t="str">
        <f t="shared" si="16"/>
        <v>Diger</v>
      </c>
    </row>
    <row r="244" spans="1:8" x14ac:dyDescent="0.3">
      <c r="A244" s="3" t="s">
        <v>5</v>
      </c>
      <c r="B244" t="str">
        <f t="shared" si="17"/>
        <v/>
      </c>
      <c r="C244" t="str">
        <f t="shared" si="15"/>
        <v>Diğer</v>
      </c>
      <c r="D244" t="str" cm="1">
        <f t="array" ref="D244">_xlfn.IFS(A244="March","Spring",A244="April","Spring",A244="May","Spring",A244="June","Summer",A244="July","Summer",A244="August","Summer",A244="January","Winter",A244="February","Winter",A244="Dezember","Winter",TRUE,"Autumn")</f>
        <v>Spring</v>
      </c>
      <c r="E244">
        <v>2327</v>
      </c>
      <c r="F244" t="b">
        <f t="shared" si="18"/>
        <v>0</v>
      </c>
      <c r="G244" t="b">
        <f t="shared" si="19"/>
        <v>1</v>
      </c>
      <c r="H244" t="str">
        <f t="shared" si="16"/>
        <v>Diger</v>
      </c>
    </row>
    <row r="245" spans="1:8" x14ac:dyDescent="0.3">
      <c r="A245" s="3" t="s">
        <v>6</v>
      </c>
      <c r="B245" t="str">
        <f t="shared" si="17"/>
        <v/>
      </c>
      <c r="C245" t="str">
        <f t="shared" si="15"/>
        <v>Diğer</v>
      </c>
      <c r="D245" t="str" cm="1">
        <f t="array" ref="D245">_xlfn.IFS(A245="March","Spring",A245="April","Spring",A245="May","Spring",A245="June","Summer",A245="July","Summer",A245="August","Summer",A245="January","Winter",A245="February","Winter",A245="Dezember","Winter",TRUE,"Autumn")</f>
        <v>Summer</v>
      </c>
      <c r="E245">
        <v>991</v>
      </c>
      <c r="F245" t="b">
        <f t="shared" si="18"/>
        <v>0</v>
      </c>
      <c r="G245" t="b">
        <f t="shared" si="19"/>
        <v>1</v>
      </c>
      <c r="H245" t="str">
        <f t="shared" si="16"/>
        <v>Diger</v>
      </c>
    </row>
    <row r="246" spans="1:8" x14ac:dyDescent="0.3">
      <c r="A246" s="3" t="s">
        <v>6</v>
      </c>
      <c r="B246" t="str">
        <f t="shared" si="17"/>
        <v/>
      </c>
      <c r="C246" t="str">
        <f t="shared" si="15"/>
        <v>Diğer</v>
      </c>
      <c r="D246" t="str" cm="1">
        <f t="array" ref="D246">_xlfn.IFS(A246="March","Spring",A246="April","Spring",A246="May","Spring",A246="June","Summer",A246="July","Summer",A246="August","Summer",A246="January","Winter",A246="February","Winter",A246="Dezember","Winter",TRUE,"Autumn")</f>
        <v>Summer</v>
      </c>
      <c r="E246">
        <v>602</v>
      </c>
      <c r="F246" t="b">
        <f t="shared" si="18"/>
        <v>0</v>
      </c>
      <c r="G246" t="b">
        <f t="shared" si="19"/>
        <v>1</v>
      </c>
      <c r="H246" t="str">
        <f t="shared" si="16"/>
        <v>Diger</v>
      </c>
    </row>
    <row r="247" spans="1:8" x14ac:dyDescent="0.3">
      <c r="A247" s="3" t="s">
        <v>9</v>
      </c>
      <c r="B247" t="str">
        <f t="shared" si="17"/>
        <v/>
      </c>
      <c r="C247" t="str">
        <f t="shared" si="15"/>
        <v>Diğer</v>
      </c>
      <c r="D247" t="str" cm="1">
        <f t="array" ref="D247">_xlfn.IFS(A247="March","Spring",A247="April","Spring",A247="May","Spring",A247="June","Summer",A247="July","Summer",A247="August","Summer",A247="January","Winter",A247="February","Winter",A247="Dezember","Winter",TRUE,"Autumn")</f>
        <v>Autumn</v>
      </c>
      <c r="E247">
        <v>2620</v>
      </c>
      <c r="F247" t="b">
        <f t="shared" si="18"/>
        <v>0</v>
      </c>
      <c r="G247" t="b">
        <f t="shared" si="19"/>
        <v>1</v>
      </c>
      <c r="H247" t="str">
        <f t="shared" si="16"/>
        <v>Diger</v>
      </c>
    </row>
    <row r="248" spans="1:8" x14ac:dyDescent="0.3">
      <c r="A248" s="3" t="s">
        <v>10</v>
      </c>
      <c r="B248" t="str">
        <f t="shared" si="17"/>
        <v/>
      </c>
      <c r="C248" t="str">
        <f t="shared" si="15"/>
        <v>Diğer</v>
      </c>
      <c r="D248" t="str" cm="1">
        <f t="array" ref="D248">_xlfn.IFS(A248="March","Spring",A248="April","Spring",A248="May","Spring",A248="June","Summer",A248="July","Summer",A248="August","Summer",A248="January","Winter",A248="February","Winter",A248="Dezember","Winter",TRUE,"Autumn")</f>
        <v>Autumn</v>
      </c>
      <c r="E248">
        <v>1228</v>
      </c>
      <c r="F248" t="b">
        <f t="shared" si="18"/>
        <v>1</v>
      </c>
      <c r="G248" t="b">
        <f t="shared" si="19"/>
        <v>0</v>
      </c>
      <c r="H248" t="str">
        <f t="shared" si="16"/>
        <v>Diger</v>
      </c>
    </row>
    <row r="249" spans="1:8" x14ac:dyDescent="0.3">
      <c r="A249" s="3" t="s">
        <v>10</v>
      </c>
      <c r="B249" t="str">
        <f t="shared" si="17"/>
        <v/>
      </c>
      <c r="C249" t="str">
        <f t="shared" si="15"/>
        <v>Diğer</v>
      </c>
      <c r="D249" t="str" cm="1">
        <f t="array" ref="D249">_xlfn.IFS(A249="March","Spring",A249="April","Spring",A249="May","Spring",A249="June","Summer",A249="July","Summer",A249="August","Summer",A249="January","Winter",A249="February","Winter",A249="Dezember","Winter",TRUE,"Autumn")</f>
        <v>Autumn</v>
      </c>
      <c r="E249">
        <v>1389</v>
      </c>
      <c r="F249" t="b">
        <f t="shared" si="18"/>
        <v>1</v>
      </c>
      <c r="G249" t="b">
        <f t="shared" si="19"/>
        <v>0</v>
      </c>
      <c r="H249" t="str">
        <f t="shared" si="16"/>
        <v>Diger</v>
      </c>
    </row>
    <row r="250" spans="1:8" x14ac:dyDescent="0.3">
      <c r="A250" s="3" t="s">
        <v>10</v>
      </c>
      <c r="B250" t="str">
        <f t="shared" si="17"/>
        <v/>
      </c>
      <c r="C250" t="str">
        <f t="shared" si="15"/>
        <v>Diğer</v>
      </c>
      <c r="D250" t="str" cm="1">
        <f t="array" ref="D250">_xlfn.IFS(A250="March","Spring",A250="April","Spring",A250="May","Spring",A250="June","Summer",A250="July","Summer",A250="August","Summer",A250="January","Winter",A250="February","Winter",A250="Dezember","Winter",TRUE,"Autumn")</f>
        <v>Autumn</v>
      </c>
      <c r="E250">
        <v>861</v>
      </c>
      <c r="F250" t="b">
        <f t="shared" si="18"/>
        <v>0</v>
      </c>
      <c r="G250" t="b">
        <f t="shared" si="19"/>
        <v>1</v>
      </c>
      <c r="H250" t="str">
        <f t="shared" si="16"/>
        <v>Diger</v>
      </c>
    </row>
    <row r="251" spans="1:8" x14ac:dyDescent="0.3">
      <c r="A251" s="3" t="s">
        <v>10</v>
      </c>
      <c r="B251" t="str">
        <f t="shared" si="17"/>
        <v/>
      </c>
      <c r="C251" t="str">
        <f t="shared" si="15"/>
        <v>Diğer</v>
      </c>
      <c r="D251" t="str" cm="1">
        <f t="array" ref="D251">_xlfn.IFS(A251="March","Spring",A251="April","Spring",A251="May","Spring",A251="June","Summer",A251="July","Summer",A251="August","Summer",A251="January","Winter",A251="February","Winter",A251="Dezember","Winter",TRUE,"Autumn")</f>
        <v>Autumn</v>
      </c>
      <c r="E251">
        <v>704</v>
      </c>
      <c r="F251" t="b">
        <f t="shared" si="18"/>
        <v>0</v>
      </c>
      <c r="G251" t="b">
        <f t="shared" si="19"/>
        <v>1</v>
      </c>
      <c r="H251" t="str">
        <f t="shared" si="16"/>
        <v>Diger</v>
      </c>
    </row>
    <row r="252" spans="1:8" x14ac:dyDescent="0.3">
      <c r="A252" s="3" t="s">
        <v>12</v>
      </c>
      <c r="B252" t="str">
        <f t="shared" si="17"/>
        <v/>
      </c>
      <c r="C252" t="str">
        <f t="shared" si="15"/>
        <v>Winter</v>
      </c>
      <c r="D252" t="str" cm="1">
        <f t="array" ref="D252">_xlfn.IFS(A252="March","Spring",A252="April","Spring",A252="May","Spring",A252="June","Summer",A252="July","Summer",A252="August","Summer",A252="January","Winter",A252="February","Winter",A252="Dezember","Winter",TRUE,"Autumn")</f>
        <v>Autumn</v>
      </c>
      <c r="E252">
        <v>1802</v>
      </c>
      <c r="F252" t="b">
        <f t="shared" si="18"/>
        <v>1</v>
      </c>
      <c r="G252" t="b">
        <f t="shared" si="19"/>
        <v>0</v>
      </c>
      <c r="H252" t="str">
        <f t="shared" si="16"/>
        <v>Diger</v>
      </c>
    </row>
    <row r="253" spans="1:8" x14ac:dyDescent="0.3">
      <c r="A253" s="3" t="s">
        <v>12</v>
      </c>
      <c r="B253" t="str">
        <f t="shared" si="17"/>
        <v/>
      </c>
      <c r="C253" t="str">
        <f t="shared" si="15"/>
        <v>Winter</v>
      </c>
      <c r="D253" t="str" cm="1">
        <f t="array" ref="D253">_xlfn.IFS(A253="March","Spring",A253="April","Spring",A253="May","Spring",A253="June","Summer",A253="July","Summer",A253="August","Summer",A253="January","Winter",A253="February","Winter",A253="Dezember","Winter",TRUE,"Autumn")</f>
        <v>Autumn</v>
      </c>
      <c r="E253">
        <v>2663</v>
      </c>
      <c r="F253" t="b">
        <f t="shared" si="18"/>
        <v>0</v>
      </c>
      <c r="G253" t="b">
        <f t="shared" si="19"/>
        <v>1</v>
      </c>
      <c r="H253" t="str">
        <f t="shared" si="16"/>
        <v>Diger</v>
      </c>
    </row>
    <row r="254" spans="1:8" x14ac:dyDescent="0.3">
      <c r="A254" s="3" t="s">
        <v>12</v>
      </c>
      <c r="B254" t="str">
        <f t="shared" si="17"/>
        <v/>
      </c>
      <c r="C254" t="str">
        <f t="shared" si="15"/>
        <v>Winter</v>
      </c>
      <c r="D254" t="str" cm="1">
        <f t="array" ref="D254">_xlfn.IFS(A254="March","Spring",A254="April","Spring",A254="May","Spring",A254="June","Summer",A254="July","Summer",A254="August","Summer",A254="January","Winter",A254="February","Winter",A254="Dezember","Winter",TRUE,"Autumn")</f>
        <v>Autumn</v>
      </c>
      <c r="E254">
        <v>2136</v>
      </c>
      <c r="F254" t="b">
        <f t="shared" si="18"/>
        <v>0</v>
      </c>
      <c r="G254" t="b">
        <f t="shared" si="19"/>
        <v>1</v>
      </c>
      <c r="H254" t="str">
        <f t="shared" si="16"/>
        <v>Diger</v>
      </c>
    </row>
    <row r="255" spans="1:8" x14ac:dyDescent="0.3">
      <c r="A255" s="3" t="s">
        <v>12</v>
      </c>
      <c r="B255" t="str">
        <f t="shared" si="17"/>
        <v/>
      </c>
      <c r="C255" t="str">
        <f t="shared" si="15"/>
        <v>Winter</v>
      </c>
      <c r="D255" t="str" cm="1">
        <f t="array" ref="D255">_xlfn.IFS(A255="March","Spring",A255="April","Spring",A255="May","Spring",A255="June","Summer",A255="July","Summer",A255="August","Summer",A255="January","Winter",A255="February","Winter",A255="Dezember","Winter",TRUE,"Autumn")</f>
        <v>Autumn</v>
      </c>
      <c r="E255">
        <v>2116</v>
      </c>
      <c r="F255" t="b">
        <f t="shared" si="18"/>
        <v>0</v>
      </c>
      <c r="G255" t="b">
        <f t="shared" si="19"/>
        <v>1</v>
      </c>
      <c r="H255" t="str">
        <f t="shared" si="16"/>
        <v>Diger</v>
      </c>
    </row>
    <row r="256" spans="1:8" x14ac:dyDescent="0.3">
      <c r="A256" s="3" t="s">
        <v>1</v>
      </c>
      <c r="B256" t="str">
        <f t="shared" si="17"/>
        <v>Winter</v>
      </c>
      <c r="C256" t="str">
        <f t="shared" si="15"/>
        <v>Winter</v>
      </c>
      <c r="D256" t="str" cm="1">
        <f t="array" ref="D256">_xlfn.IFS(A256="March","Spring",A256="April","Spring",A256="May","Spring",A256="June","Summer",A256="July","Summer",A256="August","Summer",A256="January","Winter",A256="February","Winter",A256="Dezember","Winter",TRUE,"Autumn")</f>
        <v>Winter</v>
      </c>
      <c r="E256">
        <v>555</v>
      </c>
      <c r="F256" t="b">
        <f t="shared" si="18"/>
        <v>0</v>
      </c>
      <c r="G256" t="b">
        <f t="shared" si="19"/>
        <v>1</v>
      </c>
      <c r="H256" t="str">
        <f t="shared" si="16"/>
        <v>Winter</v>
      </c>
    </row>
    <row r="257" spans="1:8" x14ac:dyDescent="0.3">
      <c r="A257" s="3" t="s">
        <v>1</v>
      </c>
      <c r="B257" t="str">
        <f t="shared" si="17"/>
        <v>Winter</v>
      </c>
      <c r="C257" t="str">
        <f t="shared" si="15"/>
        <v>Winter</v>
      </c>
      <c r="D257" t="str" cm="1">
        <f t="array" ref="D257">_xlfn.IFS(A257="March","Spring",A257="April","Spring",A257="May","Spring",A257="June","Summer",A257="July","Summer",A257="August","Summer",A257="January","Winter",A257="February","Winter",A257="Dezember","Winter",TRUE,"Autumn")</f>
        <v>Winter</v>
      </c>
      <c r="E257">
        <v>2861</v>
      </c>
      <c r="F257" t="b">
        <f t="shared" si="18"/>
        <v>0</v>
      </c>
      <c r="G257" t="b">
        <f t="shared" si="19"/>
        <v>1</v>
      </c>
      <c r="H257" t="str">
        <f t="shared" si="16"/>
        <v>Winter</v>
      </c>
    </row>
    <row r="258" spans="1:8" x14ac:dyDescent="0.3">
      <c r="A258" s="3" t="s">
        <v>2</v>
      </c>
      <c r="B258" t="str">
        <f t="shared" si="17"/>
        <v/>
      </c>
      <c r="C258" t="str">
        <f t="shared" si="15"/>
        <v>Winter</v>
      </c>
      <c r="D258" t="str" cm="1">
        <f t="array" ref="D258">_xlfn.IFS(A258="March","Spring",A258="April","Spring",A258="May","Spring",A258="June","Summer",A258="July","Summer",A258="August","Summer",A258="January","Winter",A258="February","Winter",A258="Dezember","Winter",TRUE,"Autumn")</f>
        <v>Winter</v>
      </c>
      <c r="E258">
        <v>807</v>
      </c>
      <c r="F258" t="b">
        <f t="shared" si="18"/>
        <v>0</v>
      </c>
      <c r="G258" t="b">
        <f t="shared" si="19"/>
        <v>1</v>
      </c>
      <c r="H258" t="str">
        <f t="shared" si="16"/>
        <v>Winter</v>
      </c>
    </row>
    <row r="259" spans="1:8" x14ac:dyDescent="0.3">
      <c r="A259" s="3" t="s">
        <v>6</v>
      </c>
      <c r="B259" t="str">
        <f t="shared" si="17"/>
        <v/>
      </c>
      <c r="C259" t="str">
        <f t="shared" si="15"/>
        <v>Diğer</v>
      </c>
      <c r="D259" t="str" cm="1">
        <f t="array" ref="D259">_xlfn.IFS(A259="March","Spring",A259="April","Spring",A259="May","Spring",A259="June","Summer",A259="July","Summer",A259="August","Summer",A259="January","Winter",A259="February","Winter",A259="Dezember","Winter",TRUE,"Autumn")</f>
        <v>Summer</v>
      </c>
      <c r="E259">
        <v>602</v>
      </c>
      <c r="F259" t="b">
        <f t="shared" si="18"/>
        <v>0</v>
      </c>
      <c r="G259" t="b">
        <f t="shared" si="19"/>
        <v>1</v>
      </c>
      <c r="H259" t="str">
        <f t="shared" si="16"/>
        <v>Diger</v>
      </c>
    </row>
    <row r="260" spans="1:8" x14ac:dyDescent="0.3">
      <c r="A260" s="3" t="s">
        <v>8</v>
      </c>
      <c r="B260" t="str">
        <f t="shared" si="17"/>
        <v/>
      </c>
      <c r="C260" t="str">
        <f t="shared" ref="C260:C323" si="20">IF(A260="December","Winter",IF(A260="January","Winter",IF(A260="February","Winter","Diğer")))</f>
        <v>Diğer</v>
      </c>
      <c r="D260" t="str" cm="1">
        <f t="array" ref="D260">_xlfn.IFS(A260="March","Spring",A260="April","Spring",A260="May","Spring",A260="June","Summer",A260="July","Summer",A260="August","Summer",A260="January","Winter",A260="February","Winter",A260="Dezember","Winter",TRUE,"Autumn")</f>
        <v>Summer</v>
      </c>
      <c r="E260">
        <v>2832</v>
      </c>
      <c r="F260" t="b">
        <f t="shared" si="18"/>
        <v>0</v>
      </c>
      <c r="G260" t="b">
        <f t="shared" si="19"/>
        <v>1</v>
      </c>
      <c r="H260" t="str">
        <f t="shared" ref="H260:H323" si="21">IF(OR($A260 = "January", $A260= "February",A260="Dezember"),"Winter", "Diger")</f>
        <v>Diger</v>
      </c>
    </row>
    <row r="261" spans="1:8" x14ac:dyDescent="0.3">
      <c r="A261" s="3" t="s">
        <v>8</v>
      </c>
      <c r="B261" t="str">
        <f t="shared" ref="B261:B324" si="22">IF(A261 = "January","Winter", "")</f>
        <v/>
      </c>
      <c r="C261" t="str">
        <f t="shared" si="20"/>
        <v>Diğer</v>
      </c>
      <c r="D261" t="str" cm="1">
        <f t="array" ref="D261">_xlfn.IFS(A261="March","Spring",A261="April","Spring",A261="May","Spring",A261="June","Summer",A261="July","Summer",A261="August","Summer",A261="January","Winter",A261="February","Winter",A261="Dezember","Winter",TRUE,"Autumn")</f>
        <v>Summer</v>
      </c>
      <c r="E261">
        <v>1579</v>
      </c>
      <c r="F261" t="b">
        <f t="shared" ref="F261:F324" si="23">AND(E261&gt;1000,E261&lt;2000)</f>
        <v>1</v>
      </c>
      <c r="G261" t="b">
        <f t="shared" ref="G261:G324" si="24">OR(E261&lt;1000,E261&gt;2000)</f>
        <v>0</v>
      </c>
      <c r="H261" t="str">
        <f t="shared" si="21"/>
        <v>Diger</v>
      </c>
    </row>
    <row r="262" spans="1:8" x14ac:dyDescent="0.3">
      <c r="A262" s="3" t="s">
        <v>10</v>
      </c>
      <c r="B262" t="str">
        <f t="shared" si="22"/>
        <v/>
      </c>
      <c r="C262" t="str">
        <f t="shared" si="20"/>
        <v>Diğer</v>
      </c>
      <c r="D262" t="str" cm="1">
        <f t="array" ref="D262">_xlfn.IFS(A262="March","Spring",A262="April","Spring",A262="May","Spring",A262="June","Summer",A262="July","Summer",A262="August","Summer",A262="January","Winter",A262="February","Winter",A262="Dezember","Winter",TRUE,"Autumn")</f>
        <v>Autumn</v>
      </c>
      <c r="E262">
        <v>861</v>
      </c>
      <c r="F262" t="b">
        <f t="shared" si="23"/>
        <v>0</v>
      </c>
      <c r="G262" t="b">
        <f t="shared" si="24"/>
        <v>1</v>
      </c>
      <c r="H262" t="str">
        <f t="shared" si="21"/>
        <v>Diger</v>
      </c>
    </row>
    <row r="263" spans="1:8" x14ac:dyDescent="0.3">
      <c r="A263" s="3" t="s">
        <v>10</v>
      </c>
      <c r="B263" t="str">
        <f t="shared" si="22"/>
        <v/>
      </c>
      <c r="C263" t="str">
        <f t="shared" si="20"/>
        <v>Diğer</v>
      </c>
      <c r="D263" t="str" cm="1">
        <f t="array" ref="D263">_xlfn.IFS(A263="March","Spring",A263="April","Spring",A263="May","Spring",A263="June","Summer",A263="July","Summer",A263="August","Summer",A263="January","Winter",A263="February","Winter",A263="Dezember","Winter",TRUE,"Autumn")</f>
        <v>Autumn</v>
      </c>
      <c r="E263">
        <v>704</v>
      </c>
      <c r="F263" t="b">
        <f t="shared" si="23"/>
        <v>0</v>
      </c>
      <c r="G263" t="b">
        <f t="shared" si="24"/>
        <v>1</v>
      </c>
      <c r="H263" t="str">
        <f t="shared" si="21"/>
        <v>Diger</v>
      </c>
    </row>
    <row r="264" spans="1:8" x14ac:dyDescent="0.3">
      <c r="A264" s="3" t="s">
        <v>12</v>
      </c>
      <c r="B264" t="str">
        <f t="shared" si="22"/>
        <v/>
      </c>
      <c r="C264" t="str">
        <f t="shared" si="20"/>
        <v>Winter</v>
      </c>
      <c r="D264" t="str" cm="1">
        <f t="array" ref="D264">_xlfn.IFS(A264="March","Spring",A264="April","Spring",A264="May","Spring",A264="June","Summer",A264="July","Summer",A264="August","Summer",A264="January","Winter",A264="February","Winter",A264="Dezember","Winter",TRUE,"Autumn")</f>
        <v>Autumn</v>
      </c>
      <c r="E264">
        <v>1033</v>
      </c>
      <c r="F264" t="b">
        <f t="shared" si="23"/>
        <v>1</v>
      </c>
      <c r="G264" t="b">
        <f t="shared" si="24"/>
        <v>0</v>
      </c>
      <c r="H264" t="str">
        <f t="shared" si="21"/>
        <v>Diger</v>
      </c>
    </row>
    <row r="265" spans="1:8" x14ac:dyDescent="0.3">
      <c r="A265" s="3" t="s">
        <v>12</v>
      </c>
      <c r="B265" t="str">
        <f t="shared" si="22"/>
        <v/>
      </c>
      <c r="C265" t="str">
        <f t="shared" si="20"/>
        <v>Winter</v>
      </c>
      <c r="D265" t="str" cm="1">
        <f t="array" ref="D265">_xlfn.IFS(A265="March","Spring",A265="April","Spring",A265="May","Spring",A265="June","Summer",A265="July","Summer",A265="August","Summer",A265="January","Winter",A265="February","Winter",A265="Dezember","Winter",TRUE,"Autumn")</f>
        <v>Autumn</v>
      </c>
      <c r="E265">
        <v>1250</v>
      </c>
      <c r="F265" t="b">
        <f t="shared" si="23"/>
        <v>1</v>
      </c>
      <c r="G265" t="b">
        <f t="shared" si="24"/>
        <v>0</v>
      </c>
      <c r="H265" t="str">
        <f t="shared" si="21"/>
        <v>Diger</v>
      </c>
    </row>
    <row r="266" spans="1:8" x14ac:dyDescent="0.3">
      <c r="A266" s="3" t="s">
        <v>10</v>
      </c>
      <c r="B266" t="str">
        <f t="shared" si="22"/>
        <v/>
      </c>
      <c r="C266" t="str">
        <f t="shared" si="20"/>
        <v>Diğer</v>
      </c>
      <c r="D266" t="str" cm="1">
        <f t="array" ref="D266">_xlfn.IFS(A266="March","Spring",A266="April","Spring",A266="May","Spring",A266="June","Summer",A266="July","Summer",A266="August","Summer",A266="January","Winter",A266="February","Winter",A266="Dezember","Winter",TRUE,"Autumn")</f>
        <v>Autumn</v>
      </c>
      <c r="E266">
        <v>1389</v>
      </c>
      <c r="F266" t="b">
        <f t="shared" si="23"/>
        <v>1</v>
      </c>
      <c r="G266" t="b">
        <f t="shared" si="24"/>
        <v>0</v>
      </c>
      <c r="H266" t="str">
        <f t="shared" si="21"/>
        <v>Diger</v>
      </c>
    </row>
    <row r="267" spans="1:8" x14ac:dyDescent="0.3">
      <c r="A267" s="3" t="s">
        <v>11</v>
      </c>
      <c r="B267" t="str">
        <f t="shared" si="22"/>
        <v/>
      </c>
      <c r="C267" t="str">
        <f t="shared" si="20"/>
        <v>Diğer</v>
      </c>
      <c r="D267" t="str" cm="1">
        <f t="array" ref="D267">_xlfn.IFS(A267="March","Spring",A267="April","Spring",A267="May","Spring",A267="June","Summer",A267="July","Summer",A267="August","Summer",A267="January","Winter",A267="February","Winter",A267="Dezember","Winter",TRUE,"Autumn")</f>
        <v>Autumn</v>
      </c>
      <c r="E267">
        <v>1265</v>
      </c>
      <c r="F267" t="b">
        <f t="shared" si="23"/>
        <v>1</v>
      </c>
      <c r="G267" t="b">
        <f t="shared" si="24"/>
        <v>0</v>
      </c>
      <c r="H267" t="str">
        <f t="shared" si="21"/>
        <v>Diger</v>
      </c>
    </row>
    <row r="268" spans="1:8" x14ac:dyDescent="0.3">
      <c r="A268" s="3" t="s">
        <v>11</v>
      </c>
      <c r="B268" t="str">
        <f t="shared" si="22"/>
        <v/>
      </c>
      <c r="C268" t="str">
        <f t="shared" si="20"/>
        <v>Diğer</v>
      </c>
      <c r="D268" t="str" cm="1">
        <f t="array" ref="D268">_xlfn.IFS(A268="March","Spring",A268="April","Spring",A268="May","Spring",A268="June","Summer",A268="July","Summer",A268="August","Summer",A268="January","Winter",A268="February","Winter",A268="Dezember","Winter",TRUE,"Autumn")</f>
        <v>Autumn</v>
      </c>
      <c r="E268">
        <v>2297</v>
      </c>
      <c r="F268" t="b">
        <f t="shared" si="23"/>
        <v>0</v>
      </c>
      <c r="G268" t="b">
        <f t="shared" si="24"/>
        <v>1</v>
      </c>
      <c r="H268" t="str">
        <f t="shared" si="21"/>
        <v>Diger</v>
      </c>
    </row>
    <row r="269" spans="1:8" x14ac:dyDescent="0.3">
      <c r="A269" s="3" t="s">
        <v>12</v>
      </c>
      <c r="B269" t="str">
        <f t="shared" si="22"/>
        <v/>
      </c>
      <c r="C269" t="str">
        <f t="shared" si="20"/>
        <v>Winter</v>
      </c>
      <c r="D269" t="str" cm="1">
        <f t="array" ref="D269">_xlfn.IFS(A269="March","Spring",A269="April","Spring",A269="May","Spring",A269="June","Summer",A269="July","Summer",A269="August","Summer",A269="January","Winter",A269="February","Winter",A269="Dezember","Winter",TRUE,"Autumn")</f>
        <v>Autumn</v>
      </c>
      <c r="E269">
        <v>2663</v>
      </c>
      <c r="F269" t="b">
        <f t="shared" si="23"/>
        <v>0</v>
      </c>
      <c r="G269" t="b">
        <f t="shared" si="24"/>
        <v>1</v>
      </c>
      <c r="H269" t="str">
        <f t="shared" si="21"/>
        <v>Diger</v>
      </c>
    </row>
    <row r="270" spans="1:8" x14ac:dyDescent="0.3">
      <c r="A270" s="3" t="s">
        <v>12</v>
      </c>
      <c r="B270" t="str">
        <f t="shared" si="22"/>
        <v/>
      </c>
      <c r="C270" t="str">
        <f t="shared" si="20"/>
        <v>Winter</v>
      </c>
      <c r="D270" t="str" cm="1">
        <f t="array" ref="D270">_xlfn.IFS(A270="March","Spring",A270="April","Spring",A270="May","Spring",A270="June","Summer",A270="July","Summer",A270="August","Summer",A270="January","Winter",A270="February","Winter",A270="Dezember","Winter",TRUE,"Autumn")</f>
        <v>Autumn</v>
      </c>
      <c r="E270">
        <v>570</v>
      </c>
      <c r="F270" t="b">
        <f t="shared" si="23"/>
        <v>0</v>
      </c>
      <c r="G270" t="b">
        <f t="shared" si="24"/>
        <v>1</v>
      </c>
      <c r="H270" t="str">
        <f t="shared" si="21"/>
        <v>Diger</v>
      </c>
    </row>
    <row r="271" spans="1:8" x14ac:dyDescent="0.3">
      <c r="A271" s="3" t="s">
        <v>12</v>
      </c>
      <c r="B271" t="str">
        <f t="shared" si="22"/>
        <v/>
      </c>
      <c r="C271" t="str">
        <f t="shared" si="20"/>
        <v>Winter</v>
      </c>
      <c r="D271" t="str" cm="1">
        <f t="array" ref="D271">_xlfn.IFS(A271="March","Spring",A271="April","Spring",A271="May","Spring",A271="June","Summer",A271="July","Summer",A271="August","Summer",A271="January","Winter",A271="February","Winter",A271="Dezember","Winter",TRUE,"Autumn")</f>
        <v>Autumn</v>
      </c>
      <c r="E271">
        <v>2487</v>
      </c>
      <c r="F271" t="b">
        <f t="shared" si="23"/>
        <v>0</v>
      </c>
      <c r="G271" t="b">
        <f t="shared" si="24"/>
        <v>1</v>
      </c>
      <c r="H271" t="str">
        <f t="shared" si="21"/>
        <v>Diger</v>
      </c>
    </row>
    <row r="272" spans="1:8" x14ac:dyDescent="0.3">
      <c r="A272" s="3" t="s">
        <v>2</v>
      </c>
      <c r="B272" t="str">
        <f t="shared" si="22"/>
        <v/>
      </c>
      <c r="C272" t="str">
        <f t="shared" si="20"/>
        <v>Winter</v>
      </c>
      <c r="D272" t="str" cm="1">
        <f t="array" ref="D272">_xlfn.IFS(A272="March","Spring",A272="April","Spring",A272="May","Spring",A272="June","Summer",A272="July","Summer",A272="August","Summer",A272="January","Winter",A272="February","Winter",A272="Dezember","Winter",TRUE,"Autumn")</f>
        <v>Winter</v>
      </c>
      <c r="E272">
        <v>1350</v>
      </c>
      <c r="F272" t="b">
        <f t="shared" si="23"/>
        <v>1</v>
      </c>
      <c r="G272" t="b">
        <f t="shared" si="24"/>
        <v>0</v>
      </c>
      <c r="H272" t="str">
        <f t="shared" si="21"/>
        <v>Winter</v>
      </c>
    </row>
    <row r="273" spans="1:8" x14ac:dyDescent="0.3">
      <c r="A273" s="3" t="s">
        <v>8</v>
      </c>
      <c r="B273" t="str">
        <f t="shared" si="22"/>
        <v/>
      </c>
      <c r="C273" t="str">
        <f t="shared" si="20"/>
        <v>Diğer</v>
      </c>
      <c r="D273" t="str" cm="1">
        <f t="array" ref="D273">_xlfn.IFS(A273="March","Spring",A273="April","Spring",A273="May","Spring",A273="June","Summer",A273="July","Summer",A273="August","Summer",A273="January","Winter",A273="February","Winter",A273="Dezember","Winter",TRUE,"Autumn")</f>
        <v>Summer</v>
      </c>
      <c r="E273">
        <v>552</v>
      </c>
      <c r="F273" t="b">
        <f t="shared" si="23"/>
        <v>0</v>
      </c>
      <c r="G273" t="b">
        <f t="shared" si="24"/>
        <v>1</v>
      </c>
      <c r="H273" t="str">
        <f t="shared" si="21"/>
        <v>Diger</v>
      </c>
    </row>
    <row r="274" spans="1:8" x14ac:dyDescent="0.3">
      <c r="A274" s="3" t="s">
        <v>10</v>
      </c>
      <c r="B274" t="str">
        <f t="shared" si="22"/>
        <v/>
      </c>
      <c r="C274" t="str">
        <f t="shared" si="20"/>
        <v>Diğer</v>
      </c>
      <c r="D274" t="str" cm="1">
        <f t="array" ref="D274">_xlfn.IFS(A274="March","Spring",A274="April","Spring",A274="May","Spring",A274="June","Summer",A274="July","Summer",A274="August","Summer",A274="January","Winter",A274="February","Winter",A274="Dezember","Winter",TRUE,"Autumn")</f>
        <v>Autumn</v>
      </c>
      <c r="E274">
        <v>1228</v>
      </c>
      <c r="F274" t="b">
        <f t="shared" si="23"/>
        <v>1</v>
      </c>
      <c r="G274" t="b">
        <f t="shared" si="24"/>
        <v>0</v>
      </c>
      <c r="H274" t="str">
        <f t="shared" si="21"/>
        <v>Diger</v>
      </c>
    </row>
    <row r="275" spans="1:8" x14ac:dyDescent="0.3">
      <c r="A275" s="3" t="s">
        <v>12</v>
      </c>
      <c r="B275" t="str">
        <f t="shared" si="22"/>
        <v/>
      </c>
      <c r="C275" t="str">
        <f t="shared" si="20"/>
        <v>Winter</v>
      </c>
      <c r="D275" t="str" cm="1">
        <f t="array" ref="D275">_xlfn.IFS(A275="March","Spring",A275="April","Spring",A275="May","Spring",A275="June","Summer",A275="July","Summer",A275="August","Summer",A275="January","Winter",A275="February","Winter",A275="Dezember","Winter",TRUE,"Autumn")</f>
        <v>Autumn</v>
      </c>
      <c r="E275">
        <v>1250</v>
      </c>
      <c r="F275" t="b">
        <f t="shared" si="23"/>
        <v>1</v>
      </c>
      <c r="G275" t="b">
        <f t="shared" si="24"/>
        <v>0</v>
      </c>
      <c r="H275" t="str">
        <f t="shared" si="21"/>
        <v>Diger</v>
      </c>
    </row>
    <row r="276" spans="1:8" x14ac:dyDescent="0.3">
      <c r="A276" s="3" t="s">
        <v>4</v>
      </c>
      <c r="B276" t="str">
        <f t="shared" si="22"/>
        <v/>
      </c>
      <c r="C276" t="str">
        <f t="shared" si="20"/>
        <v>Diğer</v>
      </c>
      <c r="D276" t="str" cm="1">
        <f t="array" ref="D276">_xlfn.IFS(A276="March","Spring",A276="April","Spring",A276="May","Spring",A276="June","Summer",A276="July","Summer",A276="August","Summer",A276="January","Winter",A276="February","Winter",A276="Dezember","Winter",TRUE,"Autumn")</f>
        <v>Spring</v>
      </c>
      <c r="E276">
        <v>3801</v>
      </c>
      <c r="F276" t="b">
        <f t="shared" si="23"/>
        <v>0</v>
      </c>
      <c r="G276" t="b">
        <f t="shared" si="24"/>
        <v>1</v>
      </c>
      <c r="H276" t="str">
        <f t="shared" si="21"/>
        <v>Diger</v>
      </c>
    </row>
    <row r="277" spans="1:8" x14ac:dyDescent="0.3">
      <c r="A277" s="3" t="s">
        <v>1</v>
      </c>
      <c r="B277" t="str">
        <f t="shared" si="22"/>
        <v>Winter</v>
      </c>
      <c r="C277" t="str">
        <f t="shared" si="20"/>
        <v>Winter</v>
      </c>
      <c r="D277" t="str" cm="1">
        <f t="array" ref="D277">_xlfn.IFS(A277="March","Spring",A277="April","Spring",A277="May","Spring",A277="June","Summer",A277="July","Summer",A277="August","Summer",A277="January","Winter",A277="February","Winter",A277="Dezember","Winter",TRUE,"Autumn")</f>
        <v>Winter</v>
      </c>
      <c r="E277">
        <v>1117.5</v>
      </c>
      <c r="F277" t="b">
        <f t="shared" si="23"/>
        <v>1</v>
      </c>
      <c r="G277" t="b">
        <f t="shared" si="24"/>
        <v>0</v>
      </c>
      <c r="H277" t="str">
        <f t="shared" si="21"/>
        <v>Winter</v>
      </c>
    </row>
    <row r="278" spans="1:8" x14ac:dyDescent="0.3">
      <c r="A278" s="3" t="s">
        <v>6</v>
      </c>
      <c r="B278" t="str">
        <f t="shared" si="22"/>
        <v/>
      </c>
      <c r="C278" t="str">
        <f t="shared" si="20"/>
        <v>Diğer</v>
      </c>
      <c r="D278" t="str" cm="1">
        <f t="array" ref="D278">_xlfn.IFS(A278="March","Spring",A278="April","Spring",A278="May","Spring",A278="June","Summer",A278="July","Summer",A278="August","Summer",A278="January","Winter",A278="February","Winter",A278="Dezember","Winter",TRUE,"Autumn")</f>
        <v>Summer</v>
      </c>
      <c r="E278">
        <v>2844</v>
      </c>
      <c r="F278" t="b">
        <f t="shared" si="23"/>
        <v>0</v>
      </c>
      <c r="G278" t="b">
        <f t="shared" si="24"/>
        <v>1</v>
      </c>
      <c r="H278" t="str">
        <f t="shared" si="21"/>
        <v>Diger</v>
      </c>
    </row>
    <row r="279" spans="1:8" x14ac:dyDescent="0.3">
      <c r="A279" s="3" t="s">
        <v>9</v>
      </c>
      <c r="B279" t="str">
        <f t="shared" si="22"/>
        <v/>
      </c>
      <c r="C279" t="str">
        <f t="shared" si="20"/>
        <v>Diğer</v>
      </c>
      <c r="D279" t="str" cm="1">
        <f t="array" ref="D279">_xlfn.IFS(A279="March","Spring",A279="April","Spring",A279="May","Spring",A279="June","Summer",A279="July","Summer",A279="August","Summer",A279="January","Winter",A279="February","Winter",A279="Dezember","Winter",TRUE,"Autumn")</f>
        <v>Autumn</v>
      </c>
      <c r="E279">
        <v>562</v>
      </c>
      <c r="F279" t="b">
        <f t="shared" si="23"/>
        <v>0</v>
      </c>
      <c r="G279" t="b">
        <f t="shared" si="24"/>
        <v>1</v>
      </c>
      <c r="H279" t="str">
        <f t="shared" si="21"/>
        <v>Diger</v>
      </c>
    </row>
    <row r="280" spans="1:8" x14ac:dyDescent="0.3">
      <c r="A280" s="3" t="s">
        <v>10</v>
      </c>
      <c r="B280" t="str">
        <f t="shared" si="22"/>
        <v/>
      </c>
      <c r="C280" t="str">
        <f t="shared" si="20"/>
        <v>Diğer</v>
      </c>
      <c r="D280" t="str" cm="1">
        <f t="array" ref="D280">_xlfn.IFS(A280="March","Spring",A280="April","Spring",A280="May","Spring",A280="June","Summer",A280="July","Summer",A280="August","Summer",A280="January","Winter",A280="February","Winter",A280="Dezember","Winter",TRUE,"Autumn")</f>
        <v>Autumn</v>
      </c>
      <c r="E280">
        <v>2299</v>
      </c>
      <c r="F280" t="b">
        <f t="shared" si="23"/>
        <v>0</v>
      </c>
      <c r="G280" t="b">
        <f t="shared" si="24"/>
        <v>1</v>
      </c>
      <c r="H280" t="str">
        <f t="shared" si="21"/>
        <v>Diger</v>
      </c>
    </row>
    <row r="281" spans="1:8" x14ac:dyDescent="0.3">
      <c r="A281" s="3" t="s">
        <v>11</v>
      </c>
      <c r="B281" t="str">
        <f t="shared" si="22"/>
        <v/>
      </c>
      <c r="C281" t="str">
        <f t="shared" si="20"/>
        <v>Diğer</v>
      </c>
      <c r="D281" t="str" cm="1">
        <f t="array" ref="D281">_xlfn.IFS(A281="March","Spring",A281="April","Spring",A281="May","Spring",A281="June","Summer",A281="July","Summer",A281="August","Summer",A281="January","Winter",A281="February","Winter",A281="Dezember","Winter",TRUE,"Autumn")</f>
        <v>Autumn</v>
      </c>
      <c r="E281">
        <v>2030</v>
      </c>
      <c r="F281" t="b">
        <f t="shared" si="23"/>
        <v>0</v>
      </c>
      <c r="G281" t="b">
        <f t="shared" si="24"/>
        <v>1</v>
      </c>
      <c r="H281" t="str">
        <f t="shared" si="21"/>
        <v>Diger</v>
      </c>
    </row>
    <row r="282" spans="1:8" x14ac:dyDescent="0.3">
      <c r="A282" s="3" t="s">
        <v>11</v>
      </c>
      <c r="B282" t="str">
        <f t="shared" si="22"/>
        <v/>
      </c>
      <c r="C282" t="str">
        <f t="shared" si="20"/>
        <v>Diğer</v>
      </c>
      <c r="D282" t="str" cm="1">
        <f t="array" ref="D282">_xlfn.IFS(A282="March","Spring",A282="April","Spring",A282="May","Spring",A282="June","Summer",A282="July","Summer",A282="August","Summer",A282="January","Winter",A282="February","Winter",A282="Dezember","Winter",TRUE,"Autumn")</f>
        <v>Autumn</v>
      </c>
      <c r="E282">
        <v>263</v>
      </c>
      <c r="F282" t="b">
        <f t="shared" si="23"/>
        <v>0</v>
      </c>
      <c r="G282" t="b">
        <f t="shared" si="24"/>
        <v>1</v>
      </c>
      <c r="H282" t="str">
        <f t="shared" si="21"/>
        <v>Diger</v>
      </c>
    </row>
    <row r="283" spans="1:8" x14ac:dyDescent="0.3">
      <c r="A283" s="3" t="s">
        <v>12</v>
      </c>
      <c r="B283" t="str">
        <f t="shared" si="22"/>
        <v/>
      </c>
      <c r="C283" t="str">
        <f t="shared" si="20"/>
        <v>Winter</v>
      </c>
      <c r="D283" t="str" cm="1">
        <f t="array" ref="D283">_xlfn.IFS(A283="March","Spring",A283="April","Spring",A283="May","Spring",A283="June","Summer",A283="July","Summer",A283="August","Summer",A283="January","Winter",A283="February","Winter",A283="Dezember","Winter",TRUE,"Autumn")</f>
        <v>Autumn</v>
      </c>
      <c r="E283">
        <v>887</v>
      </c>
      <c r="F283" t="b">
        <f t="shared" si="23"/>
        <v>0</v>
      </c>
      <c r="G283" t="b">
        <f t="shared" si="24"/>
        <v>1</v>
      </c>
      <c r="H283" t="str">
        <f t="shared" si="21"/>
        <v>Diger</v>
      </c>
    </row>
    <row r="284" spans="1:8" x14ac:dyDescent="0.3">
      <c r="A284" s="3" t="s">
        <v>4</v>
      </c>
      <c r="B284" t="str">
        <f t="shared" si="22"/>
        <v/>
      </c>
      <c r="C284" t="str">
        <f t="shared" si="20"/>
        <v>Diğer</v>
      </c>
      <c r="D284" t="str" cm="1">
        <f t="array" ref="D284">_xlfn.IFS(A284="March","Spring",A284="April","Spring",A284="May","Spring",A284="June","Summer",A284="July","Summer",A284="August","Summer",A284="January","Winter",A284="February","Winter",A284="Dezember","Winter",TRUE,"Autumn")</f>
        <v>Spring</v>
      </c>
      <c r="E284">
        <v>980</v>
      </c>
      <c r="F284" t="b">
        <f t="shared" si="23"/>
        <v>0</v>
      </c>
      <c r="G284" t="b">
        <f t="shared" si="24"/>
        <v>1</v>
      </c>
      <c r="H284" t="str">
        <f t="shared" si="21"/>
        <v>Diger</v>
      </c>
    </row>
    <row r="285" spans="1:8" x14ac:dyDescent="0.3">
      <c r="A285" s="3" t="s">
        <v>5</v>
      </c>
      <c r="B285" t="str">
        <f t="shared" si="22"/>
        <v/>
      </c>
      <c r="C285" t="str">
        <f t="shared" si="20"/>
        <v>Diğer</v>
      </c>
      <c r="D285" t="str" cm="1">
        <f t="array" ref="D285">_xlfn.IFS(A285="March","Spring",A285="April","Spring",A285="May","Spring",A285="June","Summer",A285="July","Summer",A285="August","Summer",A285="January","Winter",A285="February","Winter",A285="Dezember","Winter",TRUE,"Autumn")</f>
        <v>Spring</v>
      </c>
      <c r="E285">
        <v>1460</v>
      </c>
      <c r="F285" t="b">
        <f t="shared" si="23"/>
        <v>1</v>
      </c>
      <c r="G285" t="b">
        <f t="shared" si="24"/>
        <v>0</v>
      </c>
      <c r="H285" t="str">
        <f t="shared" si="21"/>
        <v>Diger</v>
      </c>
    </row>
    <row r="286" spans="1:8" x14ac:dyDescent="0.3">
      <c r="A286" s="3" t="s">
        <v>10</v>
      </c>
      <c r="B286" t="str">
        <f t="shared" si="22"/>
        <v/>
      </c>
      <c r="C286" t="str">
        <f t="shared" si="20"/>
        <v>Diğer</v>
      </c>
      <c r="D286" t="str" cm="1">
        <f t="array" ref="D286">_xlfn.IFS(A286="March","Spring",A286="April","Spring",A286="May","Spring",A286="June","Summer",A286="July","Summer",A286="August","Summer",A286="January","Winter",A286="February","Winter",A286="Dezember","Winter",TRUE,"Autumn")</f>
        <v>Autumn</v>
      </c>
      <c r="E286">
        <v>1403</v>
      </c>
      <c r="F286" t="b">
        <f t="shared" si="23"/>
        <v>1</v>
      </c>
      <c r="G286" t="b">
        <f t="shared" si="24"/>
        <v>0</v>
      </c>
      <c r="H286" t="str">
        <f t="shared" si="21"/>
        <v>Diger</v>
      </c>
    </row>
    <row r="287" spans="1:8" x14ac:dyDescent="0.3">
      <c r="A287" s="3" t="s">
        <v>11</v>
      </c>
      <c r="B287" t="str">
        <f t="shared" si="22"/>
        <v/>
      </c>
      <c r="C287" t="str">
        <f t="shared" si="20"/>
        <v>Diğer</v>
      </c>
      <c r="D287" t="str" cm="1">
        <f t="array" ref="D287">_xlfn.IFS(A287="March","Spring",A287="April","Spring",A287="May","Spring",A287="June","Summer",A287="July","Summer",A287="August","Summer",A287="January","Winter",A287="February","Winter",A287="Dezember","Winter",TRUE,"Autumn")</f>
        <v>Autumn</v>
      </c>
      <c r="E287">
        <v>2723</v>
      </c>
      <c r="F287" t="b">
        <f t="shared" si="23"/>
        <v>0</v>
      </c>
      <c r="G287" t="b">
        <f t="shared" si="24"/>
        <v>1</v>
      </c>
      <c r="H287" t="str">
        <f t="shared" si="21"/>
        <v>Diger</v>
      </c>
    </row>
    <row r="288" spans="1:8" x14ac:dyDescent="0.3">
      <c r="A288" s="3" t="s">
        <v>6</v>
      </c>
      <c r="B288" t="str">
        <f t="shared" si="22"/>
        <v/>
      </c>
      <c r="C288" t="str">
        <f t="shared" si="20"/>
        <v>Diğer</v>
      </c>
      <c r="D288" t="str" cm="1">
        <f t="array" ref="D288">_xlfn.IFS(A288="March","Spring",A288="April","Spring",A288="May","Spring",A288="June","Summer",A288="July","Summer",A288="August","Summer",A288="January","Winter",A288="February","Winter",A288="Dezember","Winter",TRUE,"Autumn")</f>
        <v>Summer</v>
      </c>
      <c r="E288">
        <v>1496</v>
      </c>
      <c r="F288" t="b">
        <f t="shared" si="23"/>
        <v>1</v>
      </c>
      <c r="G288" t="b">
        <f t="shared" si="24"/>
        <v>0</v>
      </c>
      <c r="H288" t="str">
        <f t="shared" si="21"/>
        <v>Diger</v>
      </c>
    </row>
    <row r="289" spans="1:8" x14ac:dyDescent="0.3">
      <c r="A289" s="3" t="s">
        <v>10</v>
      </c>
      <c r="B289" t="str">
        <f t="shared" si="22"/>
        <v/>
      </c>
      <c r="C289" t="str">
        <f t="shared" si="20"/>
        <v>Diğer</v>
      </c>
      <c r="D289" t="str" cm="1">
        <f t="array" ref="D289">_xlfn.IFS(A289="March","Spring",A289="April","Spring",A289="May","Spring",A289="June","Summer",A289="July","Summer",A289="August","Summer",A289="January","Winter",A289="February","Winter",A289="Dezember","Winter",TRUE,"Autumn")</f>
        <v>Autumn</v>
      </c>
      <c r="E289">
        <v>2299</v>
      </c>
      <c r="F289" t="b">
        <f t="shared" si="23"/>
        <v>0</v>
      </c>
      <c r="G289" t="b">
        <f t="shared" si="24"/>
        <v>1</v>
      </c>
      <c r="H289" t="str">
        <f t="shared" si="21"/>
        <v>Diger</v>
      </c>
    </row>
    <row r="290" spans="1:8" x14ac:dyDescent="0.3">
      <c r="A290" s="3" t="s">
        <v>10</v>
      </c>
      <c r="B290" t="str">
        <f t="shared" si="22"/>
        <v/>
      </c>
      <c r="C290" t="str">
        <f t="shared" si="20"/>
        <v>Diğer</v>
      </c>
      <c r="D290" t="str" cm="1">
        <f t="array" ref="D290">_xlfn.IFS(A290="March","Spring",A290="April","Spring",A290="May","Spring",A290="June","Summer",A290="July","Summer",A290="August","Summer",A290="January","Winter",A290="February","Winter",A290="Dezember","Winter",TRUE,"Autumn")</f>
        <v>Autumn</v>
      </c>
      <c r="E290">
        <v>727</v>
      </c>
      <c r="F290" t="b">
        <f t="shared" si="23"/>
        <v>0</v>
      </c>
      <c r="G290" t="b">
        <f t="shared" si="24"/>
        <v>1</v>
      </c>
      <c r="H290" t="str">
        <f t="shared" si="21"/>
        <v>Diger</v>
      </c>
    </row>
    <row r="291" spans="1:8" x14ac:dyDescent="0.3">
      <c r="A291" s="3" t="s">
        <v>2</v>
      </c>
      <c r="B291" t="str">
        <f t="shared" si="22"/>
        <v/>
      </c>
      <c r="C291" t="str">
        <f t="shared" si="20"/>
        <v>Winter</v>
      </c>
      <c r="D291" t="str" cm="1">
        <f t="array" ref="D291">_xlfn.IFS(A291="March","Spring",A291="April","Spring",A291="May","Spring",A291="June","Summer",A291="July","Summer",A291="August","Summer",A291="January","Winter",A291="February","Winter",A291="Dezember","Winter",TRUE,"Autumn")</f>
        <v>Winter</v>
      </c>
      <c r="E291">
        <v>952</v>
      </c>
      <c r="F291" t="b">
        <f t="shared" si="23"/>
        <v>0</v>
      </c>
      <c r="G291" t="b">
        <f t="shared" si="24"/>
        <v>1</v>
      </c>
      <c r="H291" t="str">
        <f t="shared" si="21"/>
        <v>Winter</v>
      </c>
    </row>
    <row r="292" spans="1:8" x14ac:dyDescent="0.3">
      <c r="A292" s="3" t="s">
        <v>2</v>
      </c>
      <c r="B292" t="str">
        <f t="shared" si="22"/>
        <v/>
      </c>
      <c r="C292" t="str">
        <f t="shared" si="20"/>
        <v>Winter</v>
      </c>
      <c r="D292" t="str" cm="1">
        <f t="array" ref="D292">_xlfn.IFS(A292="March","Spring",A292="April","Spring",A292="May","Spring",A292="June","Summer",A292="July","Summer",A292="August","Summer",A292="January","Winter",A292="February","Winter",A292="Dezember","Winter",TRUE,"Autumn")</f>
        <v>Winter</v>
      </c>
      <c r="E292">
        <v>2755</v>
      </c>
      <c r="F292" t="b">
        <f t="shared" si="23"/>
        <v>0</v>
      </c>
      <c r="G292" t="b">
        <f t="shared" si="24"/>
        <v>1</v>
      </c>
      <c r="H292" t="str">
        <f t="shared" si="21"/>
        <v>Winter</v>
      </c>
    </row>
    <row r="293" spans="1:8" x14ac:dyDescent="0.3">
      <c r="A293" s="3" t="s">
        <v>5</v>
      </c>
      <c r="B293" t="str">
        <f t="shared" si="22"/>
        <v/>
      </c>
      <c r="C293" t="str">
        <f t="shared" si="20"/>
        <v>Diğer</v>
      </c>
      <c r="D293" t="str" cm="1">
        <f t="array" ref="D293">_xlfn.IFS(A293="March","Spring",A293="April","Spring",A293="May","Spring",A293="June","Summer",A293="July","Summer",A293="August","Summer",A293="January","Winter",A293="February","Winter",A293="Dezember","Winter",TRUE,"Autumn")</f>
        <v>Spring</v>
      </c>
      <c r="E293">
        <v>1530</v>
      </c>
      <c r="F293" t="b">
        <f t="shared" si="23"/>
        <v>1</v>
      </c>
      <c r="G293" t="b">
        <f t="shared" si="24"/>
        <v>0</v>
      </c>
      <c r="H293" t="str">
        <f t="shared" si="21"/>
        <v>Diger</v>
      </c>
    </row>
    <row r="294" spans="1:8" x14ac:dyDescent="0.3">
      <c r="A294" s="3" t="s">
        <v>6</v>
      </c>
      <c r="B294" t="str">
        <f t="shared" si="22"/>
        <v/>
      </c>
      <c r="C294" t="str">
        <f t="shared" si="20"/>
        <v>Diğer</v>
      </c>
      <c r="D294" t="str" cm="1">
        <f t="array" ref="D294">_xlfn.IFS(A294="March","Spring",A294="April","Spring",A294="May","Spring",A294="June","Summer",A294="July","Summer",A294="August","Summer",A294="January","Winter",A294="February","Winter",A294="Dezember","Winter",TRUE,"Autumn")</f>
        <v>Summer</v>
      </c>
      <c r="E294">
        <v>1496</v>
      </c>
      <c r="F294" t="b">
        <f t="shared" si="23"/>
        <v>1</v>
      </c>
      <c r="G294" t="b">
        <f t="shared" si="24"/>
        <v>0</v>
      </c>
      <c r="H294" t="str">
        <f t="shared" si="21"/>
        <v>Diger</v>
      </c>
    </row>
    <row r="295" spans="1:8" x14ac:dyDescent="0.3">
      <c r="A295" s="3" t="s">
        <v>6</v>
      </c>
      <c r="B295" t="str">
        <f t="shared" si="22"/>
        <v/>
      </c>
      <c r="C295" t="str">
        <f t="shared" si="20"/>
        <v>Diğer</v>
      </c>
      <c r="D295" t="str" cm="1">
        <f t="array" ref="D295">_xlfn.IFS(A295="March","Spring",A295="April","Spring",A295="May","Spring",A295="June","Summer",A295="July","Summer",A295="August","Summer",A295="January","Winter",A295="February","Winter",A295="Dezember","Winter",TRUE,"Autumn")</f>
        <v>Summer</v>
      </c>
      <c r="E295">
        <v>1498</v>
      </c>
      <c r="F295" t="b">
        <f t="shared" si="23"/>
        <v>1</v>
      </c>
      <c r="G295" t="b">
        <f t="shared" si="24"/>
        <v>0</v>
      </c>
      <c r="H295" t="str">
        <f t="shared" si="21"/>
        <v>Diger</v>
      </c>
    </row>
    <row r="296" spans="1:8" x14ac:dyDescent="0.3">
      <c r="A296" s="3" t="s">
        <v>10</v>
      </c>
      <c r="B296" t="str">
        <f t="shared" si="22"/>
        <v/>
      </c>
      <c r="C296" t="str">
        <f t="shared" si="20"/>
        <v>Diğer</v>
      </c>
      <c r="D296" t="str" cm="1">
        <f t="array" ref="D296">_xlfn.IFS(A296="March","Spring",A296="April","Spring",A296="May","Spring",A296="June","Summer",A296="July","Summer",A296="August","Summer",A296="January","Winter",A296="February","Winter",A296="Dezember","Winter",TRUE,"Autumn")</f>
        <v>Autumn</v>
      </c>
      <c r="E296">
        <v>1221</v>
      </c>
      <c r="F296" t="b">
        <f t="shared" si="23"/>
        <v>1</v>
      </c>
      <c r="G296" t="b">
        <f t="shared" si="24"/>
        <v>0</v>
      </c>
      <c r="H296" t="str">
        <f t="shared" si="21"/>
        <v>Diger</v>
      </c>
    </row>
    <row r="297" spans="1:8" x14ac:dyDescent="0.3">
      <c r="A297" s="3" t="s">
        <v>10</v>
      </c>
      <c r="B297" t="str">
        <f t="shared" si="22"/>
        <v/>
      </c>
      <c r="C297" t="str">
        <f t="shared" si="20"/>
        <v>Diğer</v>
      </c>
      <c r="D297" t="str" cm="1">
        <f t="array" ref="D297">_xlfn.IFS(A297="March","Spring",A297="April","Spring",A297="May","Spring",A297="June","Summer",A297="July","Summer",A297="August","Summer",A297="January","Winter",A297="February","Winter",A297="Dezember","Winter",TRUE,"Autumn")</f>
        <v>Autumn</v>
      </c>
      <c r="E297">
        <v>2076</v>
      </c>
      <c r="F297" t="b">
        <f t="shared" si="23"/>
        <v>0</v>
      </c>
      <c r="G297" t="b">
        <f t="shared" si="24"/>
        <v>1</v>
      </c>
      <c r="H297" t="str">
        <f t="shared" si="21"/>
        <v>Diger</v>
      </c>
    </row>
    <row r="298" spans="1:8" x14ac:dyDescent="0.3">
      <c r="A298" s="3" t="s">
        <v>6</v>
      </c>
      <c r="B298" t="str">
        <f t="shared" si="22"/>
        <v/>
      </c>
      <c r="C298" t="str">
        <f t="shared" si="20"/>
        <v>Diğer</v>
      </c>
      <c r="D298" t="str" cm="1">
        <f t="array" ref="D298">_xlfn.IFS(A298="March","Spring",A298="April","Spring",A298="May","Spring",A298="June","Summer",A298="July","Summer",A298="August","Summer",A298="January","Winter",A298="February","Winter",A298="Dezember","Winter",TRUE,"Autumn")</f>
        <v>Summer</v>
      </c>
      <c r="E298">
        <v>2844</v>
      </c>
      <c r="F298" t="b">
        <f t="shared" si="23"/>
        <v>0</v>
      </c>
      <c r="G298" t="b">
        <f t="shared" si="24"/>
        <v>1</v>
      </c>
      <c r="H298" t="str">
        <f t="shared" si="21"/>
        <v>Diger</v>
      </c>
    </row>
    <row r="299" spans="1:8" x14ac:dyDescent="0.3">
      <c r="A299" s="3" t="s">
        <v>6</v>
      </c>
      <c r="B299" t="str">
        <f t="shared" si="22"/>
        <v/>
      </c>
      <c r="C299" t="str">
        <f t="shared" si="20"/>
        <v>Diğer</v>
      </c>
      <c r="D299" t="str" cm="1">
        <f t="array" ref="D299">_xlfn.IFS(A299="March","Spring",A299="April","Spring",A299="May","Spring",A299="June","Summer",A299="July","Summer",A299="August","Summer",A299="January","Winter",A299="February","Winter",A299="Dezember","Winter",TRUE,"Autumn")</f>
        <v>Summer</v>
      </c>
      <c r="E299">
        <v>1498</v>
      </c>
      <c r="F299" t="b">
        <f t="shared" si="23"/>
        <v>1</v>
      </c>
      <c r="G299" t="b">
        <f t="shared" si="24"/>
        <v>0</v>
      </c>
      <c r="H299" t="str">
        <f t="shared" si="21"/>
        <v>Diger</v>
      </c>
    </row>
    <row r="300" spans="1:8" x14ac:dyDescent="0.3">
      <c r="A300" s="3" t="s">
        <v>10</v>
      </c>
      <c r="B300" t="str">
        <f t="shared" si="22"/>
        <v/>
      </c>
      <c r="C300" t="str">
        <f t="shared" si="20"/>
        <v>Diğer</v>
      </c>
      <c r="D300" t="str" cm="1">
        <f t="array" ref="D300">_xlfn.IFS(A300="March","Spring",A300="April","Spring",A300="May","Spring",A300="June","Summer",A300="July","Summer",A300="August","Summer",A300="January","Winter",A300="February","Winter",A300="Dezember","Winter",TRUE,"Autumn")</f>
        <v>Autumn</v>
      </c>
      <c r="E300">
        <v>1221</v>
      </c>
      <c r="F300" t="b">
        <f t="shared" si="23"/>
        <v>1</v>
      </c>
      <c r="G300" t="b">
        <f t="shared" si="24"/>
        <v>0</v>
      </c>
      <c r="H300" t="str">
        <f t="shared" si="21"/>
        <v>Diger</v>
      </c>
    </row>
    <row r="301" spans="1:8" x14ac:dyDescent="0.3">
      <c r="A301" s="3" t="s">
        <v>11</v>
      </c>
      <c r="B301" t="str">
        <f t="shared" si="22"/>
        <v/>
      </c>
      <c r="C301" t="str">
        <f t="shared" si="20"/>
        <v>Diğer</v>
      </c>
      <c r="D301" t="str" cm="1">
        <f t="array" ref="D301">_xlfn.IFS(A301="March","Spring",A301="April","Spring",A301="May","Spring",A301="June","Summer",A301="July","Summer",A301="August","Summer",A301="January","Winter",A301="February","Winter",A301="Dezember","Winter",TRUE,"Autumn")</f>
        <v>Autumn</v>
      </c>
      <c r="E301">
        <v>1123</v>
      </c>
      <c r="F301" t="b">
        <f t="shared" si="23"/>
        <v>1</v>
      </c>
      <c r="G301" t="b">
        <f t="shared" si="24"/>
        <v>0</v>
      </c>
      <c r="H301" t="str">
        <f t="shared" si="21"/>
        <v>Diger</v>
      </c>
    </row>
    <row r="302" spans="1:8" x14ac:dyDescent="0.3">
      <c r="A302" s="3" t="s">
        <v>12</v>
      </c>
      <c r="B302" t="str">
        <f t="shared" si="22"/>
        <v/>
      </c>
      <c r="C302" t="str">
        <f t="shared" si="20"/>
        <v>Winter</v>
      </c>
      <c r="D302" t="str" cm="1">
        <f t="array" ref="D302">_xlfn.IFS(A302="March","Spring",A302="April","Spring",A302="May","Spring",A302="June","Summer",A302="July","Summer",A302="August","Summer",A302="January","Winter",A302="February","Winter",A302="Dezember","Winter",TRUE,"Autumn")</f>
        <v>Autumn</v>
      </c>
      <c r="E302">
        <v>2436</v>
      </c>
      <c r="F302" t="b">
        <f t="shared" si="23"/>
        <v>0</v>
      </c>
      <c r="G302" t="b">
        <f t="shared" si="24"/>
        <v>1</v>
      </c>
      <c r="H302" t="str">
        <f t="shared" si="21"/>
        <v>Diger</v>
      </c>
    </row>
    <row r="303" spans="1:8" x14ac:dyDescent="0.3">
      <c r="A303" s="3" t="s">
        <v>1</v>
      </c>
      <c r="B303" t="str">
        <f t="shared" si="22"/>
        <v>Winter</v>
      </c>
      <c r="C303" t="str">
        <f t="shared" si="20"/>
        <v>Winter</v>
      </c>
      <c r="D303" t="str" cm="1">
        <f t="array" ref="D303">_xlfn.IFS(A303="March","Spring",A303="April","Spring",A303="May","Spring",A303="June","Summer",A303="July","Summer",A303="August","Summer",A303="January","Winter",A303="February","Winter",A303="Dezember","Winter",TRUE,"Autumn")</f>
        <v>Winter</v>
      </c>
      <c r="E303">
        <v>1987.5</v>
      </c>
      <c r="F303" t="b">
        <f t="shared" si="23"/>
        <v>1</v>
      </c>
      <c r="G303" t="b">
        <f t="shared" si="24"/>
        <v>0</v>
      </c>
      <c r="H303" t="str">
        <f t="shared" si="21"/>
        <v>Winter</v>
      </c>
    </row>
    <row r="304" spans="1:8" x14ac:dyDescent="0.3">
      <c r="A304" s="3" t="s">
        <v>9</v>
      </c>
      <c r="B304" t="str">
        <f t="shared" si="22"/>
        <v/>
      </c>
      <c r="C304" t="str">
        <f t="shared" si="20"/>
        <v>Diğer</v>
      </c>
      <c r="D304" t="str" cm="1">
        <f t="array" ref="D304">_xlfn.IFS(A304="March","Spring",A304="April","Spring",A304="May","Spring",A304="June","Summer",A304="July","Summer",A304="August","Summer",A304="January","Winter",A304="February","Winter",A304="Dezember","Winter",TRUE,"Autumn")</f>
        <v>Autumn</v>
      </c>
      <c r="E304">
        <v>1679</v>
      </c>
      <c r="F304" t="b">
        <f t="shared" si="23"/>
        <v>1</v>
      </c>
      <c r="G304" t="b">
        <f t="shared" si="24"/>
        <v>0</v>
      </c>
      <c r="H304" t="str">
        <f t="shared" si="21"/>
        <v>Diger</v>
      </c>
    </row>
    <row r="305" spans="1:8" x14ac:dyDescent="0.3">
      <c r="A305" s="3" t="s">
        <v>10</v>
      </c>
      <c r="B305" t="str">
        <f t="shared" si="22"/>
        <v/>
      </c>
      <c r="C305" t="str">
        <f t="shared" si="20"/>
        <v>Diğer</v>
      </c>
      <c r="D305" t="str" cm="1">
        <f t="array" ref="D305">_xlfn.IFS(A305="March","Spring",A305="April","Spring",A305="May","Spring",A305="June","Summer",A305="July","Summer",A305="August","Summer",A305="January","Winter",A305="February","Winter",A305="Dezember","Winter",TRUE,"Autumn")</f>
        <v>Autumn</v>
      </c>
      <c r="E305">
        <v>727</v>
      </c>
      <c r="F305" t="b">
        <f t="shared" si="23"/>
        <v>0</v>
      </c>
      <c r="G305" t="b">
        <f t="shared" si="24"/>
        <v>1</v>
      </c>
      <c r="H305" t="str">
        <f t="shared" si="21"/>
        <v>Diger</v>
      </c>
    </row>
    <row r="306" spans="1:8" x14ac:dyDescent="0.3">
      <c r="A306" s="3" t="s">
        <v>10</v>
      </c>
      <c r="B306" t="str">
        <f t="shared" si="22"/>
        <v/>
      </c>
      <c r="C306" t="str">
        <f t="shared" si="20"/>
        <v>Diğer</v>
      </c>
      <c r="D306" t="str" cm="1">
        <f t="array" ref="D306">_xlfn.IFS(A306="March","Spring",A306="April","Spring",A306="May","Spring",A306="June","Summer",A306="July","Summer",A306="August","Summer",A306="January","Winter",A306="February","Winter",A306="Dezember","Winter",TRUE,"Autumn")</f>
        <v>Autumn</v>
      </c>
      <c r="E306">
        <v>1403</v>
      </c>
      <c r="F306" t="b">
        <f t="shared" si="23"/>
        <v>1</v>
      </c>
      <c r="G306" t="b">
        <f t="shared" si="24"/>
        <v>0</v>
      </c>
      <c r="H306" t="str">
        <f t="shared" si="21"/>
        <v>Diger</v>
      </c>
    </row>
    <row r="307" spans="1:8" x14ac:dyDescent="0.3">
      <c r="A307" s="3" t="s">
        <v>10</v>
      </c>
      <c r="B307" t="str">
        <f t="shared" si="22"/>
        <v/>
      </c>
      <c r="C307" t="str">
        <f t="shared" si="20"/>
        <v>Diğer</v>
      </c>
      <c r="D307" t="str" cm="1">
        <f t="array" ref="D307">_xlfn.IFS(A307="March","Spring",A307="April","Spring",A307="May","Spring",A307="June","Summer",A307="July","Summer",A307="August","Summer",A307="January","Winter",A307="February","Winter",A307="Dezember","Winter",TRUE,"Autumn")</f>
        <v>Autumn</v>
      </c>
      <c r="E307">
        <v>2076</v>
      </c>
      <c r="F307" t="b">
        <f t="shared" si="23"/>
        <v>0</v>
      </c>
      <c r="G307" t="b">
        <f t="shared" si="24"/>
        <v>1</v>
      </c>
      <c r="H307" t="str">
        <f t="shared" si="21"/>
        <v>Diger</v>
      </c>
    </row>
    <row r="308" spans="1:8" x14ac:dyDescent="0.3">
      <c r="A308" s="3" t="s">
        <v>10</v>
      </c>
      <c r="B308" t="str">
        <f t="shared" si="22"/>
        <v/>
      </c>
      <c r="C308" t="str">
        <f t="shared" si="20"/>
        <v>Diğer</v>
      </c>
      <c r="D308" t="str" cm="1">
        <f t="array" ref="D308">_xlfn.IFS(A308="March","Spring",A308="April","Spring",A308="May","Spring",A308="June","Summer",A308="July","Summer",A308="August","Summer",A308="January","Winter",A308="February","Winter",A308="Dezember","Winter",TRUE,"Autumn")</f>
        <v>Autumn</v>
      </c>
      <c r="E308">
        <v>1757</v>
      </c>
      <c r="F308" t="b">
        <f t="shared" si="23"/>
        <v>1</v>
      </c>
      <c r="G308" t="b">
        <f t="shared" si="24"/>
        <v>0</v>
      </c>
      <c r="H308" t="str">
        <f t="shared" si="21"/>
        <v>Diger</v>
      </c>
    </row>
    <row r="309" spans="1:8" x14ac:dyDescent="0.3">
      <c r="A309" s="3" t="s">
        <v>8</v>
      </c>
      <c r="B309" t="str">
        <f t="shared" si="22"/>
        <v/>
      </c>
      <c r="C309" t="str">
        <f t="shared" si="20"/>
        <v>Diğer</v>
      </c>
      <c r="D309" t="str" cm="1">
        <f t="array" ref="D309">_xlfn.IFS(A309="March","Spring",A309="April","Spring",A309="May","Spring",A309="June","Summer",A309="July","Summer",A309="August","Summer",A309="January","Winter",A309="February","Winter",A309="Dezember","Winter",TRUE,"Autumn")</f>
        <v>Summer</v>
      </c>
      <c r="E309">
        <v>2198</v>
      </c>
      <c r="F309" t="b">
        <f t="shared" si="23"/>
        <v>0</v>
      </c>
      <c r="G309" t="b">
        <f t="shared" si="24"/>
        <v>1</v>
      </c>
      <c r="H309" t="str">
        <f t="shared" si="21"/>
        <v>Diger</v>
      </c>
    </row>
    <row r="310" spans="1:8" x14ac:dyDescent="0.3">
      <c r="A310" s="3" t="s">
        <v>8</v>
      </c>
      <c r="B310" t="str">
        <f t="shared" si="22"/>
        <v/>
      </c>
      <c r="C310" t="str">
        <f t="shared" si="20"/>
        <v>Diğer</v>
      </c>
      <c r="D310" t="str" cm="1">
        <f t="array" ref="D310">_xlfn.IFS(A310="March","Spring",A310="April","Spring",A310="May","Spring",A310="June","Summer",A310="July","Summer",A310="August","Summer",A310="January","Winter",A310="February","Winter",A310="Dezember","Winter",TRUE,"Autumn")</f>
        <v>Summer</v>
      </c>
      <c r="E310">
        <v>1743</v>
      </c>
      <c r="F310" t="b">
        <f t="shared" si="23"/>
        <v>1</v>
      </c>
      <c r="G310" t="b">
        <f t="shared" si="24"/>
        <v>0</v>
      </c>
      <c r="H310" t="str">
        <f t="shared" si="21"/>
        <v>Diger</v>
      </c>
    </row>
    <row r="311" spans="1:8" x14ac:dyDescent="0.3">
      <c r="A311" s="3" t="s">
        <v>10</v>
      </c>
      <c r="B311" t="str">
        <f t="shared" si="22"/>
        <v/>
      </c>
      <c r="C311" t="str">
        <f t="shared" si="20"/>
        <v>Diğer</v>
      </c>
      <c r="D311" t="str" cm="1">
        <f t="array" ref="D311">_xlfn.IFS(A311="March","Spring",A311="April","Spring",A311="May","Spring",A311="June","Summer",A311="July","Summer",A311="August","Summer",A311="January","Winter",A311="February","Winter",A311="Dezember","Winter",TRUE,"Autumn")</f>
        <v>Autumn</v>
      </c>
      <c r="E311">
        <v>1153</v>
      </c>
      <c r="F311" t="b">
        <f t="shared" si="23"/>
        <v>1</v>
      </c>
      <c r="G311" t="b">
        <f t="shared" si="24"/>
        <v>0</v>
      </c>
      <c r="H311" t="str">
        <f t="shared" si="21"/>
        <v>Diger</v>
      </c>
    </row>
    <row r="312" spans="1:8" x14ac:dyDescent="0.3">
      <c r="A312" s="3" t="s">
        <v>10</v>
      </c>
      <c r="B312" t="str">
        <f t="shared" si="22"/>
        <v/>
      </c>
      <c r="C312" t="str">
        <f t="shared" si="20"/>
        <v>Diğer</v>
      </c>
      <c r="D312" t="str" cm="1">
        <f t="array" ref="D312">_xlfn.IFS(A312="March","Spring",A312="April","Spring",A312="May","Spring",A312="June","Summer",A312="July","Summer",A312="August","Summer",A312="January","Winter",A312="February","Winter",A312="Dezember","Winter",TRUE,"Autumn")</f>
        <v>Autumn</v>
      </c>
      <c r="E312">
        <v>1757</v>
      </c>
      <c r="F312" t="b">
        <f t="shared" si="23"/>
        <v>1</v>
      </c>
      <c r="G312" t="b">
        <f t="shared" si="24"/>
        <v>0</v>
      </c>
      <c r="H312" t="str">
        <f t="shared" si="21"/>
        <v>Diger</v>
      </c>
    </row>
    <row r="313" spans="1:8" x14ac:dyDescent="0.3">
      <c r="A313" s="3" t="s">
        <v>8</v>
      </c>
      <c r="B313" t="str">
        <f t="shared" si="22"/>
        <v/>
      </c>
      <c r="C313" t="str">
        <f t="shared" si="20"/>
        <v>Diğer</v>
      </c>
      <c r="D313" t="str" cm="1">
        <f t="array" ref="D313">_xlfn.IFS(A313="March","Spring",A313="April","Spring",A313="May","Spring",A313="June","Summer",A313="July","Summer",A313="August","Summer",A313="January","Winter",A313="February","Winter",A313="Dezember","Winter",TRUE,"Autumn")</f>
        <v>Summer</v>
      </c>
      <c r="E313">
        <v>1001</v>
      </c>
      <c r="F313" t="b">
        <f t="shared" si="23"/>
        <v>1</v>
      </c>
      <c r="G313" t="b">
        <f t="shared" si="24"/>
        <v>0</v>
      </c>
      <c r="H313" t="str">
        <f t="shared" si="21"/>
        <v>Diger</v>
      </c>
    </row>
    <row r="314" spans="1:8" x14ac:dyDescent="0.3">
      <c r="A314" s="3" t="s">
        <v>11</v>
      </c>
      <c r="B314" t="str">
        <f t="shared" si="22"/>
        <v/>
      </c>
      <c r="C314" t="str">
        <f t="shared" si="20"/>
        <v>Diğer</v>
      </c>
      <c r="D314" t="str" cm="1">
        <f t="array" ref="D314">_xlfn.IFS(A314="March","Spring",A314="April","Spring",A314="May","Spring",A314="June","Summer",A314="July","Summer",A314="August","Summer",A314="January","Winter",A314="February","Winter",A314="Dezember","Winter",TRUE,"Autumn")</f>
        <v>Autumn</v>
      </c>
      <c r="E314">
        <v>1333</v>
      </c>
      <c r="F314" t="b">
        <f t="shared" si="23"/>
        <v>1</v>
      </c>
      <c r="G314" t="b">
        <f t="shared" si="24"/>
        <v>0</v>
      </c>
      <c r="H314" t="str">
        <f t="shared" si="21"/>
        <v>Diger</v>
      </c>
    </row>
    <row r="315" spans="1:8" x14ac:dyDescent="0.3">
      <c r="A315" s="3" t="s">
        <v>10</v>
      </c>
      <c r="B315" t="str">
        <f t="shared" si="22"/>
        <v/>
      </c>
      <c r="C315" t="str">
        <f t="shared" si="20"/>
        <v>Diğer</v>
      </c>
      <c r="D315" t="str" cm="1">
        <f t="array" ref="D315">_xlfn.IFS(A315="March","Spring",A315="April","Spring",A315="May","Spring",A315="June","Summer",A315="July","Summer",A315="August","Summer",A315="January","Winter",A315="February","Winter",A315="Dezember","Winter",TRUE,"Autumn")</f>
        <v>Autumn</v>
      </c>
      <c r="E315">
        <v>1153</v>
      </c>
      <c r="F315" t="b">
        <f t="shared" si="23"/>
        <v>1</v>
      </c>
      <c r="G315" t="b">
        <f t="shared" si="24"/>
        <v>0</v>
      </c>
      <c r="H315" t="str">
        <f t="shared" si="21"/>
        <v>Diger</v>
      </c>
    </row>
    <row r="316" spans="1:8" x14ac:dyDescent="0.3">
      <c r="A316" s="3" t="s">
        <v>2</v>
      </c>
      <c r="B316" t="str">
        <f t="shared" si="22"/>
        <v/>
      </c>
      <c r="C316" t="str">
        <f t="shared" si="20"/>
        <v>Winter</v>
      </c>
      <c r="D316" t="str" cm="1">
        <f t="array" ref="D316">_xlfn.IFS(A316="March","Spring",A316="April","Spring",A316="May","Spring",A316="June","Summer",A316="July","Summer",A316="August","Summer",A316="January","Winter",A316="February","Winter",A316="Dezember","Winter",TRUE,"Autumn")</f>
        <v>Winter</v>
      </c>
      <c r="E316">
        <v>727</v>
      </c>
      <c r="F316" t="b">
        <f t="shared" si="23"/>
        <v>0</v>
      </c>
      <c r="G316" t="b">
        <f t="shared" si="24"/>
        <v>1</v>
      </c>
      <c r="H316" t="str">
        <f t="shared" si="21"/>
        <v>Winter</v>
      </c>
    </row>
    <row r="317" spans="1:8" x14ac:dyDescent="0.3">
      <c r="A317" s="3" t="s">
        <v>8</v>
      </c>
      <c r="B317" t="str">
        <f t="shared" si="22"/>
        <v/>
      </c>
      <c r="C317" t="str">
        <f t="shared" si="20"/>
        <v>Diğer</v>
      </c>
      <c r="D317" t="str" cm="1">
        <f t="array" ref="D317">_xlfn.IFS(A317="March","Spring",A317="April","Spring",A317="May","Spring",A317="June","Summer",A317="July","Summer",A317="August","Summer",A317="January","Winter",A317="February","Winter",A317="Dezember","Winter",TRUE,"Autumn")</f>
        <v>Summer</v>
      </c>
      <c r="E317">
        <v>1884</v>
      </c>
      <c r="F317" t="b">
        <f t="shared" si="23"/>
        <v>1</v>
      </c>
      <c r="G317" t="b">
        <f t="shared" si="24"/>
        <v>0</v>
      </c>
      <c r="H317" t="str">
        <f t="shared" si="21"/>
        <v>Diger</v>
      </c>
    </row>
    <row r="318" spans="1:8" x14ac:dyDescent="0.3">
      <c r="A318" s="3" t="s">
        <v>9</v>
      </c>
      <c r="B318" t="str">
        <f t="shared" si="22"/>
        <v/>
      </c>
      <c r="C318" t="str">
        <f t="shared" si="20"/>
        <v>Diğer</v>
      </c>
      <c r="D318" t="str" cm="1">
        <f t="array" ref="D318">_xlfn.IFS(A318="March","Spring",A318="April","Spring",A318="May","Spring",A318="June","Summer",A318="July","Summer",A318="August","Summer",A318="January","Winter",A318="February","Winter",A318="Dezember","Winter",TRUE,"Autumn")</f>
        <v>Autumn</v>
      </c>
      <c r="E318">
        <v>1834</v>
      </c>
      <c r="F318" t="b">
        <f t="shared" si="23"/>
        <v>1</v>
      </c>
      <c r="G318" t="b">
        <f t="shared" si="24"/>
        <v>0</v>
      </c>
      <c r="H318" t="str">
        <f t="shared" si="21"/>
        <v>Diger</v>
      </c>
    </row>
    <row r="319" spans="1:8" x14ac:dyDescent="0.3">
      <c r="A319" s="3" t="s">
        <v>1</v>
      </c>
      <c r="B319" t="str">
        <f t="shared" si="22"/>
        <v>Winter</v>
      </c>
      <c r="C319" t="str">
        <f t="shared" si="20"/>
        <v>Winter</v>
      </c>
      <c r="D319" t="str" cm="1">
        <f t="array" ref="D319">_xlfn.IFS(A319="March","Spring",A319="April","Spring",A319="May","Spring",A319="June","Summer",A319="July","Summer",A319="August","Summer",A319="January","Winter",A319="February","Winter",A319="Dezember","Winter",TRUE,"Autumn")</f>
        <v>Winter</v>
      </c>
      <c r="E319">
        <v>2340</v>
      </c>
      <c r="F319" t="b">
        <f t="shared" si="23"/>
        <v>0</v>
      </c>
      <c r="G319" t="b">
        <f t="shared" si="24"/>
        <v>1</v>
      </c>
      <c r="H319" t="str">
        <f t="shared" si="21"/>
        <v>Winter</v>
      </c>
    </row>
    <row r="320" spans="1:8" x14ac:dyDescent="0.3">
      <c r="A320" s="3" t="s">
        <v>11</v>
      </c>
      <c r="B320" t="str">
        <f t="shared" si="22"/>
        <v/>
      </c>
      <c r="C320" t="str">
        <f t="shared" si="20"/>
        <v>Diğer</v>
      </c>
      <c r="D320" t="str" cm="1">
        <f t="array" ref="D320">_xlfn.IFS(A320="March","Spring",A320="April","Spring",A320="May","Spring",A320="June","Summer",A320="July","Summer",A320="August","Summer",A320="January","Winter",A320="February","Winter",A320="Dezember","Winter",TRUE,"Autumn")</f>
        <v>Autumn</v>
      </c>
      <c r="E320">
        <v>2342</v>
      </c>
      <c r="F320" t="b">
        <f t="shared" si="23"/>
        <v>0</v>
      </c>
      <c r="G320" t="b">
        <f t="shared" si="24"/>
        <v>1</v>
      </c>
      <c r="H320" t="str">
        <f t="shared" si="21"/>
        <v>Diger</v>
      </c>
    </row>
    <row r="321" spans="1:8" x14ac:dyDescent="0.3">
      <c r="A321" s="3" t="s">
        <v>9</v>
      </c>
      <c r="B321" t="str">
        <f t="shared" si="22"/>
        <v/>
      </c>
      <c r="C321" t="str">
        <f t="shared" si="20"/>
        <v>Diğer</v>
      </c>
      <c r="D321" t="str" cm="1">
        <f t="array" ref="D321">_xlfn.IFS(A321="March","Spring",A321="April","Spring",A321="May","Spring",A321="June","Summer",A321="July","Summer",A321="August","Summer",A321="January","Winter",A321="February","Winter",A321="Dezember","Winter",TRUE,"Autumn")</f>
        <v>Autumn</v>
      </c>
      <c r="E321">
        <v>1031</v>
      </c>
      <c r="F321" t="b">
        <f t="shared" si="23"/>
        <v>1</v>
      </c>
      <c r="G321" t="b">
        <f t="shared" si="24"/>
        <v>0</v>
      </c>
      <c r="H321" t="str">
        <f t="shared" si="21"/>
        <v>Diger</v>
      </c>
    </row>
    <row r="322" spans="1:8" x14ac:dyDescent="0.3">
      <c r="A322" s="3" t="s">
        <v>5</v>
      </c>
      <c r="B322" t="str">
        <f t="shared" si="22"/>
        <v/>
      </c>
      <c r="C322" t="str">
        <f t="shared" si="20"/>
        <v>Diğer</v>
      </c>
      <c r="D322" t="str" cm="1">
        <f t="array" ref="D322">_xlfn.IFS(A322="March","Spring",A322="April","Spring",A322="May","Spring",A322="June","Summer",A322="July","Summer",A322="August","Summer",A322="January","Winter",A322="February","Winter",A322="Dezember","Winter",TRUE,"Autumn")</f>
        <v>Spring</v>
      </c>
      <c r="E322">
        <v>1262</v>
      </c>
      <c r="F322" t="b">
        <f t="shared" si="23"/>
        <v>1</v>
      </c>
      <c r="G322" t="b">
        <f t="shared" si="24"/>
        <v>0</v>
      </c>
      <c r="H322" t="str">
        <f t="shared" si="21"/>
        <v>Diger</v>
      </c>
    </row>
    <row r="323" spans="1:8" x14ac:dyDescent="0.3">
      <c r="A323" s="3" t="s">
        <v>6</v>
      </c>
      <c r="B323" t="str">
        <f t="shared" si="22"/>
        <v/>
      </c>
      <c r="C323" t="str">
        <f t="shared" si="20"/>
        <v>Diğer</v>
      </c>
      <c r="D323" t="str" cm="1">
        <f t="array" ref="D323">_xlfn.IFS(A323="March","Spring",A323="April","Spring",A323="May","Spring",A323="June","Summer",A323="July","Summer",A323="August","Summer",A323="January","Winter",A323="February","Winter",A323="Dezember","Winter",TRUE,"Autumn")</f>
        <v>Summer</v>
      </c>
      <c r="E323">
        <v>1135</v>
      </c>
      <c r="F323" t="b">
        <f t="shared" si="23"/>
        <v>1</v>
      </c>
      <c r="G323" t="b">
        <f t="shared" si="24"/>
        <v>0</v>
      </c>
      <c r="H323" t="str">
        <f t="shared" si="21"/>
        <v>Diger</v>
      </c>
    </row>
    <row r="324" spans="1:8" x14ac:dyDescent="0.3">
      <c r="A324" s="3" t="s">
        <v>11</v>
      </c>
      <c r="B324" t="str">
        <f t="shared" si="22"/>
        <v/>
      </c>
      <c r="C324" t="str">
        <f t="shared" ref="C324:C387" si="25">IF(A324="December","Winter",IF(A324="January","Winter",IF(A324="February","Winter","Diğer")))</f>
        <v>Diğer</v>
      </c>
      <c r="D324" t="str" cm="1">
        <f t="array" ref="D324">_xlfn.IFS(A324="March","Spring",A324="April","Spring",A324="May","Spring",A324="June","Summer",A324="July","Summer",A324="August","Summer",A324="January","Winter",A324="February","Winter",A324="Dezember","Winter",TRUE,"Autumn")</f>
        <v>Autumn</v>
      </c>
      <c r="E324">
        <v>547</v>
      </c>
      <c r="F324" t="b">
        <f t="shared" si="23"/>
        <v>0</v>
      </c>
      <c r="G324" t="b">
        <f t="shared" si="24"/>
        <v>1</v>
      </c>
      <c r="H324" t="str">
        <f t="shared" ref="H324:H387" si="26">IF(OR($A324 = "January", $A324= "February",A324="Dezember"),"Winter", "Diger")</f>
        <v>Diger</v>
      </c>
    </row>
    <row r="325" spans="1:8" x14ac:dyDescent="0.3">
      <c r="A325" s="3" t="s">
        <v>12</v>
      </c>
      <c r="B325" t="str">
        <f t="shared" ref="B325:B388" si="27">IF(A325 = "January","Winter", "")</f>
        <v/>
      </c>
      <c r="C325" t="str">
        <f t="shared" si="25"/>
        <v>Winter</v>
      </c>
      <c r="D325" t="str" cm="1">
        <f t="array" ref="D325">_xlfn.IFS(A325="March","Spring",A325="April","Spring",A325="May","Spring",A325="June","Summer",A325="July","Summer",A325="August","Summer",A325="January","Winter",A325="February","Winter",A325="Dezember","Winter",TRUE,"Autumn")</f>
        <v>Autumn</v>
      </c>
      <c r="E325">
        <v>1582</v>
      </c>
      <c r="F325" t="b">
        <f t="shared" ref="F325:F388" si="28">AND(E325&gt;1000,E325&lt;2000)</f>
        <v>1</v>
      </c>
      <c r="G325" t="b">
        <f t="shared" ref="G325:G388" si="29">OR(E325&lt;1000,E325&gt;2000)</f>
        <v>0</v>
      </c>
      <c r="H325" t="str">
        <f t="shared" si="26"/>
        <v>Diger</v>
      </c>
    </row>
    <row r="326" spans="1:8" x14ac:dyDescent="0.3">
      <c r="A326" s="3" t="s">
        <v>4</v>
      </c>
      <c r="B326" t="str">
        <f t="shared" si="27"/>
        <v/>
      </c>
      <c r="C326" t="str">
        <f t="shared" si="25"/>
        <v>Diğer</v>
      </c>
      <c r="D326" t="str" cm="1">
        <f t="array" ref="D326">_xlfn.IFS(A326="March","Spring",A326="April","Spring",A326="May","Spring",A326="June","Summer",A326="July","Summer",A326="August","Summer",A326="January","Winter",A326="February","Winter",A326="Dezember","Winter",TRUE,"Autumn")</f>
        <v>Spring</v>
      </c>
      <c r="E326">
        <v>1738.5</v>
      </c>
      <c r="F326" t="b">
        <f t="shared" si="28"/>
        <v>1</v>
      </c>
      <c r="G326" t="b">
        <f t="shared" si="29"/>
        <v>0</v>
      </c>
      <c r="H326" t="str">
        <f t="shared" si="26"/>
        <v>Diger</v>
      </c>
    </row>
    <row r="327" spans="1:8" x14ac:dyDescent="0.3">
      <c r="A327" s="3" t="s">
        <v>9</v>
      </c>
      <c r="B327" t="str">
        <f t="shared" si="27"/>
        <v/>
      </c>
      <c r="C327" t="str">
        <f t="shared" si="25"/>
        <v>Diğer</v>
      </c>
      <c r="D327" t="str" cm="1">
        <f t="array" ref="D327">_xlfn.IFS(A327="March","Spring",A327="April","Spring",A327="May","Spring",A327="June","Summer",A327="July","Summer",A327="August","Summer",A327="January","Winter",A327="February","Winter",A327="Dezember","Winter",TRUE,"Autumn")</f>
        <v>Autumn</v>
      </c>
      <c r="E327">
        <v>2215</v>
      </c>
      <c r="F327" t="b">
        <f t="shared" si="28"/>
        <v>0</v>
      </c>
      <c r="G327" t="b">
        <f t="shared" si="29"/>
        <v>1</v>
      </c>
      <c r="H327" t="str">
        <f t="shared" si="26"/>
        <v>Diger</v>
      </c>
    </row>
    <row r="328" spans="1:8" x14ac:dyDescent="0.3">
      <c r="A328" s="3" t="s">
        <v>12</v>
      </c>
      <c r="B328" t="str">
        <f t="shared" si="27"/>
        <v/>
      </c>
      <c r="C328" t="str">
        <f t="shared" si="25"/>
        <v>Winter</v>
      </c>
      <c r="D328" t="str" cm="1">
        <f t="array" ref="D328">_xlfn.IFS(A328="March","Spring",A328="April","Spring",A328="May","Spring",A328="June","Summer",A328="July","Summer",A328="August","Summer",A328="January","Winter",A328="February","Winter",A328="Dezember","Winter",TRUE,"Autumn")</f>
        <v>Autumn</v>
      </c>
      <c r="E328">
        <v>1582</v>
      </c>
      <c r="F328" t="b">
        <f t="shared" si="28"/>
        <v>1</v>
      </c>
      <c r="G328" t="b">
        <f t="shared" si="29"/>
        <v>0</v>
      </c>
      <c r="H328" t="str">
        <f t="shared" si="26"/>
        <v>Diger</v>
      </c>
    </row>
    <row r="329" spans="1:8" x14ac:dyDescent="0.3">
      <c r="A329" s="3" t="s">
        <v>6</v>
      </c>
      <c r="B329" t="str">
        <f t="shared" si="27"/>
        <v/>
      </c>
      <c r="C329" t="str">
        <f t="shared" si="25"/>
        <v>Diğer</v>
      </c>
      <c r="D329" t="str" cm="1">
        <f t="array" ref="D329">_xlfn.IFS(A329="March","Spring",A329="April","Spring",A329="May","Spring",A329="June","Summer",A329="July","Summer",A329="August","Summer",A329="January","Winter",A329="February","Winter",A329="Dezember","Winter",TRUE,"Autumn")</f>
        <v>Summer</v>
      </c>
      <c r="E329">
        <v>1135</v>
      </c>
      <c r="F329" t="b">
        <f t="shared" si="28"/>
        <v>1</v>
      </c>
      <c r="G329" t="b">
        <f t="shared" si="29"/>
        <v>0</v>
      </c>
      <c r="H329" t="str">
        <f t="shared" si="26"/>
        <v>Diger</v>
      </c>
    </row>
    <row r="330" spans="1:8" x14ac:dyDescent="0.3">
      <c r="A330" s="3" t="s">
        <v>3</v>
      </c>
      <c r="B330" t="str">
        <f t="shared" si="27"/>
        <v/>
      </c>
      <c r="C330" t="str">
        <f t="shared" si="25"/>
        <v>Diğer</v>
      </c>
      <c r="D330" t="str" cm="1">
        <f t="array" ref="D330">_xlfn.IFS(A330="March","Spring",A330="April","Spring",A330="May","Spring",A330="June","Summer",A330="July","Summer",A330="August","Summer",A330="January","Winter",A330="February","Winter",A330="Dezember","Winter",TRUE,"Autumn")</f>
        <v>Spring</v>
      </c>
      <c r="E330">
        <v>1761</v>
      </c>
      <c r="F330" t="b">
        <f t="shared" si="28"/>
        <v>1</v>
      </c>
      <c r="G330" t="b">
        <f t="shared" si="29"/>
        <v>0</v>
      </c>
      <c r="H330" t="str">
        <f t="shared" si="26"/>
        <v>Diger</v>
      </c>
    </row>
    <row r="331" spans="1:8" x14ac:dyDescent="0.3">
      <c r="A331" s="3" t="s">
        <v>6</v>
      </c>
      <c r="B331" t="str">
        <f t="shared" si="27"/>
        <v/>
      </c>
      <c r="C331" t="str">
        <f t="shared" si="25"/>
        <v>Diğer</v>
      </c>
      <c r="D331" t="str" cm="1">
        <f t="array" ref="D331">_xlfn.IFS(A331="March","Spring",A331="April","Spring",A331="May","Spring",A331="June","Summer",A331="July","Summer",A331="August","Summer",A331="January","Winter",A331="February","Winter",A331="Dezember","Winter",TRUE,"Autumn")</f>
        <v>Summer</v>
      </c>
      <c r="E331">
        <v>448</v>
      </c>
      <c r="F331" t="b">
        <f t="shared" si="28"/>
        <v>0</v>
      </c>
      <c r="G331" t="b">
        <f t="shared" si="29"/>
        <v>1</v>
      </c>
      <c r="H331" t="str">
        <f t="shared" si="26"/>
        <v>Diger</v>
      </c>
    </row>
    <row r="332" spans="1:8" x14ac:dyDescent="0.3">
      <c r="A332" s="3" t="s">
        <v>10</v>
      </c>
      <c r="B332" t="str">
        <f t="shared" si="27"/>
        <v/>
      </c>
      <c r="C332" t="str">
        <f t="shared" si="25"/>
        <v>Diğer</v>
      </c>
      <c r="D332" t="str" cm="1">
        <f t="array" ref="D332">_xlfn.IFS(A332="March","Spring",A332="April","Spring",A332="May","Spring",A332="June","Summer",A332="July","Summer",A332="August","Summer",A332="January","Winter",A332="February","Winter",A332="Dezember","Winter",TRUE,"Autumn")</f>
        <v>Autumn</v>
      </c>
      <c r="E332">
        <v>2181</v>
      </c>
      <c r="F332" t="b">
        <f t="shared" si="28"/>
        <v>0</v>
      </c>
      <c r="G332" t="b">
        <f t="shared" si="29"/>
        <v>1</v>
      </c>
      <c r="H332" t="str">
        <f t="shared" si="26"/>
        <v>Diger</v>
      </c>
    </row>
    <row r="333" spans="1:8" x14ac:dyDescent="0.3">
      <c r="A333" s="3" t="s">
        <v>10</v>
      </c>
      <c r="B333" t="str">
        <f t="shared" si="27"/>
        <v/>
      </c>
      <c r="C333" t="str">
        <f t="shared" si="25"/>
        <v>Diğer</v>
      </c>
      <c r="D333" t="str" cm="1">
        <f t="array" ref="D333">_xlfn.IFS(A333="March","Spring",A333="April","Spring",A333="May","Spring",A333="June","Summer",A333="July","Summer",A333="August","Summer",A333="January","Winter",A333="February","Winter",A333="Dezember","Winter",TRUE,"Autumn")</f>
        <v>Autumn</v>
      </c>
      <c r="E333">
        <v>1976</v>
      </c>
      <c r="F333" t="b">
        <f t="shared" si="28"/>
        <v>1</v>
      </c>
      <c r="G333" t="b">
        <f t="shared" si="29"/>
        <v>0</v>
      </c>
      <c r="H333" t="str">
        <f t="shared" si="26"/>
        <v>Diger</v>
      </c>
    </row>
    <row r="334" spans="1:8" x14ac:dyDescent="0.3">
      <c r="A334" s="3" t="s">
        <v>10</v>
      </c>
      <c r="B334" t="str">
        <f t="shared" si="27"/>
        <v/>
      </c>
      <c r="C334" t="str">
        <f t="shared" si="25"/>
        <v>Diğer</v>
      </c>
      <c r="D334" t="str" cm="1">
        <f t="array" ref="D334">_xlfn.IFS(A334="March","Spring",A334="April","Spring",A334="May","Spring",A334="June","Summer",A334="July","Summer",A334="August","Summer",A334="January","Winter",A334="February","Winter",A334="Dezember","Winter",TRUE,"Autumn")</f>
        <v>Autumn</v>
      </c>
      <c r="E334">
        <v>2181</v>
      </c>
      <c r="F334" t="b">
        <f t="shared" si="28"/>
        <v>0</v>
      </c>
      <c r="G334" t="b">
        <f t="shared" si="29"/>
        <v>1</v>
      </c>
      <c r="H334" t="str">
        <f t="shared" si="26"/>
        <v>Diger</v>
      </c>
    </row>
    <row r="335" spans="1:8" x14ac:dyDescent="0.3">
      <c r="A335" s="3" t="s">
        <v>11</v>
      </c>
      <c r="B335" t="str">
        <f t="shared" si="27"/>
        <v/>
      </c>
      <c r="C335" t="str">
        <f t="shared" si="25"/>
        <v>Diğer</v>
      </c>
      <c r="D335" t="str" cm="1">
        <f t="array" ref="D335">_xlfn.IFS(A335="March","Spring",A335="April","Spring",A335="May","Spring",A335="June","Summer",A335="July","Summer",A335="August","Summer",A335="January","Winter",A335="February","Winter",A335="Dezember","Winter",TRUE,"Autumn")</f>
        <v>Autumn</v>
      </c>
      <c r="E335">
        <v>2500</v>
      </c>
      <c r="F335" t="b">
        <f t="shared" si="28"/>
        <v>0</v>
      </c>
      <c r="G335" t="b">
        <f t="shared" si="29"/>
        <v>1</v>
      </c>
      <c r="H335" t="str">
        <f t="shared" si="26"/>
        <v>Diger</v>
      </c>
    </row>
    <row r="336" spans="1:8" x14ac:dyDescent="0.3">
      <c r="A336" s="3" t="s">
        <v>5</v>
      </c>
      <c r="B336" t="str">
        <f t="shared" si="27"/>
        <v/>
      </c>
      <c r="C336" t="str">
        <f t="shared" si="25"/>
        <v>Diğer</v>
      </c>
      <c r="D336" t="str" cm="1">
        <f t="array" ref="D336">_xlfn.IFS(A336="March","Spring",A336="April","Spring",A336="May","Spring",A336="June","Summer",A336="July","Summer",A336="August","Summer",A336="January","Winter",A336="February","Winter",A336="Dezember","Winter",TRUE,"Autumn")</f>
        <v>Spring</v>
      </c>
      <c r="E336">
        <v>1702</v>
      </c>
      <c r="F336" t="b">
        <f t="shared" si="28"/>
        <v>1</v>
      </c>
      <c r="G336" t="b">
        <f t="shared" si="29"/>
        <v>0</v>
      </c>
      <c r="H336" t="str">
        <f t="shared" si="26"/>
        <v>Diger</v>
      </c>
    </row>
    <row r="337" spans="1:8" x14ac:dyDescent="0.3">
      <c r="A337" s="3" t="s">
        <v>6</v>
      </c>
      <c r="B337" t="str">
        <f t="shared" si="27"/>
        <v/>
      </c>
      <c r="C337" t="str">
        <f t="shared" si="25"/>
        <v>Diğer</v>
      </c>
      <c r="D337" t="str" cm="1">
        <f t="array" ref="D337">_xlfn.IFS(A337="March","Spring",A337="April","Spring",A337="May","Spring",A337="June","Summer",A337="July","Summer",A337="August","Summer",A337="January","Winter",A337="February","Winter",A337="Dezember","Winter",TRUE,"Autumn")</f>
        <v>Summer</v>
      </c>
      <c r="E337">
        <v>448</v>
      </c>
      <c r="F337" t="b">
        <f t="shared" si="28"/>
        <v>0</v>
      </c>
      <c r="G337" t="b">
        <f t="shared" si="29"/>
        <v>1</v>
      </c>
      <c r="H337" t="str">
        <f t="shared" si="26"/>
        <v>Diger</v>
      </c>
    </row>
    <row r="338" spans="1:8" x14ac:dyDescent="0.3">
      <c r="A338" s="3" t="s">
        <v>7</v>
      </c>
      <c r="B338" t="str">
        <f t="shared" si="27"/>
        <v/>
      </c>
      <c r="C338" t="str">
        <f t="shared" si="25"/>
        <v>Diğer</v>
      </c>
      <c r="D338" t="str" cm="1">
        <f t="array" ref="D338">_xlfn.IFS(A338="March","Spring",A338="April","Spring",A338="May","Spring",A338="June","Summer",A338="July","Summer",A338="August","Summer",A338="January","Winter",A338="February","Winter",A338="Dezember","Winter",TRUE,"Autumn")</f>
        <v>Summer</v>
      </c>
      <c r="E338">
        <v>3513</v>
      </c>
      <c r="F338" t="b">
        <f t="shared" si="28"/>
        <v>0</v>
      </c>
      <c r="G338" t="b">
        <f t="shared" si="29"/>
        <v>1</v>
      </c>
      <c r="H338" t="str">
        <f t="shared" si="26"/>
        <v>Diger</v>
      </c>
    </row>
    <row r="339" spans="1:8" x14ac:dyDescent="0.3">
      <c r="A339" s="3" t="s">
        <v>8</v>
      </c>
      <c r="B339" t="str">
        <f t="shared" si="27"/>
        <v/>
      </c>
      <c r="C339" t="str">
        <f t="shared" si="25"/>
        <v>Diğer</v>
      </c>
      <c r="D339" t="str" cm="1">
        <f t="array" ref="D339">_xlfn.IFS(A339="March","Spring",A339="April","Spring",A339="May","Spring",A339="June","Summer",A339="July","Summer",A339="August","Summer",A339="January","Winter",A339="February","Winter",A339="Dezember","Winter",TRUE,"Autumn")</f>
        <v>Summer</v>
      </c>
      <c r="E339">
        <v>2101</v>
      </c>
      <c r="F339" t="b">
        <f t="shared" si="28"/>
        <v>0</v>
      </c>
      <c r="G339" t="b">
        <f t="shared" si="29"/>
        <v>1</v>
      </c>
      <c r="H339" t="str">
        <f t="shared" si="26"/>
        <v>Diger</v>
      </c>
    </row>
    <row r="340" spans="1:8" x14ac:dyDescent="0.3">
      <c r="A340" s="3" t="s">
        <v>9</v>
      </c>
      <c r="B340" t="str">
        <f t="shared" si="27"/>
        <v/>
      </c>
      <c r="C340" t="str">
        <f t="shared" si="25"/>
        <v>Diğer</v>
      </c>
      <c r="D340" t="str" cm="1">
        <f t="array" ref="D340">_xlfn.IFS(A340="March","Spring",A340="April","Spring",A340="May","Spring",A340="June","Summer",A340="July","Summer",A340="August","Summer",A340="January","Winter",A340="February","Winter",A340="Dezember","Winter",TRUE,"Autumn")</f>
        <v>Autumn</v>
      </c>
      <c r="E340">
        <v>2931</v>
      </c>
      <c r="F340" t="b">
        <f t="shared" si="28"/>
        <v>0</v>
      </c>
      <c r="G340" t="b">
        <f t="shared" si="29"/>
        <v>1</v>
      </c>
      <c r="H340" t="str">
        <f t="shared" si="26"/>
        <v>Diger</v>
      </c>
    </row>
    <row r="341" spans="1:8" x14ac:dyDescent="0.3">
      <c r="A341" s="3" t="s">
        <v>9</v>
      </c>
      <c r="B341" t="str">
        <f t="shared" si="27"/>
        <v/>
      </c>
      <c r="C341" t="str">
        <f t="shared" si="25"/>
        <v>Diğer</v>
      </c>
      <c r="D341" t="str" cm="1">
        <f t="array" ref="D341">_xlfn.IFS(A341="March","Spring",A341="April","Spring",A341="May","Spring",A341="June","Summer",A341="July","Summer",A341="August","Summer",A341="January","Winter",A341="February","Winter",A341="Dezember","Winter",TRUE,"Autumn")</f>
        <v>Autumn</v>
      </c>
      <c r="E341">
        <v>1535</v>
      </c>
      <c r="F341" t="b">
        <f t="shared" si="28"/>
        <v>1</v>
      </c>
      <c r="G341" t="b">
        <f t="shared" si="29"/>
        <v>0</v>
      </c>
      <c r="H341" t="str">
        <f t="shared" si="26"/>
        <v>Diger</v>
      </c>
    </row>
    <row r="342" spans="1:8" x14ac:dyDescent="0.3">
      <c r="A342" s="3" t="s">
        <v>9</v>
      </c>
      <c r="B342" t="str">
        <f t="shared" si="27"/>
        <v/>
      </c>
      <c r="C342" t="str">
        <f t="shared" si="25"/>
        <v>Diğer</v>
      </c>
      <c r="D342" t="str" cm="1">
        <f t="array" ref="D342">_xlfn.IFS(A342="March","Spring",A342="April","Spring",A342="May","Spring",A342="June","Summer",A342="July","Summer",A342="August","Summer",A342="January","Winter",A342="February","Winter",A342="Dezember","Winter",TRUE,"Autumn")</f>
        <v>Autumn</v>
      </c>
      <c r="E342">
        <v>1123</v>
      </c>
      <c r="F342" t="b">
        <f t="shared" si="28"/>
        <v>1</v>
      </c>
      <c r="G342" t="b">
        <f t="shared" si="29"/>
        <v>0</v>
      </c>
      <c r="H342" t="str">
        <f t="shared" si="26"/>
        <v>Diger</v>
      </c>
    </row>
    <row r="343" spans="1:8" x14ac:dyDescent="0.3">
      <c r="A343" s="3" t="s">
        <v>11</v>
      </c>
      <c r="B343" t="str">
        <f t="shared" si="27"/>
        <v/>
      </c>
      <c r="C343" t="str">
        <f t="shared" si="25"/>
        <v>Diğer</v>
      </c>
      <c r="D343" t="str" cm="1">
        <f t="array" ref="D343">_xlfn.IFS(A343="March","Spring",A343="April","Spring",A343="May","Spring",A343="June","Summer",A343="July","Summer",A343="August","Summer",A343="January","Winter",A343="February","Winter",A343="Dezember","Winter",TRUE,"Autumn")</f>
        <v>Autumn</v>
      </c>
      <c r="E343">
        <v>1404</v>
      </c>
      <c r="F343" t="b">
        <f t="shared" si="28"/>
        <v>1</v>
      </c>
      <c r="G343" t="b">
        <f t="shared" si="29"/>
        <v>0</v>
      </c>
      <c r="H343" t="str">
        <f t="shared" si="26"/>
        <v>Diger</v>
      </c>
    </row>
    <row r="344" spans="1:8" x14ac:dyDescent="0.3">
      <c r="A344" s="3" t="s">
        <v>11</v>
      </c>
      <c r="B344" t="str">
        <f t="shared" si="27"/>
        <v/>
      </c>
      <c r="C344" t="str">
        <f t="shared" si="25"/>
        <v>Diğer</v>
      </c>
      <c r="D344" t="str" cm="1">
        <f t="array" ref="D344">_xlfn.IFS(A344="March","Spring",A344="April","Spring",A344="May","Spring",A344="June","Summer",A344="July","Summer",A344="August","Summer",A344="January","Winter",A344="February","Winter",A344="Dezember","Winter",TRUE,"Autumn")</f>
        <v>Autumn</v>
      </c>
      <c r="E344">
        <v>2763</v>
      </c>
      <c r="F344" t="b">
        <f t="shared" si="28"/>
        <v>0</v>
      </c>
      <c r="G344" t="b">
        <f t="shared" si="29"/>
        <v>1</v>
      </c>
      <c r="H344" t="str">
        <f t="shared" si="26"/>
        <v>Diger</v>
      </c>
    </row>
    <row r="345" spans="1:8" x14ac:dyDescent="0.3">
      <c r="A345" s="3" t="s">
        <v>12</v>
      </c>
      <c r="B345" t="str">
        <f t="shared" si="27"/>
        <v/>
      </c>
      <c r="C345" t="str">
        <f t="shared" si="25"/>
        <v>Winter</v>
      </c>
      <c r="D345" t="str" cm="1">
        <f t="array" ref="D345">_xlfn.IFS(A345="March","Spring",A345="April","Spring",A345="May","Spring",A345="June","Summer",A345="July","Summer",A345="August","Summer",A345="January","Winter",A345="February","Winter",A345="Dezember","Winter",TRUE,"Autumn")</f>
        <v>Autumn</v>
      </c>
      <c r="E345">
        <v>2125</v>
      </c>
      <c r="F345" t="b">
        <f t="shared" si="28"/>
        <v>0</v>
      </c>
      <c r="G345" t="b">
        <f t="shared" si="29"/>
        <v>1</v>
      </c>
      <c r="H345" t="str">
        <f t="shared" si="26"/>
        <v>Diger</v>
      </c>
    </row>
    <row r="346" spans="1:8" x14ac:dyDescent="0.3">
      <c r="A346" s="3" t="s">
        <v>7</v>
      </c>
      <c r="B346" t="str">
        <f t="shared" si="27"/>
        <v/>
      </c>
      <c r="C346" t="str">
        <f t="shared" si="25"/>
        <v>Diğer</v>
      </c>
      <c r="D346" t="str" cm="1">
        <f t="array" ref="D346">_xlfn.IFS(A346="March","Spring",A346="April","Spring",A346="May","Spring",A346="June","Summer",A346="July","Summer",A346="August","Summer",A346="January","Winter",A346="February","Winter",A346="Dezember","Winter",TRUE,"Autumn")</f>
        <v>Summer</v>
      </c>
      <c r="E346">
        <v>1659</v>
      </c>
      <c r="F346" t="b">
        <f t="shared" si="28"/>
        <v>1</v>
      </c>
      <c r="G346" t="b">
        <f t="shared" si="29"/>
        <v>0</v>
      </c>
      <c r="H346" t="str">
        <f t="shared" si="26"/>
        <v>Diger</v>
      </c>
    </row>
    <row r="347" spans="1:8" x14ac:dyDescent="0.3">
      <c r="A347" s="3" t="s">
        <v>8</v>
      </c>
      <c r="B347" t="str">
        <f t="shared" si="27"/>
        <v/>
      </c>
      <c r="C347" t="str">
        <f t="shared" si="25"/>
        <v>Diğer</v>
      </c>
      <c r="D347" t="str" cm="1">
        <f t="array" ref="D347">_xlfn.IFS(A347="March","Spring",A347="April","Spring",A347="May","Spring",A347="June","Summer",A347="July","Summer",A347="August","Summer",A347="January","Winter",A347="February","Winter",A347="Dezember","Winter",TRUE,"Autumn")</f>
        <v>Summer</v>
      </c>
      <c r="E347">
        <v>609</v>
      </c>
      <c r="F347" t="b">
        <f t="shared" si="28"/>
        <v>0</v>
      </c>
      <c r="G347" t="b">
        <f t="shared" si="29"/>
        <v>1</v>
      </c>
      <c r="H347" t="str">
        <f t="shared" si="26"/>
        <v>Diger</v>
      </c>
    </row>
    <row r="348" spans="1:8" x14ac:dyDescent="0.3">
      <c r="A348" s="3" t="s">
        <v>9</v>
      </c>
      <c r="B348" t="str">
        <f t="shared" si="27"/>
        <v/>
      </c>
      <c r="C348" t="str">
        <f t="shared" si="25"/>
        <v>Diğer</v>
      </c>
      <c r="D348" t="str" cm="1">
        <f t="array" ref="D348">_xlfn.IFS(A348="March","Spring",A348="April","Spring",A348="May","Spring",A348="June","Summer",A348="July","Summer",A348="August","Summer",A348="January","Winter",A348="February","Winter",A348="Dezember","Winter",TRUE,"Autumn")</f>
        <v>Autumn</v>
      </c>
      <c r="E348">
        <v>2087</v>
      </c>
      <c r="F348" t="b">
        <f t="shared" si="28"/>
        <v>0</v>
      </c>
      <c r="G348" t="b">
        <f t="shared" si="29"/>
        <v>1</v>
      </c>
      <c r="H348" t="str">
        <f t="shared" si="26"/>
        <v>Diger</v>
      </c>
    </row>
    <row r="349" spans="1:8" x14ac:dyDescent="0.3">
      <c r="A349" s="3" t="s">
        <v>10</v>
      </c>
      <c r="B349" t="str">
        <f t="shared" si="27"/>
        <v/>
      </c>
      <c r="C349" t="str">
        <f t="shared" si="25"/>
        <v>Diğer</v>
      </c>
      <c r="D349" t="str" cm="1">
        <f t="array" ref="D349">_xlfn.IFS(A349="March","Spring",A349="April","Spring",A349="May","Spring",A349="June","Summer",A349="July","Summer",A349="August","Summer",A349="January","Winter",A349="February","Winter",A349="Dezember","Winter",TRUE,"Autumn")</f>
        <v>Autumn</v>
      </c>
      <c r="E349">
        <v>1976</v>
      </c>
      <c r="F349" t="b">
        <f t="shared" si="28"/>
        <v>1</v>
      </c>
      <c r="G349" t="b">
        <f t="shared" si="29"/>
        <v>0</v>
      </c>
      <c r="H349" t="str">
        <f t="shared" si="26"/>
        <v>Diger</v>
      </c>
    </row>
    <row r="350" spans="1:8" x14ac:dyDescent="0.3">
      <c r="A350" s="3" t="s">
        <v>12</v>
      </c>
      <c r="B350" t="str">
        <f t="shared" si="27"/>
        <v/>
      </c>
      <c r="C350" t="str">
        <f t="shared" si="25"/>
        <v>Winter</v>
      </c>
      <c r="D350" t="str" cm="1">
        <f t="array" ref="D350">_xlfn.IFS(A350="March","Spring",A350="April","Spring",A350="May","Spring",A350="June","Summer",A350="July","Summer",A350="August","Summer",A350="January","Winter",A350="February","Winter",A350="Dezember","Winter",TRUE,"Autumn")</f>
        <v>Autumn</v>
      </c>
      <c r="E350">
        <v>1421</v>
      </c>
      <c r="F350" t="b">
        <f t="shared" si="28"/>
        <v>1</v>
      </c>
      <c r="G350" t="b">
        <f t="shared" si="29"/>
        <v>0</v>
      </c>
      <c r="H350" t="str">
        <f t="shared" si="26"/>
        <v>Diger</v>
      </c>
    </row>
    <row r="351" spans="1:8" x14ac:dyDescent="0.3">
      <c r="A351" s="3" t="s">
        <v>12</v>
      </c>
      <c r="B351" t="str">
        <f t="shared" si="27"/>
        <v/>
      </c>
      <c r="C351" t="str">
        <f t="shared" si="25"/>
        <v>Winter</v>
      </c>
      <c r="D351" t="str" cm="1">
        <f t="array" ref="D351">_xlfn.IFS(A351="March","Spring",A351="April","Spring",A351="May","Spring",A351="June","Summer",A351="July","Summer",A351="August","Summer",A351="January","Winter",A351="February","Winter",A351="Dezember","Winter",TRUE,"Autumn")</f>
        <v>Autumn</v>
      </c>
      <c r="E351">
        <v>1372</v>
      </c>
      <c r="F351" t="b">
        <f t="shared" si="28"/>
        <v>1</v>
      </c>
      <c r="G351" t="b">
        <f t="shared" si="29"/>
        <v>0</v>
      </c>
      <c r="H351" t="str">
        <f t="shared" si="26"/>
        <v>Diger</v>
      </c>
    </row>
    <row r="352" spans="1:8" x14ac:dyDescent="0.3">
      <c r="A352" s="3" t="s">
        <v>12</v>
      </c>
      <c r="B352" t="str">
        <f t="shared" si="27"/>
        <v/>
      </c>
      <c r="C352" t="str">
        <f t="shared" si="25"/>
        <v>Winter</v>
      </c>
      <c r="D352" t="str" cm="1">
        <f t="array" ref="D352">_xlfn.IFS(A352="March","Spring",A352="April","Spring",A352="May","Spring",A352="June","Summer",A352="July","Summer",A352="August","Summer",A352="January","Winter",A352="February","Winter",A352="Dezember","Winter",TRUE,"Autumn")</f>
        <v>Autumn</v>
      </c>
      <c r="E352">
        <v>588</v>
      </c>
      <c r="F352" t="b">
        <f t="shared" si="28"/>
        <v>0</v>
      </c>
      <c r="G352" t="b">
        <f t="shared" si="29"/>
        <v>1</v>
      </c>
      <c r="H352" t="str">
        <f t="shared" si="26"/>
        <v>Diger</v>
      </c>
    </row>
    <row r="353" spans="1:8" x14ac:dyDescent="0.3">
      <c r="A353" s="3" t="s">
        <v>1</v>
      </c>
      <c r="B353" t="str">
        <f t="shared" si="27"/>
        <v>Winter</v>
      </c>
      <c r="C353" t="str">
        <f t="shared" si="25"/>
        <v>Winter</v>
      </c>
      <c r="D353" t="str" cm="1">
        <f t="array" ref="D353">_xlfn.IFS(A353="March","Spring",A353="April","Spring",A353="May","Spring",A353="June","Summer",A353="July","Summer",A353="August","Summer",A353="January","Winter",A353="February","Winter",A353="Dezember","Winter",TRUE,"Autumn")</f>
        <v>Winter</v>
      </c>
      <c r="E353">
        <v>3244.5</v>
      </c>
      <c r="F353" t="b">
        <f t="shared" si="28"/>
        <v>0</v>
      </c>
      <c r="G353" t="b">
        <f t="shared" si="29"/>
        <v>1</v>
      </c>
      <c r="H353" t="str">
        <f t="shared" si="26"/>
        <v>Winter</v>
      </c>
    </row>
    <row r="354" spans="1:8" x14ac:dyDescent="0.3">
      <c r="A354" s="3" t="s">
        <v>2</v>
      </c>
      <c r="B354" t="str">
        <f t="shared" si="27"/>
        <v/>
      </c>
      <c r="C354" t="str">
        <f t="shared" si="25"/>
        <v>Winter</v>
      </c>
      <c r="D354" t="str" cm="1">
        <f t="array" ref="D354">_xlfn.IFS(A354="March","Spring",A354="April","Spring",A354="May","Spring",A354="June","Summer",A354="July","Summer",A354="August","Summer",A354="January","Winter",A354="February","Winter",A354="Dezember","Winter",TRUE,"Autumn")</f>
        <v>Winter</v>
      </c>
      <c r="E354">
        <v>959</v>
      </c>
      <c r="F354" t="b">
        <f t="shared" si="28"/>
        <v>0</v>
      </c>
      <c r="G354" t="b">
        <f t="shared" si="29"/>
        <v>1</v>
      </c>
      <c r="H354" t="str">
        <f t="shared" si="26"/>
        <v>Winter</v>
      </c>
    </row>
    <row r="355" spans="1:8" x14ac:dyDescent="0.3">
      <c r="A355" s="3" t="s">
        <v>2</v>
      </c>
      <c r="B355" t="str">
        <f t="shared" si="27"/>
        <v/>
      </c>
      <c r="C355" t="str">
        <f t="shared" si="25"/>
        <v>Winter</v>
      </c>
      <c r="D355" t="str" cm="1">
        <f t="array" ref="D355">_xlfn.IFS(A355="March","Spring",A355="April","Spring",A355="May","Spring",A355="June","Summer",A355="July","Summer",A355="August","Summer",A355="January","Winter",A355="February","Winter",A355="Dezember","Winter",TRUE,"Autumn")</f>
        <v>Winter</v>
      </c>
      <c r="E355">
        <v>2747</v>
      </c>
      <c r="F355" t="b">
        <f t="shared" si="28"/>
        <v>0</v>
      </c>
      <c r="G355" t="b">
        <f t="shared" si="29"/>
        <v>1</v>
      </c>
      <c r="H355" t="str">
        <f t="shared" si="26"/>
        <v>Winter</v>
      </c>
    </row>
    <row r="356" spans="1:8" x14ac:dyDescent="0.3">
      <c r="A356" s="3" t="s">
        <v>5</v>
      </c>
      <c r="B356" t="str">
        <f t="shared" si="27"/>
        <v/>
      </c>
      <c r="C356" t="str">
        <f t="shared" si="25"/>
        <v>Diğer</v>
      </c>
      <c r="D356" t="str" cm="1">
        <f t="array" ref="D356">_xlfn.IFS(A356="March","Spring",A356="April","Spring",A356="May","Spring",A356="June","Summer",A356="July","Summer",A356="August","Summer",A356="January","Winter",A356="February","Winter",A356="Dezember","Winter",TRUE,"Autumn")</f>
        <v>Spring</v>
      </c>
      <c r="E356">
        <v>1645</v>
      </c>
      <c r="F356" t="b">
        <f t="shared" si="28"/>
        <v>1</v>
      </c>
      <c r="G356" t="b">
        <f t="shared" si="29"/>
        <v>0</v>
      </c>
      <c r="H356" t="str">
        <f t="shared" si="26"/>
        <v>Diger</v>
      </c>
    </row>
    <row r="357" spans="1:8" x14ac:dyDescent="0.3">
      <c r="A357" s="3" t="s">
        <v>9</v>
      </c>
      <c r="B357" t="str">
        <f t="shared" si="27"/>
        <v/>
      </c>
      <c r="C357" t="str">
        <f t="shared" si="25"/>
        <v>Diğer</v>
      </c>
      <c r="D357" t="str" cm="1">
        <f t="array" ref="D357">_xlfn.IFS(A357="March","Spring",A357="April","Spring",A357="May","Spring",A357="June","Summer",A357="July","Summer",A357="August","Summer",A357="January","Winter",A357="February","Winter",A357="Dezember","Winter",TRUE,"Autumn")</f>
        <v>Autumn</v>
      </c>
      <c r="E357">
        <v>2876</v>
      </c>
      <c r="F357" t="b">
        <f t="shared" si="28"/>
        <v>0</v>
      </c>
      <c r="G357" t="b">
        <f t="shared" si="29"/>
        <v>1</v>
      </c>
      <c r="H357" t="str">
        <f t="shared" si="26"/>
        <v>Diger</v>
      </c>
    </row>
    <row r="358" spans="1:8" x14ac:dyDescent="0.3">
      <c r="A358" s="3" t="s">
        <v>9</v>
      </c>
      <c r="B358" t="str">
        <f t="shared" si="27"/>
        <v/>
      </c>
      <c r="C358" t="str">
        <f t="shared" si="25"/>
        <v>Diğer</v>
      </c>
      <c r="D358" t="str" cm="1">
        <f t="array" ref="D358">_xlfn.IFS(A358="March","Spring",A358="April","Spring",A358="May","Spring",A358="June","Summer",A358="July","Summer",A358="August","Summer",A358="January","Winter",A358="February","Winter",A358="Dezember","Winter",TRUE,"Autumn")</f>
        <v>Autumn</v>
      </c>
      <c r="E358">
        <v>994</v>
      </c>
      <c r="F358" t="b">
        <f t="shared" si="28"/>
        <v>0</v>
      </c>
      <c r="G358" t="b">
        <f t="shared" si="29"/>
        <v>1</v>
      </c>
      <c r="H358" t="str">
        <f t="shared" si="26"/>
        <v>Diger</v>
      </c>
    </row>
    <row r="359" spans="1:8" x14ac:dyDescent="0.3">
      <c r="A359" s="3" t="s">
        <v>11</v>
      </c>
      <c r="B359" t="str">
        <f t="shared" si="27"/>
        <v/>
      </c>
      <c r="C359" t="str">
        <f t="shared" si="25"/>
        <v>Diğer</v>
      </c>
      <c r="D359" t="str" cm="1">
        <f t="array" ref="D359">_xlfn.IFS(A359="March","Spring",A359="April","Spring",A359="May","Spring",A359="June","Summer",A359="July","Summer",A359="August","Summer",A359="January","Winter",A359="February","Winter",A359="Dezember","Winter",TRUE,"Autumn")</f>
        <v>Autumn</v>
      </c>
      <c r="E359">
        <v>1118</v>
      </c>
      <c r="F359" t="b">
        <f t="shared" si="28"/>
        <v>1</v>
      </c>
      <c r="G359" t="b">
        <f t="shared" si="29"/>
        <v>0</v>
      </c>
      <c r="H359" t="str">
        <f t="shared" si="26"/>
        <v>Diger</v>
      </c>
    </row>
    <row r="360" spans="1:8" x14ac:dyDescent="0.3">
      <c r="A360" s="3" t="s">
        <v>12</v>
      </c>
      <c r="B360" t="str">
        <f t="shared" si="27"/>
        <v/>
      </c>
      <c r="C360" t="str">
        <f t="shared" si="25"/>
        <v>Winter</v>
      </c>
      <c r="D360" t="str" cm="1">
        <f t="array" ref="D360">_xlfn.IFS(A360="March","Spring",A360="April","Spring",A360="May","Spring",A360="June","Summer",A360="July","Summer",A360="August","Summer",A360="January","Winter",A360="February","Winter",A360="Dezember","Winter",TRUE,"Autumn")</f>
        <v>Autumn</v>
      </c>
      <c r="E360">
        <v>1372</v>
      </c>
      <c r="F360" t="b">
        <f t="shared" si="28"/>
        <v>1</v>
      </c>
      <c r="G360" t="b">
        <f t="shared" si="29"/>
        <v>0</v>
      </c>
      <c r="H360" t="str">
        <f t="shared" si="26"/>
        <v>Diger</v>
      </c>
    </row>
    <row r="361" spans="1:8" x14ac:dyDescent="0.3">
      <c r="A361" s="3" t="s">
        <v>2</v>
      </c>
      <c r="B361" t="str">
        <f t="shared" si="27"/>
        <v/>
      </c>
      <c r="C361" t="str">
        <f t="shared" si="25"/>
        <v>Winter</v>
      </c>
      <c r="D361" t="str" cm="1">
        <f t="array" ref="D361">_xlfn.IFS(A361="March","Spring",A361="April","Spring",A361="May","Spring",A361="June","Summer",A361="July","Summer",A361="August","Summer",A361="January","Winter",A361="February","Winter",A361="Dezember","Winter",TRUE,"Autumn")</f>
        <v>Winter</v>
      </c>
      <c r="E361">
        <v>488</v>
      </c>
      <c r="F361" t="b">
        <f t="shared" si="28"/>
        <v>0</v>
      </c>
      <c r="G361" t="b">
        <f t="shared" si="29"/>
        <v>1</v>
      </c>
      <c r="H361" t="str">
        <f t="shared" si="26"/>
        <v>Winter</v>
      </c>
    </row>
    <row r="362" spans="1:8" x14ac:dyDescent="0.3">
      <c r="A362" s="3" t="s">
        <v>6</v>
      </c>
      <c r="B362" t="str">
        <f t="shared" si="27"/>
        <v/>
      </c>
      <c r="C362" t="str">
        <f t="shared" si="25"/>
        <v>Diğer</v>
      </c>
      <c r="D362" t="str" cm="1">
        <f t="array" ref="D362">_xlfn.IFS(A362="March","Spring",A362="April","Spring",A362="May","Spring",A362="June","Summer",A362="July","Summer",A362="August","Summer",A362="January","Winter",A362="February","Winter",A362="Dezember","Winter",TRUE,"Autumn")</f>
        <v>Summer</v>
      </c>
      <c r="E362">
        <v>1282</v>
      </c>
      <c r="F362" t="b">
        <f t="shared" si="28"/>
        <v>1</v>
      </c>
      <c r="G362" t="b">
        <f t="shared" si="29"/>
        <v>0</v>
      </c>
      <c r="H362" t="str">
        <f t="shared" si="26"/>
        <v>Diger</v>
      </c>
    </row>
    <row r="363" spans="1:8" x14ac:dyDescent="0.3">
      <c r="A363" s="3" t="s">
        <v>5</v>
      </c>
      <c r="B363" t="str">
        <f t="shared" si="27"/>
        <v/>
      </c>
      <c r="C363" t="str">
        <f t="shared" si="25"/>
        <v>Diğer</v>
      </c>
      <c r="D363" t="str" cm="1">
        <f t="array" ref="D363">_xlfn.IFS(A363="March","Spring",A363="April","Spring",A363="May","Spring",A363="June","Summer",A363="July","Summer",A363="August","Summer",A363="January","Winter",A363="February","Winter",A363="Dezember","Winter",TRUE,"Autumn")</f>
        <v>Spring</v>
      </c>
      <c r="E363">
        <v>257</v>
      </c>
      <c r="F363" t="b">
        <f t="shared" si="28"/>
        <v>0</v>
      </c>
      <c r="G363" t="b">
        <f t="shared" si="29"/>
        <v>1</v>
      </c>
      <c r="H363" t="str">
        <f t="shared" si="26"/>
        <v>Diger</v>
      </c>
    </row>
    <row r="364" spans="1:8" x14ac:dyDescent="0.3">
      <c r="A364" s="3" t="s">
        <v>6</v>
      </c>
      <c r="B364" t="str">
        <f t="shared" si="27"/>
        <v/>
      </c>
      <c r="C364" t="str">
        <f t="shared" si="25"/>
        <v>Diğer</v>
      </c>
      <c r="D364" t="str" cm="1">
        <f t="array" ref="D364">_xlfn.IFS(A364="March","Spring",A364="April","Spring",A364="May","Spring",A364="June","Summer",A364="July","Summer",A364="August","Summer",A364="January","Winter",A364="February","Winter",A364="Dezember","Winter",TRUE,"Autumn")</f>
        <v>Summer</v>
      </c>
      <c r="E364">
        <v>1282</v>
      </c>
      <c r="F364" t="b">
        <f t="shared" si="28"/>
        <v>1</v>
      </c>
      <c r="G364" t="b">
        <f t="shared" si="29"/>
        <v>0</v>
      </c>
      <c r="H364" t="str">
        <f t="shared" si="26"/>
        <v>Diger</v>
      </c>
    </row>
    <row r="365" spans="1:8" x14ac:dyDescent="0.3">
      <c r="A365" s="3" t="s">
        <v>8</v>
      </c>
      <c r="B365" t="str">
        <f t="shared" si="27"/>
        <v/>
      </c>
      <c r="C365" t="str">
        <f t="shared" si="25"/>
        <v>Diğer</v>
      </c>
      <c r="D365" t="str" cm="1">
        <f t="array" ref="D365">_xlfn.IFS(A365="March","Spring",A365="April","Spring",A365="May","Spring",A365="June","Summer",A365="July","Summer",A365="August","Summer",A365="January","Winter",A365="February","Winter",A365="Dezember","Winter",TRUE,"Autumn")</f>
        <v>Summer</v>
      </c>
      <c r="E365">
        <v>1540</v>
      </c>
      <c r="F365" t="b">
        <f t="shared" si="28"/>
        <v>1</v>
      </c>
      <c r="G365" t="b">
        <f t="shared" si="29"/>
        <v>0</v>
      </c>
      <c r="H365" t="str">
        <f t="shared" si="26"/>
        <v>Diger</v>
      </c>
    </row>
    <row r="366" spans="1:8" x14ac:dyDescent="0.3">
      <c r="A366" s="3" t="s">
        <v>11</v>
      </c>
      <c r="B366" t="str">
        <f t="shared" si="27"/>
        <v/>
      </c>
      <c r="C366" t="str">
        <f t="shared" si="25"/>
        <v>Diğer</v>
      </c>
      <c r="D366" t="str" cm="1">
        <f t="array" ref="D366">_xlfn.IFS(A366="March","Spring",A366="April","Spring",A366="May","Spring",A366="June","Summer",A366="July","Summer",A366="August","Summer",A366="January","Winter",A366="February","Winter",A366="Dezember","Winter",TRUE,"Autumn")</f>
        <v>Autumn</v>
      </c>
      <c r="E366">
        <v>490</v>
      </c>
      <c r="F366" t="b">
        <f t="shared" si="28"/>
        <v>0</v>
      </c>
      <c r="G366" t="b">
        <f t="shared" si="29"/>
        <v>1</v>
      </c>
      <c r="H366" t="str">
        <f t="shared" si="26"/>
        <v>Diger</v>
      </c>
    </row>
    <row r="367" spans="1:8" x14ac:dyDescent="0.3">
      <c r="A367" s="3" t="s">
        <v>12</v>
      </c>
      <c r="B367" t="str">
        <f t="shared" si="27"/>
        <v/>
      </c>
      <c r="C367" t="str">
        <f t="shared" si="25"/>
        <v>Winter</v>
      </c>
      <c r="D367" t="str" cm="1">
        <f t="array" ref="D367">_xlfn.IFS(A367="March","Spring",A367="April","Spring",A367="May","Spring",A367="June","Summer",A367="July","Summer",A367="August","Summer",A367="January","Winter",A367="February","Winter",A367="Dezember","Winter",TRUE,"Autumn")</f>
        <v>Autumn</v>
      </c>
      <c r="E367">
        <v>1362</v>
      </c>
      <c r="F367" t="b">
        <f t="shared" si="28"/>
        <v>1</v>
      </c>
      <c r="G367" t="b">
        <f t="shared" si="29"/>
        <v>0</v>
      </c>
      <c r="H367" t="str">
        <f t="shared" si="26"/>
        <v>Diger</v>
      </c>
    </row>
    <row r="368" spans="1:8" x14ac:dyDescent="0.3">
      <c r="A368" s="3" t="s">
        <v>3</v>
      </c>
      <c r="B368" t="str">
        <f t="shared" si="27"/>
        <v/>
      </c>
      <c r="C368" t="str">
        <f t="shared" si="25"/>
        <v>Diğer</v>
      </c>
      <c r="D368" t="str" cm="1">
        <f t="array" ref="D368">_xlfn.IFS(A368="March","Spring",A368="April","Spring",A368="May","Spring",A368="June","Summer",A368="July","Summer",A368="August","Summer",A368="January","Winter",A368="February","Winter",A368="Dezember","Winter",TRUE,"Autumn")</f>
        <v>Spring</v>
      </c>
      <c r="E368">
        <v>2501</v>
      </c>
      <c r="F368" t="b">
        <f t="shared" si="28"/>
        <v>0</v>
      </c>
      <c r="G368" t="b">
        <f t="shared" si="29"/>
        <v>1</v>
      </c>
      <c r="H368" t="str">
        <f t="shared" si="26"/>
        <v>Diger</v>
      </c>
    </row>
    <row r="369" spans="1:8" x14ac:dyDescent="0.3">
      <c r="A369" s="3" t="s">
        <v>6</v>
      </c>
      <c r="B369" t="str">
        <f t="shared" si="27"/>
        <v/>
      </c>
      <c r="C369" t="str">
        <f t="shared" si="25"/>
        <v>Diğer</v>
      </c>
      <c r="D369" t="str" cm="1">
        <f t="array" ref="D369">_xlfn.IFS(A369="March","Spring",A369="April","Spring",A369="May","Spring",A369="June","Summer",A369="July","Summer",A369="August","Summer",A369="January","Winter",A369="February","Winter",A369="Dezember","Winter",TRUE,"Autumn")</f>
        <v>Summer</v>
      </c>
      <c r="E369">
        <v>708</v>
      </c>
      <c r="F369" t="b">
        <f t="shared" si="28"/>
        <v>0</v>
      </c>
      <c r="G369" t="b">
        <f t="shared" si="29"/>
        <v>1</v>
      </c>
      <c r="H369" t="str">
        <f t="shared" si="26"/>
        <v>Diger</v>
      </c>
    </row>
    <row r="370" spans="1:8" x14ac:dyDescent="0.3">
      <c r="A370" s="3" t="s">
        <v>7</v>
      </c>
      <c r="B370" t="str">
        <f t="shared" si="27"/>
        <v/>
      </c>
      <c r="C370" t="str">
        <f t="shared" si="25"/>
        <v>Diğer</v>
      </c>
      <c r="D370" t="str" cm="1">
        <f t="array" ref="D370">_xlfn.IFS(A370="March","Spring",A370="April","Spring",A370="May","Spring",A370="June","Summer",A370="July","Summer",A370="August","Summer",A370="January","Winter",A370="February","Winter",A370="Dezember","Winter",TRUE,"Autumn")</f>
        <v>Summer</v>
      </c>
      <c r="E370">
        <v>645</v>
      </c>
      <c r="F370" t="b">
        <f t="shared" si="28"/>
        <v>0</v>
      </c>
      <c r="G370" t="b">
        <f t="shared" si="29"/>
        <v>1</v>
      </c>
      <c r="H370" t="str">
        <f t="shared" si="26"/>
        <v>Diger</v>
      </c>
    </row>
    <row r="371" spans="1:8" x14ac:dyDescent="0.3">
      <c r="A371" s="3" t="s">
        <v>8</v>
      </c>
      <c r="B371" t="str">
        <f t="shared" si="27"/>
        <v/>
      </c>
      <c r="C371" t="str">
        <f t="shared" si="25"/>
        <v>Diğer</v>
      </c>
      <c r="D371" t="str" cm="1">
        <f t="array" ref="D371">_xlfn.IFS(A371="March","Spring",A371="April","Spring",A371="May","Spring",A371="June","Summer",A371="July","Summer",A371="August","Summer",A371="January","Winter",A371="February","Winter",A371="Dezember","Winter",TRUE,"Autumn")</f>
        <v>Summer</v>
      </c>
      <c r="E371">
        <v>1562</v>
      </c>
      <c r="F371" t="b">
        <f t="shared" si="28"/>
        <v>1</v>
      </c>
      <c r="G371" t="b">
        <f t="shared" si="29"/>
        <v>0</v>
      </c>
      <c r="H371" t="str">
        <f t="shared" si="26"/>
        <v>Diger</v>
      </c>
    </row>
    <row r="372" spans="1:8" x14ac:dyDescent="0.3">
      <c r="A372" s="3" t="s">
        <v>9</v>
      </c>
      <c r="B372" t="str">
        <f t="shared" si="27"/>
        <v/>
      </c>
      <c r="C372" t="str">
        <f t="shared" si="25"/>
        <v>Diğer</v>
      </c>
      <c r="D372" t="str" cm="1">
        <f t="array" ref="D372">_xlfn.IFS(A372="March","Spring",A372="April","Spring",A372="May","Spring",A372="June","Summer",A372="July","Summer",A372="August","Summer",A372="January","Winter",A372="February","Winter",A372="Dezember","Winter",TRUE,"Autumn")</f>
        <v>Autumn</v>
      </c>
      <c r="E372">
        <v>1283</v>
      </c>
      <c r="F372" t="b">
        <f t="shared" si="28"/>
        <v>1</v>
      </c>
      <c r="G372" t="b">
        <f t="shared" si="29"/>
        <v>0</v>
      </c>
      <c r="H372" t="str">
        <f t="shared" si="26"/>
        <v>Diger</v>
      </c>
    </row>
    <row r="373" spans="1:8" x14ac:dyDescent="0.3">
      <c r="A373" s="3" t="s">
        <v>12</v>
      </c>
      <c r="B373" t="str">
        <f t="shared" si="27"/>
        <v/>
      </c>
      <c r="C373" t="str">
        <f t="shared" si="25"/>
        <v>Winter</v>
      </c>
      <c r="D373" t="str" cm="1">
        <f t="array" ref="D373">_xlfn.IFS(A373="March","Spring",A373="April","Spring",A373="May","Spring",A373="June","Summer",A373="July","Summer",A373="August","Summer",A373="January","Winter",A373="February","Winter",A373="Dezember","Winter",TRUE,"Autumn")</f>
        <v>Autumn</v>
      </c>
      <c r="E373">
        <v>711</v>
      </c>
      <c r="F373" t="b">
        <f t="shared" si="28"/>
        <v>0</v>
      </c>
      <c r="G373" t="b">
        <f t="shared" si="29"/>
        <v>1</v>
      </c>
      <c r="H373" t="str">
        <f t="shared" si="26"/>
        <v>Diger</v>
      </c>
    </row>
    <row r="374" spans="1:8" x14ac:dyDescent="0.3">
      <c r="A374" s="3" t="s">
        <v>3</v>
      </c>
      <c r="B374" t="str">
        <f t="shared" si="27"/>
        <v/>
      </c>
      <c r="C374" t="str">
        <f t="shared" si="25"/>
        <v>Diğer</v>
      </c>
      <c r="D374" t="str" cm="1">
        <f t="array" ref="D374">_xlfn.IFS(A374="March","Spring",A374="April","Spring",A374="May","Spring",A374="June","Summer",A374="July","Summer",A374="August","Summer",A374="January","Winter",A374="February","Winter",A374="Dezember","Winter",TRUE,"Autumn")</f>
        <v>Spring</v>
      </c>
      <c r="E374">
        <v>1114</v>
      </c>
      <c r="F374" t="b">
        <f t="shared" si="28"/>
        <v>1</v>
      </c>
      <c r="G374" t="b">
        <f t="shared" si="29"/>
        <v>0</v>
      </c>
      <c r="H374" t="str">
        <f t="shared" si="26"/>
        <v>Diger</v>
      </c>
    </row>
    <row r="375" spans="1:8" x14ac:dyDescent="0.3">
      <c r="A375" s="3" t="s">
        <v>4</v>
      </c>
      <c r="B375" t="str">
        <f t="shared" si="27"/>
        <v/>
      </c>
      <c r="C375" t="str">
        <f t="shared" si="25"/>
        <v>Diğer</v>
      </c>
      <c r="D375" t="str" cm="1">
        <f t="array" ref="D375">_xlfn.IFS(A375="March","Spring",A375="April","Spring",A375="May","Spring",A375="June","Summer",A375="July","Summer",A375="August","Summer",A375="January","Winter",A375="February","Winter",A375="Dezember","Winter",TRUE,"Autumn")</f>
        <v>Spring</v>
      </c>
      <c r="E375">
        <v>1259</v>
      </c>
      <c r="F375" t="b">
        <f t="shared" si="28"/>
        <v>1</v>
      </c>
      <c r="G375" t="b">
        <f t="shared" si="29"/>
        <v>0</v>
      </c>
      <c r="H375" t="str">
        <f t="shared" si="26"/>
        <v>Diger</v>
      </c>
    </row>
    <row r="376" spans="1:8" x14ac:dyDescent="0.3">
      <c r="A376" s="3" t="s">
        <v>5</v>
      </c>
      <c r="B376" t="str">
        <f t="shared" si="27"/>
        <v/>
      </c>
      <c r="C376" t="str">
        <f t="shared" si="25"/>
        <v>Diğer</v>
      </c>
      <c r="D376" t="str" cm="1">
        <f t="array" ref="D376">_xlfn.IFS(A376="March","Spring",A376="April","Spring",A376="May","Spring",A376="June","Summer",A376="July","Summer",A376="August","Summer",A376="January","Winter",A376="February","Winter",A376="Dezember","Winter",TRUE,"Autumn")</f>
        <v>Spring</v>
      </c>
      <c r="E376">
        <v>1095</v>
      </c>
      <c r="F376" t="b">
        <f t="shared" si="28"/>
        <v>1</v>
      </c>
      <c r="G376" t="b">
        <f t="shared" si="29"/>
        <v>0</v>
      </c>
      <c r="H376" t="str">
        <f t="shared" si="26"/>
        <v>Diger</v>
      </c>
    </row>
    <row r="377" spans="1:8" x14ac:dyDescent="0.3">
      <c r="A377" s="3" t="s">
        <v>6</v>
      </c>
      <c r="B377" t="str">
        <f t="shared" si="27"/>
        <v/>
      </c>
      <c r="C377" t="str">
        <f t="shared" si="25"/>
        <v>Diğer</v>
      </c>
      <c r="D377" t="str" cm="1">
        <f t="array" ref="D377">_xlfn.IFS(A377="March","Spring",A377="April","Spring",A377="May","Spring",A377="June","Summer",A377="July","Summer",A377="August","Summer",A377="January","Winter",A377="February","Winter",A377="Dezember","Winter",TRUE,"Autumn")</f>
        <v>Summer</v>
      </c>
      <c r="E377">
        <v>1366</v>
      </c>
      <c r="F377" t="b">
        <f t="shared" si="28"/>
        <v>1</v>
      </c>
      <c r="G377" t="b">
        <f t="shared" si="29"/>
        <v>0</v>
      </c>
      <c r="H377" t="str">
        <f t="shared" si="26"/>
        <v>Diger</v>
      </c>
    </row>
    <row r="378" spans="1:8" x14ac:dyDescent="0.3">
      <c r="A378" s="3" t="s">
        <v>6</v>
      </c>
      <c r="B378" t="str">
        <f t="shared" si="27"/>
        <v/>
      </c>
      <c r="C378" t="str">
        <f t="shared" si="25"/>
        <v>Diğer</v>
      </c>
      <c r="D378" t="str" cm="1">
        <f t="array" ref="D378">_xlfn.IFS(A378="March","Spring",A378="April","Spring",A378="May","Spring",A378="June","Summer",A378="July","Summer",A378="August","Summer",A378="January","Winter",A378="February","Winter",A378="Dezember","Winter",TRUE,"Autumn")</f>
        <v>Summer</v>
      </c>
      <c r="E378">
        <v>2460</v>
      </c>
      <c r="F378" t="b">
        <f t="shared" si="28"/>
        <v>0</v>
      </c>
      <c r="G378" t="b">
        <f t="shared" si="29"/>
        <v>1</v>
      </c>
      <c r="H378" t="str">
        <f t="shared" si="26"/>
        <v>Diger</v>
      </c>
    </row>
    <row r="379" spans="1:8" x14ac:dyDescent="0.3">
      <c r="A379" s="3" t="s">
        <v>8</v>
      </c>
      <c r="B379" t="str">
        <f t="shared" si="27"/>
        <v/>
      </c>
      <c r="C379" t="str">
        <f t="shared" si="25"/>
        <v>Diğer</v>
      </c>
      <c r="D379" t="str" cm="1">
        <f t="array" ref="D379">_xlfn.IFS(A379="March","Spring",A379="April","Spring",A379="May","Spring",A379="June","Summer",A379="July","Summer",A379="August","Summer",A379="January","Winter",A379="February","Winter",A379="Dezember","Winter",TRUE,"Autumn")</f>
        <v>Summer</v>
      </c>
      <c r="E379">
        <v>678</v>
      </c>
      <c r="F379" t="b">
        <f t="shared" si="28"/>
        <v>0</v>
      </c>
      <c r="G379" t="b">
        <f t="shared" si="29"/>
        <v>1</v>
      </c>
      <c r="H379" t="str">
        <f t="shared" si="26"/>
        <v>Diger</v>
      </c>
    </row>
    <row r="380" spans="1:8" x14ac:dyDescent="0.3">
      <c r="A380" s="3" t="s">
        <v>8</v>
      </c>
      <c r="B380" t="str">
        <f t="shared" si="27"/>
        <v/>
      </c>
      <c r="C380" t="str">
        <f t="shared" si="25"/>
        <v>Diğer</v>
      </c>
      <c r="D380" t="str" cm="1">
        <f t="array" ref="D380">_xlfn.IFS(A380="March","Spring",A380="April","Spring",A380="May","Spring",A380="June","Summer",A380="July","Summer",A380="August","Summer",A380="January","Winter",A380="February","Winter",A380="Dezember","Winter",TRUE,"Autumn")</f>
        <v>Summer</v>
      </c>
      <c r="E380">
        <v>1598</v>
      </c>
      <c r="F380" t="b">
        <f t="shared" si="28"/>
        <v>1</v>
      </c>
      <c r="G380" t="b">
        <f t="shared" si="29"/>
        <v>0</v>
      </c>
      <c r="H380" t="str">
        <f t="shared" si="26"/>
        <v>Diger</v>
      </c>
    </row>
    <row r="381" spans="1:8" x14ac:dyDescent="0.3">
      <c r="A381" s="3" t="s">
        <v>9</v>
      </c>
      <c r="B381" t="str">
        <f t="shared" si="27"/>
        <v/>
      </c>
      <c r="C381" t="str">
        <f t="shared" si="25"/>
        <v>Diğer</v>
      </c>
      <c r="D381" t="str" cm="1">
        <f t="array" ref="D381">_xlfn.IFS(A381="March","Spring",A381="April","Spring",A381="May","Spring",A381="June","Summer",A381="July","Summer",A381="August","Summer",A381="January","Winter",A381="February","Winter",A381="Dezember","Winter",TRUE,"Autumn")</f>
        <v>Autumn</v>
      </c>
      <c r="E381">
        <v>2409</v>
      </c>
      <c r="F381" t="b">
        <f t="shared" si="28"/>
        <v>0</v>
      </c>
      <c r="G381" t="b">
        <f t="shared" si="29"/>
        <v>1</v>
      </c>
      <c r="H381" t="str">
        <f t="shared" si="26"/>
        <v>Diger</v>
      </c>
    </row>
    <row r="382" spans="1:8" x14ac:dyDescent="0.3">
      <c r="A382" s="3" t="s">
        <v>9</v>
      </c>
      <c r="B382" t="str">
        <f t="shared" si="27"/>
        <v/>
      </c>
      <c r="C382" t="str">
        <f t="shared" si="25"/>
        <v>Diğer</v>
      </c>
      <c r="D382" t="str" cm="1">
        <f t="array" ref="D382">_xlfn.IFS(A382="March","Spring",A382="April","Spring",A382="May","Spring",A382="June","Summer",A382="July","Summer",A382="August","Summer",A382="January","Winter",A382="February","Winter",A382="Dezember","Winter",TRUE,"Autumn")</f>
        <v>Autumn</v>
      </c>
      <c r="E382">
        <v>1934</v>
      </c>
      <c r="F382" t="b">
        <f t="shared" si="28"/>
        <v>1</v>
      </c>
      <c r="G382" t="b">
        <f t="shared" si="29"/>
        <v>0</v>
      </c>
      <c r="H382" t="str">
        <f t="shared" si="26"/>
        <v>Diger</v>
      </c>
    </row>
    <row r="383" spans="1:8" x14ac:dyDescent="0.3">
      <c r="A383" s="3" t="s">
        <v>9</v>
      </c>
      <c r="B383" t="str">
        <f t="shared" si="27"/>
        <v/>
      </c>
      <c r="C383" t="str">
        <f t="shared" si="25"/>
        <v>Diğer</v>
      </c>
      <c r="D383" t="str" cm="1">
        <f t="array" ref="D383">_xlfn.IFS(A383="March","Spring",A383="April","Spring",A383="May","Spring",A383="June","Summer",A383="July","Summer",A383="August","Summer",A383="January","Winter",A383="February","Winter",A383="Dezember","Winter",TRUE,"Autumn")</f>
        <v>Autumn</v>
      </c>
      <c r="E383">
        <v>2993</v>
      </c>
      <c r="F383" t="b">
        <f t="shared" si="28"/>
        <v>0</v>
      </c>
      <c r="G383" t="b">
        <f t="shared" si="29"/>
        <v>1</v>
      </c>
      <c r="H383" t="str">
        <f t="shared" si="26"/>
        <v>Diger</v>
      </c>
    </row>
    <row r="384" spans="1:8" x14ac:dyDescent="0.3">
      <c r="A384" s="3" t="s">
        <v>11</v>
      </c>
      <c r="B384" t="str">
        <f t="shared" si="27"/>
        <v/>
      </c>
      <c r="C384" t="str">
        <f t="shared" si="25"/>
        <v>Diğer</v>
      </c>
      <c r="D384" t="str" cm="1">
        <f t="array" ref="D384">_xlfn.IFS(A384="March","Spring",A384="April","Spring",A384="May","Spring",A384="June","Summer",A384="July","Summer",A384="August","Summer",A384="January","Winter",A384="February","Winter",A384="Dezember","Winter",TRUE,"Autumn")</f>
        <v>Autumn</v>
      </c>
      <c r="E384">
        <v>2146</v>
      </c>
      <c r="F384" t="b">
        <f t="shared" si="28"/>
        <v>0</v>
      </c>
      <c r="G384" t="b">
        <f t="shared" si="29"/>
        <v>1</v>
      </c>
      <c r="H384" t="str">
        <f t="shared" si="26"/>
        <v>Diger</v>
      </c>
    </row>
    <row r="385" spans="1:8" x14ac:dyDescent="0.3">
      <c r="A385" s="3" t="s">
        <v>12</v>
      </c>
      <c r="B385" t="str">
        <f t="shared" si="27"/>
        <v/>
      </c>
      <c r="C385" t="str">
        <f t="shared" si="25"/>
        <v>Winter</v>
      </c>
      <c r="D385" t="str" cm="1">
        <f t="array" ref="D385">_xlfn.IFS(A385="March","Spring",A385="April","Spring",A385="May","Spring",A385="June","Summer",A385="July","Summer",A385="August","Summer",A385="January","Winter",A385="February","Winter",A385="Dezember","Winter",TRUE,"Autumn")</f>
        <v>Autumn</v>
      </c>
      <c r="E385">
        <v>1946</v>
      </c>
      <c r="F385" t="b">
        <f t="shared" si="28"/>
        <v>1</v>
      </c>
      <c r="G385" t="b">
        <f t="shared" si="29"/>
        <v>0</v>
      </c>
      <c r="H385" t="str">
        <f t="shared" si="26"/>
        <v>Diger</v>
      </c>
    </row>
    <row r="386" spans="1:8" x14ac:dyDescent="0.3">
      <c r="A386" s="3" t="s">
        <v>12</v>
      </c>
      <c r="B386" t="str">
        <f t="shared" si="27"/>
        <v/>
      </c>
      <c r="C386" t="str">
        <f t="shared" si="25"/>
        <v>Winter</v>
      </c>
      <c r="D386" t="str" cm="1">
        <f t="array" ref="D386">_xlfn.IFS(A386="March","Spring",A386="April","Spring",A386="May","Spring",A386="June","Summer",A386="July","Summer",A386="August","Summer",A386="January","Winter",A386="February","Winter",A386="Dezember","Winter",TRUE,"Autumn")</f>
        <v>Autumn</v>
      </c>
      <c r="E386">
        <v>1362</v>
      </c>
      <c r="F386" t="b">
        <f t="shared" si="28"/>
        <v>1</v>
      </c>
      <c r="G386" t="b">
        <f t="shared" si="29"/>
        <v>0</v>
      </c>
      <c r="H386" t="str">
        <f t="shared" si="26"/>
        <v>Diger</v>
      </c>
    </row>
    <row r="387" spans="1:8" x14ac:dyDescent="0.3">
      <c r="A387" s="3" t="s">
        <v>3</v>
      </c>
      <c r="B387" t="str">
        <f t="shared" si="27"/>
        <v/>
      </c>
      <c r="C387" t="str">
        <f t="shared" si="25"/>
        <v>Diğer</v>
      </c>
      <c r="D387" t="str" cm="1">
        <f t="array" ref="D387">_xlfn.IFS(A387="March","Spring",A387="April","Spring",A387="May","Spring",A387="June","Summer",A387="July","Summer",A387="August","Summer",A387="January","Winter",A387="February","Winter",A387="Dezember","Winter",TRUE,"Autumn")</f>
        <v>Spring</v>
      </c>
      <c r="E387">
        <v>598</v>
      </c>
      <c r="F387" t="b">
        <f t="shared" si="28"/>
        <v>0</v>
      </c>
      <c r="G387" t="b">
        <f t="shared" si="29"/>
        <v>1</v>
      </c>
      <c r="H387" t="str">
        <f t="shared" si="26"/>
        <v>Diger</v>
      </c>
    </row>
    <row r="388" spans="1:8" x14ac:dyDescent="0.3">
      <c r="A388" s="3" t="s">
        <v>6</v>
      </c>
      <c r="B388" t="str">
        <f t="shared" si="27"/>
        <v/>
      </c>
      <c r="C388" t="str">
        <f t="shared" ref="C388:C451" si="30">IF(A388="December","Winter",IF(A388="January","Winter",IF(A388="February","Winter","Diğer")))</f>
        <v>Diğer</v>
      </c>
      <c r="D388" t="str" cm="1">
        <f t="array" ref="D388">_xlfn.IFS(A388="March","Spring",A388="April","Spring",A388="May","Spring",A388="June","Summer",A388="July","Summer",A388="August","Summer",A388="January","Winter",A388="February","Winter",A388="Dezember","Winter",TRUE,"Autumn")</f>
        <v>Summer</v>
      </c>
      <c r="E388">
        <v>2907</v>
      </c>
      <c r="F388" t="b">
        <f t="shared" si="28"/>
        <v>0</v>
      </c>
      <c r="G388" t="b">
        <f t="shared" si="29"/>
        <v>1</v>
      </c>
      <c r="H388" t="str">
        <f t="shared" ref="H388:H451" si="31">IF(OR($A388 = "January", $A388= "February",A388="Dezember"),"Winter", "Diger")</f>
        <v>Diger</v>
      </c>
    </row>
    <row r="389" spans="1:8" x14ac:dyDescent="0.3">
      <c r="A389" s="3" t="s">
        <v>6</v>
      </c>
      <c r="B389" t="str">
        <f t="shared" ref="B389:B452" si="32">IF(A389 = "January","Winter", "")</f>
        <v/>
      </c>
      <c r="C389" t="str">
        <f t="shared" si="30"/>
        <v>Diğer</v>
      </c>
      <c r="D389" t="str" cm="1">
        <f t="array" ref="D389">_xlfn.IFS(A389="March","Spring",A389="April","Spring",A389="May","Spring",A389="June","Summer",A389="July","Summer",A389="August","Summer",A389="January","Winter",A389="February","Winter",A389="Dezember","Winter",TRUE,"Autumn")</f>
        <v>Summer</v>
      </c>
      <c r="E389">
        <v>2338</v>
      </c>
      <c r="F389" t="b">
        <f t="shared" ref="F389:F452" si="33">AND(E389&gt;1000,E389&lt;2000)</f>
        <v>0</v>
      </c>
      <c r="G389" t="b">
        <f t="shared" ref="G389:G452" si="34">OR(E389&lt;1000,E389&gt;2000)</f>
        <v>1</v>
      </c>
      <c r="H389" t="str">
        <f t="shared" si="31"/>
        <v>Diger</v>
      </c>
    </row>
    <row r="390" spans="1:8" x14ac:dyDescent="0.3">
      <c r="A390" s="3" t="s">
        <v>11</v>
      </c>
      <c r="B390" t="str">
        <f t="shared" si="32"/>
        <v/>
      </c>
      <c r="C390" t="str">
        <f t="shared" si="30"/>
        <v>Diğer</v>
      </c>
      <c r="D390" t="str" cm="1">
        <f t="array" ref="D390">_xlfn.IFS(A390="March","Spring",A390="April","Spring",A390="May","Spring",A390="June","Summer",A390="July","Summer",A390="August","Summer",A390="January","Winter",A390="February","Winter",A390="Dezember","Winter",TRUE,"Autumn")</f>
        <v>Autumn</v>
      </c>
      <c r="E390">
        <v>386</v>
      </c>
      <c r="F390" t="b">
        <f t="shared" si="33"/>
        <v>0</v>
      </c>
      <c r="G390" t="b">
        <f t="shared" si="34"/>
        <v>1</v>
      </c>
      <c r="H390" t="str">
        <f t="shared" si="31"/>
        <v>Diger</v>
      </c>
    </row>
    <row r="391" spans="1:8" x14ac:dyDescent="0.3">
      <c r="A391" s="3" t="s">
        <v>12</v>
      </c>
      <c r="B391" t="str">
        <f t="shared" si="32"/>
        <v/>
      </c>
      <c r="C391" t="str">
        <f t="shared" si="30"/>
        <v>Winter</v>
      </c>
      <c r="D391" t="str" cm="1">
        <f t="array" ref="D391">_xlfn.IFS(A391="March","Spring",A391="April","Spring",A391="May","Spring",A391="June","Summer",A391="July","Summer",A391="August","Summer",A391="January","Winter",A391="February","Winter",A391="Dezember","Winter",TRUE,"Autumn")</f>
        <v>Autumn</v>
      </c>
      <c r="E391">
        <v>635</v>
      </c>
      <c r="F391" t="b">
        <f t="shared" si="33"/>
        <v>0</v>
      </c>
      <c r="G391" t="b">
        <f t="shared" si="34"/>
        <v>1</v>
      </c>
      <c r="H391" t="str">
        <f t="shared" si="31"/>
        <v>Diger</v>
      </c>
    </row>
    <row r="392" spans="1:8" x14ac:dyDescent="0.3">
      <c r="A392" s="3" t="s">
        <v>4</v>
      </c>
      <c r="B392" t="str">
        <f t="shared" si="32"/>
        <v/>
      </c>
      <c r="C392" t="str">
        <f t="shared" si="30"/>
        <v>Diğer</v>
      </c>
      <c r="D392" t="str" cm="1">
        <f t="array" ref="D392">_xlfn.IFS(A392="March","Spring",A392="April","Spring",A392="May","Spring",A392="June","Summer",A392="July","Summer",A392="August","Summer",A392="January","Winter",A392="February","Winter",A392="Dezember","Winter",TRUE,"Autumn")</f>
        <v>Spring</v>
      </c>
      <c r="E392">
        <v>574.5</v>
      </c>
      <c r="F392" t="b">
        <f t="shared" si="33"/>
        <v>0</v>
      </c>
      <c r="G392" t="b">
        <f t="shared" si="34"/>
        <v>1</v>
      </c>
      <c r="H392" t="str">
        <f t="shared" si="31"/>
        <v>Diger</v>
      </c>
    </row>
    <row r="393" spans="1:8" x14ac:dyDescent="0.3">
      <c r="A393" s="3" t="s">
        <v>6</v>
      </c>
      <c r="B393" t="str">
        <f t="shared" si="32"/>
        <v/>
      </c>
      <c r="C393" t="str">
        <f t="shared" si="30"/>
        <v>Diğer</v>
      </c>
      <c r="D393" t="str" cm="1">
        <f t="array" ref="D393">_xlfn.IFS(A393="March","Spring",A393="April","Spring",A393="May","Spring",A393="June","Summer",A393="July","Summer",A393="August","Summer",A393="January","Winter",A393="February","Winter",A393="Dezember","Winter",TRUE,"Autumn")</f>
        <v>Summer</v>
      </c>
      <c r="E393">
        <v>2338</v>
      </c>
      <c r="F393" t="b">
        <f t="shared" si="33"/>
        <v>0</v>
      </c>
      <c r="G393" t="b">
        <f t="shared" si="34"/>
        <v>1</v>
      </c>
      <c r="H393" t="str">
        <f t="shared" si="31"/>
        <v>Diger</v>
      </c>
    </row>
    <row r="394" spans="1:8" x14ac:dyDescent="0.3">
      <c r="A394" s="3" t="s">
        <v>8</v>
      </c>
      <c r="B394" t="str">
        <f t="shared" si="32"/>
        <v/>
      </c>
      <c r="C394" t="str">
        <f t="shared" si="30"/>
        <v>Diğer</v>
      </c>
      <c r="D394" t="str" cm="1">
        <f t="array" ref="D394">_xlfn.IFS(A394="March","Spring",A394="April","Spring",A394="May","Spring",A394="June","Summer",A394="July","Summer",A394="August","Summer",A394="January","Winter",A394="February","Winter",A394="Dezember","Winter",TRUE,"Autumn")</f>
        <v>Summer</v>
      </c>
      <c r="E394">
        <v>381</v>
      </c>
      <c r="F394" t="b">
        <f t="shared" si="33"/>
        <v>0</v>
      </c>
      <c r="G394" t="b">
        <f t="shared" si="34"/>
        <v>1</v>
      </c>
      <c r="H394" t="str">
        <f t="shared" si="31"/>
        <v>Diger</v>
      </c>
    </row>
    <row r="395" spans="1:8" x14ac:dyDescent="0.3">
      <c r="A395" s="3" t="s">
        <v>8</v>
      </c>
      <c r="B395" t="str">
        <f t="shared" si="32"/>
        <v/>
      </c>
      <c r="C395" t="str">
        <f t="shared" si="30"/>
        <v>Diğer</v>
      </c>
      <c r="D395" t="str" cm="1">
        <f t="array" ref="D395">_xlfn.IFS(A395="March","Spring",A395="April","Spring",A395="May","Spring",A395="June","Summer",A395="July","Summer",A395="August","Summer",A395="January","Winter",A395="February","Winter",A395="Dezember","Winter",TRUE,"Autumn")</f>
        <v>Summer</v>
      </c>
      <c r="E395">
        <v>422</v>
      </c>
      <c r="F395" t="b">
        <f t="shared" si="33"/>
        <v>0</v>
      </c>
      <c r="G395" t="b">
        <f t="shared" si="34"/>
        <v>1</v>
      </c>
      <c r="H395" t="str">
        <f t="shared" si="31"/>
        <v>Diger</v>
      </c>
    </row>
    <row r="396" spans="1:8" x14ac:dyDescent="0.3">
      <c r="A396" s="3" t="s">
        <v>9</v>
      </c>
      <c r="B396" t="str">
        <f t="shared" si="32"/>
        <v/>
      </c>
      <c r="C396" t="str">
        <f t="shared" si="30"/>
        <v>Diğer</v>
      </c>
      <c r="D396" t="str" cm="1">
        <f t="array" ref="D396">_xlfn.IFS(A396="March","Spring",A396="April","Spring",A396="May","Spring",A396="June","Summer",A396="July","Summer",A396="August","Summer",A396="January","Winter",A396="February","Winter",A396="Dezember","Winter",TRUE,"Autumn")</f>
        <v>Autumn</v>
      </c>
      <c r="E396">
        <v>2134</v>
      </c>
      <c r="F396" t="b">
        <f t="shared" si="33"/>
        <v>0</v>
      </c>
      <c r="G396" t="b">
        <f t="shared" si="34"/>
        <v>1</v>
      </c>
      <c r="H396" t="str">
        <f t="shared" si="31"/>
        <v>Diger</v>
      </c>
    </row>
    <row r="397" spans="1:8" x14ac:dyDescent="0.3">
      <c r="A397" s="3" t="s">
        <v>12</v>
      </c>
      <c r="B397" t="str">
        <f t="shared" si="32"/>
        <v/>
      </c>
      <c r="C397" t="str">
        <f t="shared" si="30"/>
        <v>Winter</v>
      </c>
      <c r="D397" t="str" cm="1">
        <f t="array" ref="D397">_xlfn.IFS(A397="March","Spring",A397="April","Spring",A397="May","Spring",A397="June","Summer",A397="July","Summer",A397="August","Summer",A397="January","Winter",A397="February","Winter",A397="Dezember","Winter",TRUE,"Autumn")</f>
        <v>Autumn</v>
      </c>
      <c r="E397">
        <v>808</v>
      </c>
      <c r="F397" t="b">
        <f t="shared" si="33"/>
        <v>0</v>
      </c>
      <c r="G397" t="b">
        <f t="shared" si="34"/>
        <v>1</v>
      </c>
      <c r="H397" t="str">
        <f t="shared" si="31"/>
        <v>Diger</v>
      </c>
    </row>
    <row r="398" spans="1:8" x14ac:dyDescent="0.3">
      <c r="A398" s="3" t="s">
        <v>6</v>
      </c>
      <c r="B398" t="str">
        <f t="shared" si="32"/>
        <v/>
      </c>
      <c r="C398" t="str">
        <f t="shared" si="30"/>
        <v>Diğer</v>
      </c>
      <c r="D398" t="str" cm="1">
        <f t="array" ref="D398">_xlfn.IFS(A398="March","Spring",A398="April","Spring",A398="May","Spring",A398="June","Summer",A398="July","Summer",A398="August","Summer",A398="January","Winter",A398="February","Winter",A398="Dezember","Winter",TRUE,"Autumn")</f>
        <v>Summer</v>
      </c>
      <c r="E398">
        <v>708</v>
      </c>
      <c r="F398" t="b">
        <f t="shared" si="33"/>
        <v>0</v>
      </c>
      <c r="G398" t="b">
        <f t="shared" si="34"/>
        <v>1</v>
      </c>
      <c r="H398" t="str">
        <f t="shared" si="31"/>
        <v>Diger</v>
      </c>
    </row>
    <row r="399" spans="1:8" x14ac:dyDescent="0.3">
      <c r="A399" s="3" t="s">
        <v>6</v>
      </c>
      <c r="B399" t="str">
        <f t="shared" si="32"/>
        <v/>
      </c>
      <c r="C399" t="str">
        <f t="shared" si="30"/>
        <v>Diğer</v>
      </c>
      <c r="D399" t="str" cm="1">
        <f t="array" ref="D399">_xlfn.IFS(A399="March","Spring",A399="April","Spring",A399="May","Spring",A399="June","Summer",A399="July","Summer",A399="August","Summer",A399="January","Winter",A399="February","Winter",A399="Dezember","Winter",TRUE,"Autumn")</f>
        <v>Summer</v>
      </c>
      <c r="E399">
        <v>2907</v>
      </c>
      <c r="F399" t="b">
        <f t="shared" si="33"/>
        <v>0</v>
      </c>
      <c r="G399" t="b">
        <f t="shared" si="34"/>
        <v>1</v>
      </c>
      <c r="H399" t="str">
        <f t="shared" si="31"/>
        <v>Diger</v>
      </c>
    </row>
    <row r="400" spans="1:8" x14ac:dyDescent="0.3">
      <c r="A400" s="3" t="s">
        <v>6</v>
      </c>
      <c r="B400" t="str">
        <f t="shared" si="32"/>
        <v/>
      </c>
      <c r="C400" t="str">
        <f t="shared" si="30"/>
        <v>Diğer</v>
      </c>
      <c r="D400" t="str" cm="1">
        <f t="array" ref="D400">_xlfn.IFS(A400="March","Spring",A400="April","Spring",A400="May","Spring",A400="June","Summer",A400="July","Summer",A400="August","Summer",A400="January","Winter",A400="February","Winter",A400="Dezember","Winter",TRUE,"Autumn")</f>
        <v>Summer</v>
      </c>
      <c r="E400">
        <v>1366</v>
      </c>
      <c r="F400" t="b">
        <f t="shared" si="33"/>
        <v>1</v>
      </c>
      <c r="G400" t="b">
        <f t="shared" si="34"/>
        <v>0</v>
      </c>
      <c r="H400" t="str">
        <f t="shared" si="31"/>
        <v>Diger</v>
      </c>
    </row>
    <row r="401" spans="1:8" x14ac:dyDescent="0.3">
      <c r="A401" s="3" t="s">
        <v>6</v>
      </c>
      <c r="B401" t="str">
        <f t="shared" si="32"/>
        <v/>
      </c>
      <c r="C401" t="str">
        <f t="shared" si="30"/>
        <v>Diğer</v>
      </c>
      <c r="D401" t="str" cm="1">
        <f t="array" ref="D401">_xlfn.IFS(A401="March","Spring",A401="April","Spring",A401="May","Spring",A401="June","Summer",A401="July","Summer",A401="August","Summer",A401="January","Winter",A401="February","Winter",A401="Dezember","Winter",TRUE,"Autumn")</f>
        <v>Summer</v>
      </c>
      <c r="E401">
        <v>2460</v>
      </c>
      <c r="F401" t="b">
        <f t="shared" si="33"/>
        <v>0</v>
      </c>
      <c r="G401" t="b">
        <f t="shared" si="34"/>
        <v>1</v>
      </c>
      <c r="H401" t="str">
        <f t="shared" si="31"/>
        <v>Diger</v>
      </c>
    </row>
    <row r="402" spans="1:8" x14ac:dyDescent="0.3">
      <c r="A402" s="3" t="s">
        <v>11</v>
      </c>
      <c r="B402" t="str">
        <f t="shared" si="32"/>
        <v/>
      </c>
      <c r="C402" t="str">
        <f t="shared" si="30"/>
        <v>Diğer</v>
      </c>
      <c r="D402" t="str" cm="1">
        <f t="array" ref="D402">_xlfn.IFS(A402="March","Spring",A402="April","Spring",A402="May","Spring",A402="June","Summer",A402="July","Summer",A402="August","Summer",A402="January","Winter",A402="February","Winter",A402="Dezember","Winter",TRUE,"Autumn")</f>
        <v>Autumn</v>
      </c>
      <c r="E402">
        <v>1520</v>
      </c>
      <c r="F402" t="b">
        <f t="shared" si="33"/>
        <v>1</v>
      </c>
      <c r="G402" t="b">
        <f t="shared" si="34"/>
        <v>0</v>
      </c>
      <c r="H402" t="str">
        <f t="shared" si="31"/>
        <v>Diger</v>
      </c>
    </row>
    <row r="403" spans="1:8" x14ac:dyDescent="0.3">
      <c r="A403" s="3" t="s">
        <v>12</v>
      </c>
      <c r="B403" t="str">
        <f t="shared" si="32"/>
        <v/>
      </c>
      <c r="C403" t="str">
        <f t="shared" si="30"/>
        <v>Winter</v>
      </c>
      <c r="D403" t="str" cm="1">
        <f t="array" ref="D403">_xlfn.IFS(A403="March","Spring",A403="April","Spring",A403="May","Spring",A403="June","Summer",A403="July","Summer",A403="August","Summer",A403="January","Winter",A403="February","Winter",A403="Dezember","Winter",TRUE,"Autumn")</f>
        <v>Autumn</v>
      </c>
      <c r="E403">
        <v>711</v>
      </c>
      <c r="F403" t="b">
        <f t="shared" si="33"/>
        <v>0</v>
      </c>
      <c r="G403" t="b">
        <f t="shared" si="34"/>
        <v>1</v>
      </c>
      <c r="H403" t="str">
        <f t="shared" si="31"/>
        <v>Diger</v>
      </c>
    </row>
    <row r="404" spans="1:8" x14ac:dyDescent="0.3">
      <c r="A404" s="3" t="s">
        <v>12</v>
      </c>
      <c r="B404" t="str">
        <f t="shared" si="32"/>
        <v/>
      </c>
      <c r="C404" t="str">
        <f t="shared" si="30"/>
        <v>Winter</v>
      </c>
      <c r="D404" t="str" cm="1">
        <f t="array" ref="D404">_xlfn.IFS(A404="March","Spring",A404="April","Spring",A404="May","Spring",A404="June","Summer",A404="July","Summer",A404="August","Summer",A404="January","Winter",A404="February","Winter",A404="Dezember","Winter",TRUE,"Autumn")</f>
        <v>Autumn</v>
      </c>
      <c r="E404">
        <v>1375</v>
      </c>
      <c r="F404" t="b">
        <f t="shared" si="33"/>
        <v>1</v>
      </c>
      <c r="G404" t="b">
        <f t="shared" si="34"/>
        <v>0</v>
      </c>
      <c r="H404" t="str">
        <f t="shared" si="31"/>
        <v>Diger</v>
      </c>
    </row>
    <row r="405" spans="1:8" x14ac:dyDescent="0.3">
      <c r="A405" s="3" t="s">
        <v>12</v>
      </c>
      <c r="B405" t="str">
        <f t="shared" si="32"/>
        <v/>
      </c>
      <c r="C405" t="str">
        <f t="shared" si="30"/>
        <v>Winter</v>
      </c>
      <c r="D405" t="str" cm="1">
        <f t="array" ref="D405">_xlfn.IFS(A405="March","Spring",A405="April","Spring",A405="May","Spring",A405="June","Summer",A405="July","Summer",A405="August","Summer",A405="January","Winter",A405="February","Winter",A405="Dezember","Winter",TRUE,"Autumn")</f>
        <v>Autumn</v>
      </c>
      <c r="E405">
        <v>635</v>
      </c>
      <c r="F405" t="b">
        <f t="shared" si="33"/>
        <v>0</v>
      </c>
      <c r="G405" t="b">
        <f t="shared" si="34"/>
        <v>1</v>
      </c>
      <c r="H405" t="str">
        <f t="shared" si="31"/>
        <v>Diger</v>
      </c>
    </row>
    <row r="406" spans="1:8" x14ac:dyDescent="0.3">
      <c r="A406" s="3" t="s">
        <v>7</v>
      </c>
      <c r="B406" t="str">
        <f t="shared" si="32"/>
        <v/>
      </c>
      <c r="C406" t="str">
        <f t="shared" si="30"/>
        <v>Diğer</v>
      </c>
      <c r="D406" t="str" cm="1">
        <f t="array" ref="D406">_xlfn.IFS(A406="March","Spring",A406="April","Spring",A406="May","Spring",A406="June","Summer",A406="July","Summer",A406="August","Summer",A406="January","Winter",A406="February","Winter",A406="Dezember","Winter",TRUE,"Autumn")</f>
        <v>Summer</v>
      </c>
      <c r="E406">
        <v>436.5</v>
      </c>
      <c r="F406" t="b">
        <f t="shared" si="33"/>
        <v>0</v>
      </c>
      <c r="G406" t="b">
        <f t="shared" si="34"/>
        <v>1</v>
      </c>
      <c r="H406" t="str">
        <f t="shared" si="31"/>
        <v>Diger</v>
      </c>
    </row>
    <row r="407" spans="1:8" x14ac:dyDescent="0.3">
      <c r="A407" s="3" t="s">
        <v>6</v>
      </c>
      <c r="B407" t="str">
        <f t="shared" si="32"/>
        <v/>
      </c>
      <c r="C407" t="str">
        <f t="shared" si="30"/>
        <v>Diğer</v>
      </c>
      <c r="D407" t="str" cm="1">
        <f t="array" ref="D407">_xlfn.IFS(A407="March","Spring",A407="April","Spring",A407="May","Spring",A407="June","Summer",A407="July","Summer",A407="August","Summer",A407="January","Winter",A407="February","Winter",A407="Dezember","Winter",TRUE,"Autumn")</f>
        <v>Summer</v>
      </c>
      <c r="E407">
        <v>1094</v>
      </c>
      <c r="F407" t="b">
        <f t="shared" si="33"/>
        <v>1</v>
      </c>
      <c r="G407" t="b">
        <f t="shared" si="34"/>
        <v>0</v>
      </c>
      <c r="H407" t="str">
        <f t="shared" si="31"/>
        <v>Diger</v>
      </c>
    </row>
    <row r="408" spans="1:8" x14ac:dyDescent="0.3">
      <c r="A408" s="3" t="s">
        <v>10</v>
      </c>
      <c r="B408" t="str">
        <f t="shared" si="32"/>
        <v/>
      </c>
      <c r="C408" t="str">
        <f t="shared" si="30"/>
        <v>Diğer</v>
      </c>
      <c r="D408" t="str" cm="1">
        <f t="array" ref="D408">_xlfn.IFS(A408="March","Spring",A408="April","Spring",A408="May","Spring",A408="June","Summer",A408="July","Summer",A408="August","Summer",A408="January","Winter",A408="February","Winter",A408="Dezember","Winter",TRUE,"Autumn")</f>
        <v>Autumn</v>
      </c>
      <c r="E408">
        <v>367</v>
      </c>
      <c r="F408" t="b">
        <f t="shared" si="33"/>
        <v>0</v>
      </c>
      <c r="G408" t="b">
        <f t="shared" si="34"/>
        <v>1</v>
      </c>
      <c r="H408" t="str">
        <f t="shared" si="31"/>
        <v>Diger</v>
      </c>
    </row>
    <row r="409" spans="1:8" x14ac:dyDescent="0.3">
      <c r="A409" s="3" t="s">
        <v>4</v>
      </c>
      <c r="B409" t="str">
        <f t="shared" si="32"/>
        <v/>
      </c>
      <c r="C409" t="str">
        <f t="shared" si="30"/>
        <v>Diğer</v>
      </c>
      <c r="D409" t="str" cm="1">
        <f t="array" ref="D409">_xlfn.IFS(A409="March","Spring",A409="April","Spring",A409="May","Spring",A409="June","Summer",A409="July","Summer",A409="August","Summer",A409="January","Winter",A409="February","Winter",A409="Dezember","Winter",TRUE,"Autumn")</f>
        <v>Spring</v>
      </c>
      <c r="E409">
        <v>3802.5</v>
      </c>
      <c r="F409" t="b">
        <f t="shared" si="33"/>
        <v>0</v>
      </c>
      <c r="G409" t="b">
        <f t="shared" si="34"/>
        <v>1</v>
      </c>
      <c r="H409" t="str">
        <f t="shared" si="31"/>
        <v>Diger</v>
      </c>
    </row>
    <row r="410" spans="1:8" x14ac:dyDescent="0.3">
      <c r="A410" s="3" t="s">
        <v>5</v>
      </c>
      <c r="B410" t="str">
        <f t="shared" si="32"/>
        <v/>
      </c>
      <c r="C410" t="str">
        <f t="shared" si="30"/>
        <v>Diğer</v>
      </c>
      <c r="D410" t="str" cm="1">
        <f t="array" ref="D410">_xlfn.IFS(A410="March","Spring",A410="April","Spring",A410="May","Spring",A410="June","Summer",A410="July","Summer",A410="August","Summer",A410="January","Winter",A410="February","Winter",A410="Dezember","Winter",TRUE,"Autumn")</f>
        <v>Spring</v>
      </c>
      <c r="E410">
        <v>1666</v>
      </c>
      <c r="F410" t="b">
        <f t="shared" si="33"/>
        <v>1</v>
      </c>
      <c r="G410" t="b">
        <f t="shared" si="34"/>
        <v>0</v>
      </c>
      <c r="H410" t="str">
        <f t="shared" si="31"/>
        <v>Diger</v>
      </c>
    </row>
    <row r="411" spans="1:8" x14ac:dyDescent="0.3">
      <c r="A411" s="3" t="s">
        <v>9</v>
      </c>
      <c r="B411" t="str">
        <f t="shared" si="32"/>
        <v/>
      </c>
      <c r="C411" t="str">
        <f t="shared" si="30"/>
        <v>Diğer</v>
      </c>
      <c r="D411" t="str" cm="1">
        <f t="array" ref="D411">_xlfn.IFS(A411="March","Spring",A411="April","Spring",A411="May","Spring",A411="June","Summer",A411="July","Summer",A411="August","Summer",A411="January","Winter",A411="February","Winter",A411="Dezember","Winter",TRUE,"Autumn")</f>
        <v>Autumn</v>
      </c>
      <c r="E411">
        <v>322</v>
      </c>
      <c r="F411" t="b">
        <f t="shared" si="33"/>
        <v>0</v>
      </c>
      <c r="G411" t="b">
        <f t="shared" si="34"/>
        <v>1</v>
      </c>
      <c r="H411" t="str">
        <f t="shared" si="31"/>
        <v>Diger</v>
      </c>
    </row>
    <row r="412" spans="1:8" x14ac:dyDescent="0.3">
      <c r="A412" s="3" t="s">
        <v>11</v>
      </c>
      <c r="B412" t="str">
        <f t="shared" si="32"/>
        <v/>
      </c>
      <c r="C412" t="str">
        <f t="shared" si="30"/>
        <v>Diğer</v>
      </c>
      <c r="D412" t="str" cm="1">
        <f t="array" ref="D412">_xlfn.IFS(A412="March","Spring",A412="April","Spring",A412="May","Spring",A412="June","Summer",A412="July","Summer",A412="August","Summer",A412="January","Winter",A412="February","Winter",A412="Dezember","Winter",TRUE,"Autumn")</f>
        <v>Autumn</v>
      </c>
      <c r="E412">
        <v>2321</v>
      </c>
      <c r="F412" t="b">
        <f t="shared" si="33"/>
        <v>0</v>
      </c>
      <c r="G412" t="b">
        <f t="shared" si="34"/>
        <v>1</v>
      </c>
      <c r="H412" t="str">
        <f t="shared" si="31"/>
        <v>Diger</v>
      </c>
    </row>
    <row r="413" spans="1:8" x14ac:dyDescent="0.3">
      <c r="A413" s="3" t="s">
        <v>11</v>
      </c>
      <c r="B413" t="str">
        <f t="shared" si="32"/>
        <v/>
      </c>
      <c r="C413" t="str">
        <f t="shared" si="30"/>
        <v>Diğer</v>
      </c>
      <c r="D413" t="str" cm="1">
        <f t="array" ref="D413">_xlfn.IFS(A413="March","Spring",A413="April","Spring",A413="May","Spring",A413="June","Summer",A413="July","Summer",A413="August","Summer",A413="January","Winter",A413="February","Winter",A413="Dezember","Winter",TRUE,"Autumn")</f>
        <v>Autumn</v>
      </c>
      <c r="E413">
        <v>1857</v>
      </c>
      <c r="F413" t="b">
        <f t="shared" si="33"/>
        <v>1</v>
      </c>
      <c r="G413" t="b">
        <f t="shared" si="34"/>
        <v>0</v>
      </c>
      <c r="H413" t="str">
        <f t="shared" si="31"/>
        <v>Diger</v>
      </c>
    </row>
    <row r="414" spans="1:8" x14ac:dyDescent="0.3">
      <c r="A414" s="3" t="s">
        <v>12</v>
      </c>
      <c r="B414" t="str">
        <f t="shared" si="32"/>
        <v/>
      </c>
      <c r="C414" t="str">
        <f t="shared" si="30"/>
        <v>Winter</v>
      </c>
      <c r="D414" t="str" cm="1">
        <f t="array" ref="D414">_xlfn.IFS(A414="March","Spring",A414="April","Spring",A414="May","Spring",A414="June","Summer",A414="July","Summer",A414="August","Summer",A414="January","Winter",A414="February","Winter",A414="Dezember","Winter",TRUE,"Autumn")</f>
        <v>Autumn</v>
      </c>
      <c r="E414">
        <v>1611</v>
      </c>
      <c r="F414" t="b">
        <f t="shared" si="33"/>
        <v>1</v>
      </c>
      <c r="G414" t="b">
        <f t="shared" si="34"/>
        <v>0</v>
      </c>
      <c r="H414" t="str">
        <f t="shared" si="31"/>
        <v>Diger</v>
      </c>
    </row>
    <row r="415" spans="1:8" x14ac:dyDescent="0.3">
      <c r="A415" s="3" t="s">
        <v>12</v>
      </c>
      <c r="B415" t="str">
        <f t="shared" si="32"/>
        <v/>
      </c>
      <c r="C415" t="str">
        <f t="shared" si="30"/>
        <v>Winter</v>
      </c>
      <c r="D415" t="str" cm="1">
        <f t="array" ref="D415">_xlfn.IFS(A415="March","Spring",A415="April","Spring",A415="May","Spring",A415="June","Summer",A415="July","Summer",A415="August","Summer",A415="January","Winter",A415="February","Winter",A415="Dezember","Winter",TRUE,"Autumn")</f>
        <v>Autumn</v>
      </c>
      <c r="E415">
        <v>2797</v>
      </c>
      <c r="F415" t="b">
        <f t="shared" si="33"/>
        <v>0</v>
      </c>
      <c r="G415" t="b">
        <f t="shared" si="34"/>
        <v>1</v>
      </c>
      <c r="H415" t="str">
        <f t="shared" si="31"/>
        <v>Diger</v>
      </c>
    </row>
    <row r="416" spans="1:8" x14ac:dyDescent="0.3">
      <c r="A416" s="3" t="s">
        <v>12</v>
      </c>
      <c r="B416" t="str">
        <f t="shared" si="32"/>
        <v/>
      </c>
      <c r="C416" t="str">
        <f t="shared" si="30"/>
        <v>Winter</v>
      </c>
      <c r="D416" t="str" cm="1">
        <f t="array" ref="D416">_xlfn.IFS(A416="March","Spring",A416="April","Spring",A416="May","Spring",A416="June","Summer",A416="July","Summer",A416="August","Summer",A416="January","Winter",A416="February","Winter",A416="Dezember","Winter",TRUE,"Autumn")</f>
        <v>Autumn</v>
      </c>
      <c r="E416">
        <v>334</v>
      </c>
      <c r="F416" t="b">
        <f t="shared" si="33"/>
        <v>0</v>
      </c>
      <c r="G416" t="b">
        <f t="shared" si="34"/>
        <v>1</v>
      </c>
      <c r="H416" t="str">
        <f t="shared" si="31"/>
        <v>Diger</v>
      </c>
    </row>
    <row r="417" spans="1:8" x14ac:dyDescent="0.3">
      <c r="A417" s="3" t="s">
        <v>1</v>
      </c>
      <c r="B417" t="str">
        <f t="shared" si="32"/>
        <v>Winter</v>
      </c>
      <c r="C417" t="str">
        <f t="shared" si="30"/>
        <v>Winter</v>
      </c>
      <c r="D417" t="str" cm="1">
        <f t="array" ref="D417">_xlfn.IFS(A417="March","Spring",A417="April","Spring",A417="May","Spring",A417="June","Summer",A417="July","Summer",A417="August","Summer",A417="January","Winter",A417="February","Winter",A417="Dezember","Winter",TRUE,"Autumn")</f>
        <v>Winter</v>
      </c>
      <c r="E417">
        <v>2565</v>
      </c>
      <c r="F417" t="b">
        <f t="shared" si="33"/>
        <v>0</v>
      </c>
      <c r="G417" t="b">
        <f t="shared" si="34"/>
        <v>1</v>
      </c>
      <c r="H417" t="str">
        <f t="shared" si="31"/>
        <v>Winter</v>
      </c>
    </row>
    <row r="418" spans="1:8" x14ac:dyDescent="0.3">
      <c r="A418" s="3" t="s">
        <v>1</v>
      </c>
      <c r="B418" t="str">
        <f t="shared" si="32"/>
        <v>Winter</v>
      </c>
      <c r="C418" t="str">
        <f t="shared" si="30"/>
        <v>Winter</v>
      </c>
      <c r="D418" t="str" cm="1">
        <f t="array" ref="D418">_xlfn.IFS(A418="March","Spring",A418="April","Spring",A418="May","Spring",A418="June","Summer",A418="July","Summer",A418="August","Summer",A418="January","Winter",A418="February","Winter",A418="Dezember","Winter",TRUE,"Autumn")</f>
        <v>Winter</v>
      </c>
      <c r="E418">
        <v>2417</v>
      </c>
      <c r="F418" t="b">
        <f t="shared" si="33"/>
        <v>0</v>
      </c>
      <c r="G418" t="b">
        <f t="shared" si="34"/>
        <v>1</v>
      </c>
      <c r="H418" t="str">
        <f t="shared" si="31"/>
        <v>Winter</v>
      </c>
    </row>
    <row r="419" spans="1:8" x14ac:dyDescent="0.3">
      <c r="A419" s="3" t="s">
        <v>4</v>
      </c>
      <c r="B419" t="str">
        <f t="shared" si="32"/>
        <v/>
      </c>
      <c r="C419" t="str">
        <f t="shared" si="30"/>
        <v>Diğer</v>
      </c>
      <c r="D419" t="str" cm="1">
        <f t="array" ref="D419">_xlfn.IFS(A419="March","Spring",A419="April","Spring",A419="May","Spring",A419="June","Summer",A419="July","Summer",A419="August","Summer",A419="January","Winter",A419="February","Winter",A419="Dezember","Winter",TRUE,"Autumn")</f>
        <v>Spring</v>
      </c>
      <c r="E419">
        <v>3675</v>
      </c>
      <c r="F419" t="b">
        <f t="shared" si="33"/>
        <v>0</v>
      </c>
      <c r="G419" t="b">
        <f t="shared" si="34"/>
        <v>1</v>
      </c>
      <c r="H419" t="str">
        <f t="shared" si="31"/>
        <v>Diger</v>
      </c>
    </row>
    <row r="420" spans="1:8" x14ac:dyDescent="0.3">
      <c r="A420" s="3" t="s">
        <v>6</v>
      </c>
      <c r="B420" t="str">
        <f t="shared" si="32"/>
        <v/>
      </c>
      <c r="C420" t="str">
        <f t="shared" si="30"/>
        <v>Diğer</v>
      </c>
      <c r="D420" t="str" cm="1">
        <f t="array" ref="D420">_xlfn.IFS(A420="March","Spring",A420="April","Spring",A420="May","Spring",A420="June","Summer",A420="July","Summer",A420="August","Summer",A420="January","Winter",A420="February","Winter",A420="Dezember","Winter",TRUE,"Autumn")</f>
        <v>Summer</v>
      </c>
      <c r="E420">
        <v>1094</v>
      </c>
      <c r="F420" t="b">
        <f t="shared" si="33"/>
        <v>1</v>
      </c>
      <c r="G420" t="b">
        <f t="shared" si="34"/>
        <v>0</v>
      </c>
      <c r="H420" t="str">
        <f t="shared" si="31"/>
        <v>Diger</v>
      </c>
    </row>
    <row r="421" spans="1:8" x14ac:dyDescent="0.3">
      <c r="A421" s="3" t="s">
        <v>10</v>
      </c>
      <c r="B421" t="str">
        <f t="shared" si="32"/>
        <v/>
      </c>
      <c r="C421" t="str">
        <f t="shared" si="30"/>
        <v>Diğer</v>
      </c>
      <c r="D421" t="str" cm="1">
        <f t="array" ref="D421">_xlfn.IFS(A421="March","Spring",A421="April","Spring",A421="May","Spring",A421="June","Summer",A421="July","Summer",A421="August","Summer",A421="January","Winter",A421="February","Winter",A421="Dezember","Winter",TRUE,"Autumn")</f>
        <v>Autumn</v>
      </c>
      <c r="E421">
        <v>1227</v>
      </c>
      <c r="F421" t="b">
        <f t="shared" si="33"/>
        <v>1</v>
      </c>
      <c r="G421" t="b">
        <f t="shared" si="34"/>
        <v>0</v>
      </c>
      <c r="H421" t="str">
        <f t="shared" si="31"/>
        <v>Diger</v>
      </c>
    </row>
    <row r="422" spans="1:8" x14ac:dyDescent="0.3">
      <c r="A422" s="3" t="s">
        <v>10</v>
      </c>
      <c r="B422" t="str">
        <f t="shared" si="32"/>
        <v/>
      </c>
      <c r="C422" t="str">
        <f t="shared" si="30"/>
        <v>Diğer</v>
      </c>
      <c r="D422" t="str" cm="1">
        <f t="array" ref="D422">_xlfn.IFS(A422="March","Spring",A422="April","Spring",A422="May","Spring",A422="June","Summer",A422="July","Summer",A422="August","Summer",A422="January","Winter",A422="February","Winter",A422="Dezember","Winter",TRUE,"Autumn")</f>
        <v>Autumn</v>
      </c>
      <c r="E422">
        <v>367</v>
      </c>
      <c r="F422" t="b">
        <f t="shared" si="33"/>
        <v>0</v>
      </c>
      <c r="G422" t="b">
        <f t="shared" si="34"/>
        <v>1</v>
      </c>
      <c r="H422" t="str">
        <f t="shared" si="31"/>
        <v>Diger</v>
      </c>
    </row>
    <row r="423" spans="1:8" x14ac:dyDescent="0.3">
      <c r="A423" s="3" t="s">
        <v>11</v>
      </c>
      <c r="B423" t="str">
        <f t="shared" si="32"/>
        <v/>
      </c>
      <c r="C423" t="str">
        <f t="shared" si="30"/>
        <v>Diğer</v>
      </c>
      <c r="D423" t="str" cm="1">
        <f t="array" ref="D423">_xlfn.IFS(A423="March","Spring",A423="April","Spring",A423="May","Spring",A423="June","Summer",A423="July","Summer",A423="August","Summer",A423="January","Winter",A423="February","Winter",A423="Dezember","Winter",TRUE,"Autumn")</f>
        <v>Autumn</v>
      </c>
      <c r="E423">
        <v>1324</v>
      </c>
      <c r="F423" t="b">
        <f t="shared" si="33"/>
        <v>1</v>
      </c>
      <c r="G423" t="b">
        <f t="shared" si="34"/>
        <v>0</v>
      </c>
      <c r="H423" t="str">
        <f t="shared" si="31"/>
        <v>Diger</v>
      </c>
    </row>
    <row r="424" spans="1:8" x14ac:dyDescent="0.3">
      <c r="A424" s="3" t="s">
        <v>11</v>
      </c>
      <c r="B424" t="str">
        <f t="shared" si="32"/>
        <v/>
      </c>
      <c r="C424" t="str">
        <f t="shared" si="30"/>
        <v>Diğer</v>
      </c>
      <c r="D424" t="str" cm="1">
        <f t="array" ref="D424">_xlfn.IFS(A424="March","Spring",A424="April","Spring",A424="May","Spring",A424="June","Summer",A424="July","Summer",A424="August","Summer",A424="January","Winter",A424="February","Winter",A424="Dezember","Winter",TRUE,"Autumn")</f>
        <v>Autumn</v>
      </c>
      <c r="E424">
        <v>1775</v>
      </c>
      <c r="F424" t="b">
        <f t="shared" si="33"/>
        <v>1</v>
      </c>
      <c r="G424" t="b">
        <f t="shared" si="34"/>
        <v>0</v>
      </c>
      <c r="H424" t="str">
        <f t="shared" si="31"/>
        <v>Diger</v>
      </c>
    </row>
    <row r="425" spans="1:8" x14ac:dyDescent="0.3">
      <c r="A425" s="3" t="s">
        <v>12</v>
      </c>
      <c r="B425" t="str">
        <f t="shared" si="32"/>
        <v/>
      </c>
      <c r="C425" t="str">
        <f t="shared" si="30"/>
        <v>Winter</v>
      </c>
      <c r="D425" t="str" cm="1">
        <f t="array" ref="D425">_xlfn.IFS(A425="March","Spring",A425="April","Spring",A425="May","Spring",A425="June","Summer",A425="July","Summer",A425="August","Summer",A425="January","Winter",A425="February","Winter",A425="Dezember","Winter",TRUE,"Autumn")</f>
        <v>Autumn</v>
      </c>
      <c r="E425">
        <v>2797</v>
      </c>
      <c r="F425" t="b">
        <f t="shared" si="33"/>
        <v>0</v>
      </c>
      <c r="G425" t="b">
        <f t="shared" si="34"/>
        <v>1</v>
      </c>
      <c r="H425" t="str">
        <f t="shared" si="31"/>
        <v>Diger</v>
      </c>
    </row>
    <row r="426" spans="1:8" x14ac:dyDescent="0.3">
      <c r="A426" s="3" t="s">
        <v>5</v>
      </c>
      <c r="B426" t="str">
        <f t="shared" si="32"/>
        <v/>
      </c>
      <c r="C426" t="str">
        <f t="shared" si="30"/>
        <v>Diğer</v>
      </c>
      <c r="D426" t="str" cm="1">
        <f t="array" ref="D426">_xlfn.IFS(A426="March","Spring",A426="April","Spring",A426="May","Spring",A426="June","Summer",A426="July","Summer",A426="August","Summer",A426="January","Winter",A426="February","Winter",A426="Dezember","Winter",TRUE,"Autumn")</f>
        <v>Spring</v>
      </c>
      <c r="E426">
        <v>245</v>
      </c>
      <c r="F426" t="b">
        <f t="shared" si="33"/>
        <v>0</v>
      </c>
      <c r="G426" t="b">
        <f t="shared" si="34"/>
        <v>1</v>
      </c>
      <c r="H426" t="str">
        <f t="shared" si="31"/>
        <v>Diger</v>
      </c>
    </row>
    <row r="427" spans="1:8" x14ac:dyDescent="0.3">
      <c r="A427" s="3" t="s">
        <v>7</v>
      </c>
      <c r="B427" t="str">
        <f t="shared" si="32"/>
        <v/>
      </c>
      <c r="C427" t="str">
        <f t="shared" si="30"/>
        <v>Diğer</v>
      </c>
      <c r="D427" t="str" cm="1">
        <f t="array" ref="D427">_xlfn.IFS(A427="March","Spring",A427="April","Spring",A427="May","Spring",A427="June","Summer",A427="July","Summer",A427="August","Summer",A427="January","Winter",A427="February","Winter",A427="Dezember","Winter",TRUE,"Autumn")</f>
        <v>Summer</v>
      </c>
      <c r="E427">
        <v>3793.5</v>
      </c>
      <c r="F427" t="b">
        <f t="shared" si="33"/>
        <v>0</v>
      </c>
      <c r="G427" t="b">
        <f t="shared" si="34"/>
        <v>1</v>
      </c>
      <c r="H427" t="str">
        <f t="shared" si="31"/>
        <v>Diger</v>
      </c>
    </row>
    <row r="428" spans="1:8" x14ac:dyDescent="0.3">
      <c r="A428" s="3" t="s">
        <v>7</v>
      </c>
      <c r="B428" t="str">
        <f t="shared" si="32"/>
        <v/>
      </c>
      <c r="C428" t="str">
        <f t="shared" si="30"/>
        <v>Diğer</v>
      </c>
      <c r="D428" t="str" cm="1">
        <f t="array" ref="D428">_xlfn.IFS(A428="March","Spring",A428="April","Spring",A428="May","Spring",A428="June","Summer",A428="July","Summer",A428="August","Summer",A428="January","Winter",A428="February","Winter",A428="Dezember","Winter",TRUE,"Autumn")</f>
        <v>Summer</v>
      </c>
      <c r="E428">
        <v>1307</v>
      </c>
      <c r="F428" t="b">
        <f t="shared" si="33"/>
        <v>1</v>
      </c>
      <c r="G428" t="b">
        <f t="shared" si="34"/>
        <v>0</v>
      </c>
      <c r="H428" t="str">
        <f t="shared" si="31"/>
        <v>Diger</v>
      </c>
    </row>
    <row r="429" spans="1:8" x14ac:dyDescent="0.3">
      <c r="A429" s="3" t="s">
        <v>9</v>
      </c>
      <c r="B429" t="str">
        <f t="shared" si="32"/>
        <v/>
      </c>
      <c r="C429" t="str">
        <f t="shared" si="30"/>
        <v>Diğer</v>
      </c>
      <c r="D429" t="str" cm="1">
        <f t="array" ref="D429">_xlfn.IFS(A429="March","Spring",A429="April","Spring",A429="May","Spring",A429="June","Summer",A429="July","Summer",A429="August","Summer",A429="January","Winter",A429="February","Winter",A429="Dezember","Winter",TRUE,"Autumn")</f>
        <v>Autumn</v>
      </c>
      <c r="E429">
        <v>567</v>
      </c>
      <c r="F429" t="b">
        <f t="shared" si="33"/>
        <v>0</v>
      </c>
      <c r="G429" t="b">
        <f t="shared" si="34"/>
        <v>1</v>
      </c>
      <c r="H429" t="str">
        <f t="shared" si="31"/>
        <v>Diger</v>
      </c>
    </row>
    <row r="430" spans="1:8" x14ac:dyDescent="0.3">
      <c r="A430" s="3" t="s">
        <v>9</v>
      </c>
      <c r="B430" t="str">
        <f t="shared" si="32"/>
        <v/>
      </c>
      <c r="C430" t="str">
        <f t="shared" si="30"/>
        <v>Diğer</v>
      </c>
      <c r="D430" t="str" cm="1">
        <f t="array" ref="D430">_xlfn.IFS(A430="March","Spring",A430="April","Spring",A430="May","Spring",A430="June","Summer",A430="July","Summer",A430="August","Summer",A430="January","Winter",A430="February","Winter",A430="Dezember","Winter",TRUE,"Autumn")</f>
        <v>Autumn</v>
      </c>
      <c r="E430">
        <v>2110</v>
      </c>
      <c r="F430" t="b">
        <f t="shared" si="33"/>
        <v>0</v>
      </c>
      <c r="G430" t="b">
        <f t="shared" si="34"/>
        <v>1</v>
      </c>
      <c r="H430" t="str">
        <f t="shared" si="31"/>
        <v>Diger</v>
      </c>
    </row>
    <row r="431" spans="1:8" x14ac:dyDescent="0.3">
      <c r="A431" s="3" t="s">
        <v>10</v>
      </c>
      <c r="B431" t="str">
        <f t="shared" si="32"/>
        <v/>
      </c>
      <c r="C431" t="str">
        <f t="shared" si="30"/>
        <v>Diğer</v>
      </c>
      <c r="D431" t="str" cm="1">
        <f t="array" ref="D431">_xlfn.IFS(A431="March","Spring",A431="April","Spring",A431="May","Spring",A431="June","Summer",A431="July","Summer",A431="August","Summer",A431="January","Winter",A431="February","Winter",A431="Dezember","Winter",TRUE,"Autumn")</f>
        <v>Autumn</v>
      </c>
      <c r="E431">
        <v>1269</v>
      </c>
      <c r="F431" t="b">
        <f t="shared" si="33"/>
        <v>1</v>
      </c>
      <c r="G431" t="b">
        <f t="shared" si="34"/>
        <v>0</v>
      </c>
      <c r="H431" t="str">
        <f t="shared" si="31"/>
        <v>Diger</v>
      </c>
    </row>
    <row r="432" spans="1:8" x14ac:dyDescent="0.3">
      <c r="A432" s="3" t="s">
        <v>1</v>
      </c>
      <c r="B432" t="str">
        <f t="shared" si="32"/>
        <v>Winter</v>
      </c>
      <c r="C432" t="str">
        <f t="shared" si="30"/>
        <v>Winter</v>
      </c>
      <c r="D432" t="str" cm="1">
        <f t="array" ref="D432">_xlfn.IFS(A432="March","Spring",A432="April","Spring",A432="May","Spring",A432="June","Summer",A432="July","Summer",A432="August","Summer",A432="January","Winter",A432="February","Winter",A432="Dezember","Winter",TRUE,"Autumn")</f>
        <v>Winter</v>
      </c>
      <c r="E432">
        <v>1956</v>
      </c>
      <c r="F432" t="b">
        <f t="shared" si="33"/>
        <v>1</v>
      </c>
      <c r="G432" t="b">
        <f t="shared" si="34"/>
        <v>0</v>
      </c>
      <c r="H432" t="str">
        <f t="shared" si="31"/>
        <v>Winter</v>
      </c>
    </row>
    <row r="433" spans="1:8" x14ac:dyDescent="0.3">
      <c r="A433" s="3" t="s">
        <v>2</v>
      </c>
      <c r="B433" t="str">
        <f t="shared" si="32"/>
        <v/>
      </c>
      <c r="C433" t="str">
        <f t="shared" si="30"/>
        <v>Winter</v>
      </c>
      <c r="D433" t="str" cm="1">
        <f t="array" ref="D433">_xlfn.IFS(A433="March","Spring",A433="April","Spring",A433="May","Spring",A433="June","Summer",A433="July","Summer",A433="August","Summer",A433="January","Winter",A433="February","Winter",A433="Dezember","Winter",TRUE,"Autumn")</f>
        <v>Winter</v>
      </c>
      <c r="E433">
        <v>2659</v>
      </c>
      <c r="F433" t="b">
        <f t="shared" si="33"/>
        <v>0</v>
      </c>
      <c r="G433" t="b">
        <f t="shared" si="34"/>
        <v>1</v>
      </c>
      <c r="H433" t="str">
        <f t="shared" si="31"/>
        <v>Winter</v>
      </c>
    </row>
    <row r="434" spans="1:8" x14ac:dyDescent="0.3">
      <c r="A434" s="3" t="s">
        <v>4</v>
      </c>
      <c r="B434" t="str">
        <f t="shared" si="32"/>
        <v/>
      </c>
      <c r="C434" t="str">
        <f t="shared" si="30"/>
        <v>Diğer</v>
      </c>
      <c r="D434" t="str" cm="1">
        <f t="array" ref="D434">_xlfn.IFS(A434="March","Spring",A434="April","Spring",A434="May","Spring",A434="June","Summer",A434="July","Summer",A434="August","Summer",A434="January","Winter",A434="February","Winter",A434="Dezember","Winter",TRUE,"Autumn")</f>
        <v>Spring</v>
      </c>
      <c r="E434">
        <v>1351.5</v>
      </c>
      <c r="F434" t="b">
        <f t="shared" si="33"/>
        <v>1</v>
      </c>
      <c r="G434" t="b">
        <f t="shared" si="34"/>
        <v>0</v>
      </c>
      <c r="H434" t="str">
        <f t="shared" si="31"/>
        <v>Diger</v>
      </c>
    </row>
    <row r="435" spans="1:8" x14ac:dyDescent="0.3">
      <c r="A435" s="3" t="s">
        <v>5</v>
      </c>
      <c r="B435" t="str">
        <f t="shared" si="32"/>
        <v/>
      </c>
      <c r="C435" t="str">
        <f t="shared" si="30"/>
        <v>Diğer</v>
      </c>
      <c r="D435" t="str" cm="1">
        <f t="array" ref="D435">_xlfn.IFS(A435="March","Spring",A435="April","Spring",A435="May","Spring",A435="June","Summer",A435="July","Summer",A435="August","Summer",A435="January","Winter",A435="February","Winter",A435="Dezember","Winter",TRUE,"Autumn")</f>
        <v>Spring</v>
      </c>
      <c r="E435">
        <v>880</v>
      </c>
      <c r="F435" t="b">
        <f t="shared" si="33"/>
        <v>0</v>
      </c>
      <c r="G435" t="b">
        <f t="shared" si="34"/>
        <v>1</v>
      </c>
      <c r="H435" t="str">
        <f t="shared" si="31"/>
        <v>Diger</v>
      </c>
    </row>
    <row r="436" spans="1:8" x14ac:dyDescent="0.3">
      <c r="A436" s="3" t="s">
        <v>9</v>
      </c>
      <c r="B436" t="str">
        <f t="shared" si="32"/>
        <v/>
      </c>
      <c r="C436" t="str">
        <f t="shared" si="30"/>
        <v>Diğer</v>
      </c>
      <c r="D436" t="str" cm="1">
        <f t="array" ref="D436">_xlfn.IFS(A436="March","Spring",A436="April","Spring",A436="May","Spring",A436="June","Summer",A436="July","Summer",A436="August","Summer",A436="January","Winter",A436="February","Winter",A436="Dezember","Winter",TRUE,"Autumn")</f>
        <v>Autumn</v>
      </c>
      <c r="E436">
        <v>1867</v>
      </c>
      <c r="F436" t="b">
        <f t="shared" si="33"/>
        <v>1</v>
      </c>
      <c r="G436" t="b">
        <f t="shared" si="34"/>
        <v>0</v>
      </c>
      <c r="H436" t="str">
        <f t="shared" si="31"/>
        <v>Diger</v>
      </c>
    </row>
    <row r="437" spans="1:8" x14ac:dyDescent="0.3">
      <c r="A437" s="3" t="s">
        <v>9</v>
      </c>
      <c r="B437" t="str">
        <f t="shared" si="32"/>
        <v/>
      </c>
      <c r="C437" t="str">
        <f t="shared" si="30"/>
        <v>Diğer</v>
      </c>
      <c r="D437" t="str" cm="1">
        <f t="array" ref="D437">_xlfn.IFS(A437="March","Spring",A437="April","Spring",A437="May","Spring",A437="June","Summer",A437="July","Summer",A437="August","Summer",A437="January","Winter",A437="February","Winter",A437="Dezember","Winter",TRUE,"Autumn")</f>
        <v>Autumn</v>
      </c>
      <c r="E437">
        <v>2234</v>
      </c>
      <c r="F437" t="b">
        <f t="shared" si="33"/>
        <v>0</v>
      </c>
      <c r="G437" t="b">
        <f t="shared" si="34"/>
        <v>1</v>
      </c>
      <c r="H437" t="str">
        <f t="shared" si="31"/>
        <v>Diger</v>
      </c>
    </row>
    <row r="438" spans="1:8" x14ac:dyDescent="0.3">
      <c r="A438" s="3" t="s">
        <v>10</v>
      </c>
      <c r="B438" t="str">
        <f t="shared" si="32"/>
        <v/>
      </c>
      <c r="C438" t="str">
        <f t="shared" si="30"/>
        <v>Diğer</v>
      </c>
      <c r="D438" t="str" cm="1">
        <f t="array" ref="D438">_xlfn.IFS(A438="March","Spring",A438="April","Spring",A438="May","Spring",A438="June","Summer",A438="July","Summer",A438="August","Summer",A438="January","Winter",A438="February","Winter",A438="Dezember","Winter",TRUE,"Autumn")</f>
        <v>Autumn</v>
      </c>
      <c r="E438">
        <v>1227</v>
      </c>
      <c r="F438" t="b">
        <f t="shared" si="33"/>
        <v>1</v>
      </c>
      <c r="G438" t="b">
        <f t="shared" si="34"/>
        <v>0</v>
      </c>
      <c r="H438" t="str">
        <f t="shared" si="31"/>
        <v>Diger</v>
      </c>
    </row>
    <row r="439" spans="1:8" x14ac:dyDescent="0.3">
      <c r="A439" s="3" t="s">
        <v>11</v>
      </c>
      <c r="B439" t="str">
        <f t="shared" si="32"/>
        <v/>
      </c>
      <c r="C439" t="str">
        <f t="shared" si="30"/>
        <v>Diğer</v>
      </c>
      <c r="D439" t="str" cm="1">
        <f t="array" ref="D439">_xlfn.IFS(A439="March","Spring",A439="April","Spring",A439="May","Spring",A439="June","Summer",A439="July","Summer",A439="August","Summer",A439="January","Winter",A439="February","Winter",A439="Dezember","Winter",TRUE,"Autumn")</f>
        <v>Autumn</v>
      </c>
      <c r="E439">
        <v>877</v>
      </c>
      <c r="F439" t="b">
        <f t="shared" si="33"/>
        <v>0</v>
      </c>
      <c r="G439" t="b">
        <f t="shared" si="34"/>
        <v>1</v>
      </c>
      <c r="H439" t="str">
        <f t="shared" si="31"/>
        <v>Diger</v>
      </c>
    </row>
    <row r="440" spans="1:8" x14ac:dyDescent="0.3">
      <c r="A440" s="3" t="s">
        <v>9</v>
      </c>
      <c r="B440" t="str">
        <f t="shared" si="32"/>
        <v/>
      </c>
      <c r="C440" t="str">
        <f t="shared" si="30"/>
        <v>Diğer</v>
      </c>
      <c r="D440" t="str" cm="1">
        <f t="array" ref="D440">_xlfn.IFS(A440="March","Spring",A440="April","Spring",A440="May","Spring",A440="June","Summer",A440="July","Summer",A440="August","Summer",A440="January","Winter",A440="February","Winter",A440="Dezember","Winter",TRUE,"Autumn")</f>
        <v>Autumn</v>
      </c>
      <c r="E440">
        <v>2071</v>
      </c>
      <c r="F440" t="b">
        <f t="shared" si="33"/>
        <v>0</v>
      </c>
      <c r="G440" t="b">
        <f t="shared" si="34"/>
        <v>1</v>
      </c>
      <c r="H440" t="str">
        <f t="shared" si="31"/>
        <v>Diger</v>
      </c>
    </row>
    <row r="441" spans="1:8" x14ac:dyDescent="0.3">
      <c r="A441" s="3" t="s">
        <v>10</v>
      </c>
      <c r="B441" t="str">
        <f t="shared" si="32"/>
        <v/>
      </c>
      <c r="C441" t="str">
        <f t="shared" si="30"/>
        <v>Diğer</v>
      </c>
      <c r="D441" t="str" cm="1">
        <f t="array" ref="D441">_xlfn.IFS(A441="March","Spring",A441="April","Spring",A441="May","Spring",A441="June","Summer",A441="July","Summer",A441="August","Summer",A441="January","Winter",A441="February","Winter",A441="Dezember","Winter",TRUE,"Autumn")</f>
        <v>Autumn</v>
      </c>
      <c r="E441">
        <v>1269</v>
      </c>
      <c r="F441" t="b">
        <f t="shared" si="33"/>
        <v>1</v>
      </c>
      <c r="G441" t="b">
        <f t="shared" si="34"/>
        <v>0</v>
      </c>
      <c r="H441" t="str">
        <f t="shared" si="31"/>
        <v>Diger</v>
      </c>
    </row>
    <row r="442" spans="1:8" x14ac:dyDescent="0.3">
      <c r="A442" s="3" t="s">
        <v>11</v>
      </c>
      <c r="B442" t="str">
        <f t="shared" si="32"/>
        <v/>
      </c>
      <c r="C442" t="str">
        <f t="shared" si="30"/>
        <v>Diğer</v>
      </c>
      <c r="D442" t="str" cm="1">
        <f t="array" ref="D442">_xlfn.IFS(A442="March","Spring",A442="April","Spring",A442="May","Spring",A442="June","Summer",A442="July","Summer",A442="August","Summer",A442="January","Winter",A442="February","Winter",A442="Dezember","Winter",TRUE,"Autumn")</f>
        <v>Autumn</v>
      </c>
      <c r="E442">
        <v>970</v>
      </c>
      <c r="F442" t="b">
        <f t="shared" si="33"/>
        <v>0</v>
      </c>
      <c r="G442" t="b">
        <f t="shared" si="34"/>
        <v>1</v>
      </c>
      <c r="H442" t="str">
        <f t="shared" si="31"/>
        <v>Diger</v>
      </c>
    </row>
    <row r="443" spans="1:8" x14ac:dyDescent="0.3">
      <c r="A443" s="3" t="s">
        <v>11</v>
      </c>
      <c r="B443" t="str">
        <f t="shared" si="32"/>
        <v/>
      </c>
      <c r="C443" t="str">
        <f t="shared" si="30"/>
        <v>Diğer</v>
      </c>
      <c r="D443" t="str" cm="1">
        <f t="array" ref="D443">_xlfn.IFS(A443="March","Spring",A443="April","Spring",A443="May","Spring",A443="June","Summer",A443="July","Summer",A443="August","Summer",A443="January","Winter",A443="February","Winter",A443="Dezember","Winter",TRUE,"Autumn")</f>
        <v>Autumn</v>
      </c>
      <c r="E443">
        <v>1694</v>
      </c>
      <c r="F443" t="b">
        <f t="shared" si="33"/>
        <v>1</v>
      </c>
      <c r="G443" t="b">
        <f t="shared" si="34"/>
        <v>0</v>
      </c>
      <c r="H443" t="str">
        <f t="shared" si="31"/>
        <v>Diger</v>
      </c>
    </row>
    <row r="444" spans="1:8" x14ac:dyDescent="0.3">
      <c r="A444" s="3" t="s">
        <v>5</v>
      </c>
      <c r="B444" t="str">
        <f t="shared" si="32"/>
        <v/>
      </c>
      <c r="C444" t="str">
        <f t="shared" si="30"/>
        <v>Diğer</v>
      </c>
      <c r="D444" t="str" cm="1">
        <f t="array" ref="D444">_xlfn.IFS(A444="March","Spring",A444="April","Spring",A444="May","Spring",A444="June","Summer",A444="July","Summer",A444="August","Summer",A444="January","Winter",A444="February","Winter",A444="Dezember","Winter",TRUE,"Autumn")</f>
        <v>Spring</v>
      </c>
      <c r="E444">
        <v>663</v>
      </c>
      <c r="F444" t="b">
        <f t="shared" si="33"/>
        <v>0</v>
      </c>
      <c r="G444" t="b">
        <f t="shared" si="34"/>
        <v>1</v>
      </c>
      <c r="H444" t="str">
        <f t="shared" si="31"/>
        <v>Diger</v>
      </c>
    </row>
    <row r="445" spans="1:8" x14ac:dyDescent="0.3">
      <c r="A445" s="3" t="s">
        <v>7</v>
      </c>
      <c r="B445" t="str">
        <f t="shared" si="32"/>
        <v/>
      </c>
      <c r="C445" t="str">
        <f t="shared" si="30"/>
        <v>Diğer</v>
      </c>
      <c r="D445" t="str" cm="1">
        <f t="array" ref="D445">_xlfn.IFS(A445="March","Spring",A445="April","Spring",A445="May","Spring",A445="June","Summer",A445="July","Summer",A445="August","Summer",A445="January","Winter",A445="February","Winter",A445="Dezember","Winter",TRUE,"Autumn")</f>
        <v>Summer</v>
      </c>
      <c r="E445">
        <v>819</v>
      </c>
      <c r="F445" t="b">
        <f t="shared" si="33"/>
        <v>0</v>
      </c>
      <c r="G445" t="b">
        <f t="shared" si="34"/>
        <v>1</v>
      </c>
      <c r="H445" t="str">
        <f t="shared" si="31"/>
        <v>Diger</v>
      </c>
    </row>
    <row r="446" spans="1:8" x14ac:dyDescent="0.3">
      <c r="A446" s="3" t="s">
        <v>9</v>
      </c>
      <c r="B446" t="str">
        <f t="shared" si="32"/>
        <v/>
      </c>
      <c r="C446" t="str">
        <f t="shared" si="30"/>
        <v>Diğer</v>
      </c>
      <c r="D446" t="str" cm="1">
        <f t="array" ref="D446">_xlfn.IFS(A446="March","Spring",A446="April","Spring",A446="May","Spring",A446="June","Summer",A446="July","Summer",A446="August","Summer",A446="January","Winter",A446="February","Winter",A446="Dezember","Winter",TRUE,"Autumn")</f>
        <v>Autumn</v>
      </c>
      <c r="E446">
        <v>1580</v>
      </c>
      <c r="F446" t="b">
        <f t="shared" si="33"/>
        <v>1</v>
      </c>
      <c r="G446" t="b">
        <f t="shared" si="34"/>
        <v>0</v>
      </c>
      <c r="H446" t="str">
        <f t="shared" si="31"/>
        <v>Diger</v>
      </c>
    </row>
    <row r="447" spans="1:8" x14ac:dyDescent="0.3">
      <c r="A447" s="3" t="s">
        <v>12</v>
      </c>
      <c r="B447" t="str">
        <f t="shared" si="32"/>
        <v/>
      </c>
      <c r="C447" t="str">
        <f t="shared" si="30"/>
        <v>Winter</v>
      </c>
      <c r="D447" t="str" cm="1">
        <f t="array" ref="D447">_xlfn.IFS(A447="March","Spring",A447="April","Spring",A447="May","Spring",A447="June","Summer",A447="July","Summer",A447="August","Summer",A447="January","Winter",A447="February","Winter",A447="Dezember","Winter",TRUE,"Autumn")</f>
        <v>Autumn</v>
      </c>
      <c r="E447">
        <v>521</v>
      </c>
      <c r="F447" t="b">
        <f t="shared" si="33"/>
        <v>0</v>
      </c>
      <c r="G447" t="b">
        <f t="shared" si="34"/>
        <v>1</v>
      </c>
      <c r="H447" t="str">
        <f t="shared" si="31"/>
        <v>Diger</v>
      </c>
    </row>
    <row r="448" spans="1:8" x14ac:dyDescent="0.3">
      <c r="A448" s="3" t="s">
        <v>3</v>
      </c>
      <c r="B448" t="str">
        <f t="shared" si="32"/>
        <v/>
      </c>
      <c r="C448" t="str">
        <f t="shared" si="30"/>
        <v>Diğer</v>
      </c>
      <c r="D448" t="str" cm="1">
        <f t="array" ref="D448">_xlfn.IFS(A448="March","Spring",A448="April","Spring",A448="May","Spring",A448="June","Summer",A448="July","Summer",A448="August","Summer",A448="January","Winter",A448="February","Winter",A448="Dezember","Winter",TRUE,"Autumn")</f>
        <v>Spring</v>
      </c>
      <c r="E448">
        <v>973</v>
      </c>
      <c r="F448" t="b">
        <f t="shared" si="33"/>
        <v>0</v>
      </c>
      <c r="G448" t="b">
        <f t="shared" si="34"/>
        <v>1</v>
      </c>
      <c r="H448" t="str">
        <f t="shared" si="31"/>
        <v>Diger</v>
      </c>
    </row>
    <row r="449" spans="1:8" x14ac:dyDescent="0.3">
      <c r="A449" s="3" t="s">
        <v>6</v>
      </c>
      <c r="B449" t="str">
        <f t="shared" si="32"/>
        <v/>
      </c>
      <c r="C449" t="str">
        <f t="shared" si="30"/>
        <v>Diğer</v>
      </c>
      <c r="D449" t="str" cm="1">
        <f t="array" ref="D449">_xlfn.IFS(A449="March","Spring",A449="April","Spring",A449="May","Spring",A449="June","Summer",A449="July","Summer",A449="August","Summer",A449="January","Winter",A449="February","Winter",A449="Dezember","Winter",TRUE,"Autumn")</f>
        <v>Summer</v>
      </c>
      <c r="E449">
        <v>1038</v>
      </c>
      <c r="F449" t="b">
        <f t="shared" si="33"/>
        <v>1</v>
      </c>
      <c r="G449" t="b">
        <f t="shared" si="34"/>
        <v>0</v>
      </c>
      <c r="H449" t="str">
        <f t="shared" si="31"/>
        <v>Diger</v>
      </c>
    </row>
    <row r="450" spans="1:8" x14ac:dyDescent="0.3">
      <c r="A450" s="3" t="s">
        <v>10</v>
      </c>
      <c r="B450" t="str">
        <f t="shared" si="32"/>
        <v/>
      </c>
      <c r="C450" t="str">
        <f t="shared" si="30"/>
        <v>Diğer</v>
      </c>
      <c r="D450" t="str" cm="1">
        <f t="array" ref="D450">_xlfn.IFS(A450="March","Spring",A450="April","Spring",A450="May","Spring",A450="June","Summer",A450="July","Summer",A450="August","Summer",A450="January","Winter",A450="February","Winter",A450="Dezember","Winter",TRUE,"Autumn")</f>
        <v>Autumn</v>
      </c>
      <c r="E450">
        <v>360</v>
      </c>
      <c r="F450" t="b">
        <f t="shared" si="33"/>
        <v>0</v>
      </c>
      <c r="G450" t="b">
        <f t="shared" si="34"/>
        <v>1</v>
      </c>
      <c r="H450" t="str">
        <f t="shared" si="31"/>
        <v>Diger</v>
      </c>
    </row>
    <row r="451" spans="1:8" x14ac:dyDescent="0.3">
      <c r="A451" s="3" t="s">
        <v>3</v>
      </c>
      <c r="B451" t="str">
        <f t="shared" si="32"/>
        <v/>
      </c>
      <c r="C451" t="str">
        <f t="shared" si="30"/>
        <v>Diğer</v>
      </c>
      <c r="D451" t="str" cm="1">
        <f t="array" ref="D451">_xlfn.IFS(A451="March","Spring",A451="April","Spring",A451="May","Spring",A451="June","Summer",A451="July","Summer",A451="August","Summer",A451="January","Winter",A451="February","Winter",A451="Dezember","Winter",TRUE,"Autumn")</f>
        <v>Spring</v>
      </c>
      <c r="E451">
        <v>1967</v>
      </c>
      <c r="F451" t="b">
        <f t="shared" si="33"/>
        <v>1</v>
      </c>
      <c r="G451" t="b">
        <f t="shared" si="34"/>
        <v>0</v>
      </c>
      <c r="H451" t="str">
        <f t="shared" si="31"/>
        <v>Diger</v>
      </c>
    </row>
    <row r="452" spans="1:8" x14ac:dyDescent="0.3">
      <c r="A452" s="3" t="s">
        <v>4</v>
      </c>
      <c r="B452" t="str">
        <f t="shared" si="32"/>
        <v/>
      </c>
      <c r="C452" t="str">
        <f t="shared" ref="C452:C515" si="35">IF(A452="December","Winter",IF(A452="January","Winter",IF(A452="February","Winter","Diğer")))</f>
        <v>Diğer</v>
      </c>
      <c r="D452" t="str" cm="1">
        <f t="array" ref="D452">_xlfn.IFS(A452="March","Spring",A452="April","Spring",A452="May","Spring",A452="June","Summer",A452="July","Summer",A452="August","Summer",A452="January","Winter",A452="February","Winter",A452="Dezember","Winter",TRUE,"Autumn")</f>
        <v>Spring</v>
      </c>
      <c r="E452">
        <v>2628</v>
      </c>
      <c r="F452" t="b">
        <f t="shared" si="33"/>
        <v>0</v>
      </c>
      <c r="G452" t="b">
        <f t="shared" si="34"/>
        <v>1</v>
      </c>
      <c r="H452" t="str">
        <f t="shared" ref="H452:H515" si="36">IF(OR($A452 = "January", $A452= "February",A452="Dezember"),"Winter", "Diger")</f>
        <v>Diger</v>
      </c>
    </row>
    <row r="453" spans="1:8" x14ac:dyDescent="0.3">
      <c r="A453" s="3" t="s">
        <v>10</v>
      </c>
      <c r="B453" t="str">
        <f t="shared" ref="B453:B516" si="37">IF(A453 = "January","Winter", "")</f>
        <v/>
      </c>
      <c r="C453" t="str">
        <f t="shared" si="35"/>
        <v>Diğer</v>
      </c>
      <c r="D453" t="str" cm="1">
        <f t="array" ref="D453">_xlfn.IFS(A453="March","Spring",A453="April","Spring",A453="May","Spring",A453="June","Summer",A453="July","Summer",A453="August","Summer",A453="January","Winter",A453="February","Winter",A453="Dezember","Winter",TRUE,"Autumn")</f>
        <v>Autumn</v>
      </c>
      <c r="E453">
        <v>360</v>
      </c>
      <c r="F453" t="b">
        <f t="shared" ref="F453:F516" si="38">AND(E453&gt;1000,E453&lt;2000)</f>
        <v>0</v>
      </c>
      <c r="G453" t="b">
        <f t="shared" ref="G453:G516" si="39">OR(E453&lt;1000,E453&gt;2000)</f>
        <v>1</v>
      </c>
      <c r="H453" t="str">
        <f t="shared" si="36"/>
        <v>Diger</v>
      </c>
    </row>
    <row r="454" spans="1:8" x14ac:dyDescent="0.3">
      <c r="A454" s="3" t="s">
        <v>11</v>
      </c>
      <c r="B454" t="str">
        <f t="shared" si="37"/>
        <v/>
      </c>
      <c r="C454" t="str">
        <f t="shared" si="35"/>
        <v>Diğer</v>
      </c>
      <c r="D454" t="str" cm="1">
        <f t="array" ref="D454">_xlfn.IFS(A454="March","Spring",A454="April","Spring",A454="May","Spring",A454="June","Summer",A454="July","Summer",A454="August","Summer",A454="January","Winter",A454="February","Winter",A454="Dezember","Winter",TRUE,"Autumn")</f>
        <v>Autumn</v>
      </c>
      <c r="E454">
        <v>2682</v>
      </c>
      <c r="F454" t="b">
        <f t="shared" si="38"/>
        <v>0</v>
      </c>
      <c r="G454" t="b">
        <f t="shared" si="39"/>
        <v>1</v>
      </c>
      <c r="H454" t="str">
        <f t="shared" si="36"/>
        <v>Diger</v>
      </c>
    </row>
    <row r="455" spans="1:8" x14ac:dyDescent="0.3">
      <c r="A455" s="3" t="s">
        <v>12</v>
      </c>
      <c r="B455" t="str">
        <f t="shared" si="37"/>
        <v/>
      </c>
      <c r="C455" t="str">
        <f t="shared" si="35"/>
        <v>Winter</v>
      </c>
      <c r="D455" t="str" cm="1">
        <f t="array" ref="D455">_xlfn.IFS(A455="March","Spring",A455="April","Spring",A455="May","Spring",A455="June","Summer",A455="July","Summer",A455="August","Summer",A455="January","Winter",A455="February","Winter",A455="Dezember","Winter",TRUE,"Autumn")</f>
        <v>Autumn</v>
      </c>
      <c r="E455">
        <v>521</v>
      </c>
      <c r="F455" t="b">
        <f t="shared" si="38"/>
        <v>0</v>
      </c>
      <c r="G455" t="b">
        <f t="shared" si="39"/>
        <v>1</v>
      </c>
      <c r="H455" t="str">
        <f t="shared" si="36"/>
        <v>Diger</v>
      </c>
    </row>
    <row r="456" spans="1:8" x14ac:dyDescent="0.3">
      <c r="A456" s="3" t="s">
        <v>6</v>
      </c>
      <c r="B456" t="str">
        <f t="shared" si="37"/>
        <v/>
      </c>
      <c r="C456" t="str">
        <f t="shared" si="35"/>
        <v>Diğer</v>
      </c>
      <c r="D456" t="str" cm="1">
        <f t="array" ref="D456">_xlfn.IFS(A456="March","Spring",A456="April","Spring",A456="May","Spring",A456="June","Summer",A456="July","Summer",A456="August","Summer",A456="January","Winter",A456="February","Winter",A456="Dezember","Winter",TRUE,"Autumn")</f>
        <v>Summer</v>
      </c>
      <c r="E456">
        <v>1038</v>
      </c>
      <c r="F456" t="b">
        <f t="shared" si="38"/>
        <v>1</v>
      </c>
      <c r="G456" t="b">
        <f t="shared" si="39"/>
        <v>0</v>
      </c>
      <c r="H456" t="str">
        <f t="shared" si="36"/>
        <v>Diger</v>
      </c>
    </row>
    <row r="457" spans="1:8" x14ac:dyDescent="0.3">
      <c r="A457" s="3" t="s">
        <v>7</v>
      </c>
      <c r="B457" t="str">
        <f t="shared" si="37"/>
        <v/>
      </c>
      <c r="C457" t="str">
        <f t="shared" si="35"/>
        <v>Diğer</v>
      </c>
      <c r="D457" t="str" cm="1">
        <f t="array" ref="D457">_xlfn.IFS(A457="March","Spring",A457="April","Spring",A457="May","Spring",A457="June","Summer",A457="July","Summer",A457="August","Summer",A457="January","Winter",A457="February","Winter",A457="Dezember","Winter",TRUE,"Autumn")</f>
        <v>Summer</v>
      </c>
      <c r="E457">
        <v>1630.5</v>
      </c>
      <c r="F457" t="b">
        <f t="shared" si="38"/>
        <v>1</v>
      </c>
      <c r="G457" t="b">
        <f t="shared" si="39"/>
        <v>0</v>
      </c>
      <c r="H457" t="str">
        <f t="shared" si="36"/>
        <v>Diger</v>
      </c>
    </row>
    <row r="458" spans="1:8" x14ac:dyDescent="0.3">
      <c r="A458" s="3" t="s">
        <v>12</v>
      </c>
      <c r="B458" t="str">
        <f t="shared" si="37"/>
        <v/>
      </c>
      <c r="C458" t="str">
        <f t="shared" si="35"/>
        <v>Winter</v>
      </c>
      <c r="D458" t="str" cm="1">
        <f t="array" ref="D458">_xlfn.IFS(A458="March","Spring",A458="April","Spring",A458="May","Spring",A458="June","Summer",A458="July","Summer",A458="August","Summer",A458="January","Winter",A458="February","Winter",A458="Dezember","Winter",TRUE,"Autumn")</f>
        <v>Autumn</v>
      </c>
      <c r="E458">
        <v>306</v>
      </c>
      <c r="F458" t="b">
        <f t="shared" si="38"/>
        <v>0</v>
      </c>
      <c r="G458" t="b">
        <f t="shared" si="39"/>
        <v>1</v>
      </c>
      <c r="H458" t="str">
        <f t="shared" si="36"/>
        <v>Diger</v>
      </c>
    </row>
    <row r="459" spans="1:8" x14ac:dyDescent="0.3">
      <c r="A459" s="3" t="s">
        <v>10</v>
      </c>
      <c r="B459" t="str">
        <f t="shared" si="37"/>
        <v/>
      </c>
      <c r="C459" t="str">
        <f t="shared" si="35"/>
        <v>Diğer</v>
      </c>
      <c r="D459" t="str" cm="1">
        <f t="array" ref="D459">_xlfn.IFS(A459="March","Spring",A459="April","Spring",A459="May","Spring",A459="June","Summer",A459="July","Summer",A459="August","Summer",A459="January","Winter",A459="February","Winter",A459="Dezember","Winter",TRUE,"Autumn")</f>
        <v>Autumn</v>
      </c>
      <c r="E459">
        <v>386</v>
      </c>
      <c r="F459" t="b">
        <f t="shared" si="38"/>
        <v>0</v>
      </c>
      <c r="G459" t="b">
        <f t="shared" si="39"/>
        <v>1</v>
      </c>
      <c r="H459" t="str">
        <f t="shared" si="36"/>
        <v>Diger</v>
      </c>
    </row>
    <row r="460" spans="1:8" x14ac:dyDescent="0.3">
      <c r="A460" s="3" t="s">
        <v>9</v>
      </c>
      <c r="B460" t="str">
        <f t="shared" si="37"/>
        <v/>
      </c>
      <c r="C460" t="str">
        <f t="shared" si="35"/>
        <v>Diğer</v>
      </c>
      <c r="D460" t="str" cm="1">
        <f t="array" ref="D460">_xlfn.IFS(A460="March","Spring",A460="April","Spring",A460="May","Spring",A460="June","Summer",A460="July","Summer",A460="August","Summer",A460="January","Winter",A460="February","Winter",A460="Dezember","Winter",TRUE,"Autumn")</f>
        <v>Autumn</v>
      </c>
      <c r="E460">
        <v>2328</v>
      </c>
      <c r="F460" t="b">
        <f t="shared" si="38"/>
        <v>0</v>
      </c>
      <c r="G460" t="b">
        <f t="shared" si="39"/>
        <v>1</v>
      </c>
      <c r="H460" t="str">
        <f t="shared" si="36"/>
        <v>Diger</v>
      </c>
    </row>
    <row r="461" spans="1:8" x14ac:dyDescent="0.3">
      <c r="A461" s="3" t="s">
        <v>10</v>
      </c>
      <c r="B461" t="str">
        <f t="shared" si="37"/>
        <v/>
      </c>
      <c r="C461" t="str">
        <f t="shared" si="35"/>
        <v>Diğer</v>
      </c>
      <c r="D461" t="str" cm="1">
        <f t="array" ref="D461">_xlfn.IFS(A461="March","Spring",A461="April","Spring",A461="May","Spring",A461="June","Summer",A461="July","Summer",A461="August","Summer",A461="January","Winter",A461="February","Winter",A461="Dezember","Winter",TRUE,"Autumn")</f>
        <v>Autumn</v>
      </c>
      <c r="E461">
        <v>386</v>
      </c>
      <c r="F461" t="b">
        <f t="shared" si="38"/>
        <v>0</v>
      </c>
      <c r="G461" t="b">
        <f t="shared" si="39"/>
        <v>1</v>
      </c>
      <c r="H461" t="str">
        <f t="shared" si="36"/>
        <v>Diger</v>
      </c>
    </row>
    <row r="462" spans="1:8" x14ac:dyDescent="0.3">
      <c r="A462" s="3" t="s">
        <v>4</v>
      </c>
      <c r="B462" t="str">
        <f t="shared" si="37"/>
        <v/>
      </c>
      <c r="C462" t="str">
        <f t="shared" si="35"/>
        <v>Diğer</v>
      </c>
      <c r="D462" t="str" cm="1">
        <f t="array" ref="D462">_xlfn.IFS(A462="March","Spring",A462="April","Spring",A462="May","Spring",A462="June","Summer",A462="July","Summer",A462="August","Summer",A462="January","Winter",A462="February","Winter",A462="Dezember","Winter",TRUE,"Autumn")</f>
        <v>Spring</v>
      </c>
      <c r="E462">
        <v>3445.5</v>
      </c>
      <c r="F462" t="b">
        <f t="shared" si="38"/>
        <v>0</v>
      </c>
      <c r="G462" t="b">
        <f t="shared" si="39"/>
        <v>1</v>
      </c>
      <c r="H462" t="str">
        <f t="shared" si="36"/>
        <v>Diger</v>
      </c>
    </row>
    <row r="463" spans="1:8" x14ac:dyDescent="0.3">
      <c r="A463" s="3" t="s">
        <v>12</v>
      </c>
      <c r="B463" t="str">
        <f t="shared" si="37"/>
        <v/>
      </c>
      <c r="C463" t="str">
        <f t="shared" si="35"/>
        <v>Winter</v>
      </c>
      <c r="D463" t="str" cm="1">
        <f t="array" ref="D463">_xlfn.IFS(A463="March","Spring",A463="April","Spring",A463="May","Spring",A463="June","Summer",A463="July","Summer",A463="August","Summer",A463="January","Winter",A463="February","Winter",A463="Dezember","Winter",TRUE,"Autumn")</f>
        <v>Autumn</v>
      </c>
      <c r="E463">
        <v>1482</v>
      </c>
      <c r="F463" t="b">
        <f t="shared" si="38"/>
        <v>1</v>
      </c>
      <c r="G463" t="b">
        <f t="shared" si="39"/>
        <v>0</v>
      </c>
      <c r="H463" t="str">
        <f t="shared" si="36"/>
        <v>Diger</v>
      </c>
    </row>
    <row r="464" spans="1:8" x14ac:dyDescent="0.3">
      <c r="A464" s="3" t="s">
        <v>5</v>
      </c>
      <c r="B464" t="str">
        <f t="shared" si="37"/>
        <v/>
      </c>
      <c r="C464" t="str">
        <f t="shared" si="35"/>
        <v>Diğer</v>
      </c>
      <c r="D464" t="str" cm="1">
        <f t="array" ref="D464">_xlfn.IFS(A464="March","Spring",A464="April","Spring",A464="May","Spring",A464="June","Summer",A464="July","Summer",A464="August","Summer",A464="January","Winter",A464="February","Winter",A464="Dezember","Winter",TRUE,"Autumn")</f>
        <v>Spring</v>
      </c>
      <c r="E464">
        <v>2313</v>
      </c>
      <c r="F464" t="b">
        <f t="shared" si="38"/>
        <v>0</v>
      </c>
      <c r="G464" t="b">
        <f t="shared" si="39"/>
        <v>1</v>
      </c>
      <c r="H464" t="str">
        <f t="shared" si="36"/>
        <v>Diger</v>
      </c>
    </row>
    <row r="465" spans="1:8" x14ac:dyDescent="0.3">
      <c r="A465" s="3" t="s">
        <v>11</v>
      </c>
      <c r="B465" t="str">
        <f t="shared" si="37"/>
        <v/>
      </c>
      <c r="C465" t="str">
        <f t="shared" si="35"/>
        <v>Diğer</v>
      </c>
      <c r="D465" t="str" cm="1">
        <f t="array" ref="D465">_xlfn.IFS(A465="March","Spring",A465="April","Spring",A465="May","Spring",A465="June","Summer",A465="July","Summer",A465="August","Summer",A465="January","Winter",A465="February","Winter",A465="Dezember","Winter",TRUE,"Autumn")</f>
        <v>Autumn</v>
      </c>
      <c r="E465">
        <v>1804</v>
      </c>
      <c r="F465" t="b">
        <f t="shared" si="38"/>
        <v>1</v>
      </c>
      <c r="G465" t="b">
        <f t="shared" si="39"/>
        <v>0</v>
      </c>
      <c r="H465" t="str">
        <f t="shared" si="36"/>
        <v>Diger</v>
      </c>
    </row>
    <row r="466" spans="1:8" x14ac:dyDescent="0.3">
      <c r="A466" s="3" t="s">
        <v>12</v>
      </c>
      <c r="B466" t="str">
        <f t="shared" si="37"/>
        <v/>
      </c>
      <c r="C466" t="str">
        <f t="shared" si="35"/>
        <v>Winter</v>
      </c>
      <c r="D466" t="str" cm="1">
        <f t="array" ref="D466">_xlfn.IFS(A466="March","Spring",A466="April","Spring",A466="May","Spring",A466="June","Summer",A466="July","Summer",A466="August","Summer",A466="January","Winter",A466="February","Winter",A466="Dezember","Winter",TRUE,"Autumn")</f>
        <v>Autumn</v>
      </c>
      <c r="E466">
        <v>2072</v>
      </c>
      <c r="F466" t="b">
        <f t="shared" si="38"/>
        <v>0</v>
      </c>
      <c r="G466" t="b">
        <f t="shared" si="39"/>
        <v>1</v>
      </c>
      <c r="H466" t="str">
        <f t="shared" si="36"/>
        <v>Diger</v>
      </c>
    </row>
    <row r="467" spans="1:8" x14ac:dyDescent="0.3">
      <c r="A467" s="3" t="s">
        <v>3</v>
      </c>
      <c r="B467" t="str">
        <f t="shared" si="37"/>
        <v/>
      </c>
      <c r="C467" t="str">
        <f t="shared" si="35"/>
        <v>Diğer</v>
      </c>
      <c r="D467" t="str" cm="1">
        <f t="array" ref="D467">_xlfn.IFS(A467="March","Spring",A467="April","Spring",A467="May","Spring",A467="June","Summer",A467="July","Summer",A467="August","Summer",A467="January","Winter",A467="February","Winter",A467="Dezember","Winter",TRUE,"Autumn")</f>
        <v>Spring</v>
      </c>
      <c r="E467">
        <v>1954</v>
      </c>
      <c r="F467" t="b">
        <f t="shared" si="38"/>
        <v>1</v>
      </c>
      <c r="G467" t="b">
        <f t="shared" si="39"/>
        <v>0</v>
      </c>
      <c r="H467" t="str">
        <f t="shared" si="36"/>
        <v>Diger</v>
      </c>
    </row>
    <row r="468" spans="1:8" x14ac:dyDescent="0.3">
      <c r="A468" s="3" t="s">
        <v>5</v>
      </c>
      <c r="B468" t="str">
        <f t="shared" si="37"/>
        <v/>
      </c>
      <c r="C468" t="str">
        <f t="shared" si="35"/>
        <v>Diğer</v>
      </c>
      <c r="D468" t="str" cm="1">
        <f t="array" ref="D468">_xlfn.IFS(A468="March","Spring",A468="April","Spring",A468="May","Spring",A468="June","Summer",A468="July","Summer",A468="August","Summer",A468="January","Winter",A468="February","Winter",A468="Dezember","Winter",TRUE,"Autumn")</f>
        <v>Spring</v>
      </c>
      <c r="E468">
        <v>591</v>
      </c>
      <c r="F468" t="b">
        <f t="shared" si="38"/>
        <v>0</v>
      </c>
      <c r="G468" t="b">
        <f t="shared" si="39"/>
        <v>1</v>
      </c>
      <c r="H468" t="str">
        <f t="shared" si="36"/>
        <v>Diger</v>
      </c>
    </row>
    <row r="469" spans="1:8" x14ac:dyDescent="0.3">
      <c r="A469" s="3" t="s">
        <v>10</v>
      </c>
      <c r="B469" t="str">
        <f t="shared" si="37"/>
        <v/>
      </c>
      <c r="C469" t="str">
        <f t="shared" si="35"/>
        <v>Diğer</v>
      </c>
      <c r="D469" t="str" cm="1">
        <f t="array" ref="D469">_xlfn.IFS(A469="March","Spring",A469="April","Spring",A469="May","Spring",A469="June","Summer",A469="July","Summer",A469="August","Summer",A469="January","Winter",A469="February","Winter",A469="Dezember","Winter",TRUE,"Autumn")</f>
        <v>Autumn</v>
      </c>
      <c r="E469">
        <v>2167</v>
      </c>
      <c r="F469" t="b">
        <f t="shared" si="38"/>
        <v>0</v>
      </c>
      <c r="G469" t="b">
        <f t="shared" si="39"/>
        <v>1</v>
      </c>
      <c r="H469" t="str">
        <f t="shared" si="36"/>
        <v>Diger</v>
      </c>
    </row>
    <row r="470" spans="1:8" x14ac:dyDescent="0.3">
      <c r="A470" s="3" t="s">
        <v>10</v>
      </c>
      <c r="B470" t="str">
        <f t="shared" si="37"/>
        <v/>
      </c>
      <c r="C470" t="str">
        <f t="shared" si="35"/>
        <v>Diğer</v>
      </c>
      <c r="D470" t="str" cm="1">
        <f t="array" ref="D470">_xlfn.IFS(A470="March","Spring",A470="April","Spring",A470="May","Spring",A470="June","Summer",A470="July","Summer",A470="August","Summer",A470="January","Winter",A470="February","Winter",A470="Dezember","Winter",TRUE,"Autumn")</f>
        <v>Autumn</v>
      </c>
      <c r="E470">
        <v>241</v>
      </c>
      <c r="F470" t="b">
        <f t="shared" si="38"/>
        <v>0</v>
      </c>
      <c r="G470" t="b">
        <f t="shared" si="39"/>
        <v>1</v>
      </c>
      <c r="H470" t="str">
        <f t="shared" si="36"/>
        <v>Diger</v>
      </c>
    </row>
    <row r="471" spans="1:8" x14ac:dyDescent="0.3">
      <c r="A471" s="3" t="s">
        <v>1</v>
      </c>
      <c r="B471" t="str">
        <f t="shared" si="37"/>
        <v>Winter</v>
      </c>
      <c r="C471" t="str">
        <f t="shared" si="35"/>
        <v>Winter</v>
      </c>
      <c r="D471" t="str" cm="1">
        <f t="array" ref="D471">_xlfn.IFS(A471="March","Spring",A471="April","Spring",A471="May","Spring",A471="June","Summer",A471="July","Summer",A471="August","Summer",A471="January","Winter",A471="February","Winter",A471="Dezember","Winter",TRUE,"Autumn")</f>
        <v>Winter</v>
      </c>
      <c r="E471">
        <v>681</v>
      </c>
      <c r="F471" t="b">
        <f t="shared" si="38"/>
        <v>0</v>
      </c>
      <c r="G471" t="b">
        <f t="shared" si="39"/>
        <v>1</v>
      </c>
      <c r="H471" t="str">
        <f t="shared" si="36"/>
        <v>Winter</v>
      </c>
    </row>
    <row r="472" spans="1:8" x14ac:dyDescent="0.3">
      <c r="A472" s="3" t="s">
        <v>4</v>
      </c>
      <c r="B472" t="str">
        <f t="shared" si="37"/>
        <v/>
      </c>
      <c r="C472" t="str">
        <f t="shared" si="35"/>
        <v>Diğer</v>
      </c>
      <c r="D472" t="str" cm="1">
        <f t="array" ref="D472">_xlfn.IFS(A472="March","Spring",A472="April","Spring",A472="May","Spring",A472="June","Summer",A472="July","Summer",A472="August","Summer",A472="January","Winter",A472="February","Winter",A472="Dezember","Winter",TRUE,"Autumn")</f>
        <v>Spring</v>
      </c>
      <c r="E472">
        <v>510</v>
      </c>
      <c r="F472" t="b">
        <f t="shared" si="38"/>
        <v>0</v>
      </c>
      <c r="G472" t="b">
        <f t="shared" si="39"/>
        <v>1</v>
      </c>
      <c r="H472" t="str">
        <f t="shared" si="36"/>
        <v>Diger</v>
      </c>
    </row>
    <row r="473" spans="1:8" x14ac:dyDescent="0.3">
      <c r="A473" s="3" t="s">
        <v>5</v>
      </c>
      <c r="B473" t="str">
        <f t="shared" si="37"/>
        <v/>
      </c>
      <c r="C473" t="str">
        <f t="shared" si="35"/>
        <v>Diğer</v>
      </c>
      <c r="D473" t="str" cm="1">
        <f t="array" ref="D473">_xlfn.IFS(A473="March","Spring",A473="April","Spring",A473="May","Spring",A473="June","Summer",A473="July","Summer",A473="August","Summer",A473="January","Winter",A473="February","Winter",A473="Dezember","Winter",TRUE,"Autumn")</f>
        <v>Spring</v>
      </c>
      <c r="E473">
        <v>790</v>
      </c>
      <c r="F473" t="b">
        <f t="shared" si="38"/>
        <v>0</v>
      </c>
      <c r="G473" t="b">
        <f t="shared" si="39"/>
        <v>1</v>
      </c>
      <c r="H473" t="str">
        <f t="shared" si="36"/>
        <v>Diger</v>
      </c>
    </row>
    <row r="474" spans="1:8" x14ac:dyDescent="0.3">
      <c r="A474" s="3" t="s">
        <v>7</v>
      </c>
      <c r="B474" t="str">
        <f t="shared" si="37"/>
        <v/>
      </c>
      <c r="C474" t="str">
        <f t="shared" si="35"/>
        <v>Diğer</v>
      </c>
      <c r="D474" t="str" cm="1">
        <f t="array" ref="D474">_xlfn.IFS(A474="March","Spring",A474="April","Spring",A474="May","Spring",A474="June","Summer",A474="July","Summer",A474="August","Summer",A474="January","Winter",A474="February","Winter",A474="Dezember","Winter",TRUE,"Autumn")</f>
        <v>Summer</v>
      </c>
      <c r="E474">
        <v>639</v>
      </c>
      <c r="F474" t="b">
        <f t="shared" si="38"/>
        <v>0</v>
      </c>
      <c r="G474" t="b">
        <f t="shared" si="39"/>
        <v>1</v>
      </c>
      <c r="H474" t="str">
        <f t="shared" si="36"/>
        <v>Diger</v>
      </c>
    </row>
    <row r="475" spans="1:8" x14ac:dyDescent="0.3">
      <c r="A475" s="3" t="s">
        <v>9</v>
      </c>
      <c r="B475" t="str">
        <f t="shared" si="37"/>
        <v/>
      </c>
      <c r="C475" t="str">
        <f t="shared" si="35"/>
        <v>Diğer</v>
      </c>
      <c r="D475" t="str" cm="1">
        <f t="array" ref="D475">_xlfn.IFS(A475="March","Spring",A475="April","Spring",A475="May","Spring",A475="June","Summer",A475="July","Summer",A475="August","Summer",A475="January","Winter",A475="February","Winter",A475="Dezember","Winter",TRUE,"Autumn")</f>
        <v>Autumn</v>
      </c>
      <c r="E475">
        <v>1596</v>
      </c>
      <c r="F475" t="b">
        <f t="shared" si="38"/>
        <v>1</v>
      </c>
      <c r="G475" t="b">
        <f t="shared" si="39"/>
        <v>0</v>
      </c>
      <c r="H475" t="str">
        <f t="shared" si="36"/>
        <v>Diger</v>
      </c>
    </row>
    <row r="476" spans="1:8" x14ac:dyDescent="0.3">
      <c r="A476" s="3" t="s">
        <v>10</v>
      </c>
      <c r="B476" t="str">
        <f t="shared" si="37"/>
        <v/>
      </c>
      <c r="C476" t="str">
        <f t="shared" si="35"/>
        <v>Diğer</v>
      </c>
      <c r="D476" t="str" cm="1">
        <f t="array" ref="D476">_xlfn.IFS(A476="March","Spring",A476="April","Spring",A476="May","Spring",A476="June","Summer",A476="July","Summer",A476="August","Summer",A476="January","Winter",A476="February","Winter",A476="Dezember","Winter",TRUE,"Autumn")</f>
        <v>Autumn</v>
      </c>
      <c r="E476">
        <v>2294</v>
      </c>
      <c r="F476" t="b">
        <f t="shared" si="38"/>
        <v>0</v>
      </c>
      <c r="G476" t="b">
        <f t="shared" si="39"/>
        <v>1</v>
      </c>
      <c r="H476" t="str">
        <f t="shared" si="36"/>
        <v>Diger</v>
      </c>
    </row>
    <row r="477" spans="1:8" x14ac:dyDescent="0.3">
      <c r="A477" s="3" t="s">
        <v>10</v>
      </c>
      <c r="B477" t="str">
        <f t="shared" si="37"/>
        <v/>
      </c>
      <c r="C477" t="str">
        <f t="shared" si="35"/>
        <v>Diğer</v>
      </c>
      <c r="D477" t="str" cm="1">
        <f t="array" ref="D477">_xlfn.IFS(A477="March","Spring",A477="April","Spring",A477="May","Spring",A477="June","Summer",A477="July","Summer",A477="August","Summer",A477="January","Winter",A477="February","Winter",A477="Dezember","Winter",TRUE,"Autumn")</f>
        <v>Autumn</v>
      </c>
      <c r="E477">
        <v>241</v>
      </c>
      <c r="F477" t="b">
        <f t="shared" si="38"/>
        <v>0</v>
      </c>
      <c r="G477" t="b">
        <f t="shared" si="39"/>
        <v>1</v>
      </c>
      <c r="H477" t="str">
        <f t="shared" si="36"/>
        <v>Diger</v>
      </c>
    </row>
    <row r="478" spans="1:8" x14ac:dyDescent="0.3">
      <c r="A478" s="3" t="s">
        <v>11</v>
      </c>
      <c r="B478" t="str">
        <f t="shared" si="37"/>
        <v/>
      </c>
      <c r="C478" t="str">
        <f t="shared" si="35"/>
        <v>Diğer</v>
      </c>
      <c r="D478" t="str" cm="1">
        <f t="array" ref="D478">_xlfn.IFS(A478="March","Spring",A478="April","Spring",A478="May","Spring",A478="June","Summer",A478="July","Summer",A478="August","Summer",A478="January","Winter",A478="February","Winter",A478="Dezember","Winter",TRUE,"Autumn")</f>
        <v>Autumn</v>
      </c>
      <c r="E478">
        <v>2665</v>
      </c>
      <c r="F478" t="b">
        <f t="shared" si="38"/>
        <v>0</v>
      </c>
      <c r="G478" t="b">
        <f t="shared" si="39"/>
        <v>1</v>
      </c>
      <c r="H478" t="str">
        <f t="shared" si="36"/>
        <v>Diger</v>
      </c>
    </row>
    <row r="479" spans="1:8" x14ac:dyDescent="0.3">
      <c r="A479" s="3" t="s">
        <v>12</v>
      </c>
      <c r="B479" t="str">
        <f t="shared" si="37"/>
        <v/>
      </c>
      <c r="C479" t="str">
        <f t="shared" si="35"/>
        <v>Winter</v>
      </c>
      <c r="D479" t="str" cm="1">
        <f t="array" ref="D479">_xlfn.IFS(A479="March","Spring",A479="April","Spring",A479="May","Spring",A479="June","Summer",A479="July","Summer",A479="August","Summer",A479="January","Winter",A479="February","Winter",A479="Dezember","Winter",TRUE,"Autumn")</f>
        <v>Autumn</v>
      </c>
      <c r="E479">
        <v>1916</v>
      </c>
      <c r="F479" t="b">
        <f t="shared" si="38"/>
        <v>1</v>
      </c>
      <c r="G479" t="b">
        <f t="shared" si="39"/>
        <v>0</v>
      </c>
      <c r="H479" t="str">
        <f t="shared" si="36"/>
        <v>Diger</v>
      </c>
    </row>
    <row r="480" spans="1:8" x14ac:dyDescent="0.3">
      <c r="A480" s="3" t="s">
        <v>12</v>
      </c>
      <c r="B480" t="str">
        <f t="shared" si="37"/>
        <v/>
      </c>
      <c r="C480" t="str">
        <f t="shared" si="35"/>
        <v>Winter</v>
      </c>
      <c r="D480" t="str" cm="1">
        <f t="array" ref="D480">_xlfn.IFS(A480="March","Spring",A480="April","Spring",A480="May","Spring",A480="June","Summer",A480="July","Summer",A480="August","Summer",A480="January","Winter",A480="February","Winter",A480="Dezember","Winter",TRUE,"Autumn")</f>
        <v>Autumn</v>
      </c>
      <c r="E480">
        <v>853</v>
      </c>
      <c r="F480" t="b">
        <f t="shared" si="38"/>
        <v>0</v>
      </c>
      <c r="G480" t="b">
        <f t="shared" si="39"/>
        <v>1</v>
      </c>
      <c r="H480" t="str">
        <f t="shared" si="36"/>
        <v>Diger</v>
      </c>
    </row>
    <row r="481" spans="1:8" x14ac:dyDescent="0.3">
      <c r="A481" s="3" t="s">
        <v>5</v>
      </c>
      <c r="B481" t="str">
        <f t="shared" si="37"/>
        <v/>
      </c>
      <c r="C481" t="str">
        <f t="shared" si="35"/>
        <v>Diğer</v>
      </c>
      <c r="D481" t="str" cm="1">
        <f t="array" ref="D481">_xlfn.IFS(A481="March","Spring",A481="April","Spring",A481="May","Spring",A481="June","Summer",A481="July","Summer",A481="August","Summer",A481="January","Winter",A481="February","Winter",A481="Dezember","Winter",TRUE,"Autumn")</f>
        <v>Spring</v>
      </c>
      <c r="E481">
        <v>341</v>
      </c>
      <c r="F481" t="b">
        <f t="shared" si="38"/>
        <v>0</v>
      </c>
      <c r="G481" t="b">
        <f t="shared" si="39"/>
        <v>1</v>
      </c>
      <c r="H481" t="str">
        <f t="shared" si="36"/>
        <v>Diger</v>
      </c>
    </row>
    <row r="482" spans="1:8" x14ac:dyDescent="0.3">
      <c r="A482" s="3" t="s">
        <v>7</v>
      </c>
      <c r="B482" t="str">
        <f t="shared" si="37"/>
        <v/>
      </c>
      <c r="C482" t="str">
        <f t="shared" si="35"/>
        <v>Diğer</v>
      </c>
      <c r="D482" t="str" cm="1">
        <f t="array" ref="D482">_xlfn.IFS(A482="March","Spring",A482="April","Spring",A482="May","Spring",A482="June","Summer",A482="July","Summer",A482="August","Summer",A482="January","Winter",A482="February","Winter",A482="Dezember","Winter",TRUE,"Autumn")</f>
        <v>Summer</v>
      </c>
      <c r="E482">
        <v>641</v>
      </c>
      <c r="F482" t="b">
        <f t="shared" si="38"/>
        <v>0</v>
      </c>
      <c r="G482" t="b">
        <f t="shared" si="39"/>
        <v>1</v>
      </c>
      <c r="H482" t="str">
        <f t="shared" si="36"/>
        <v>Diger</v>
      </c>
    </row>
    <row r="483" spans="1:8" x14ac:dyDescent="0.3">
      <c r="A483" s="3" t="s">
        <v>8</v>
      </c>
      <c r="B483" t="str">
        <f t="shared" si="37"/>
        <v/>
      </c>
      <c r="C483" t="str">
        <f t="shared" si="35"/>
        <v>Diğer</v>
      </c>
      <c r="D483" t="str" cm="1">
        <f t="array" ref="D483">_xlfn.IFS(A483="March","Spring",A483="April","Spring",A483="May","Spring",A483="June","Summer",A483="July","Summer",A483="August","Summer",A483="January","Winter",A483="February","Winter",A483="Dezember","Winter",TRUE,"Autumn")</f>
        <v>Summer</v>
      </c>
      <c r="E483">
        <v>2807</v>
      </c>
      <c r="F483" t="b">
        <f t="shared" si="38"/>
        <v>0</v>
      </c>
      <c r="G483" t="b">
        <f t="shared" si="39"/>
        <v>1</v>
      </c>
      <c r="H483" t="str">
        <f t="shared" si="36"/>
        <v>Diger</v>
      </c>
    </row>
    <row r="484" spans="1:8" x14ac:dyDescent="0.3">
      <c r="A484" s="3" t="s">
        <v>9</v>
      </c>
      <c r="B484" t="str">
        <f t="shared" si="37"/>
        <v/>
      </c>
      <c r="C484" t="str">
        <f t="shared" si="35"/>
        <v>Diğer</v>
      </c>
      <c r="D484" t="str" cm="1">
        <f t="array" ref="D484">_xlfn.IFS(A484="March","Spring",A484="April","Spring",A484="May","Spring",A484="June","Summer",A484="July","Summer",A484="August","Summer",A484="January","Winter",A484="February","Winter",A484="Dezember","Winter",TRUE,"Autumn")</f>
        <v>Autumn</v>
      </c>
      <c r="E484">
        <v>432</v>
      </c>
      <c r="F484" t="b">
        <f t="shared" si="38"/>
        <v>0</v>
      </c>
      <c r="G484" t="b">
        <f t="shared" si="39"/>
        <v>1</v>
      </c>
      <c r="H484" t="str">
        <f t="shared" si="36"/>
        <v>Diger</v>
      </c>
    </row>
    <row r="485" spans="1:8" x14ac:dyDescent="0.3">
      <c r="A485" s="3" t="s">
        <v>10</v>
      </c>
      <c r="B485" t="str">
        <f t="shared" si="37"/>
        <v/>
      </c>
      <c r="C485" t="str">
        <f t="shared" si="35"/>
        <v>Diğer</v>
      </c>
      <c r="D485" t="str" cm="1">
        <f t="array" ref="D485">_xlfn.IFS(A485="March","Spring",A485="April","Spring",A485="May","Spring",A485="June","Summer",A485="July","Summer",A485="August","Summer",A485="January","Winter",A485="February","Winter",A485="Dezember","Winter",TRUE,"Autumn")</f>
        <v>Autumn</v>
      </c>
      <c r="E485">
        <v>2294</v>
      </c>
      <c r="F485" t="b">
        <f t="shared" si="38"/>
        <v>0</v>
      </c>
      <c r="G485" t="b">
        <f t="shared" si="39"/>
        <v>1</v>
      </c>
      <c r="H485" t="str">
        <f t="shared" si="36"/>
        <v>Diger</v>
      </c>
    </row>
    <row r="486" spans="1:8" x14ac:dyDescent="0.3">
      <c r="A486" s="3" t="s">
        <v>10</v>
      </c>
      <c r="B486" t="str">
        <f t="shared" si="37"/>
        <v/>
      </c>
      <c r="C486" t="str">
        <f t="shared" si="35"/>
        <v>Diğer</v>
      </c>
      <c r="D486" t="str" cm="1">
        <f t="array" ref="D486">_xlfn.IFS(A486="March","Spring",A486="April","Spring",A486="May","Spring",A486="June","Summer",A486="July","Summer",A486="August","Summer",A486="January","Winter",A486="February","Winter",A486="Dezember","Winter",TRUE,"Autumn")</f>
        <v>Autumn</v>
      </c>
      <c r="E486">
        <v>2167</v>
      </c>
      <c r="F486" t="b">
        <f t="shared" si="38"/>
        <v>0</v>
      </c>
      <c r="G486" t="b">
        <f t="shared" si="39"/>
        <v>1</v>
      </c>
      <c r="H486" t="str">
        <f t="shared" si="36"/>
        <v>Diger</v>
      </c>
    </row>
    <row r="487" spans="1:8" x14ac:dyDescent="0.3">
      <c r="A487" s="3" t="s">
        <v>11</v>
      </c>
      <c r="B487" t="str">
        <f t="shared" si="37"/>
        <v/>
      </c>
      <c r="C487" t="str">
        <f t="shared" si="35"/>
        <v>Diğer</v>
      </c>
      <c r="D487" t="str" cm="1">
        <f t="array" ref="D487">_xlfn.IFS(A487="March","Spring",A487="April","Spring",A487="May","Spring",A487="June","Summer",A487="July","Summer",A487="August","Summer",A487="January","Winter",A487="February","Winter",A487="Dezember","Winter",TRUE,"Autumn")</f>
        <v>Autumn</v>
      </c>
      <c r="E487">
        <v>2529</v>
      </c>
      <c r="F487" t="b">
        <f t="shared" si="38"/>
        <v>0</v>
      </c>
      <c r="G487" t="b">
        <f t="shared" si="39"/>
        <v>1</v>
      </c>
      <c r="H487" t="str">
        <f t="shared" si="36"/>
        <v>Diger</v>
      </c>
    </row>
    <row r="488" spans="1:8" x14ac:dyDescent="0.3">
      <c r="A488" s="3" t="s">
        <v>12</v>
      </c>
      <c r="B488" t="str">
        <f t="shared" si="37"/>
        <v/>
      </c>
      <c r="C488" t="str">
        <f t="shared" si="35"/>
        <v>Winter</v>
      </c>
      <c r="D488" t="str" cm="1">
        <f t="array" ref="D488">_xlfn.IFS(A488="March","Spring",A488="April","Spring",A488="May","Spring",A488="June","Summer",A488="July","Summer",A488="August","Summer",A488="January","Winter",A488="February","Winter",A488="Dezember","Winter",TRUE,"Autumn")</f>
        <v>Autumn</v>
      </c>
      <c r="E488">
        <v>1870</v>
      </c>
      <c r="F488" t="b">
        <f t="shared" si="38"/>
        <v>1</v>
      </c>
      <c r="G488" t="b">
        <f t="shared" si="39"/>
        <v>0</v>
      </c>
      <c r="H488" t="str">
        <f t="shared" si="36"/>
        <v>Diger</v>
      </c>
    </row>
    <row r="489" spans="1:8" x14ac:dyDescent="0.3">
      <c r="A489" s="3" t="s">
        <v>1</v>
      </c>
      <c r="B489" t="str">
        <f t="shared" si="37"/>
        <v>Winter</v>
      </c>
      <c r="C489" t="str">
        <f t="shared" si="35"/>
        <v>Winter</v>
      </c>
      <c r="D489" t="str" cm="1">
        <f t="array" ref="D489">_xlfn.IFS(A489="March","Spring",A489="April","Spring",A489="May","Spring",A489="June","Summer",A489="July","Summer",A489="August","Summer",A489="January","Winter",A489="February","Winter",A489="Dezember","Winter",TRUE,"Autumn")</f>
        <v>Winter</v>
      </c>
      <c r="E489">
        <v>579</v>
      </c>
      <c r="F489" t="b">
        <f t="shared" si="38"/>
        <v>0</v>
      </c>
      <c r="G489" t="b">
        <f t="shared" si="39"/>
        <v>1</v>
      </c>
      <c r="H489" t="str">
        <f t="shared" si="36"/>
        <v>Winter</v>
      </c>
    </row>
    <row r="490" spans="1:8" x14ac:dyDescent="0.3">
      <c r="A490" s="3" t="s">
        <v>2</v>
      </c>
      <c r="B490" t="str">
        <f t="shared" si="37"/>
        <v/>
      </c>
      <c r="C490" t="str">
        <f t="shared" si="35"/>
        <v>Winter</v>
      </c>
      <c r="D490" t="str" cm="1">
        <f t="array" ref="D490">_xlfn.IFS(A490="March","Spring",A490="April","Spring",A490="May","Spring",A490="June","Summer",A490="July","Summer",A490="August","Summer",A490="January","Winter",A490="February","Winter",A490="Dezember","Winter",TRUE,"Autumn")</f>
        <v>Winter</v>
      </c>
      <c r="E490">
        <v>2240</v>
      </c>
      <c r="F490" t="b">
        <f t="shared" si="38"/>
        <v>0</v>
      </c>
      <c r="G490" t="b">
        <f t="shared" si="39"/>
        <v>1</v>
      </c>
      <c r="H490" t="str">
        <f t="shared" si="36"/>
        <v>Winter</v>
      </c>
    </row>
    <row r="491" spans="1:8" x14ac:dyDescent="0.3">
      <c r="A491" s="3" t="s">
        <v>3</v>
      </c>
      <c r="B491" t="str">
        <f t="shared" si="37"/>
        <v/>
      </c>
      <c r="C491" t="str">
        <f t="shared" si="35"/>
        <v>Diğer</v>
      </c>
      <c r="D491" t="str" cm="1">
        <f t="array" ref="D491">_xlfn.IFS(A491="March","Spring",A491="April","Spring",A491="May","Spring",A491="June","Summer",A491="July","Summer",A491="August","Summer",A491="January","Winter",A491="February","Winter",A491="Dezember","Winter",TRUE,"Autumn")</f>
        <v>Spring</v>
      </c>
      <c r="E491">
        <v>2993</v>
      </c>
      <c r="F491" t="b">
        <f t="shared" si="38"/>
        <v>0</v>
      </c>
      <c r="G491" t="b">
        <f t="shared" si="39"/>
        <v>1</v>
      </c>
      <c r="H491" t="str">
        <f t="shared" si="36"/>
        <v>Diger</v>
      </c>
    </row>
    <row r="492" spans="1:8" x14ac:dyDescent="0.3">
      <c r="A492" s="3" t="s">
        <v>4</v>
      </c>
      <c r="B492" t="str">
        <f t="shared" si="37"/>
        <v/>
      </c>
      <c r="C492" t="str">
        <f t="shared" si="35"/>
        <v>Diğer</v>
      </c>
      <c r="D492" t="str" cm="1">
        <f t="array" ref="D492">_xlfn.IFS(A492="March","Spring",A492="April","Spring",A492="May","Spring",A492="June","Summer",A492="July","Summer",A492="August","Summer",A492="January","Winter",A492="February","Winter",A492="Dezember","Winter",TRUE,"Autumn")</f>
        <v>Spring</v>
      </c>
      <c r="E492">
        <v>3520.5</v>
      </c>
      <c r="F492" t="b">
        <f t="shared" si="38"/>
        <v>0</v>
      </c>
      <c r="G492" t="b">
        <f t="shared" si="39"/>
        <v>1</v>
      </c>
      <c r="H492" t="str">
        <f t="shared" si="36"/>
        <v>Diger</v>
      </c>
    </row>
    <row r="493" spans="1:8" x14ac:dyDescent="0.3">
      <c r="A493" s="3" t="s">
        <v>5</v>
      </c>
      <c r="B493" t="str">
        <f t="shared" si="37"/>
        <v/>
      </c>
      <c r="C493" t="str">
        <f t="shared" si="35"/>
        <v>Diğer</v>
      </c>
      <c r="D493" t="str" cm="1">
        <f t="array" ref="D493">_xlfn.IFS(A493="March","Spring",A493="April","Spring",A493="May","Spring",A493="June","Summer",A493="July","Summer",A493="August","Summer",A493="January","Winter",A493="February","Winter",A493="Dezember","Winter",TRUE,"Autumn")</f>
        <v>Spring</v>
      </c>
      <c r="E493">
        <v>2039</v>
      </c>
      <c r="F493" t="b">
        <f t="shared" si="38"/>
        <v>0</v>
      </c>
      <c r="G493" t="b">
        <f t="shared" si="39"/>
        <v>1</v>
      </c>
      <c r="H493" t="str">
        <f t="shared" si="36"/>
        <v>Diger</v>
      </c>
    </row>
    <row r="494" spans="1:8" x14ac:dyDescent="0.3">
      <c r="A494" s="3" t="s">
        <v>8</v>
      </c>
      <c r="B494" t="str">
        <f t="shared" si="37"/>
        <v/>
      </c>
      <c r="C494" t="str">
        <f t="shared" si="35"/>
        <v>Diğer</v>
      </c>
      <c r="D494" t="str" cm="1">
        <f t="array" ref="D494">_xlfn.IFS(A494="March","Spring",A494="April","Spring",A494="May","Spring",A494="June","Summer",A494="July","Summer",A494="August","Summer",A494="January","Winter",A494="February","Winter",A494="Dezember","Winter",TRUE,"Autumn")</f>
        <v>Summer</v>
      </c>
      <c r="E494">
        <v>2574</v>
      </c>
      <c r="F494" t="b">
        <f t="shared" si="38"/>
        <v>0</v>
      </c>
      <c r="G494" t="b">
        <f t="shared" si="39"/>
        <v>1</v>
      </c>
      <c r="H494" t="str">
        <f t="shared" si="36"/>
        <v>Diger</v>
      </c>
    </row>
    <row r="495" spans="1:8" x14ac:dyDescent="0.3">
      <c r="A495" s="3" t="s">
        <v>9</v>
      </c>
      <c r="B495" t="str">
        <f t="shared" si="37"/>
        <v/>
      </c>
      <c r="C495" t="str">
        <f t="shared" si="35"/>
        <v>Diğer</v>
      </c>
      <c r="D495" t="str" cm="1">
        <f t="array" ref="D495">_xlfn.IFS(A495="March","Spring",A495="April","Spring",A495="May","Spring",A495="June","Summer",A495="July","Summer",A495="August","Summer",A495="January","Winter",A495="February","Winter",A495="Dezember","Winter",TRUE,"Autumn")</f>
        <v>Autumn</v>
      </c>
      <c r="E495">
        <v>707</v>
      </c>
      <c r="F495" t="b">
        <f t="shared" si="38"/>
        <v>0</v>
      </c>
      <c r="G495" t="b">
        <f t="shared" si="39"/>
        <v>1</v>
      </c>
      <c r="H495" t="str">
        <f t="shared" si="36"/>
        <v>Diger</v>
      </c>
    </row>
    <row r="496" spans="1:8" x14ac:dyDescent="0.3">
      <c r="A496" s="3" t="s">
        <v>12</v>
      </c>
      <c r="B496" t="str">
        <f t="shared" si="37"/>
        <v/>
      </c>
      <c r="C496" t="str">
        <f t="shared" si="35"/>
        <v>Winter</v>
      </c>
      <c r="D496" t="str" cm="1">
        <f t="array" ref="D496">_xlfn.IFS(A496="March","Spring",A496="April","Spring",A496="May","Spring",A496="June","Summer",A496="July","Summer",A496="August","Summer",A496="January","Winter",A496="February","Winter",A496="Dezember","Winter",TRUE,"Autumn")</f>
        <v>Autumn</v>
      </c>
      <c r="E496">
        <v>2072</v>
      </c>
      <c r="F496" t="b">
        <f t="shared" si="38"/>
        <v>0</v>
      </c>
      <c r="G496" t="b">
        <f t="shared" si="39"/>
        <v>1</v>
      </c>
      <c r="H496" t="str">
        <f t="shared" si="36"/>
        <v>Diger</v>
      </c>
    </row>
    <row r="497" spans="1:8" x14ac:dyDescent="0.3">
      <c r="A497" s="3" t="s">
        <v>12</v>
      </c>
      <c r="B497" t="str">
        <f t="shared" si="37"/>
        <v/>
      </c>
      <c r="C497" t="str">
        <f t="shared" si="35"/>
        <v>Winter</v>
      </c>
      <c r="D497" t="str" cm="1">
        <f t="array" ref="D497">_xlfn.IFS(A497="March","Spring",A497="April","Spring",A497="May","Spring",A497="June","Summer",A497="July","Summer",A497="August","Summer",A497="January","Winter",A497="February","Winter",A497="Dezember","Winter",TRUE,"Autumn")</f>
        <v>Autumn</v>
      </c>
      <c r="E497">
        <v>853</v>
      </c>
      <c r="F497" t="b">
        <f t="shared" si="38"/>
        <v>0</v>
      </c>
      <c r="G497" t="b">
        <f t="shared" si="39"/>
        <v>1</v>
      </c>
      <c r="H497" t="str">
        <f t="shared" si="36"/>
        <v>Diger</v>
      </c>
    </row>
    <row r="498" spans="1:8" x14ac:dyDescent="0.3">
      <c r="A498" s="3" t="s">
        <v>10</v>
      </c>
      <c r="B498" t="str">
        <f t="shared" si="37"/>
        <v/>
      </c>
      <c r="C498" t="str">
        <f t="shared" si="35"/>
        <v>Diğer</v>
      </c>
      <c r="D498" t="str" cm="1">
        <f t="array" ref="D498">_xlfn.IFS(A498="March","Spring",A498="April","Spring",A498="May","Spring",A498="June","Summer",A498="July","Summer",A498="August","Summer",A498="January","Winter",A498="February","Winter",A498="Dezember","Winter",TRUE,"Autumn")</f>
        <v>Autumn</v>
      </c>
      <c r="E498">
        <v>1198</v>
      </c>
      <c r="F498" t="b">
        <f t="shared" si="38"/>
        <v>1</v>
      </c>
      <c r="G498" t="b">
        <f t="shared" si="39"/>
        <v>0</v>
      </c>
      <c r="H498" t="str">
        <f t="shared" si="36"/>
        <v>Diger</v>
      </c>
    </row>
    <row r="499" spans="1:8" x14ac:dyDescent="0.3">
      <c r="A499" s="3" t="s">
        <v>4</v>
      </c>
      <c r="B499" t="str">
        <f t="shared" si="37"/>
        <v/>
      </c>
      <c r="C499" t="str">
        <f t="shared" si="35"/>
        <v>Diğer</v>
      </c>
      <c r="D499" t="str" cm="1">
        <f t="array" ref="D499">_xlfn.IFS(A499="March","Spring",A499="April","Spring",A499="May","Spring",A499="June","Summer",A499="July","Summer",A499="August","Summer",A499="January","Winter",A499="February","Winter",A499="Dezember","Winter",TRUE,"Autumn")</f>
        <v>Spring</v>
      </c>
      <c r="E499">
        <v>2532</v>
      </c>
      <c r="F499" t="b">
        <f t="shared" si="38"/>
        <v>0</v>
      </c>
      <c r="G499" t="b">
        <f t="shared" si="39"/>
        <v>1</v>
      </c>
      <c r="H499" t="str">
        <f t="shared" si="36"/>
        <v>Diger</v>
      </c>
    </row>
    <row r="500" spans="1:8" x14ac:dyDescent="0.3">
      <c r="A500" s="3" t="s">
        <v>10</v>
      </c>
      <c r="B500" t="str">
        <f t="shared" si="37"/>
        <v/>
      </c>
      <c r="C500" t="str">
        <f t="shared" si="35"/>
        <v>Diğer</v>
      </c>
      <c r="D500" t="str" cm="1">
        <f t="array" ref="D500">_xlfn.IFS(A500="March","Spring",A500="April","Spring",A500="May","Spring",A500="June","Summer",A500="July","Summer",A500="August","Summer",A500="January","Winter",A500="February","Winter",A500="Dezember","Winter",TRUE,"Autumn")</f>
        <v>Autumn</v>
      </c>
      <c r="E500">
        <v>1198</v>
      </c>
      <c r="F500" t="b">
        <f t="shared" si="38"/>
        <v>1</v>
      </c>
      <c r="G500" t="b">
        <f t="shared" si="39"/>
        <v>0</v>
      </c>
      <c r="H500" t="str">
        <f t="shared" si="36"/>
        <v>Diger</v>
      </c>
    </row>
    <row r="501" spans="1:8" x14ac:dyDescent="0.3">
      <c r="A501" s="3" t="s">
        <v>1</v>
      </c>
      <c r="B501" t="str">
        <f t="shared" si="37"/>
        <v>Winter</v>
      </c>
      <c r="C501" t="str">
        <f t="shared" si="35"/>
        <v>Winter</v>
      </c>
      <c r="D501" t="str" cm="1">
        <f t="array" ref="D501">_xlfn.IFS(A501="March","Spring",A501="April","Spring",A501="May","Spring",A501="June","Summer",A501="July","Summer",A501="August","Summer",A501="January","Winter",A501="February","Winter",A501="Dezember","Winter",TRUE,"Autumn")</f>
        <v>Winter</v>
      </c>
      <c r="E501">
        <v>384</v>
      </c>
      <c r="F501" t="b">
        <f t="shared" si="38"/>
        <v>0</v>
      </c>
      <c r="G501" t="b">
        <f t="shared" si="39"/>
        <v>1</v>
      </c>
      <c r="H501" t="str">
        <f t="shared" si="36"/>
        <v>Winter</v>
      </c>
    </row>
    <row r="502" spans="1:8" x14ac:dyDescent="0.3">
      <c r="A502" s="3" t="s">
        <v>10</v>
      </c>
      <c r="B502" t="str">
        <f t="shared" si="37"/>
        <v/>
      </c>
      <c r="C502" t="str">
        <f t="shared" si="35"/>
        <v>Diğer</v>
      </c>
      <c r="D502" t="str" cm="1">
        <f t="array" ref="D502">_xlfn.IFS(A502="March","Spring",A502="April","Spring",A502="May","Spring",A502="June","Summer",A502="July","Summer",A502="August","Summer",A502="January","Winter",A502="February","Winter",A502="Dezember","Winter",TRUE,"Autumn")</f>
        <v>Autumn</v>
      </c>
      <c r="E502">
        <v>472</v>
      </c>
      <c r="F502" t="b">
        <f t="shared" si="38"/>
        <v>0</v>
      </c>
      <c r="G502" t="b">
        <f t="shared" si="39"/>
        <v>1</v>
      </c>
      <c r="H502" t="str">
        <f t="shared" si="36"/>
        <v>Diger</v>
      </c>
    </row>
    <row r="503" spans="1:8" x14ac:dyDescent="0.3">
      <c r="A503" s="3" t="s">
        <v>3</v>
      </c>
      <c r="B503" t="str">
        <f t="shared" si="37"/>
        <v/>
      </c>
      <c r="C503" t="str">
        <f t="shared" si="35"/>
        <v>Diğer</v>
      </c>
      <c r="D503" t="str" cm="1">
        <f t="array" ref="D503">_xlfn.IFS(A503="March","Spring",A503="April","Spring",A503="May","Spring",A503="June","Summer",A503="July","Summer",A503="August","Summer",A503="January","Winter",A503="February","Winter",A503="Dezember","Winter",TRUE,"Autumn")</f>
        <v>Spring</v>
      </c>
      <c r="E503">
        <v>1579</v>
      </c>
      <c r="F503" t="b">
        <f t="shared" si="38"/>
        <v>1</v>
      </c>
      <c r="G503" t="b">
        <f t="shared" si="39"/>
        <v>0</v>
      </c>
      <c r="H503" t="str">
        <f t="shared" si="36"/>
        <v>Diger</v>
      </c>
    </row>
    <row r="504" spans="1:8" x14ac:dyDescent="0.3">
      <c r="A504" s="3" t="s">
        <v>9</v>
      </c>
      <c r="B504" t="str">
        <f t="shared" si="37"/>
        <v/>
      </c>
      <c r="C504" t="str">
        <f t="shared" si="35"/>
        <v>Diğer</v>
      </c>
      <c r="D504" t="str" cm="1">
        <f t="array" ref="D504">_xlfn.IFS(A504="March","Spring",A504="April","Spring",A504="May","Spring",A504="June","Summer",A504="July","Summer",A504="August","Summer",A504="January","Winter",A504="February","Winter",A504="Dezember","Winter",TRUE,"Autumn")</f>
        <v>Autumn</v>
      </c>
      <c r="E504">
        <v>1005</v>
      </c>
      <c r="F504" t="b">
        <f t="shared" si="38"/>
        <v>1</v>
      </c>
      <c r="G504" t="b">
        <f t="shared" si="39"/>
        <v>0</v>
      </c>
      <c r="H504" t="str">
        <f t="shared" si="36"/>
        <v>Diger</v>
      </c>
    </row>
    <row r="505" spans="1:8" x14ac:dyDescent="0.3">
      <c r="A505" s="3" t="s">
        <v>7</v>
      </c>
      <c r="B505" t="str">
        <f t="shared" si="37"/>
        <v/>
      </c>
      <c r="C505" t="str">
        <f t="shared" si="35"/>
        <v>Diğer</v>
      </c>
      <c r="D505" t="str" cm="1">
        <f t="array" ref="D505">_xlfn.IFS(A505="March","Spring",A505="April","Spring",A505="May","Spring",A505="June","Summer",A505="July","Summer",A505="August","Summer",A505="January","Winter",A505="February","Winter",A505="Dezember","Winter",TRUE,"Autumn")</f>
        <v>Summer</v>
      </c>
      <c r="E505">
        <v>3199.5</v>
      </c>
      <c r="F505" t="b">
        <f t="shared" si="38"/>
        <v>0</v>
      </c>
      <c r="G505" t="b">
        <f t="shared" si="39"/>
        <v>1</v>
      </c>
      <c r="H505" t="str">
        <f t="shared" si="36"/>
        <v>Diger</v>
      </c>
    </row>
    <row r="506" spans="1:8" x14ac:dyDescent="0.3">
      <c r="A506" s="3" t="s">
        <v>10</v>
      </c>
      <c r="B506" t="str">
        <f t="shared" si="37"/>
        <v/>
      </c>
      <c r="C506" t="str">
        <f t="shared" si="35"/>
        <v>Diğer</v>
      </c>
      <c r="D506" t="str" cm="1">
        <f t="array" ref="D506">_xlfn.IFS(A506="March","Spring",A506="April","Spring",A506="May","Spring",A506="June","Summer",A506="July","Summer",A506="August","Summer",A506="January","Winter",A506="February","Winter",A506="Dezember","Winter",TRUE,"Autumn")</f>
        <v>Autumn</v>
      </c>
      <c r="E506">
        <v>472</v>
      </c>
      <c r="F506" t="b">
        <f t="shared" si="38"/>
        <v>0</v>
      </c>
      <c r="G506" t="b">
        <f t="shared" si="39"/>
        <v>1</v>
      </c>
      <c r="H506" t="str">
        <f t="shared" si="36"/>
        <v>Diger</v>
      </c>
    </row>
    <row r="507" spans="1:8" x14ac:dyDescent="0.3">
      <c r="A507" s="3" t="s">
        <v>2</v>
      </c>
      <c r="B507" t="str">
        <f t="shared" si="37"/>
        <v/>
      </c>
      <c r="C507" t="str">
        <f t="shared" si="35"/>
        <v>Winter</v>
      </c>
      <c r="D507" t="str" cm="1">
        <f t="array" ref="D507">_xlfn.IFS(A507="March","Spring",A507="April","Spring",A507="May","Spring",A507="June","Summer",A507="July","Summer",A507="August","Summer",A507="January","Winter",A507="February","Winter",A507="Dezember","Winter",TRUE,"Autumn")</f>
        <v>Winter</v>
      </c>
      <c r="E507">
        <v>1937</v>
      </c>
      <c r="F507" t="b">
        <f t="shared" si="38"/>
        <v>1</v>
      </c>
      <c r="G507" t="b">
        <f t="shared" si="39"/>
        <v>0</v>
      </c>
      <c r="H507" t="str">
        <f t="shared" si="36"/>
        <v>Winter</v>
      </c>
    </row>
    <row r="508" spans="1:8" x14ac:dyDescent="0.3">
      <c r="A508" s="3" t="s">
        <v>3</v>
      </c>
      <c r="B508" t="str">
        <f t="shared" si="37"/>
        <v/>
      </c>
      <c r="C508" t="str">
        <f t="shared" si="35"/>
        <v>Diğer</v>
      </c>
      <c r="D508" t="str" cm="1">
        <f t="array" ref="D508">_xlfn.IFS(A508="March","Spring",A508="April","Spring",A508="May","Spring",A508="June","Summer",A508="July","Summer",A508="August","Summer",A508="January","Winter",A508="February","Winter",A508="Dezember","Winter",TRUE,"Autumn")</f>
        <v>Spring</v>
      </c>
      <c r="E508">
        <v>792</v>
      </c>
      <c r="F508" t="b">
        <f t="shared" si="38"/>
        <v>0</v>
      </c>
      <c r="G508" t="b">
        <f t="shared" si="39"/>
        <v>1</v>
      </c>
      <c r="H508" t="str">
        <f t="shared" si="36"/>
        <v>Diger</v>
      </c>
    </row>
    <row r="509" spans="1:8" x14ac:dyDescent="0.3">
      <c r="A509" s="3" t="s">
        <v>7</v>
      </c>
      <c r="B509" t="str">
        <f t="shared" si="37"/>
        <v/>
      </c>
      <c r="C509" t="str">
        <f t="shared" si="35"/>
        <v>Diğer</v>
      </c>
      <c r="D509" t="str" cm="1">
        <f t="array" ref="D509">_xlfn.IFS(A509="March","Spring",A509="April","Spring",A509="May","Spring",A509="June","Summer",A509="July","Summer",A509="August","Summer",A509="January","Winter",A509="February","Winter",A509="Dezember","Winter",TRUE,"Autumn")</f>
        <v>Summer</v>
      </c>
      <c r="E509">
        <v>2811</v>
      </c>
      <c r="F509" t="b">
        <f t="shared" si="38"/>
        <v>0</v>
      </c>
      <c r="G509" t="b">
        <f t="shared" si="39"/>
        <v>1</v>
      </c>
      <c r="H509" t="str">
        <f t="shared" si="36"/>
        <v>Diger</v>
      </c>
    </row>
    <row r="510" spans="1:8" x14ac:dyDescent="0.3">
      <c r="A510" s="3" t="s">
        <v>10</v>
      </c>
      <c r="B510" t="str">
        <f t="shared" si="37"/>
        <v/>
      </c>
      <c r="C510" t="str">
        <f t="shared" si="35"/>
        <v>Diğer</v>
      </c>
      <c r="D510" t="str" cm="1">
        <f t="array" ref="D510">_xlfn.IFS(A510="March","Spring",A510="April","Spring",A510="May","Spring",A510="June","Summer",A510="July","Summer",A510="August","Summer",A510="January","Winter",A510="February","Winter",A510="Dezember","Winter",TRUE,"Autumn")</f>
        <v>Autumn</v>
      </c>
      <c r="E510">
        <v>2441</v>
      </c>
      <c r="F510" t="b">
        <f t="shared" si="38"/>
        <v>0</v>
      </c>
      <c r="G510" t="b">
        <f t="shared" si="39"/>
        <v>1</v>
      </c>
      <c r="H510" t="str">
        <f t="shared" si="36"/>
        <v>Diger</v>
      </c>
    </row>
    <row r="511" spans="1:8" x14ac:dyDescent="0.3">
      <c r="A511" s="3" t="s">
        <v>11</v>
      </c>
      <c r="B511" t="str">
        <f t="shared" si="37"/>
        <v/>
      </c>
      <c r="C511" t="str">
        <f t="shared" si="35"/>
        <v>Diğer</v>
      </c>
      <c r="D511" t="str" cm="1">
        <f t="array" ref="D511">_xlfn.IFS(A511="March","Spring",A511="April","Spring",A511="May","Spring",A511="June","Summer",A511="July","Summer",A511="August","Summer",A511="January","Winter",A511="February","Winter",A511="Dezember","Winter",TRUE,"Autumn")</f>
        <v>Autumn</v>
      </c>
      <c r="E511">
        <v>1560</v>
      </c>
      <c r="F511" t="b">
        <f t="shared" si="38"/>
        <v>1</v>
      </c>
      <c r="G511" t="b">
        <f t="shared" si="39"/>
        <v>0</v>
      </c>
      <c r="H511" t="str">
        <f t="shared" si="36"/>
        <v>Diger</v>
      </c>
    </row>
    <row r="512" spans="1:8" x14ac:dyDescent="0.3">
      <c r="A512" s="3" t="s">
        <v>11</v>
      </c>
      <c r="B512" t="str">
        <f t="shared" si="37"/>
        <v/>
      </c>
      <c r="C512" t="str">
        <f t="shared" si="35"/>
        <v>Diğer</v>
      </c>
      <c r="D512" t="str" cm="1">
        <f t="array" ref="D512">_xlfn.IFS(A512="March","Spring",A512="April","Spring",A512="May","Spring",A512="June","Summer",A512="July","Summer",A512="August","Summer",A512="January","Winter",A512="February","Winter",A512="Dezember","Winter",TRUE,"Autumn")</f>
        <v>Autumn</v>
      </c>
      <c r="E512">
        <v>2706</v>
      </c>
      <c r="F512" t="b">
        <f t="shared" si="38"/>
        <v>0</v>
      </c>
      <c r="G512" t="b">
        <f t="shared" si="39"/>
        <v>1</v>
      </c>
      <c r="H512" t="str">
        <f t="shared" si="36"/>
        <v>Diger</v>
      </c>
    </row>
    <row r="513" spans="1:8" x14ac:dyDescent="0.3">
      <c r="A513" s="3" t="s">
        <v>1</v>
      </c>
      <c r="B513" t="str">
        <f t="shared" si="37"/>
        <v>Winter</v>
      </c>
      <c r="C513" t="str">
        <f t="shared" si="35"/>
        <v>Winter</v>
      </c>
      <c r="D513" t="str" cm="1">
        <f t="array" ref="D513">_xlfn.IFS(A513="March","Spring",A513="April","Spring",A513="May","Spring",A513="June","Summer",A513="July","Summer",A513="August","Summer",A513="January","Winter",A513="February","Winter",A513="Dezember","Winter",TRUE,"Autumn")</f>
        <v>Winter</v>
      </c>
      <c r="E513">
        <v>766</v>
      </c>
      <c r="F513" t="b">
        <f t="shared" si="38"/>
        <v>0</v>
      </c>
      <c r="G513" t="b">
        <f t="shared" si="39"/>
        <v>1</v>
      </c>
      <c r="H513" t="str">
        <f t="shared" si="36"/>
        <v>Winter</v>
      </c>
    </row>
    <row r="514" spans="1:8" x14ac:dyDescent="0.3">
      <c r="A514" s="3" t="s">
        <v>10</v>
      </c>
      <c r="B514" t="str">
        <f t="shared" si="37"/>
        <v/>
      </c>
      <c r="C514" t="str">
        <f t="shared" si="35"/>
        <v>Diğer</v>
      </c>
      <c r="D514" t="str" cm="1">
        <f t="array" ref="D514">_xlfn.IFS(A514="March","Spring",A514="April","Spring",A514="May","Spring",A514="June","Summer",A514="July","Summer",A514="August","Summer",A514="January","Winter",A514="February","Winter",A514="Dezember","Winter",TRUE,"Autumn")</f>
        <v>Autumn</v>
      </c>
      <c r="E514">
        <v>2992</v>
      </c>
      <c r="F514" t="b">
        <f t="shared" si="38"/>
        <v>0</v>
      </c>
      <c r="G514" t="b">
        <f t="shared" si="39"/>
        <v>1</v>
      </c>
      <c r="H514" t="str">
        <f t="shared" si="36"/>
        <v>Diger</v>
      </c>
    </row>
    <row r="515" spans="1:8" x14ac:dyDescent="0.3">
      <c r="A515" s="3" t="s">
        <v>12</v>
      </c>
      <c r="B515" t="str">
        <f t="shared" si="37"/>
        <v/>
      </c>
      <c r="C515" t="str">
        <f t="shared" si="35"/>
        <v>Winter</v>
      </c>
      <c r="D515" t="str" cm="1">
        <f t="array" ref="D515">_xlfn.IFS(A515="March","Spring",A515="April","Spring",A515="May","Spring",A515="June","Summer",A515="July","Summer",A515="August","Summer",A515="January","Winter",A515="February","Winter",A515="Dezember","Winter",TRUE,"Autumn")</f>
        <v>Autumn</v>
      </c>
      <c r="E515">
        <v>2157</v>
      </c>
      <c r="F515" t="b">
        <f t="shared" si="38"/>
        <v>0</v>
      </c>
      <c r="G515" t="b">
        <f t="shared" si="39"/>
        <v>1</v>
      </c>
      <c r="H515" t="str">
        <f t="shared" si="36"/>
        <v>Diger</v>
      </c>
    </row>
    <row r="516" spans="1:8" x14ac:dyDescent="0.3">
      <c r="A516" s="3" t="s">
        <v>1</v>
      </c>
      <c r="B516" t="str">
        <f t="shared" si="37"/>
        <v>Winter</v>
      </c>
      <c r="C516" t="str">
        <f t="shared" ref="C516:C579" si="40">IF(A516="December","Winter",IF(A516="January","Winter",IF(A516="February","Winter","Diğer")))</f>
        <v>Winter</v>
      </c>
      <c r="D516" t="str" cm="1">
        <f t="array" ref="D516">_xlfn.IFS(A516="March","Spring",A516="April","Spring",A516="May","Spring",A516="June","Summer",A516="July","Summer",A516="August","Summer",A516="January","Winter",A516="February","Winter",A516="Dezember","Winter",TRUE,"Autumn")</f>
        <v>Winter</v>
      </c>
      <c r="E516">
        <v>873</v>
      </c>
      <c r="F516" t="b">
        <f t="shared" si="38"/>
        <v>0</v>
      </c>
      <c r="G516" t="b">
        <f t="shared" si="39"/>
        <v>1</v>
      </c>
      <c r="H516" t="str">
        <f t="shared" ref="H516:H579" si="41">IF(OR($A516 = "January", $A516= "February",A516="Dezember"),"Winter", "Diger")</f>
        <v>Winter</v>
      </c>
    </row>
    <row r="517" spans="1:8" x14ac:dyDescent="0.3">
      <c r="A517" s="3" t="s">
        <v>3</v>
      </c>
      <c r="B517" t="str">
        <f t="shared" ref="B517:B580" si="42">IF(A517 = "January","Winter", "")</f>
        <v/>
      </c>
      <c r="C517" t="str">
        <f t="shared" si="40"/>
        <v>Diğer</v>
      </c>
      <c r="D517" t="str" cm="1">
        <f t="array" ref="D517">_xlfn.IFS(A517="March","Spring",A517="April","Spring",A517="May","Spring",A517="June","Summer",A517="July","Summer",A517="August","Summer",A517="January","Winter",A517="February","Winter",A517="Dezember","Winter",TRUE,"Autumn")</f>
        <v>Spring</v>
      </c>
      <c r="E517">
        <v>1122</v>
      </c>
      <c r="F517" t="b">
        <f t="shared" ref="F517:F580" si="43">AND(E517&gt;1000,E517&lt;2000)</f>
        <v>1</v>
      </c>
      <c r="G517" t="b">
        <f t="shared" ref="G517:G580" si="44">OR(E517&lt;1000,E517&gt;2000)</f>
        <v>0</v>
      </c>
      <c r="H517" t="str">
        <f t="shared" si="41"/>
        <v>Diger</v>
      </c>
    </row>
    <row r="518" spans="1:8" x14ac:dyDescent="0.3">
      <c r="A518" s="3" t="s">
        <v>7</v>
      </c>
      <c r="B518" t="str">
        <f t="shared" si="42"/>
        <v/>
      </c>
      <c r="C518" t="str">
        <f t="shared" si="40"/>
        <v>Diğer</v>
      </c>
      <c r="D518" t="str" cm="1">
        <f t="array" ref="D518">_xlfn.IFS(A518="March","Spring",A518="April","Spring",A518="May","Spring",A518="June","Summer",A518="July","Summer",A518="August","Summer",A518="January","Winter",A518="February","Winter",A518="Dezember","Winter",TRUE,"Autumn")</f>
        <v>Summer</v>
      </c>
      <c r="E518">
        <v>2104.5</v>
      </c>
      <c r="F518" t="b">
        <f t="shared" si="43"/>
        <v>0</v>
      </c>
      <c r="G518" t="b">
        <f t="shared" si="44"/>
        <v>1</v>
      </c>
      <c r="H518" t="str">
        <f t="shared" si="41"/>
        <v>Diger</v>
      </c>
    </row>
    <row r="519" spans="1:8" x14ac:dyDescent="0.3">
      <c r="A519" s="3" t="s">
        <v>7</v>
      </c>
      <c r="B519" t="str">
        <f t="shared" si="42"/>
        <v/>
      </c>
      <c r="C519" t="str">
        <f t="shared" si="40"/>
        <v>Diğer</v>
      </c>
      <c r="D519" t="str" cm="1">
        <f t="array" ref="D519">_xlfn.IFS(A519="March","Spring",A519="April","Spring",A519="May","Spring",A519="June","Summer",A519="July","Summer",A519="August","Summer",A519="January","Winter",A519="February","Winter",A519="Dezember","Winter",TRUE,"Autumn")</f>
        <v>Summer</v>
      </c>
      <c r="E519">
        <v>4026</v>
      </c>
      <c r="F519" t="b">
        <f t="shared" si="43"/>
        <v>0</v>
      </c>
      <c r="G519" t="b">
        <f t="shared" si="44"/>
        <v>1</v>
      </c>
      <c r="H519" t="str">
        <f t="shared" si="41"/>
        <v>Diger</v>
      </c>
    </row>
    <row r="520" spans="1:8" x14ac:dyDescent="0.3">
      <c r="A520" s="3" t="s">
        <v>7</v>
      </c>
      <c r="B520" t="str">
        <f t="shared" si="42"/>
        <v/>
      </c>
      <c r="C520" t="str">
        <f t="shared" si="40"/>
        <v>Diğer</v>
      </c>
      <c r="D520" t="str" cm="1">
        <f t="array" ref="D520">_xlfn.IFS(A520="March","Spring",A520="April","Spring",A520="May","Spring",A520="June","Summer",A520="July","Summer",A520="August","Summer",A520="January","Winter",A520="February","Winter",A520="Dezember","Winter",TRUE,"Autumn")</f>
        <v>Summer</v>
      </c>
      <c r="E520">
        <v>2425.5</v>
      </c>
      <c r="F520" t="b">
        <f t="shared" si="43"/>
        <v>0</v>
      </c>
      <c r="G520" t="b">
        <f t="shared" si="44"/>
        <v>1</v>
      </c>
      <c r="H520" t="str">
        <f t="shared" si="41"/>
        <v>Diger</v>
      </c>
    </row>
    <row r="521" spans="1:8" x14ac:dyDescent="0.3">
      <c r="A521" s="3" t="s">
        <v>8</v>
      </c>
      <c r="B521" t="str">
        <f t="shared" si="42"/>
        <v/>
      </c>
      <c r="C521" t="str">
        <f t="shared" si="40"/>
        <v>Diğer</v>
      </c>
      <c r="D521" t="str" cm="1">
        <f t="array" ref="D521">_xlfn.IFS(A521="March","Spring",A521="April","Spring",A521="May","Spring",A521="June","Summer",A521="July","Summer",A521="August","Summer",A521="January","Winter",A521="February","Winter",A521="Dezember","Winter",TRUE,"Autumn")</f>
        <v>Summer</v>
      </c>
      <c r="E521">
        <v>2394</v>
      </c>
      <c r="F521" t="b">
        <f t="shared" si="43"/>
        <v>0</v>
      </c>
      <c r="G521" t="b">
        <f t="shared" si="44"/>
        <v>1</v>
      </c>
      <c r="H521" t="str">
        <f t="shared" si="41"/>
        <v>Diger</v>
      </c>
    </row>
    <row r="522" spans="1:8" x14ac:dyDescent="0.3">
      <c r="A522" s="3" t="s">
        <v>8</v>
      </c>
      <c r="B522" t="str">
        <f t="shared" si="42"/>
        <v/>
      </c>
      <c r="C522" t="str">
        <f t="shared" si="40"/>
        <v>Diğer</v>
      </c>
      <c r="D522" t="str" cm="1">
        <f t="array" ref="D522">_xlfn.IFS(A522="March","Spring",A522="April","Spring",A522="May","Spring",A522="June","Summer",A522="July","Summer",A522="August","Summer",A522="January","Winter",A522="February","Winter",A522="Dezember","Winter",TRUE,"Autumn")</f>
        <v>Summer</v>
      </c>
      <c r="E522">
        <v>1984</v>
      </c>
      <c r="F522" t="b">
        <f t="shared" si="43"/>
        <v>1</v>
      </c>
      <c r="G522" t="b">
        <f t="shared" si="44"/>
        <v>0</v>
      </c>
      <c r="H522" t="str">
        <f t="shared" si="41"/>
        <v>Diger</v>
      </c>
    </row>
    <row r="523" spans="1:8" x14ac:dyDescent="0.3">
      <c r="A523" s="3" t="s">
        <v>10</v>
      </c>
      <c r="B523" t="str">
        <f t="shared" si="42"/>
        <v/>
      </c>
      <c r="C523" t="str">
        <f t="shared" si="40"/>
        <v>Diğer</v>
      </c>
      <c r="D523" t="str" cm="1">
        <f t="array" ref="D523">_xlfn.IFS(A523="March","Spring",A523="April","Spring",A523="May","Spring",A523="June","Summer",A523="July","Summer",A523="August","Summer",A523="January","Winter",A523="February","Winter",A523="Dezember","Winter",TRUE,"Autumn")</f>
        <v>Autumn</v>
      </c>
      <c r="E523">
        <v>2441</v>
      </c>
      <c r="F523" t="b">
        <f t="shared" si="43"/>
        <v>0</v>
      </c>
      <c r="G523" t="b">
        <f t="shared" si="44"/>
        <v>1</v>
      </c>
      <c r="H523" t="str">
        <f t="shared" si="41"/>
        <v>Diger</v>
      </c>
    </row>
    <row r="524" spans="1:8" x14ac:dyDescent="0.3">
      <c r="A524" s="3" t="s">
        <v>10</v>
      </c>
      <c r="B524" t="str">
        <f t="shared" si="42"/>
        <v/>
      </c>
      <c r="C524" t="str">
        <f t="shared" si="40"/>
        <v>Diğer</v>
      </c>
      <c r="D524" t="str" cm="1">
        <f t="array" ref="D524">_xlfn.IFS(A524="March","Spring",A524="April","Spring",A524="May","Spring",A524="June","Summer",A524="July","Summer",A524="August","Summer",A524="January","Winter",A524="February","Winter",A524="Dezember","Winter",TRUE,"Autumn")</f>
        <v>Autumn</v>
      </c>
      <c r="E524">
        <v>2992</v>
      </c>
      <c r="F524" t="b">
        <f t="shared" si="43"/>
        <v>0</v>
      </c>
      <c r="G524" t="b">
        <f t="shared" si="44"/>
        <v>1</v>
      </c>
      <c r="H524" t="str">
        <f t="shared" si="41"/>
        <v>Diger</v>
      </c>
    </row>
    <row r="525" spans="1:8" x14ac:dyDescent="0.3">
      <c r="A525" s="3" t="s">
        <v>11</v>
      </c>
      <c r="B525" t="str">
        <f t="shared" si="42"/>
        <v/>
      </c>
      <c r="C525" t="str">
        <f t="shared" si="40"/>
        <v>Diğer</v>
      </c>
      <c r="D525" t="str" cm="1">
        <f t="array" ref="D525">_xlfn.IFS(A525="March","Spring",A525="April","Spring",A525="May","Spring",A525="June","Summer",A525="July","Summer",A525="August","Summer",A525="January","Winter",A525="February","Winter",A525="Dezember","Winter",TRUE,"Autumn")</f>
        <v>Autumn</v>
      </c>
      <c r="E525">
        <v>1366</v>
      </c>
      <c r="F525" t="b">
        <f t="shared" si="43"/>
        <v>1</v>
      </c>
      <c r="G525" t="b">
        <f t="shared" si="44"/>
        <v>0</v>
      </c>
      <c r="H525" t="str">
        <f t="shared" si="41"/>
        <v>Diger</v>
      </c>
    </row>
    <row r="526" spans="1:8" x14ac:dyDescent="0.3">
      <c r="A526" s="3" t="s">
        <v>9</v>
      </c>
      <c r="B526" t="str">
        <f t="shared" si="42"/>
        <v/>
      </c>
      <c r="C526" t="str">
        <f t="shared" si="40"/>
        <v>Diğer</v>
      </c>
      <c r="D526" t="str" cm="1">
        <f t="array" ref="D526">_xlfn.IFS(A526="March","Spring",A526="April","Spring",A526="May","Spring",A526="June","Summer",A526="July","Summer",A526="August","Summer",A526="January","Winter",A526="February","Winter",A526="Dezember","Winter",TRUE,"Autumn")</f>
        <v>Autumn</v>
      </c>
      <c r="E526">
        <v>2805</v>
      </c>
      <c r="F526" t="b">
        <f t="shared" si="43"/>
        <v>0</v>
      </c>
      <c r="G526" t="b">
        <f t="shared" si="44"/>
        <v>1</v>
      </c>
      <c r="H526" t="str">
        <f t="shared" si="41"/>
        <v>Diger</v>
      </c>
    </row>
    <row r="527" spans="1:8" x14ac:dyDescent="0.3">
      <c r="A527" s="3" t="s">
        <v>9</v>
      </c>
      <c r="B527" t="str">
        <f t="shared" si="42"/>
        <v/>
      </c>
      <c r="C527" t="str">
        <f t="shared" si="40"/>
        <v>Diğer</v>
      </c>
      <c r="D527" t="str" cm="1">
        <f t="array" ref="D527">_xlfn.IFS(A527="March","Spring",A527="April","Spring",A527="May","Spring",A527="June","Summer",A527="July","Summer",A527="August","Summer",A527="January","Winter",A527="February","Winter",A527="Dezember","Winter",TRUE,"Autumn")</f>
        <v>Autumn</v>
      </c>
      <c r="E527">
        <v>655</v>
      </c>
      <c r="F527" t="b">
        <f t="shared" si="43"/>
        <v>0</v>
      </c>
      <c r="G527" t="b">
        <f t="shared" si="44"/>
        <v>1</v>
      </c>
      <c r="H527" t="str">
        <f t="shared" si="41"/>
        <v>Diger</v>
      </c>
    </row>
    <row r="528" spans="1:8" x14ac:dyDescent="0.3">
      <c r="A528" s="3" t="s">
        <v>10</v>
      </c>
      <c r="B528" t="str">
        <f t="shared" si="42"/>
        <v/>
      </c>
      <c r="C528" t="str">
        <f t="shared" si="40"/>
        <v>Diğer</v>
      </c>
      <c r="D528" t="str" cm="1">
        <f t="array" ref="D528">_xlfn.IFS(A528="March","Spring",A528="April","Spring",A528="May","Spring",A528="June","Summer",A528="July","Summer",A528="August","Summer",A528="January","Winter",A528="February","Winter",A528="Dezember","Winter",TRUE,"Autumn")</f>
        <v>Autumn</v>
      </c>
      <c r="E528">
        <v>344</v>
      </c>
      <c r="F528" t="b">
        <f t="shared" si="43"/>
        <v>0</v>
      </c>
      <c r="G528" t="b">
        <f t="shared" si="44"/>
        <v>1</v>
      </c>
      <c r="H528" t="str">
        <f t="shared" si="41"/>
        <v>Diger</v>
      </c>
    </row>
    <row r="529" spans="1:8" x14ac:dyDescent="0.3">
      <c r="A529" s="3" t="s">
        <v>11</v>
      </c>
      <c r="B529" t="str">
        <f t="shared" si="42"/>
        <v/>
      </c>
      <c r="C529" t="str">
        <f t="shared" si="40"/>
        <v>Diğer</v>
      </c>
      <c r="D529" t="str" cm="1">
        <f t="array" ref="D529">_xlfn.IFS(A529="March","Spring",A529="April","Spring",A529="May","Spring",A529="June","Summer",A529="July","Summer",A529="August","Summer",A529="January","Winter",A529="February","Winter",A529="Dezember","Winter",TRUE,"Autumn")</f>
        <v>Autumn</v>
      </c>
      <c r="E529">
        <v>1808</v>
      </c>
      <c r="F529" t="b">
        <f t="shared" si="43"/>
        <v>1</v>
      </c>
      <c r="G529" t="b">
        <f t="shared" si="44"/>
        <v>0</v>
      </c>
      <c r="H529" t="str">
        <f t="shared" si="41"/>
        <v>Diger</v>
      </c>
    </row>
    <row r="530" spans="1:8" x14ac:dyDescent="0.3">
      <c r="A530" s="3" t="s">
        <v>1</v>
      </c>
      <c r="B530" t="str">
        <f t="shared" si="42"/>
        <v>Winter</v>
      </c>
      <c r="C530" t="str">
        <f t="shared" si="40"/>
        <v>Winter</v>
      </c>
      <c r="D530" t="str" cm="1">
        <f t="array" ref="D530">_xlfn.IFS(A530="March","Spring",A530="April","Spring",A530="May","Spring",A530="June","Summer",A530="July","Summer",A530="August","Summer",A530="January","Winter",A530="February","Winter",A530="Dezember","Winter",TRUE,"Autumn")</f>
        <v>Winter</v>
      </c>
      <c r="E530">
        <v>1734</v>
      </c>
      <c r="F530" t="b">
        <f t="shared" si="43"/>
        <v>1</v>
      </c>
      <c r="G530" t="b">
        <f t="shared" si="44"/>
        <v>0</v>
      </c>
      <c r="H530" t="str">
        <f t="shared" si="41"/>
        <v>Winter</v>
      </c>
    </row>
    <row r="531" spans="1:8" x14ac:dyDescent="0.3">
      <c r="A531" s="3" t="s">
        <v>1</v>
      </c>
      <c r="B531" t="str">
        <f t="shared" si="42"/>
        <v>Winter</v>
      </c>
      <c r="C531" t="str">
        <f t="shared" si="40"/>
        <v>Winter</v>
      </c>
      <c r="D531" t="str" cm="1">
        <f t="array" ref="D531">_xlfn.IFS(A531="March","Spring",A531="April","Spring",A531="May","Spring",A531="June","Summer",A531="July","Summer",A531="August","Summer",A531="January","Winter",A531="February","Winter",A531="Dezember","Winter",TRUE,"Autumn")</f>
        <v>Winter</v>
      </c>
      <c r="E531">
        <v>554</v>
      </c>
      <c r="F531" t="b">
        <f t="shared" si="43"/>
        <v>0</v>
      </c>
      <c r="G531" t="b">
        <f t="shared" si="44"/>
        <v>1</v>
      </c>
      <c r="H531" t="str">
        <f t="shared" si="41"/>
        <v>Winter</v>
      </c>
    </row>
    <row r="532" spans="1:8" x14ac:dyDescent="0.3">
      <c r="A532" s="3" t="s">
        <v>11</v>
      </c>
      <c r="B532" t="str">
        <f t="shared" si="42"/>
        <v/>
      </c>
      <c r="C532" t="str">
        <f t="shared" si="40"/>
        <v>Diğer</v>
      </c>
      <c r="D532" t="str" cm="1">
        <f t="array" ref="D532">_xlfn.IFS(A532="March","Spring",A532="April","Spring",A532="May","Spring",A532="June","Summer",A532="July","Summer",A532="August","Summer",A532="January","Winter",A532="February","Winter",A532="Dezember","Winter",TRUE,"Autumn")</f>
        <v>Autumn</v>
      </c>
      <c r="E532">
        <v>2935</v>
      </c>
      <c r="F532" t="b">
        <f t="shared" si="43"/>
        <v>0</v>
      </c>
      <c r="G532" t="b">
        <f t="shared" si="44"/>
        <v>1</v>
      </c>
      <c r="H532" t="str">
        <f t="shared" si="41"/>
        <v>Diger</v>
      </c>
    </row>
    <row r="533" spans="1:8" x14ac:dyDescent="0.3">
      <c r="A533" s="3" t="s">
        <v>1</v>
      </c>
      <c r="B533" t="str">
        <f t="shared" si="42"/>
        <v>Winter</v>
      </c>
      <c r="C533" t="str">
        <f t="shared" si="40"/>
        <v>Winter</v>
      </c>
      <c r="D533" t="str" cm="1">
        <f t="array" ref="D533">_xlfn.IFS(A533="March","Spring",A533="April","Spring",A533="May","Spring",A533="June","Summer",A533="July","Summer",A533="August","Summer",A533="January","Winter",A533="February","Winter",A533="Dezember","Winter",TRUE,"Autumn")</f>
        <v>Winter</v>
      </c>
      <c r="E533">
        <v>3165</v>
      </c>
      <c r="F533" t="b">
        <f t="shared" si="43"/>
        <v>0</v>
      </c>
      <c r="G533" t="b">
        <f t="shared" si="44"/>
        <v>1</v>
      </c>
      <c r="H533" t="str">
        <f t="shared" si="41"/>
        <v>Winter</v>
      </c>
    </row>
    <row r="534" spans="1:8" x14ac:dyDescent="0.3">
      <c r="A534" s="3" t="s">
        <v>1</v>
      </c>
      <c r="B534" t="str">
        <f t="shared" si="42"/>
        <v>Winter</v>
      </c>
      <c r="C534" t="str">
        <f t="shared" si="40"/>
        <v>Winter</v>
      </c>
      <c r="D534" t="str" cm="1">
        <f t="array" ref="D534">_xlfn.IFS(A534="March","Spring",A534="April","Spring",A534="May","Spring",A534="June","Summer",A534="July","Summer",A534="August","Summer",A534="January","Winter",A534="February","Winter",A534="Dezember","Winter",TRUE,"Autumn")</f>
        <v>Winter</v>
      </c>
      <c r="E534">
        <v>2629</v>
      </c>
      <c r="F534" t="b">
        <f t="shared" si="43"/>
        <v>0</v>
      </c>
      <c r="G534" t="b">
        <f t="shared" si="44"/>
        <v>1</v>
      </c>
      <c r="H534" t="str">
        <f t="shared" si="41"/>
        <v>Winter</v>
      </c>
    </row>
    <row r="535" spans="1:8" x14ac:dyDescent="0.3">
      <c r="A535" s="3" t="s">
        <v>5</v>
      </c>
      <c r="B535" t="str">
        <f t="shared" si="42"/>
        <v/>
      </c>
      <c r="C535" t="str">
        <f t="shared" si="40"/>
        <v>Diğer</v>
      </c>
      <c r="D535" t="str" cm="1">
        <f t="array" ref="D535">_xlfn.IFS(A535="March","Spring",A535="April","Spring",A535="May","Spring",A535="June","Summer",A535="July","Summer",A535="August","Summer",A535="January","Winter",A535="February","Winter",A535="Dezember","Winter",TRUE,"Autumn")</f>
        <v>Spring</v>
      </c>
      <c r="E535">
        <v>1433</v>
      </c>
      <c r="F535" t="b">
        <f t="shared" si="43"/>
        <v>1</v>
      </c>
      <c r="G535" t="b">
        <f t="shared" si="44"/>
        <v>0</v>
      </c>
      <c r="H535" t="str">
        <f t="shared" si="41"/>
        <v>Diger</v>
      </c>
    </row>
    <row r="536" spans="1:8" x14ac:dyDescent="0.3">
      <c r="A536" s="3" t="s">
        <v>9</v>
      </c>
      <c r="B536" t="str">
        <f t="shared" si="42"/>
        <v/>
      </c>
      <c r="C536" t="str">
        <f t="shared" si="40"/>
        <v>Diğer</v>
      </c>
      <c r="D536" t="str" cm="1">
        <f t="array" ref="D536">_xlfn.IFS(A536="March","Spring",A536="April","Spring",A536="May","Spring",A536="June","Summer",A536="July","Summer",A536="August","Summer",A536="January","Winter",A536="February","Winter",A536="Dezember","Winter",TRUE,"Autumn")</f>
        <v>Autumn</v>
      </c>
      <c r="E536">
        <v>947</v>
      </c>
      <c r="F536" t="b">
        <f t="shared" si="43"/>
        <v>0</v>
      </c>
      <c r="G536" t="b">
        <f t="shared" si="44"/>
        <v>1</v>
      </c>
      <c r="H536" t="str">
        <f t="shared" si="41"/>
        <v>Diger</v>
      </c>
    </row>
    <row r="537" spans="1:8" x14ac:dyDescent="0.3">
      <c r="A537" s="3" t="s">
        <v>10</v>
      </c>
      <c r="B537" t="str">
        <f t="shared" si="42"/>
        <v/>
      </c>
      <c r="C537" t="str">
        <f t="shared" si="40"/>
        <v>Diğer</v>
      </c>
      <c r="D537" t="str" cm="1">
        <f t="array" ref="D537">_xlfn.IFS(A537="March","Spring",A537="April","Spring",A537="May","Spring",A537="June","Summer",A537="July","Summer",A537="August","Summer",A537="January","Winter",A537="February","Winter",A537="Dezember","Winter",TRUE,"Autumn")</f>
        <v>Autumn</v>
      </c>
      <c r="E537">
        <v>344</v>
      </c>
      <c r="F537" t="b">
        <f t="shared" si="43"/>
        <v>0</v>
      </c>
      <c r="G537" t="b">
        <f t="shared" si="44"/>
        <v>1</v>
      </c>
      <c r="H537" t="str">
        <f t="shared" si="41"/>
        <v>Diger</v>
      </c>
    </row>
    <row r="538" spans="1:8" x14ac:dyDescent="0.3">
      <c r="A538" s="3" t="s">
        <v>12</v>
      </c>
      <c r="B538" t="str">
        <f t="shared" si="42"/>
        <v/>
      </c>
      <c r="C538" t="str">
        <f t="shared" si="40"/>
        <v>Winter</v>
      </c>
      <c r="D538" t="str" cm="1">
        <f t="array" ref="D538">_xlfn.IFS(A538="March","Spring",A538="April","Spring",A538="May","Spring",A538="June","Summer",A538="July","Summer",A538="August","Summer",A538="January","Winter",A538="February","Winter",A538="Dezember","Winter",TRUE,"Autumn")</f>
        <v>Autumn</v>
      </c>
      <c r="E538">
        <v>2157</v>
      </c>
      <c r="F538" t="b">
        <f t="shared" si="43"/>
        <v>0</v>
      </c>
      <c r="G538" t="b">
        <f t="shared" si="44"/>
        <v>1</v>
      </c>
      <c r="H538" t="str">
        <f t="shared" si="41"/>
        <v>Diger</v>
      </c>
    </row>
    <row r="539" spans="1:8" x14ac:dyDescent="0.3">
      <c r="A539" s="3" t="s">
        <v>9</v>
      </c>
      <c r="B539" t="str">
        <f t="shared" si="42"/>
        <v/>
      </c>
      <c r="C539" t="str">
        <f t="shared" si="40"/>
        <v>Diğer</v>
      </c>
      <c r="D539" t="str" cm="1">
        <f t="array" ref="D539">_xlfn.IFS(A539="March","Spring",A539="April","Spring",A539="May","Spring",A539="June","Summer",A539="July","Summer",A539="August","Summer",A539="January","Winter",A539="February","Winter",A539="Dezember","Winter",TRUE,"Autumn")</f>
        <v>Autumn</v>
      </c>
      <c r="E539">
        <v>380</v>
      </c>
      <c r="F539" t="b">
        <f t="shared" si="43"/>
        <v>0</v>
      </c>
      <c r="G539" t="b">
        <f t="shared" si="44"/>
        <v>1</v>
      </c>
      <c r="H539" t="str">
        <f t="shared" si="41"/>
        <v>Diger</v>
      </c>
    </row>
    <row r="540" spans="1:8" x14ac:dyDescent="0.3">
      <c r="A540" s="3" t="s">
        <v>6</v>
      </c>
      <c r="B540" t="str">
        <f t="shared" si="42"/>
        <v/>
      </c>
      <c r="C540" t="str">
        <f t="shared" si="40"/>
        <v>Diğer</v>
      </c>
      <c r="D540" t="str" cm="1">
        <f t="array" ref="D540">_xlfn.IFS(A540="March","Spring",A540="April","Spring",A540="May","Spring",A540="June","Summer",A540="July","Summer",A540="August","Summer",A540="January","Winter",A540="February","Winter",A540="Dezember","Winter",TRUE,"Autumn")</f>
        <v>Summer</v>
      </c>
      <c r="E540">
        <v>886</v>
      </c>
      <c r="F540" t="b">
        <f t="shared" si="43"/>
        <v>0</v>
      </c>
      <c r="G540" t="b">
        <f t="shared" si="44"/>
        <v>1</v>
      </c>
      <c r="H540" t="str">
        <f t="shared" si="41"/>
        <v>Diger</v>
      </c>
    </row>
    <row r="541" spans="1:8" x14ac:dyDescent="0.3">
      <c r="A541" s="3" t="s">
        <v>9</v>
      </c>
      <c r="B541" t="str">
        <f t="shared" si="42"/>
        <v/>
      </c>
      <c r="C541" t="str">
        <f t="shared" si="40"/>
        <v>Diğer</v>
      </c>
      <c r="D541" t="str" cm="1">
        <f t="array" ref="D541">_xlfn.IFS(A541="March","Spring",A541="April","Spring",A541="May","Spring",A541="June","Summer",A541="July","Summer",A541="August","Summer",A541="January","Winter",A541="February","Winter",A541="Dezember","Winter",TRUE,"Autumn")</f>
        <v>Autumn</v>
      </c>
      <c r="E541">
        <v>2416</v>
      </c>
      <c r="F541" t="b">
        <f t="shared" si="43"/>
        <v>0</v>
      </c>
      <c r="G541" t="b">
        <f t="shared" si="44"/>
        <v>1</v>
      </c>
      <c r="H541" t="str">
        <f t="shared" si="41"/>
        <v>Diger</v>
      </c>
    </row>
    <row r="542" spans="1:8" x14ac:dyDescent="0.3">
      <c r="A542" s="3" t="s">
        <v>10</v>
      </c>
      <c r="B542" t="str">
        <f t="shared" si="42"/>
        <v/>
      </c>
      <c r="C542" t="str">
        <f t="shared" si="40"/>
        <v>Diğer</v>
      </c>
      <c r="D542" t="str" cm="1">
        <f t="array" ref="D542">_xlfn.IFS(A542="March","Spring",A542="April","Spring",A542="May","Spring",A542="June","Summer",A542="July","Summer",A542="August","Summer",A542="January","Winter",A542="February","Winter",A542="Dezember","Winter",TRUE,"Autumn")</f>
        <v>Autumn</v>
      </c>
      <c r="E542">
        <v>2156</v>
      </c>
      <c r="F542" t="b">
        <f t="shared" si="43"/>
        <v>0</v>
      </c>
      <c r="G542" t="b">
        <f t="shared" si="44"/>
        <v>1</v>
      </c>
      <c r="H542" t="str">
        <f t="shared" si="41"/>
        <v>Diger</v>
      </c>
    </row>
    <row r="543" spans="1:8" x14ac:dyDescent="0.3">
      <c r="A543" s="3" t="s">
        <v>11</v>
      </c>
      <c r="B543" t="str">
        <f t="shared" si="42"/>
        <v/>
      </c>
      <c r="C543" t="str">
        <f t="shared" si="40"/>
        <v>Diğer</v>
      </c>
      <c r="D543" t="str" cm="1">
        <f t="array" ref="D543">_xlfn.IFS(A543="March","Spring",A543="April","Spring",A543="May","Spring",A543="June","Summer",A543="July","Summer",A543="August","Summer",A543="January","Winter",A543="February","Winter",A543="Dezember","Winter",TRUE,"Autumn")</f>
        <v>Autumn</v>
      </c>
      <c r="E543">
        <v>2689</v>
      </c>
      <c r="F543" t="b">
        <f t="shared" si="43"/>
        <v>0</v>
      </c>
      <c r="G543" t="b">
        <f t="shared" si="44"/>
        <v>1</v>
      </c>
      <c r="H543" t="str">
        <f t="shared" si="41"/>
        <v>Diger</v>
      </c>
    </row>
    <row r="544" spans="1:8" x14ac:dyDescent="0.3">
      <c r="A544" s="3" t="s">
        <v>3</v>
      </c>
      <c r="B544" t="str">
        <f t="shared" si="42"/>
        <v/>
      </c>
      <c r="C544" t="str">
        <f t="shared" si="40"/>
        <v>Diğer</v>
      </c>
      <c r="D544" t="str" cm="1">
        <f t="array" ref="D544">_xlfn.IFS(A544="March","Spring",A544="April","Spring",A544="May","Spring",A544="June","Summer",A544="July","Summer",A544="August","Summer",A544="January","Winter",A544="February","Winter",A544="Dezember","Winter",TRUE,"Autumn")</f>
        <v>Spring</v>
      </c>
      <c r="E544">
        <v>677</v>
      </c>
      <c r="F544" t="b">
        <f t="shared" si="43"/>
        <v>0</v>
      </c>
      <c r="G544" t="b">
        <f t="shared" si="44"/>
        <v>1</v>
      </c>
      <c r="H544" t="str">
        <f t="shared" si="41"/>
        <v>Diger</v>
      </c>
    </row>
    <row r="545" spans="1:8" x14ac:dyDescent="0.3">
      <c r="A545" s="3" t="s">
        <v>4</v>
      </c>
      <c r="B545" t="str">
        <f t="shared" si="42"/>
        <v/>
      </c>
      <c r="C545" t="str">
        <f t="shared" si="40"/>
        <v>Diğer</v>
      </c>
      <c r="D545" t="str" cm="1">
        <f t="array" ref="D545">_xlfn.IFS(A545="March","Spring",A545="April","Spring",A545="May","Spring",A545="June","Summer",A545="July","Summer",A545="August","Summer",A545="January","Winter",A545="February","Winter",A545="Dezember","Winter",TRUE,"Autumn")</f>
        <v>Spring</v>
      </c>
      <c r="E545">
        <v>1773</v>
      </c>
      <c r="F545" t="b">
        <f t="shared" si="43"/>
        <v>1</v>
      </c>
      <c r="G545" t="b">
        <f t="shared" si="44"/>
        <v>0</v>
      </c>
      <c r="H545" t="str">
        <f t="shared" si="41"/>
        <v>Diger</v>
      </c>
    </row>
    <row r="546" spans="1:8" x14ac:dyDescent="0.3">
      <c r="A546" s="3" t="s">
        <v>9</v>
      </c>
      <c r="B546" t="str">
        <f t="shared" si="42"/>
        <v/>
      </c>
      <c r="C546" t="str">
        <f t="shared" si="40"/>
        <v>Diğer</v>
      </c>
      <c r="D546" t="str" cm="1">
        <f t="array" ref="D546">_xlfn.IFS(A546="March","Spring",A546="April","Spring",A546="May","Spring",A546="June","Summer",A546="July","Summer",A546="August","Summer",A546="January","Winter",A546="February","Winter",A546="Dezember","Winter",TRUE,"Autumn")</f>
        <v>Autumn</v>
      </c>
      <c r="E546">
        <v>2420</v>
      </c>
      <c r="F546" t="b">
        <f t="shared" si="43"/>
        <v>0</v>
      </c>
      <c r="G546" t="b">
        <f t="shared" si="44"/>
        <v>1</v>
      </c>
      <c r="H546" t="str">
        <f t="shared" si="41"/>
        <v>Diger</v>
      </c>
    </row>
    <row r="547" spans="1:8" x14ac:dyDescent="0.3">
      <c r="A547" s="3" t="s">
        <v>10</v>
      </c>
      <c r="B547" t="str">
        <f t="shared" si="42"/>
        <v/>
      </c>
      <c r="C547" t="str">
        <f t="shared" si="40"/>
        <v>Diğer</v>
      </c>
      <c r="D547" t="str" cm="1">
        <f t="array" ref="D547">_xlfn.IFS(A547="March","Spring",A547="April","Spring",A547="May","Spring",A547="June","Summer",A547="July","Summer",A547="August","Summer",A547="January","Winter",A547="February","Winter",A547="Dezember","Winter",TRUE,"Autumn")</f>
        <v>Autumn</v>
      </c>
      <c r="E547">
        <v>2734</v>
      </c>
      <c r="F547" t="b">
        <f t="shared" si="43"/>
        <v>0</v>
      </c>
      <c r="G547" t="b">
        <f t="shared" si="44"/>
        <v>1</v>
      </c>
      <c r="H547" t="str">
        <f t="shared" si="41"/>
        <v>Diger</v>
      </c>
    </row>
    <row r="548" spans="1:8" x14ac:dyDescent="0.3">
      <c r="A548" s="3" t="s">
        <v>10</v>
      </c>
      <c r="B548" t="str">
        <f t="shared" si="42"/>
        <v/>
      </c>
      <c r="C548" t="str">
        <f t="shared" si="40"/>
        <v>Diğer</v>
      </c>
      <c r="D548" t="str" cm="1">
        <f t="array" ref="D548">_xlfn.IFS(A548="March","Spring",A548="April","Spring",A548="May","Spring",A548="June","Summer",A548="July","Summer",A548="August","Summer",A548="January","Winter",A548="February","Winter",A548="Dezember","Winter",TRUE,"Autumn")</f>
        <v>Autumn</v>
      </c>
      <c r="E548">
        <v>1715</v>
      </c>
      <c r="F548" t="b">
        <f t="shared" si="43"/>
        <v>1</v>
      </c>
      <c r="G548" t="b">
        <f t="shared" si="44"/>
        <v>0</v>
      </c>
      <c r="H548" t="str">
        <f t="shared" si="41"/>
        <v>Diger</v>
      </c>
    </row>
    <row r="549" spans="1:8" x14ac:dyDescent="0.3">
      <c r="A549" s="3" t="s">
        <v>12</v>
      </c>
      <c r="B549" t="str">
        <f t="shared" si="42"/>
        <v/>
      </c>
      <c r="C549" t="str">
        <f t="shared" si="40"/>
        <v>Winter</v>
      </c>
      <c r="D549" t="str" cm="1">
        <f t="array" ref="D549">_xlfn.IFS(A549="March","Spring",A549="April","Spring",A549="May","Spring",A549="June","Summer",A549="July","Summer",A549="August","Summer",A549="January","Winter",A549="February","Winter",A549="Dezember","Winter",TRUE,"Autumn")</f>
        <v>Autumn</v>
      </c>
      <c r="E549">
        <v>1186</v>
      </c>
      <c r="F549" t="b">
        <f t="shared" si="43"/>
        <v>1</v>
      </c>
      <c r="G549" t="b">
        <f t="shared" si="44"/>
        <v>0</v>
      </c>
      <c r="H549" t="str">
        <f t="shared" si="41"/>
        <v>Diger</v>
      </c>
    </row>
    <row r="550" spans="1:8" x14ac:dyDescent="0.3">
      <c r="A550" s="3" t="s">
        <v>1</v>
      </c>
      <c r="B550" t="str">
        <f t="shared" si="42"/>
        <v>Winter</v>
      </c>
      <c r="C550" t="str">
        <f t="shared" si="40"/>
        <v>Winter</v>
      </c>
      <c r="D550" t="str" cm="1">
        <f t="array" ref="D550">_xlfn.IFS(A550="March","Spring",A550="April","Spring",A550="May","Spring",A550="June","Summer",A550="July","Summer",A550="August","Summer",A550="January","Winter",A550="February","Winter",A550="Dezember","Winter",TRUE,"Autumn")</f>
        <v>Winter</v>
      </c>
      <c r="E550">
        <v>3495</v>
      </c>
      <c r="F550" t="b">
        <f t="shared" si="43"/>
        <v>0</v>
      </c>
      <c r="G550" t="b">
        <f t="shared" si="44"/>
        <v>1</v>
      </c>
      <c r="H550" t="str">
        <f t="shared" si="41"/>
        <v>Winter</v>
      </c>
    </row>
    <row r="551" spans="1:8" x14ac:dyDescent="0.3">
      <c r="A551" s="3" t="s">
        <v>6</v>
      </c>
      <c r="B551" t="str">
        <f t="shared" si="42"/>
        <v/>
      </c>
      <c r="C551" t="str">
        <f t="shared" si="40"/>
        <v>Diğer</v>
      </c>
      <c r="D551" t="str" cm="1">
        <f t="array" ref="D551">_xlfn.IFS(A551="March","Spring",A551="April","Spring",A551="May","Spring",A551="June","Summer",A551="July","Summer",A551="August","Summer",A551="January","Winter",A551="February","Winter",A551="Dezember","Winter",TRUE,"Autumn")</f>
        <v>Summer</v>
      </c>
      <c r="E551">
        <v>886</v>
      </c>
      <c r="F551" t="b">
        <f t="shared" si="43"/>
        <v>0</v>
      </c>
      <c r="G551" t="b">
        <f t="shared" si="44"/>
        <v>1</v>
      </c>
      <c r="H551" t="str">
        <f t="shared" si="41"/>
        <v>Diger</v>
      </c>
    </row>
    <row r="552" spans="1:8" x14ac:dyDescent="0.3">
      <c r="A552" s="3" t="s">
        <v>10</v>
      </c>
      <c r="B552" t="str">
        <f t="shared" si="42"/>
        <v/>
      </c>
      <c r="C552" t="str">
        <f t="shared" si="40"/>
        <v>Diğer</v>
      </c>
      <c r="D552" t="str" cm="1">
        <f t="array" ref="D552">_xlfn.IFS(A552="March","Spring",A552="April","Spring",A552="May","Spring",A552="June","Summer",A552="July","Summer",A552="August","Summer",A552="January","Winter",A552="February","Winter",A552="Dezember","Winter",TRUE,"Autumn")</f>
        <v>Autumn</v>
      </c>
      <c r="E552">
        <v>2156</v>
      </c>
      <c r="F552" t="b">
        <f t="shared" si="43"/>
        <v>0</v>
      </c>
      <c r="G552" t="b">
        <f t="shared" si="44"/>
        <v>1</v>
      </c>
      <c r="H552" t="str">
        <f t="shared" si="41"/>
        <v>Diger</v>
      </c>
    </row>
    <row r="553" spans="1:8" x14ac:dyDescent="0.3">
      <c r="A553" s="3" t="s">
        <v>10</v>
      </c>
      <c r="B553" t="str">
        <f t="shared" si="42"/>
        <v/>
      </c>
      <c r="C553" t="str">
        <f t="shared" si="40"/>
        <v>Diğer</v>
      </c>
      <c r="D553" t="str" cm="1">
        <f t="array" ref="D553">_xlfn.IFS(A553="March","Spring",A553="April","Spring",A553="May","Spring",A553="June","Summer",A553="July","Summer",A553="August","Summer",A553="January","Winter",A553="February","Winter",A553="Dezember","Winter",TRUE,"Autumn")</f>
        <v>Autumn</v>
      </c>
      <c r="E553">
        <v>905</v>
      </c>
      <c r="F553" t="b">
        <f t="shared" si="43"/>
        <v>0</v>
      </c>
      <c r="G553" t="b">
        <f t="shared" si="44"/>
        <v>1</v>
      </c>
      <c r="H553" t="str">
        <f t="shared" si="41"/>
        <v>Diger</v>
      </c>
    </row>
    <row r="554" spans="1:8" x14ac:dyDescent="0.3">
      <c r="A554" s="3" t="s">
        <v>10</v>
      </c>
      <c r="B554" t="str">
        <f t="shared" si="42"/>
        <v/>
      </c>
      <c r="C554" t="str">
        <f t="shared" si="40"/>
        <v>Diğer</v>
      </c>
      <c r="D554" t="str" cm="1">
        <f t="array" ref="D554">_xlfn.IFS(A554="March","Spring",A554="April","Spring",A554="May","Spring",A554="June","Summer",A554="July","Summer",A554="August","Summer",A554="January","Winter",A554="February","Winter",A554="Dezember","Winter",TRUE,"Autumn")</f>
        <v>Autumn</v>
      </c>
      <c r="E554">
        <v>1715</v>
      </c>
      <c r="F554" t="b">
        <f t="shared" si="43"/>
        <v>1</v>
      </c>
      <c r="G554" t="b">
        <f t="shared" si="44"/>
        <v>0</v>
      </c>
      <c r="H554" t="str">
        <f t="shared" si="41"/>
        <v>Diger</v>
      </c>
    </row>
    <row r="555" spans="1:8" x14ac:dyDescent="0.3">
      <c r="A555" s="3" t="s">
        <v>11</v>
      </c>
      <c r="B555" t="str">
        <f t="shared" si="42"/>
        <v/>
      </c>
      <c r="C555" t="str">
        <f t="shared" si="40"/>
        <v>Diğer</v>
      </c>
      <c r="D555" t="str" cm="1">
        <f t="array" ref="D555">_xlfn.IFS(A555="March","Spring",A555="April","Spring",A555="May","Spring",A555="June","Summer",A555="July","Summer",A555="August","Summer",A555="January","Winter",A555="February","Winter",A555="Dezember","Winter",TRUE,"Autumn")</f>
        <v>Autumn</v>
      </c>
      <c r="E555">
        <v>1594</v>
      </c>
      <c r="F555" t="b">
        <f t="shared" si="43"/>
        <v>1</v>
      </c>
      <c r="G555" t="b">
        <f t="shared" si="44"/>
        <v>0</v>
      </c>
      <c r="H555" t="str">
        <f t="shared" si="41"/>
        <v>Diger</v>
      </c>
    </row>
    <row r="556" spans="1:8" x14ac:dyDescent="0.3">
      <c r="A556" s="3" t="s">
        <v>11</v>
      </c>
      <c r="B556" t="str">
        <f t="shared" si="42"/>
        <v/>
      </c>
      <c r="C556" t="str">
        <f t="shared" si="40"/>
        <v>Diğer</v>
      </c>
      <c r="D556" t="str" cm="1">
        <f t="array" ref="D556">_xlfn.IFS(A556="March","Spring",A556="April","Spring",A556="May","Spring",A556="June","Summer",A556="July","Summer",A556="August","Summer",A556="January","Winter",A556="February","Winter",A556="Dezember","Winter",TRUE,"Autumn")</f>
        <v>Autumn</v>
      </c>
      <c r="E556">
        <v>1359</v>
      </c>
      <c r="F556" t="b">
        <f t="shared" si="43"/>
        <v>1</v>
      </c>
      <c r="G556" t="b">
        <f t="shared" si="44"/>
        <v>0</v>
      </c>
      <c r="H556" t="str">
        <f t="shared" si="41"/>
        <v>Diger</v>
      </c>
    </row>
    <row r="557" spans="1:8" x14ac:dyDescent="0.3">
      <c r="A557" s="3" t="s">
        <v>11</v>
      </c>
      <c r="B557" t="str">
        <f t="shared" si="42"/>
        <v/>
      </c>
      <c r="C557" t="str">
        <f t="shared" si="40"/>
        <v>Diğer</v>
      </c>
      <c r="D557" t="str" cm="1">
        <f t="array" ref="D557">_xlfn.IFS(A557="March","Spring",A557="April","Spring",A557="May","Spring",A557="June","Summer",A557="July","Summer",A557="August","Summer",A557="January","Winter",A557="February","Winter",A557="Dezember","Winter",TRUE,"Autumn")</f>
        <v>Autumn</v>
      </c>
      <c r="E557">
        <v>2150</v>
      </c>
      <c r="F557" t="b">
        <f t="shared" si="43"/>
        <v>0</v>
      </c>
      <c r="G557" t="b">
        <f t="shared" si="44"/>
        <v>1</v>
      </c>
      <c r="H557" t="str">
        <f t="shared" si="41"/>
        <v>Diger</v>
      </c>
    </row>
    <row r="558" spans="1:8" x14ac:dyDescent="0.3">
      <c r="A558" s="3" t="s">
        <v>11</v>
      </c>
      <c r="B558" t="str">
        <f t="shared" si="42"/>
        <v/>
      </c>
      <c r="C558" t="str">
        <f t="shared" si="40"/>
        <v>Diğer</v>
      </c>
      <c r="D558" t="str" cm="1">
        <f t="array" ref="D558">_xlfn.IFS(A558="March","Spring",A558="April","Spring",A558="May","Spring",A558="June","Summer",A558="July","Summer",A558="August","Summer",A558="January","Winter",A558="February","Winter",A558="Dezember","Winter",TRUE,"Autumn")</f>
        <v>Autumn</v>
      </c>
      <c r="E558">
        <v>1197</v>
      </c>
      <c r="F558" t="b">
        <f t="shared" si="43"/>
        <v>1</v>
      </c>
      <c r="G558" t="b">
        <f t="shared" si="44"/>
        <v>0</v>
      </c>
      <c r="H558" t="str">
        <f t="shared" si="41"/>
        <v>Diger</v>
      </c>
    </row>
    <row r="559" spans="1:8" x14ac:dyDescent="0.3">
      <c r="A559" s="3" t="s">
        <v>12</v>
      </c>
      <c r="B559" t="str">
        <f t="shared" si="42"/>
        <v/>
      </c>
      <c r="C559" t="str">
        <f t="shared" si="40"/>
        <v>Winter</v>
      </c>
      <c r="D559" t="str" cm="1">
        <f t="array" ref="D559">_xlfn.IFS(A559="March","Spring",A559="April","Spring",A559="May","Spring",A559="June","Summer",A559="July","Summer",A559="August","Summer",A559="January","Winter",A559="February","Winter",A559="Dezember","Winter",TRUE,"Autumn")</f>
        <v>Autumn</v>
      </c>
      <c r="E559">
        <v>380</v>
      </c>
      <c r="F559" t="b">
        <f t="shared" si="43"/>
        <v>0</v>
      </c>
      <c r="G559" t="b">
        <f t="shared" si="44"/>
        <v>1</v>
      </c>
      <c r="H559" t="str">
        <f t="shared" si="41"/>
        <v>Diger</v>
      </c>
    </row>
    <row r="560" spans="1:8" x14ac:dyDescent="0.3">
      <c r="A560" s="3" t="s">
        <v>12</v>
      </c>
      <c r="B560" t="str">
        <f t="shared" si="42"/>
        <v/>
      </c>
      <c r="C560" t="str">
        <f t="shared" si="40"/>
        <v>Winter</v>
      </c>
      <c r="D560" t="str" cm="1">
        <f t="array" ref="D560">_xlfn.IFS(A560="March","Spring",A560="April","Spring",A560="May","Spring",A560="June","Summer",A560="July","Summer",A560="August","Summer",A560="January","Winter",A560="February","Winter",A560="Dezember","Winter",TRUE,"Autumn")</f>
        <v>Autumn</v>
      </c>
      <c r="E560">
        <v>1233</v>
      </c>
      <c r="F560" t="b">
        <f t="shared" si="43"/>
        <v>1</v>
      </c>
      <c r="G560" t="b">
        <f t="shared" si="44"/>
        <v>0</v>
      </c>
      <c r="H560" t="str">
        <f t="shared" si="41"/>
        <v>Diger</v>
      </c>
    </row>
    <row r="561" spans="1:8" x14ac:dyDescent="0.3">
      <c r="A561" s="3" t="s">
        <v>7</v>
      </c>
      <c r="B561" t="str">
        <f t="shared" si="42"/>
        <v/>
      </c>
      <c r="C561" t="str">
        <f t="shared" si="40"/>
        <v>Diğer</v>
      </c>
      <c r="D561" t="str" cm="1">
        <f t="array" ref="D561">_xlfn.IFS(A561="March","Spring",A561="April","Spring",A561="May","Spring",A561="June","Summer",A561="July","Summer",A561="August","Summer",A561="January","Winter",A561="February","Winter",A561="Dezember","Winter",TRUE,"Autumn")</f>
        <v>Summer</v>
      </c>
      <c r="E561">
        <v>1395</v>
      </c>
      <c r="F561" t="b">
        <f t="shared" si="43"/>
        <v>1</v>
      </c>
      <c r="G561" t="b">
        <f t="shared" si="44"/>
        <v>0</v>
      </c>
      <c r="H561" t="str">
        <f t="shared" si="41"/>
        <v>Diger</v>
      </c>
    </row>
    <row r="562" spans="1:8" x14ac:dyDescent="0.3">
      <c r="A562" s="3" t="s">
        <v>10</v>
      </c>
      <c r="B562" t="str">
        <f t="shared" si="42"/>
        <v/>
      </c>
      <c r="C562" t="str">
        <f t="shared" si="40"/>
        <v>Diğer</v>
      </c>
      <c r="D562" t="str" cm="1">
        <f t="array" ref="D562">_xlfn.IFS(A562="March","Spring",A562="April","Spring",A562="May","Spring",A562="June","Summer",A562="July","Summer",A562="August","Summer",A562="January","Winter",A562="February","Winter",A562="Dezember","Winter",TRUE,"Autumn")</f>
        <v>Autumn</v>
      </c>
      <c r="E562">
        <v>986</v>
      </c>
      <c r="F562" t="b">
        <f t="shared" si="43"/>
        <v>0</v>
      </c>
      <c r="G562" t="b">
        <f t="shared" si="44"/>
        <v>1</v>
      </c>
      <c r="H562" t="str">
        <f t="shared" si="41"/>
        <v>Diger</v>
      </c>
    </row>
    <row r="563" spans="1:8" x14ac:dyDescent="0.3">
      <c r="A563" s="3" t="s">
        <v>10</v>
      </c>
      <c r="B563" t="str">
        <f t="shared" si="42"/>
        <v/>
      </c>
      <c r="C563" t="str">
        <f t="shared" si="40"/>
        <v>Diğer</v>
      </c>
      <c r="D563" t="str" cm="1">
        <f t="array" ref="D563">_xlfn.IFS(A563="March","Spring",A563="April","Spring",A563="May","Spring",A563="June","Summer",A563="July","Summer",A563="August","Summer",A563="January","Winter",A563="February","Winter",A563="Dezember","Winter",TRUE,"Autumn")</f>
        <v>Autumn</v>
      </c>
      <c r="E563">
        <v>905</v>
      </c>
      <c r="F563" t="b">
        <f t="shared" si="43"/>
        <v>0</v>
      </c>
      <c r="G563" t="b">
        <f t="shared" si="44"/>
        <v>1</v>
      </c>
      <c r="H563" t="str">
        <f t="shared" si="41"/>
        <v>Diger</v>
      </c>
    </row>
    <row r="564" spans="1:8" x14ac:dyDescent="0.3">
      <c r="A564" s="3" t="s">
        <v>5</v>
      </c>
      <c r="B564" t="str">
        <f t="shared" si="42"/>
        <v/>
      </c>
      <c r="C564" t="str">
        <f t="shared" si="40"/>
        <v>Diğer</v>
      </c>
      <c r="D564" t="str" cm="1">
        <f t="array" ref="D564">_xlfn.IFS(A564="March","Spring",A564="April","Spring",A564="May","Spring",A564="June","Summer",A564="July","Summer",A564="August","Summer",A564="January","Winter",A564="February","Winter",A564="Dezember","Winter",TRUE,"Autumn")</f>
        <v>Spring</v>
      </c>
      <c r="E564">
        <v>2109</v>
      </c>
      <c r="F564" t="b">
        <f t="shared" si="43"/>
        <v>0</v>
      </c>
      <c r="G564" t="b">
        <f t="shared" si="44"/>
        <v>1</v>
      </c>
      <c r="H564" t="str">
        <f t="shared" si="41"/>
        <v>Diger</v>
      </c>
    </row>
    <row r="565" spans="1:8" x14ac:dyDescent="0.3">
      <c r="A565" s="3" t="s">
        <v>7</v>
      </c>
      <c r="B565" t="str">
        <f t="shared" si="42"/>
        <v/>
      </c>
      <c r="C565" t="str">
        <f t="shared" si="40"/>
        <v>Diğer</v>
      </c>
      <c r="D565" t="str" cm="1">
        <f t="array" ref="D565">_xlfn.IFS(A565="March","Spring",A565="April","Spring",A565="May","Spring",A565="June","Summer",A565="July","Summer",A565="August","Summer",A565="January","Winter",A565="February","Winter",A565="Dezember","Winter",TRUE,"Autumn")</f>
        <v>Summer</v>
      </c>
      <c r="E565">
        <v>3874.5</v>
      </c>
      <c r="F565" t="b">
        <f t="shared" si="43"/>
        <v>0</v>
      </c>
      <c r="G565" t="b">
        <f t="shared" si="44"/>
        <v>1</v>
      </c>
      <c r="H565" t="str">
        <f t="shared" si="41"/>
        <v>Diger</v>
      </c>
    </row>
    <row r="566" spans="1:8" x14ac:dyDescent="0.3">
      <c r="A566" s="3" t="s">
        <v>9</v>
      </c>
      <c r="B566" t="str">
        <f t="shared" si="42"/>
        <v/>
      </c>
      <c r="C566" t="str">
        <f t="shared" si="40"/>
        <v>Diğer</v>
      </c>
      <c r="D566" t="str" cm="1">
        <f t="array" ref="D566">_xlfn.IFS(A566="March","Spring",A566="April","Spring",A566="May","Spring",A566="June","Summer",A566="July","Summer",A566="August","Summer",A566="January","Winter",A566="February","Winter",A566="Dezember","Winter",TRUE,"Autumn")</f>
        <v>Autumn</v>
      </c>
      <c r="E566">
        <v>623</v>
      </c>
      <c r="F566" t="b">
        <f t="shared" si="43"/>
        <v>0</v>
      </c>
      <c r="G566" t="b">
        <f t="shared" si="44"/>
        <v>1</v>
      </c>
      <c r="H566" t="str">
        <f t="shared" si="41"/>
        <v>Diger</v>
      </c>
    </row>
    <row r="567" spans="1:8" x14ac:dyDescent="0.3">
      <c r="A567" s="3" t="s">
        <v>10</v>
      </c>
      <c r="B567" t="str">
        <f t="shared" si="42"/>
        <v/>
      </c>
      <c r="C567" t="str">
        <f t="shared" si="40"/>
        <v>Diğer</v>
      </c>
      <c r="D567" t="str" cm="1">
        <f t="array" ref="D567">_xlfn.IFS(A567="March","Spring",A567="April","Spring",A567="May","Spring",A567="June","Summer",A567="July","Summer",A567="August","Summer",A567="January","Winter",A567="February","Winter",A567="Dezember","Winter",TRUE,"Autumn")</f>
        <v>Autumn</v>
      </c>
      <c r="E567">
        <v>986</v>
      </c>
      <c r="F567" t="b">
        <f t="shared" si="43"/>
        <v>0</v>
      </c>
      <c r="G567" t="b">
        <f t="shared" si="44"/>
        <v>1</v>
      </c>
      <c r="H567" t="str">
        <f t="shared" si="41"/>
        <v>Diger</v>
      </c>
    </row>
    <row r="568" spans="1:8" x14ac:dyDescent="0.3">
      <c r="A568" s="3" t="s">
        <v>11</v>
      </c>
      <c r="B568" t="str">
        <f t="shared" si="42"/>
        <v/>
      </c>
      <c r="C568" t="str">
        <f t="shared" si="40"/>
        <v>Diğer</v>
      </c>
      <c r="D568" t="str" cm="1">
        <f t="array" ref="D568">_xlfn.IFS(A568="March","Spring",A568="April","Spring",A568="May","Spring",A568="June","Summer",A568="July","Summer",A568="August","Summer",A568="January","Winter",A568="February","Winter",A568="Dezember","Winter",TRUE,"Autumn")</f>
        <v>Autumn</v>
      </c>
      <c r="E568">
        <v>2387</v>
      </c>
      <c r="F568" t="b">
        <f t="shared" si="43"/>
        <v>0</v>
      </c>
      <c r="G568" t="b">
        <f t="shared" si="44"/>
        <v>1</v>
      </c>
      <c r="H568" t="str">
        <f t="shared" si="41"/>
        <v>Diger</v>
      </c>
    </row>
    <row r="569" spans="1:8" x14ac:dyDescent="0.3">
      <c r="A569" s="3" t="s">
        <v>12</v>
      </c>
      <c r="B569" t="str">
        <f t="shared" si="42"/>
        <v/>
      </c>
      <c r="C569" t="str">
        <f t="shared" si="40"/>
        <v>Winter</v>
      </c>
      <c r="D569" t="str" cm="1">
        <f t="array" ref="D569">_xlfn.IFS(A569="March","Spring",A569="April","Spring",A569="May","Spring",A569="June","Summer",A569="July","Summer",A569="August","Summer",A569="January","Winter",A569="February","Winter",A569="Dezember","Winter",TRUE,"Autumn")</f>
        <v>Autumn</v>
      </c>
      <c r="E569">
        <v>1233</v>
      </c>
      <c r="F569" t="b">
        <f t="shared" si="43"/>
        <v>1</v>
      </c>
      <c r="G569" t="b">
        <f t="shared" si="44"/>
        <v>0</v>
      </c>
      <c r="H569" t="str">
        <f t="shared" si="41"/>
        <v>Diger</v>
      </c>
    </row>
    <row r="570" spans="1:8" x14ac:dyDescent="0.3">
      <c r="A570" s="3" t="s">
        <v>2</v>
      </c>
      <c r="B570" t="str">
        <f t="shared" si="42"/>
        <v/>
      </c>
      <c r="C570" t="str">
        <f t="shared" si="40"/>
        <v>Winter</v>
      </c>
      <c r="D570" t="str" cm="1">
        <f t="array" ref="D570">_xlfn.IFS(A570="March","Spring",A570="April","Spring",A570="May","Spring",A570="June","Summer",A570="July","Summer",A570="August","Summer",A570="January","Winter",A570="February","Winter",A570="Dezember","Winter",TRUE,"Autumn")</f>
        <v>Winter</v>
      </c>
      <c r="E570">
        <v>270</v>
      </c>
      <c r="F570" t="b">
        <f t="shared" si="43"/>
        <v>0</v>
      </c>
      <c r="G570" t="b">
        <f t="shared" si="44"/>
        <v>1</v>
      </c>
      <c r="H570" t="str">
        <f t="shared" si="41"/>
        <v>Winter</v>
      </c>
    </row>
    <row r="571" spans="1:8" x14ac:dyDescent="0.3">
      <c r="A571" s="3" t="s">
        <v>7</v>
      </c>
      <c r="B571" t="str">
        <f t="shared" si="42"/>
        <v/>
      </c>
      <c r="C571" t="str">
        <f t="shared" si="40"/>
        <v>Diğer</v>
      </c>
      <c r="D571" t="str" cm="1">
        <f t="array" ref="D571">_xlfn.IFS(A571="March","Spring",A571="April","Spring",A571="May","Spring",A571="June","Summer",A571="July","Summer",A571="August","Summer",A571="January","Winter",A571="February","Winter",A571="Dezember","Winter",TRUE,"Autumn")</f>
        <v>Summer</v>
      </c>
      <c r="E571">
        <v>3421.5</v>
      </c>
      <c r="F571" t="b">
        <f t="shared" si="43"/>
        <v>0</v>
      </c>
      <c r="G571" t="b">
        <f t="shared" si="44"/>
        <v>1</v>
      </c>
      <c r="H571" t="str">
        <f t="shared" si="41"/>
        <v>Diger</v>
      </c>
    </row>
    <row r="572" spans="1:8" x14ac:dyDescent="0.3">
      <c r="A572" s="3" t="s">
        <v>10</v>
      </c>
      <c r="B572" t="str">
        <f t="shared" si="42"/>
        <v/>
      </c>
      <c r="C572" t="str">
        <f t="shared" si="40"/>
        <v>Diğer</v>
      </c>
      <c r="D572" t="str" cm="1">
        <f t="array" ref="D572">_xlfn.IFS(A572="March","Spring",A572="April","Spring",A572="May","Spring",A572="June","Summer",A572="July","Summer",A572="August","Summer",A572="January","Winter",A572="February","Winter",A572="Dezember","Winter",TRUE,"Autumn")</f>
        <v>Autumn</v>
      </c>
      <c r="E572">
        <v>2734</v>
      </c>
      <c r="F572" t="b">
        <f t="shared" si="43"/>
        <v>0</v>
      </c>
      <c r="G572" t="b">
        <f t="shared" si="44"/>
        <v>1</v>
      </c>
      <c r="H572" t="str">
        <f t="shared" si="41"/>
        <v>Diger</v>
      </c>
    </row>
    <row r="573" spans="1:8" x14ac:dyDescent="0.3">
      <c r="A573" s="3" t="s">
        <v>11</v>
      </c>
      <c r="B573" t="str">
        <f t="shared" si="42"/>
        <v/>
      </c>
      <c r="C573" t="str">
        <f t="shared" si="40"/>
        <v>Diğer</v>
      </c>
      <c r="D573" t="str" cm="1">
        <f t="array" ref="D573">_xlfn.IFS(A573="March","Spring",A573="April","Spring",A573="May","Spring",A573="June","Summer",A573="July","Summer",A573="August","Summer",A573="January","Winter",A573="February","Winter",A573="Dezember","Winter",TRUE,"Autumn")</f>
        <v>Autumn</v>
      </c>
      <c r="E573">
        <v>2548</v>
      </c>
      <c r="F573" t="b">
        <f t="shared" si="43"/>
        <v>0</v>
      </c>
      <c r="G573" t="b">
        <f t="shared" si="44"/>
        <v>1</v>
      </c>
      <c r="H573" t="str">
        <f t="shared" si="41"/>
        <v>Diger</v>
      </c>
    </row>
    <row r="574" spans="1:8" x14ac:dyDescent="0.3">
      <c r="A574" s="3" t="s">
        <v>1</v>
      </c>
      <c r="B574" t="str">
        <f t="shared" si="42"/>
        <v>Winter</v>
      </c>
      <c r="C574" t="str">
        <f t="shared" si="40"/>
        <v>Winter</v>
      </c>
      <c r="D574" t="str" cm="1">
        <f t="array" ref="D574">_xlfn.IFS(A574="March","Spring",A574="April","Spring",A574="May","Spring",A574="June","Summer",A574="July","Summer",A574="August","Summer",A574="January","Winter",A574="February","Winter",A574="Dezember","Winter",TRUE,"Autumn")</f>
        <v>Winter</v>
      </c>
      <c r="E574">
        <v>2521.5</v>
      </c>
      <c r="F574" t="b">
        <f t="shared" si="43"/>
        <v>0</v>
      </c>
      <c r="G574" t="b">
        <f t="shared" si="44"/>
        <v>1</v>
      </c>
      <c r="H574" t="str">
        <f t="shared" si="41"/>
        <v>Winter</v>
      </c>
    </row>
    <row r="575" spans="1:8" x14ac:dyDescent="0.3">
      <c r="A575" s="3" t="s">
        <v>5</v>
      </c>
      <c r="B575" t="str">
        <f t="shared" si="42"/>
        <v/>
      </c>
      <c r="C575" t="str">
        <f t="shared" si="40"/>
        <v>Diğer</v>
      </c>
      <c r="D575" t="str" cm="1">
        <f t="array" ref="D575">_xlfn.IFS(A575="March","Spring",A575="April","Spring",A575="May","Spring",A575="June","Summer",A575="July","Summer",A575="August","Summer",A575="January","Winter",A575="February","Winter",A575="Dezember","Winter",TRUE,"Autumn")</f>
        <v>Spring</v>
      </c>
      <c r="E575">
        <v>2661</v>
      </c>
      <c r="F575" t="b">
        <f t="shared" si="43"/>
        <v>0</v>
      </c>
      <c r="G575" t="b">
        <f t="shared" si="44"/>
        <v>1</v>
      </c>
      <c r="H575" t="str">
        <f t="shared" si="41"/>
        <v>Diger</v>
      </c>
    </row>
    <row r="576" spans="1:8" x14ac:dyDescent="0.3">
      <c r="A576" s="3" t="s">
        <v>12</v>
      </c>
      <c r="B576" t="str">
        <f t="shared" si="42"/>
        <v/>
      </c>
      <c r="C576" t="str">
        <f t="shared" si="40"/>
        <v>Winter</v>
      </c>
      <c r="D576" t="str" cm="1">
        <f t="array" ref="D576">_xlfn.IFS(A576="March","Spring",A576="April","Spring",A576="May","Spring",A576="June","Summer",A576="July","Summer",A576="August","Summer",A576="January","Winter",A576="February","Winter",A576="Dezember","Winter",TRUE,"Autumn")</f>
        <v>Autumn</v>
      </c>
      <c r="E576">
        <v>1531</v>
      </c>
      <c r="F576" t="b">
        <f t="shared" si="43"/>
        <v>1</v>
      </c>
      <c r="G576" t="b">
        <f t="shared" si="44"/>
        <v>0</v>
      </c>
      <c r="H576" t="str">
        <f t="shared" si="41"/>
        <v>Diger</v>
      </c>
    </row>
    <row r="577" spans="1:8" x14ac:dyDescent="0.3">
      <c r="A577" s="3" t="s">
        <v>3</v>
      </c>
      <c r="B577" t="str">
        <f t="shared" si="42"/>
        <v/>
      </c>
      <c r="C577" t="str">
        <f t="shared" si="40"/>
        <v>Diğer</v>
      </c>
      <c r="D577" t="str" cm="1">
        <f t="array" ref="D577">_xlfn.IFS(A577="March","Spring",A577="April","Spring",A577="May","Spring",A577="June","Summer",A577="July","Summer",A577="August","Summer",A577="January","Winter",A577="February","Winter",A577="Dezember","Winter",TRUE,"Autumn")</f>
        <v>Spring</v>
      </c>
      <c r="E577">
        <v>1491</v>
      </c>
      <c r="F577" t="b">
        <f t="shared" si="43"/>
        <v>1</v>
      </c>
      <c r="G577" t="b">
        <f t="shared" si="44"/>
        <v>0</v>
      </c>
      <c r="H577" t="str">
        <f t="shared" si="41"/>
        <v>Diger</v>
      </c>
    </row>
    <row r="578" spans="1:8" x14ac:dyDescent="0.3">
      <c r="A578" s="3" t="s">
        <v>12</v>
      </c>
      <c r="B578" t="str">
        <f t="shared" si="42"/>
        <v/>
      </c>
      <c r="C578" t="str">
        <f t="shared" si="40"/>
        <v>Winter</v>
      </c>
      <c r="D578" t="str" cm="1">
        <f t="array" ref="D578">_xlfn.IFS(A578="March","Spring",A578="April","Spring",A578="May","Spring",A578="June","Summer",A578="July","Summer",A578="August","Summer",A578="January","Winter",A578="February","Winter",A578="Dezember","Winter",TRUE,"Autumn")</f>
        <v>Autumn</v>
      </c>
      <c r="E578">
        <v>1531</v>
      </c>
      <c r="F578" t="b">
        <f t="shared" si="43"/>
        <v>1</v>
      </c>
      <c r="G578" t="b">
        <f t="shared" si="44"/>
        <v>0</v>
      </c>
      <c r="H578" t="str">
        <f t="shared" si="41"/>
        <v>Diger</v>
      </c>
    </row>
    <row r="579" spans="1:8" x14ac:dyDescent="0.3">
      <c r="A579" s="3" t="s">
        <v>9</v>
      </c>
      <c r="B579" t="str">
        <f t="shared" si="42"/>
        <v/>
      </c>
      <c r="C579" t="str">
        <f t="shared" si="40"/>
        <v>Diğer</v>
      </c>
      <c r="D579" t="str" cm="1">
        <f t="array" ref="D579">_xlfn.IFS(A579="March","Spring",A579="April","Spring",A579="May","Spring",A579="June","Summer",A579="July","Summer",A579="August","Summer",A579="January","Winter",A579="February","Winter",A579="Dezember","Winter",TRUE,"Autumn")</f>
        <v>Autumn</v>
      </c>
      <c r="E579">
        <v>2761</v>
      </c>
      <c r="F579" t="b">
        <f t="shared" si="43"/>
        <v>0</v>
      </c>
      <c r="G579" t="b">
        <f t="shared" si="44"/>
        <v>1</v>
      </c>
      <c r="H579" t="str">
        <f t="shared" si="41"/>
        <v>Diger</v>
      </c>
    </row>
    <row r="580" spans="1:8" x14ac:dyDescent="0.3">
      <c r="A580" s="3" t="s">
        <v>6</v>
      </c>
      <c r="B580" t="str">
        <f t="shared" si="42"/>
        <v/>
      </c>
      <c r="C580" t="str">
        <f t="shared" ref="C580:C643" si="45">IF(A580="December","Winter",IF(A580="January","Winter",IF(A580="February","Winter","Diğer")))</f>
        <v>Diğer</v>
      </c>
      <c r="D580" t="str" cm="1">
        <f t="array" ref="D580">_xlfn.IFS(A580="March","Spring",A580="April","Spring",A580="May","Spring",A580="June","Summer",A580="July","Summer",A580="August","Summer",A580="January","Winter",A580="February","Winter",A580="Dezember","Winter",TRUE,"Autumn")</f>
        <v>Summer</v>
      </c>
      <c r="E580">
        <v>2567</v>
      </c>
      <c r="F580" t="b">
        <f t="shared" si="43"/>
        <v>0</v>
      </c>
      <c r="G580" t="b">
        <f t="shared" si="44"/>
        <v>1</v>
      </c>
      <c r="H580" t="str">
        <f t="shared" ref="H580:H643" si="46">IF(OR($A580 = "January", $A580= "February",A580="Dezember"),"Winter", "Diger")</f>
        <v>Diger</v>
      </c>
    </row>
    <row r="581" spans="1:8" x14ac:dyDescent="0.3">
      <c r="A581" s="3" t="s">
        <v>6</v>
      </c>
      <c r="B581" t="str">
        <f t="shared" ref="B581:B644" si="47">IF(A581 = "January","Winter", "")</f>
        <v/>
      </c>
      <c r="C581" t="str">
        <f t="shared" si="45"/>
        <v>Diğer</v>
      </c>
      <c r="D581" t="str" cm="1">
        <f t="array" ref="D581">_xlfn.IFS(A581="March","Spring",A581="April","Spring",A581="May","Spring",A581="June","Summer",A581="July","Summer",A581="August","Summer",A581="January","Winter",A581="February","Winter",A581="Dezember","Winter",TRUE,"Autumn")</f>
        <v>Summer</v>
      </c>
      <c r="E581">
        <v>2567</v>
      </c>
      <c r="F581" t="b">
        <f t="shared" ref="F581:F644" si="48">AND(E581&gt;1000,E581&lt;2000)</f>
        <v>0</v>
      </c>
      <c r="G581" t="b">
        <f t="shared" ref="G581:G644" si="49">OR(E581&lt;1000,E581&gt;2000)</f>
        <v>1</v>
      </c>
      <c r="H581" t="str">
        <f t="shared" si="46"/>
        <v>Diger</v>
      </c>
    </row>
    <row r="582" spans="1:8" x14ac:dyDescent="0.3">
      <c r="A582" s="3" t="s">
        <v>3</v>
      </c>
      <c r="B582" t="str">
        <f t="shared" si="47"/>
        <v/>
      </c>
      <c r="C582" t="str">
        <f t="shared" si="45"/>
        <v>Diğer</v>
      </c>
      <c r="D582" t="str" cm="1">
        <f t="array" ref="D582">_xlfn.IFS(A582="March","Spring",A582="April","Spring",A582="May","Spring",A582="June","Summer",A582="July","Summer",A582="August","Summer",A582="January","Winter",A582="February","Winter",A582="Dezember","Winter",TRUE,"Autumn")</f>
        <v>Spring</v>
      </c>
      <c r="E582">
        <v>923</v>
      </c>
      <c r="F582" t="b">
        <f t="shared" si="48"/>
        <v>0</v>
      </c>
      <c r="G582" t="b">
        <f t="shared" si="49"/>
        <v>1</v>
      </c>
      <c r="H582" t="str">
        <f t="shared" si="46"/>
        <v>Diger</v>
      </c>
    </row>
    <row r="583" spans="1:8" x14ac:dyDescent="0.3">
      <c r="A583" s="3" t="s">
        <v>3</v>
      </c>
      <c r="B583" t="str">
        <f t="shared" si="47"/>
        <v/>
      </c>
      <c r="C583" t="str">
        <f t="shared" si="45"/>
        <v>Diğer</v>
      </c>
      <c r="D583" t="str" cm="1">
        <f t="array" ref="D583">_xlfn.IFS(A583="March","Spring",A583="April","Spring",A583="May","Spring",A583="June","Summer",A583="July","Summer",A583="August","Summer",A583="January","Winter",A583="February","Winter",A583="Dezember","Winter",TRUE,"Autumn")</f>
        <v>Spring</v>
      </c>
      <c r="E583">
        <v>1790</v>
      </c>
      <c r="F583" t="b">
        <f t="shared" si="48"/>
        <v>1</v>
      </c>
      <c r="G583" t="b">
        <f t="shared" si="49"/>
        <v>0</v>
      </c>
      <c r="H583" t="str">
        <f t="shared" si="46"/>
        <v>Diger</v>
      </c>
    </row>
    <row r="584" spans="1:8" x14ac:dyDescent="0.3">
      <c r="A584" s="3" t="s">
        <v>9</v>
      </c>
      <c r="B584" t="str">
        <f t="shared" si="47"/>
        <v/>
      </c>
      <c r="C584" t="str">
        <f t="shared" si="45"/>
        <v>Diğer</v>
      </c>
      <c r="D584" t="str" cm="1">
        <f t="array" ref="D584">_xlfn.IFS(A584="March","Spring",A584="April","Spring",A584="May","Spring",A584="June","Summer",A584="July","Summer",A584="August","Summer",A584="January","Winter",A584="February","Winter",A584="Dezember","Winter",TRUE,"Autumn")</f>
        <v>Autumn</v>
      </c>
      <c r="E584">
        <v>442</v>
      </c>
      <c r="F584" t="b">
        <f t="shared" si="48"/>
        <v>0</v>
      </c>
      <c r="G584" t="b">
        <f t="shared" si="49"/>
        <v>1</v>
      </c>
      <c r="H584" t="str">
        <f t="shared" si="46"/>
        <v>Diger</v>
      </c>
    </row>
    <row r="585" spans="1:8" x14ac:dyDescent="0.3">
      <c r="A585" s="3" t="s">
        <v>1</v>
      </c>
      <c r="B585" t="str">
        <f t="shared" si="47"/>
        <v>Winter</v>
      </c>
      <c r="C585" t="str">
        <f t="shared" si="45"/>
        <v>Winter</v>
      </c>
      <c r="D585" t="str" cm="1">
        <f t="array" ref="D585">_xlfn.IFS(A585="March","Spring",A585="April","Spring",A585="May","Spring",A585="June","Summer",A585="July","Summer",A585="August","Summer",A585="January","Winter",A585="February","Winter",A585="Dezember","Winter",TRUE,"Autumn")</f>
        <v>Winter</v>
      </c>
      <c r="E585">
        <v>982.5</v>
      </c>
      <c r="F585" t="b">
        <f t="shared" si="48"/>
        <v>0</v>
      </c>
      <c r="G585" t="b">
        <f t="shared" si="49"/>
        <v>1</v>
      </c>
      <c r="H585" t="str">
        <f t="shared" si="46"/>
        <v>Winter</v>
      </c>
    </row>
    <row r="586" spans="1:8" x14ac:dyDescent="0.3">
      <c r="A586" s="3" t="s">
        <v>2</v>
      </c>
      <c r="B586" t="str">
        <f t="shared" si="47"/>
        <v/>
      </c>
      <c r="C586" t="str">
        <f t="shared" si="45"/>
        <v>Winter</v>
      </c>
      <c r="D586" t="str" cm="1">
        <f t="array" ref="D586">_xlfn.IFS(A586="March","Spring",A586="April","Spring",A586="May","Spring",A586="June","Summer",A586="July","Summer",A586="August","Summer",A586="January","Winter",A586="February","Winter",A586="Dezember","Winter",TRUE,"Autumn")</f>
        <v>Winter</v>
      </c>
      <c r="E586">
        <v>1298</v>
      </c>
      <c r="F586" t="b">
        <f t="shared" si="48"/>
        <v>1</v>
      </c>
      <c r="G586" t="b">
        <f t="shared" si="49"/>
        <v>0</v>
      </c>
      <c r="H586" t="str">
        <f t="shared" si="46"/>
        <v>Winter</v>
      </c>
    </row>
    <row r="587" spans="1:8" x14ac:dyDescent="0.3">
      <c r="A587" s="3" t="s">
        <v>6</v>
      </c>
      <c r="B587" t="str">
        <f t="shared" si="47"/>
        <v/>
      </c>
      <c r="C587" t="str">
        <f t="shared" si="45"/>
        <v>Diğer</v>
      </c>
      <c r="D587" t="str" cm="1">
        <f t="array" ref="D587">_xlfn.IFS(A587="March","Spring",A587="April","Spring",A587="May","Spring",A587="June","Summer",A587="July","Summer",A587="August","Summer",A587="January","Winter",A587="February","Winter",A587="Dezember","Winter",TRUE,"Autumn")</f>
        <v>Summer</v>
      </c>
      <c r="E587">
        <v>604</v>
      </c>
      <c r="F587" t="b">
        <f t="shared" si="48"/>
        <v>0</v>
      </c>
      <c r="G587" t="b">
        <f t="shared" si="49"/>
        <v>1</v>
      </c>
      <c r="H587" t="str">
        <f t="shared" si="46"/>
        <v>Diger</v>
      </c>
    </row>
    <row r="588" spans="1:8" x14ac:dyDescent="0.3">
      <c r="A588" s="3" t="s">
        <v>7</v>
      </c>
      <c r="B588" t="str">
        <f t="shared" si="47"/>
        <v/>
      </c>
      <c r="C588" t="str">
        <f t="shared" si="45"/>
        <v>Diğer</v>
      </c>
      <c r="D588" t="str" cm="1">
        <f t="array" ref="D588">_xlfn.IFS(A588="March","Spring",A588="April","Spring",A588="May","Spring",A588="June","Summer",A588="July","Summer",A588="August","Summer",A588="January","Winter",A588="February","Winter",A588="Dezember","Winter",TRUE,"Autumn")</f>
        <v>Summer</v>
      </c>
      <c r="E588">
        <v>2255</v>
      </c>
      <c r="F588" t="b">
        <f t="shared" si="48"/>
        <v>0</v>
      </c>
      <c r="G588" t="b">
        <f t="shared" si="49"/>
        <v>1</v>
      </c>
      <c r="H588" t="str">
        <f t="shared" si="46"/>
        <v>Diger</v>
      </c>
    </row>
    <row r="589" spans="1:8" x14ac:dyDescent="0.3">
      <c r="A589" s="3" t="s">
        <v>10</v>
      </c>
      <c r="B589" t="str">
        <f t="shared" si="47"/>
        <v/>
      </c>
      <c r="C589" t="str">
        <f t="shared" si="45"/>
        <v>Diğer</v>
      </c>
      <c r="D589" t="str" cm="1">
        <f t="array" ref="D589">_xlfn.IFS(A589="March","Spring",A589="April","Spring",A589="May","Spring",A589="June","Summer",A589="July","Summer",A589="August","Summer",A589="January","Winter",A589="February","Winter",A589="Dezember","Winter",TRUE,"Autumn")</f>
        <v>Autumn</v>
      </c>
      <c r="E589">
        <v>1249</v>
      </c>
      <c r="F589" t="b">
        <f t="shared" si="48"/>
        <v>1</v>
      </c>
      <c r="G589" t="b">
        <f t="shared" si="49"/>
        <v>0</v>
      </c>
      <c r="H589" t="str">
        <f t="shared" si="46"/>
        <v>Diger</v>
      </c>
    </row>
    <row r="590" spans="1:8" x14ac:dyDescent="0.3">
      <c r="A590" s="3" t="s">
        <v>1</v>
      </c>
      <c r="B590" t="str">
        <f t="shared" si="47"/>
        <v>Winter</v>
      </c>
      <c r="C590" t="str">
        <f t="shared" si="45"/>
        <v>Winter</v>
      </c>
      <c r="D590" t="str" cm="1">
        <f t="array" ref="D590">_xlfn.IFS(A590="March","Spring",A590="April","Spring",A590="May","Spring",A590="June","Summer",A590="July","Summer",A590="August","Summer",A590="January","Winter",A590="February","Winter",A590="Dezember","Winter",TRUE,"Autumn")</f>
        <v>Winter</v>
      </c>
      <c r="E590">
        <v>1438.5</v>
      </c>
      <c r="F590" t="b">
        <f t="shared" si="48"/>
        <v>1</v>
      </c>
      <c r="G590" t="b">
        <f t="shared" si="49"/>
        <v>0</v>
      </c>
      <c r="H590" t="str">
        <f t="shared" si="46"/>
        <v>Winter</v>
      </c>
    </row>
    <row r="591" spans="1:8" x14ac:dyDescent="0.3">
      <c r="A591" s="3" t="s">
        <v>1</v>
      </c>
      <c r="B591" t="str">
        <f t="shared" si="47"/>
        <v>Winter</v>
      </c>
      <c r="C591" t="str">
        <f t="shared" si="45"/>
        <v>Winter</v>
      </c>
      <c r="D591" t="str" cm="1">
        <f t="array" ref="D591">_xlfn.IFS(A591="March","Spring",A591="April","Spring",A591="May","Spring",A591="June","Summer",A591="July","Summer",A591="August","Summer",A591="January","Winter",A591="February","Winter",A591="Dezember","Winter",TRUE,"Autumn")</f>
        <v>Winter</v>
      </c>
      <c r="E591">
        <v>807</v>
      </c>
      <c r="F591" t="b">
        <f t="shared" si="48"/>
        <v>0</v>
      </c>
      <c r="G591" t="b">
        <f t="shared" si="49"/>
        <v>1</v>
      </c>
      <c r="H591" t="str">
        <f t="shared" si="46"/>
        <v>Winter</v>
      </c>
    </row>
    <row r="592" spans="1:8" x14ac:dyDescent="0.3">
      <c r="A592" s="3" t="s">
        <v>2</v>
      </c>
      <c r="B592" t="str">
        <f t="shared" si="47"/>
        <v/>
      </c>
      <c r="C592" t="str">
        <f t="shared" si="45"/>
        <v>Winter</v>
      </c>
      <c r="D592" t="str" cm="1">
        <f t="array" ref="D592">_xlfn.IFS(A592="March","Spring",A592="April","Spring",A592="May","Spring",A592="June","Summer",A592="July","Summer",A592="August","Summer",A592="January","Winter",A592="February","Winter",A592="Dezember","Winter",TRUE,"Autumn")</f>
        <v>Winter</v>
      </c>
      <c r="E592">
        <v>2641</v>
      </c>
      <c r="F592" t="b">
        <f t="shared" si="48"/>
        <v>0</v>
      </c>
      <c r="G592" t="b">
        <f t="shared" si="49"/>
        <v>1</v>
      </c>
      <c r="H592" t="str">
        <f t="shared" si="46"/>
        <v>Winter</v>
      </c>
    </row>
    <row r="593" spans="1:8" x14ac:dyDescent="0.3">
      <c r="A593" s="3" t="s">
        <v>2</v>
      </c>
      <c r="B593" t="str">
        <f t="shared" si="47"/>
        <v/>
      </c>
      <c r="C593" t="str">
        <f t="shared" si="45"/>
        <v>Winter</v>
      </c>
      <c r="D593" t="str" cm="1">
        <f t="array" ref="D593">_xlfn.IFS(A593="March","Spring",A593="April","Spring",A593="May","Spring",A593="June","Summer",A593="July","Summer",A593="August","Summer",A593="January","Winter",A593="February","Winter",A593="Dezember","Winter",TRUE,"Autumn")</f>
        <v>Winter</v>
      </c>
      <c r="E593">
        <v>2708</v>
      </c>
      <c r="F593" t="b">
        <f t="shared" si="48"/>
        <v>0</v>
      </c>
      <c r="G593" t="b">
        <f t="shared" si="49"/>
        <v>1</v>
      </c>
      <c r="H593" t="str">
        <f t="shared" si="46"/>
        <v>Winter</v>
      </c>
    </row>
    <row r="594" spans="1:8" x14ac:dyDescent="0.3">
      <c r="A594" s="3" t="s">
        <v>6</v>
      </c>
      <c r="B594" t="str">
        <f t="shared" si="47"/>
        <v/>
      </c>
      <c r="C594" t="str">
        <f t="shared" si="45"/>
        <v>Diğer</v>
      </c>
      <c r="D594" t="str" cm="1">
        <f t="array" ref="D594">_xlfn.IFS(A594="March","Spring",A594="April","Spring",A594="May","Spring",A594="June","Summer",A594="July","Summer",A594="August","Summer",A594="January","Winter",A594="February","Winter",A594="Dezember","Winter",TRUE,"Autumn")</f>
        <v>Summer</v>
      </c>
      <c r="E594">
        <v>2632</v>
      </c>
      <c r="F594" t="b">
        <f t="shared" si="48"/>
        <v>0</v>
      </c>
      <c r="G594" t="b">
        <f t="shared" si="49"/>
        <v>1</v>
      </c>
      <c r="H594" t="str">
        <f t="shared" si="46"/>
        <v>Diger</v>
      </c>
    </row>
    <row r="595" spans="1:8" x14ac:dyDescent="0.3">
      <c r="A595" s="3" t="s">
        <v>6</v>
      </c>
      <c r="B595" t="str">
        <f t="shared" si="47"/>
        <v/>
      </c>
      <c r="C595" t="str">
        <f t="shared" si="45"/>
        <v>Diğer</v>
      </c>
      <c r="D595" t="str" cm="1">
        <f t="array" ref="D595">_xlfn.IFS(A595="March","Spring",A595="April","Spring",A595="May","Spring",A595="June","Summer",A595="July","Summer",A595="August","Summer",A595="January","Winter",A595="February","Winter",A595="Dezember","Winter",TRUE,"Autumn")</f>
        <v>Summer</v>
      </c>
      <c r="E595">
        <v>1583</v>
      </c>
      <c r="F595" t="b">
        <f t="shared" si="48"/>
        <v>1</v>
      </c>
      <c r="G595" t="b">
        <f t="shared" si="49"/>
        <v>0</v>
      </c>
      <c r="H595" t="str">
        <f t="shared" si="46"/>
        <v>Diger</v>
      </c>
    </row>
    <row r="596" spans="1:8" x14ac:dyDescent="0.3">
      <c r="A596" s="3" t="s">
        <v>7</v>
      </c>
      <c r="B596" t="str">
        <f t="shared" si="47"/>
        <v/>
      </c>
      <c r="C596" t="str">
        <f t="shared" si="45"/>
        <v>Diğer</v>
      </c>
      <c r="D596" t="str" cm="1">
        <f t="array" ref="D596">_xlfn.IFS(A596="March","Spring",A596="April","Spring",A596="May","Spring",A596="June","Summer",A596="July","Summer",A596="August","Summer",A596="January","Winter",A596="February","Winter",A596="Dezember","Winter",TRUE,"Autumn")</f>
        <v>Summer</v>
      </c>
      <c r="E596">
        <v>571</v>
      </c>
      <c r="F596" t="b">
        <f t="shared" si="48"/>
        <v>0</v>
      </c>
      <c r="G596" t="b">
        <f t="shared" si="49"/>
        <v>1</v>
      </c>
      <c r="H596" t="str">
        <f t="shared" si="46"/>
        <v>Diger</v>
      </c>
    </row>
    <row r="597" spans="1:8" x14ac:dyDescent="0.3">
      <c r="A597" s="3" t="s">
        <v>8</v>
      </c>
      <c r="B597" t="str">
        <f t="shared" si="47"/>
        <v/>
      </c>
      <c r="C597" t="str">
        <f t="shared" si="45"/>
        <v>Diğer</v>
      </c>
      <c r="D597" t="str" cm="1">
        <f t="array" ref="D597">_xlfn.IFS(A597="March","Spring",A597="April","Spring",A597="May","Spring",A597="June","Summer",A597="July","Summer",A597="August","Summer",A597="January","Winter",A597="February","Winter",A597="Dezember","Winter",TRUE,"Autumn")</f>
        <v>Summer</v>
      </c>
      <c r="E597">
        <v>2696</v>
      </c>
      <c r="F597" t="b">
        <f t="shared" si="48"/>
        <v>0</v>
      </c>
      <c r="G597" t="b">
        <f t="shared" si="49"/>
        <v>1</v>
      </c>
      <c r="H597" t="str">
        <f t="shared" si="46"/>
        <v>Diger</v>
      </c>
    </row>
    <row r="598" spans="1:8" x14ac:dyDescent="0.3">
      <c r="A598" s="3" t="s">
        <v>10</v>
      </c>
      <c r="B598" t="str">
        <f t="shared" si="47"/>
        <v/>
      </c>
      <c r="C598" t="str">
        <f t="shared" si="45"/>
        <v>Diğer</v>
      </c>
      <c r="D598" t="str" cm="1">
        <f t="array" ref="D598">_xlfn.IFS(A598="March","Spring",A598="April","Spring",A598="May","Spring",A598="June","Summer",A598="July","Summer",A598="August","Summer",A598="January","Winter",A598="February","Winter",A598="Dezember","Winter",TRUE,"Autumn")</f>
        <v>Autumn</v>
      </c>
      <c r="E598">
        <v>1565</v>
      </c>
      <c r="F598" t="b">
        <f t="shared" si="48"/>
        <v>1</v>
      </c>
      <c r="G598" t="b">
        <f t="shared" si="49"/>
        <v>0</v>
      </c>
      <c r="H598" t="str">
        <f t="shared" si="46"/>
        <v>Diger</v>
      </c>
    </row>
    <row r="599" spans="1:8" x14ac:dyDescent="0.3">
      <c r="A599" s="3" t="s">
        <v>10</v>
      </c>
      <c r="B599" t="str">
        <f t="shared" si="47"/>
        <v/>
      </c>
      <c r="C599" t="str">
        <f t="shared" si="45"/>
        <v>Diğer</v>
      </c>
      <c r="D599" t="str" cm="1">
        <f t="array" ref="D599">_xlfn.IFS(A599="March","Spring",A599="April","Spring",A599="May","Spring",A599="June","Summer",A599="July","Summer",A599="August","Summer",A599="January","Winter",A599="February","Winter",A599="Dezember","Winter",TRUE,"Autumn")</f>
        <v>Autumn</v>
      </c>
      <c r="E599">
        <v>1249</v>
      </c>
      <c r="F599" t="b">
        <f t="shared" si="48"/>
        <v>1</v>
      </c>
      <c r="G599" t="b">
        <f t="shared" si="49"/>
        <v>0</v>
      </c>
      <c r="H599" t="str">
        <f t="shared" si="46"/>
        <v>Diger</v>
      </c>
    </row>
    <row r="600" spans="1:8" x14ac:dyDescent="0.3">
      <c r="A600" s="3" t="s">
        <v>11</v>
      </c>
      <c r="B600" t="str">
        <f t="shared" si="47"/>
        <v/>
      </c>
      <c r="C600" t="str">
        <f t="shared" si="45"/>
        <v>Diğer</v>
      </c>
      <c r="D600" t="str" cm="1">
        <f t="array" ref="D600">_xlfn.IFS(A600="March","Spring",A600="April","Spring",A600="May","Spring",A600="June","Summer",A600="July","Summer",A600="August","Summer",A600="January","Winter",A600="February","Winter",A600="Dezember","Winter",TRUE,"Autumn")</f>
        <v>Autumn</v>
      </c>
      <c r="E600">
        <v>357</v>
      </c>
      <c r="F600" t="b">
        <f t="shared" si="48"/>
        <v>0</v>
      </c>
      <c r="G600" t="b">
        <f t="shared" si="49"/>
        <v>1</v>
      </c>
      <c r="H600" t="str">
        <f t="shared" si="46"/>
        <v>Diger</v>
      </c>
    </row>
    <row r="601" spans="1:8" x14ac:dyDescent="0.3">
      <c r="A601" s="3" t="s">
        <v>12</v>
      </c>
      <c r="B601" t="str">
        <f t="shared" si="47"/>
        <v/>
      </c>
      <c r="C601" t="str">
        <f t="shared" si="45"/>
        <v>Winter</v>
      </c>
      <c r="D601" t="str" cm="1">
        <f t="array" ref="D601">_xlfn.IFS(A601="March","Spring",A601="April","Spring",A601="May","Spring",A601="June","Summer",A601="July","Summer",A601="August","Summer",A601="January","Winter",A601="February","Winter",A601="Dezember","Winter",TRUE,"Autumn")</f>
        <v>Autumn</v>
      </c>
      <c r="E601">
        <v>1013</v>
      </c>
      <c r="F601" t="b">
        <f t="shared" si="48"/>
        <v>1</v>
      </c>
      <c r="G601" t="b">
        <f t="shared" si="49"/>
        <v>0</v>
      </c>
      <c r="H601" t="str">
        <f t="shared" si="46"/>
        <v>Diger</v>
      </c>
    </row>
    <row r="602" spans="1:8" x14ac:dyDescent="0.3">
      <c r="A602" s="3" t="s">
        <v>1</v>
      </c>
      <c r="B602" t="str">
        <f t="shared" si="47"/>
        <v>Winter</v>
      </c>
      <c r="C602" t="str">
        <f t="shared" si="45"/>
        <v>Winter</v>
      </c>
      <c r="D602" t="str" cm="1">
        <f t="array" ref="D602">_xlfn.IFS(A602="March","Spring",A602="April","Spring",A602="May","Spring",A602="June","Summer",A602="July","Summer",A602="August","Summer",A602="January","Winter",A602="February","Winter",A602="Dezember","Winter",TRUE,"Autumn")</f>
        <v>Winter</v>
      </c>
      <c r="E602">
        <v>3997.5</v>
      </c>
      <c r="F602" t="b">
        <f t="shared" si="48"/>
        <v>0</v>
      </c>
      <c r="G602" t="b">
        <f t="shared" si="49"/>
        <v>1</v>
      </c>
      <c r="H602" t="str">
        <f t="shared" si="46"/>
        <v>Winter</v>
      </c>
    </row>
    <row r="603" spans="1:8" x14ac:dyDescent="0.3">
      <c r="A603" s="3" t="s">
        <v>6</v>
      </c>
      <c r="B603" t="str">
        <f t="shared" si="47"/>
        <v/>
      </c>
      <c r="C603" t="str">
        <f t="shared" si="45"/>
        <v>Diğer</v>
      </c>
      <c r="D603" t="str" cm="1">
        <f t="array" ref="D603">_xlfn.IFS(A603="March","Spring",A603="April","Spring",A603="May","Spring",A603="June","Summer",A603="July","Summer",A603="August","Summer",A603="January","Winter",A603="February","Winter",A603="Dezember","Winter",TRUE,"Autumn")</f>
        <v>Summer</v>
      </c>
      <c r="E603">
        <v>2632</v>
      </c>
      <c r="F603" t="b">
        <f t="shared" si="48"/>
        <v>0</v>
      </c>
      <c r="G603" t="b">
        <f t="shared" si="49"/>
        <v>1</v>
      </c>
      <c r="H603" t="str">
        <f t="shared" si="46"/>
        <v>Diger</v>
      </c>
    </row>
    <row r="604" spans="1:8" x14ac:dyDescent="0.3">
      <c r="A604" s="3" t="s">
        <v>6</v>
      </c>
      <c r="B604" t="str">
        <f t="shared" si="47"/>
        <v/>
      </c>
      <c r="C604" t="str">
        <f t="shared" si="45"/>
        <v>Diğer</v>
      </c>
      <c r="D604" t="str" cm="1">
        <f t="array" ref="D604">_xlfn.IFS(A604="March","Spring",A604="April","Spring",A604="May","Spring",A604="June","Summer",A604="July","Summer",A604="August","Summer",A604="January","Winter",A604="February","Winter",A604="Dezember","Winter",TRUE,"Autumn")</f>
        <v>Summer</v>
      </c>
      <c r="E604">
        <v>1190</v>
      </c>
      <c r="F604" t="b">
        <f t="shared" si="48"/>
        <v>1</v>
      </c>
      <c r="G604" t="b">
        <f t="shared" si="49"/>
        <v>0</v>
      </c>
      <c r="H604" t="str">
        <f t="shared" si="46"/>
        <v>Diger</v>
      </c>
    </row>
    <row r="605" spans="1:8" x14ac:dyDescent="0.3">
      <c r="A605" s="3" t="s">
        <v>6</v>
      </c>
      <c r="B605" t="str">
        <f t="shared" si="47"/>
        <v/>
      </c>
      <c r="C605" t="str">
        <f t="shared" si="45"/>
        <v>Diğer</v>
      </c>
      <c r="D605" t="str" cm="1">
        <f t="array" ref="D605">_xlfn.IFS(A605="March","Spring",A605="April","Spring",A605="May","Spring",A605="June","Summer",A605="July","Summer",A605="August","Summer",A605="January","Winter",A605="February","Winter",A605="Dezember","Winter",TRUE,"Autumn")</f>
        <v>Summer</v>
      </c>
      <c r="E605">
        <v>604</v>
      </c>
      <c r="F605" t="b">
        <f t="shared" si="48"/>
        <v>0</v>
      </c>
      <c r="G605" t="b">
        <f t="shared" si="49"/>
        <v>1</v>
      </c>
      <c r="H605" t="str">
        <f t="shared" si="46"/>
        <v>Diger</v>
      </c>
    </row>
    <row r="606" spans="1:8" x14ac:dyDescent="0.3">
      <c r="A606" s="3" t="s">
        <v>9</v>
      </c>
      <c r="B606" t="str">
        <f t="shared" si="47"/>
        <v/>
      </c>
      <c r="C606" t="str">
        <f t="shared" si="45"/>
        <v>Diğer</v>
      </c>
      <c r="D606" t="str" cm="1">
        <f t="array" ref="D606">_xlfn.IFS(A606="March","Spring",A606="April","Spring",A606="May","Spring",A606="June","Summer",A606="July","Summer",A606="August","Summer",A606="January","Winter",A606="February","Winter",A606="Dezember","Winter",TRUE,"Autumn")</f>
        <v>Autumn</v>
      </c>
      <c r="E606">
        <v>660</v>
      </c>
      <c r="F606" t="b">
        <f t="shared" si="48"/>
        <v>0</v>
      </c>
      <c r="G606" t="b">
        <f t="shared" si="49"/>
        <v>1</v>
      </c>
      <c r="H606" t="str">
        <f t="shared" si="46"/>
        <v>Diger</v>
      </c>
    </row>
    <row r="607" spans="1:8" x14ac:dyDescent="0.3">
      <c r="A607" s="3" t="s">
        <v>10</v>
      </c>
      <c r="B607" t="str">
        <f t="shared" si="47"/>
        <v/>
      </c>
      <c r="C607" t="str">
        <f t="shared" si="45"/>
        <v>Diğer</v>
      </c>
      <c r="D607" t="str" cm="1">
        <f t="array" ref="D607">_xlfn.IFS(A607="March","Spring",A607="April","Spring",A607="May","Spring",A607="June","Summer",A607="July","Summer",A607="August","Summer",A607="January","Winter",A607="February","Winter",A607="Dezember","Winter",TRUE,"Autumn")</f>
        <v>Autumn</v>
      </c>
      <c r="E607">
        <v>410</v>
      </c>
      <c r="F607" t="b">
        <f t="shared" si="48"/>
        <v>0</v>
      </c>
      <c r="G607" t="b">
        <f t="shared" si="49"/>
        <v>1</v>
      </c>
      <c r="H607" t="str">
        <f t="shared" si="46"/>
        <v>Diger</v>
      </c>
    </row>
    <row r="608" spans="1:8" x14ac:dyDescent="0.3">
      <c r="A608" s="3" t="s">
        <v>11</v>
      </c>
      <c r="B608" t="str">
        <f t="shared" si="47"/>
        <v/>
      </c>
      <c r="C608" t="str">
        <f t="shared" si="45"/>
        <v>Diğer</v>
      </c>
      <c r="D608" t="str" cm="1">
        <f t="array" ref="D608">_xlfn.IFS(A608="March","Spring",A608="April","Spring",A608="May","Spring",A608="June","Summer",A608="July","Summer",A608="August","Summer",A608="January","Winter",A608="February","Winter",A608="Dezember","Winter",TRUE,"Autumn")</f>
        <v>Autumn</v>
      </c>
      <c r="E608">
        <v>2605</v>
      </c>
      <c r="F608" t="b">
        <f t="shared" si="48"/>
        <v>0</v>
      </c>
      <c r="G608" t="b">
        <f t="shared" si="49"/>
        <v>1</v>
      </c>
      <c r="H608" t="str">
        <f t="shared" si="46"/>
        <v>Diger</v>
      </c>
    </row>
    <row r="609" spans="1:8" x14ac:dyDescent="0.3">
      <c r="A609" s="3" t="s">
        <v>12</v>
      </c>
      <c r="B609" t="str">
        <f t="shared" si="47"/>
        <v/>
      </c>
      <c r="C609" t="str">
        <f t="shared" si="45"/>
        <v>Winter</v>
      </c>
      <c r="D609" t="str" cm="1">
        <f t="array" ref="D609">_xlfn.IFS(A609="March","Spring",A609="April","Spring",A609="May","Spring",A609="June","Summer",A609="July","Summer",A609="August","Summer",A609="January","Winter",A609="February","Winter",A609="Dezember","Winter",TRUE,"Autumn")</f>
        <v>Autumn</v>
      </c>
      <c r="E609">
        <v>1013</v>
      </c>
      <c r="F609" t="b">
        <f t="shared" si="48"/>
        <v>1</v>
      </c>
      <c r="G609" t="b">
        <f t="shared" si="49"/>
        <v>0</v>
      </c>
      <c r="H609" t="str">
        <f t="shared" si="46"/>
        <v>Diger</v>
      </c>
    </row>
    <row r="610" spans="1:8" x14ac:dyDescent="0.3">
      <c r="A610" s="3" t="s">
        <v>6</v>
      </c>
      <c r="B610" t="str">
        <f t="shared" si="47"/>
        <v/>
      </c>
      <c r="C610" t="str">
        <f t="shared" si="45"/>
        <v>Diğer</v>
      </c>
      <c r="D610" t="str" cm="1">
        <f t="array" ref="D610">_xlfn.IFS(A610="March","Spring",A610="April","Spring",A610="May","Spring",A610="June","Summer",A610="July","Summer",A610="August","Summer",A610="January","Winter",A610="February","Winter",A610="Dezember","Winter",TRUE,"Autumn")</f>
        <v>Summer</v>
      </c>
      <c r="E610">
        <v>1583</v>
      </c>
      <c r="F610" t="b">
        <f t="shared" si="48"/>
        <v>1</v>
      </c>
      <c r="G610" t="b">
        <f t="shared" si="49"/>
        <v>0</v>
      </c>
      <c r="H610" t="str">
        <f t="shared" si="46"/>
        <v>Diger</v>
      </c>
    </row>
    <row r="611" spans="1:8" x14ac:dyDescent="0.3">
      <c r="A611" s="3" t="s">
        <v>10</v>
      </c>
      <c r="B611" t="str">
        <f t="shared" si="47"/>
        <v/>
      </c>
      <c r="C611" t="str">
        <f t="shared" si="45"/>
        <v>Diğer</v>
      </c>
      <c r="D611" t="str" cm="1">
        <f t="array" ref="D611">_xlfn.IFS(A611="March","Spring",A611="April","Spring",A611="May","Spring",A611="June","Summer",A611="July","Summer",A611="August","Summer",A611="January","Winter",A611="February","Winter",A611="Dezember","Winter",TRUE,"Autumn")</f>
        <v>Autumn</v>
      </c>
      <c r="E611">
        <v>1565</v>
      </c>
      <c r="F611" t="b">
        <f t="shared" si="48"/>
        <v>1</v>
      </c>
      <c r="G611" t="b">
        <f t="shared" si="49"/>
        <v>0</v>
      </c>
      <c r="H611" t="str">
        <f t="shared" si="46"/>
        <v>Diger</v>
      </c>
    </row>
    <row r="612" spans="1:8" x14ac:dyDescent="0.3">
      <c r="A612" s="3" t="s">
        <v>1</v>
      </c>
      <c r="B612" t="str">
        <f t="shared" si="47"/>
        <v>Winter</v>
      </c>
      <c r="C612" t="str">
        <f t="shared" si="45"/>
        <v>Winter</v>
      </c>
      <c r="D612" t="str" cm="1">
        <f t="array" ref="D612">_xlfn.IFS(A612="March","Spring",A612="April","Spring",A612="May","Spring",A612="June","Summer",A612="July","Summer",A612="August","Summer",A612="January","Winter",A612="February","Winter",A612="Dezember","Winter",TRUE,"Autumn")</f>
        <v>Winter</v>
      </c>
      <c r="E612">
        <v>1659</v>
      </c>
      <c r="F612" t="b">
        <f t="shared" si="48"/>
        <v>1</v>
      </c>
      <c r="G612" t="b">
        <f t="shared" si="49"/>
        <v>0</v>
      </c>
      <c r="H612" t="str">
        <f t="shared" si="46"/>
        <v>Winter</v>
      </c>
    </row>
    <row r="613" spans="1:8" x14ac:dyDescent="0.3">
      <c r="A613" s="3" t="s">
        <v>6</v>
      </c>
      <c r="B613" t="str">
        <f t="shared" si="47"/>
        <v/>
      </c>
      <c r="C613" t="str">
        <f t="shared" si="45"/>
        <v>Diğer</v>
      </c>
      <c r="D613" t="str" cm="1">
        <f t="array" ref="D613">_xlfn.IFS(A613="March","Spring",A613="April","Spring",A613="May","Spring",A613="June","Summer",A613="July","Summer",A613="August","Summer",A613="January","Winter",A613="February","Winter",A613="Dezember","Winter",TRUE,"Autumn")</f>
        <v>Summer</v>
      </c>
      <c r="E613">
        <v>1190</v>
      </c>
      <c r="F613" t="b">
        <f t="shared" si="48"/>
        <v>1</v>
      </c>
      <c r="G613" t="b">
        <f t="shared" si="49"/>
        <v>0</v>
      </c>
      <c r="H613" t="str">
        <f t="shared" si="46"/>
        <v>Diger</v>
      </c>
    </row>
    <row r="614" spans="1:8" x14ac:dyDescent="0.3">
      <c r="A614" s="3" t="s">
        <v>10</v>
      </c>
      <c r="B614" t="str">
        <f t="shared" si="47"/>
        <v/>
      </c>
      <c r="C614" t="str">
        <f t="shared" si="45"/>
        <v>Diğer</v>
      </c>
      <c r="D614" t="str" cm="1">
        <f t="array" ref="D614">_xlfn.IFS(A614="March","Spring",A614="April","Spring",A614="May","Spring",A614="June","Summer",A614="July","Summer",A614="August","Summer",A614="January","Winter",A614="February","Winter",A614="Dezember","Winter",TRUE,"Autumn")</f>
        <v>Autumn</v>
      </c>
      <c r="E614">
        <v>410</v>
      </c>
      <c r="F614" t="b">
        <f t="shared" si="48"/>
        <v>0</v>
      </c>
      <c r="G614" t="b">
        <f t="shared" si="49"/>
        <v>1</v>
      </c>
      <c r="H614" t="str">
        <f t="shared" si="46"/>
        <v>Diger</v>
      </c>
    </row>
    <row r="615" spans="1:8" x14ac:dyDescent="0.3">
      <c r="A615" s="3" t="s">
        <v>12</v>
      </c>
      <c r="B615" t="str">
        <f t="shared" si="47"/>
        <v/>
      </c>
      <c r="C615" t="str">
        <f t="shared" si="45"/>
        <v>Winter</v>
      </c>
      <c r="D615" t="str" cm="1">
        <f t="array" ref="D615">_xlfn.IFS(A615="March","Spring",A615="April","Spring",A615="May","Spring",A615="June","Summer",A615="July","Summer",A615="August","Summer",A615="January","Winter",A615="February","Winter",A615="Dezember","Winter",TRUE,"Autumn")</f>
        <v>Autumn</v>
      </c>
      <c r="E615">
        <v>1770</v>
      </c>
      <c r="F615" t="b">
        <f t="shared" si="48"/>
        <v>1</v>
      </c>
      <c r="G615" t="b">
        <f t="shared" si="49"/>
        <v>0</v>
      </c>
      <c r="H615" t="str">
        <f t="shared" si="46"/>
        <v>Diger</v>
      </c>
    </row>
    <row r="616" spans="1:8" x14ac:dyDescent="0.3">
      <c r="A616" s="3" t="s">
        <v>4</v>
      </c>
      <c r="B616" t="str">
        <f t="shared" si="47"/>
        <v/>
      </c>
      <c r="C616" t="str">
        <f t="shared" si="45"/>
        <v>Diğer</v>
      </c>
      <c r="D616" t="str" cm="1">
        <f t="array" ref="D616">_xlfn.IFS(A616="March","Spring",A616="April","Spring",A616="May","Spring",A616="June","Summer",A616="July","Summer",A616="August","Summer",A616="January","Winter",A616="February","Winter",A616="Dezember","Winter",TRUE,"Autumn")</f>
        <v>Spring</v>
      </c>
      <c r="E616">
        <v>2579</v>
      </c>
      <c r="F616" t="b">
        <f t="shared" si="48"/>
        <v>0</v>
      </c>
      <c r="G616" t="b">
        <f t="shared" si="49"/>
        <v>1</v>
      </c>
      <c r="H616" t="str">
        <f t="shared" si="46"/>
        <v>Diger</v>
      </c>
    </row>
    <row r="617" spans="1:8" x14ac:dyDescent="0.3">
      <c r="A617" s="3" t="s">
        <v>5</v>
      </c>
      <c r="B617" t="str">
        <f t="shared" si="47"/>
        <v/>
      </c>
      <c r="C617" t="str">
        <f t="shared" si="45"/>
        <v>Diğer</v>
      </c>
      <c r="D617" t="str" cm="1">
        <f t="array" ref="D617">_xlfn.IFS(A617="March","Spring",A617="April","Spring",A617="May","Spring",A617="June","Summer",A617="July","Summer",A617="August","Summer",A617="January","Winter",A617="February","Winter",A617="Dezember","Winter",TRUE,"Autumn")</f>
        <v>Spring</v>
      </c>
      <c r="E617">
        <v>1743</v>
      </c>
      <c r="F617" t="b">
        <f t="shared" si="48"/>
        <v>1</v>
      </c>
      <c r="G617" t="b">
        <f t="shared" si="49"/>
        <v>0</v>
      </c>
      <c r="H617" t="str">
        <f t="shared" si="46"/>
        <v>Diger</v>
      </c>
    </row>
    <row r="618" spans="1:8" x14ac:dyDescent="0.3">
      <c r="A618" s="3" t="s">
        <v>10</v>
      </c>
      <c r="B618" t="str">
        <f t="shared" si="47"/>
        <v/>
      </c>
      <c r="C618" t="str">
        <f t="shared" si="45"/>
        <v>Diğer</v>
      </c>
      <c r="D618" t="str" cm="1">
        <f t="array" ref="D618">_xlfn.IFS(A618="March","Spring",A618="April","Spring",A618="May","Spring",A618="June","Summer",A618="July","Summer",A618="August","Summer",A618="January","Winter",A618="February","Winter",A618="Dezember","Winter",TRUE,"Autumn")</f>
        <v>Autumn</v>
      </c>
      <c r="E618">
        <v>2996</v>
      </c>
      <c r="F618" t="b">
        <f t="shared" si="48"/>
        <v>0</v>
      </c>
      <c r="G618" t="b">
        <f t="shared" si="49"/>
        <v>1</v>
      </c>
      <c r="H618" t="str">
        <f t="shared" si="46"/>
        <v>Diger</v>
      </c>
    </row>
    <row r="619" spans="1:8" x14ac:dyDescent="0.3">
      <c r="A619" s="3" t="s">
        <v>12</v>
      </c>
      <c r="B619" t="str">
        <f t="shared" si="47"/>
        <v/>
      </c>
      <c r="C619" t="str">
        <f t="shared" si="45"/>
        <v>Winter</v>
      </c>
      <c r="D619" t="str" cm="1">
        <f t="array" ref="D619">_xlfn.IFS(A619="March","Spring",A619="April","Spring",A619="May","Spring",A619="June","Summer",A619="July","Summer",A619="August","Summer",A619="January","Winter",A619="February","Winter",A619="Dezember","Winter",TRUE,"Autumn")</f>
        <v>Autumn</v>
      </c>
      <c r="E619">
        <v>280</v>
      </c>
      <c r="F619" t="b">
        <f t="shared" si="48"/>
        <v>0</v>
      </c>
      <c r="G619" t="b">
        <f t="shared" si="49"/>
        <v>1</v>
      </c>
      <c r="H619" t="str">
        <f t="shared" si="46"/>
        <v>Diger</v>
      </c>
    </row>
    <row r="620" spans="1:8" x14ac:dyDescent="0.3">
      <c r="A620" s="3" t="s">
        <v>2</v>
      </c>
      <c r="B620" t="str">
        <f t="shared" si="47"/>
        <v/>
      </c>
      <c r="C620" t="str">
        <f t="shared" si="45"/>
        <v>Winter</v>
      </c>
      <c r="D620" t="str" cm="1">
        <f t="array" ref="D620">_xlfn.IFS(A620="March","Spring",A620="April","Spring",A620="May","Spring",A620="June","Summer",A620="July","Summer",A620="August","Summer",A620="January","Winter",A620="February","Winter",A620="Dezember","Winter",TRUE,"Autumn")</f>
        <v>Winter</v>
      </c>
      <c r="E620">
        <v>293</v>
      </c>
      <c r="F620" t="b">
        <f t="shared" si="48"/>
        <v>0</v>
      </c>
      <c r="G620" t="b">
        <f t="shared" si="49"/>
        <v>1</v>
      </c>
      <c r="H620" t="str">
        <f t="shared" si="46"/>
        <v>Winter</v>
      </c>
    </row>
    <row r="621" spans="1:8" x14ac:dyDescent="0.3">
      <c r="A621" s="3" t="s">
        <v>10</v>
      </c>
      <c r="B621" t="str">
        <f t="shared" si="47"/>
        <v/>
      </c>
      <c r="C621" t="str">
        <f t="shared" si="45"/>
        <v>Diğer</v>
      </c>
      <c r="D621" t="str" cm="1">
        <f t="array" ref="D621">_xlfn.IFS(A621="March","Spring",A621="April","Spring",A621="May","Spring",A621="June","Summer",A621="July","Summer",A621="August","Summer",A621="January","Winter",A621="February","Winter",A621="Dezember","Winter",TRUE,"Autumn")</f>
        <v>Autumn</v>
      </c>
      <c r="E621">
        <v>2996</v>
      </c>
      <c r="F621" t="b">
        <f t="shared" si="48"/>
        <v>0</v>
      </c>
      <c r="G621" t="b">
        <f t="shared" si="49"/>
        <v>1</v>
      </c>
      <c r="H621" t="str">
        <f t="shared" si="46"/>
        <v>Diger</v>
      </c>
    </row>
    <row r="622" spans="1:8" x14ac:dyDescent="0.3">
      <c r="A622" s="3" t="s">
        <v>2</v>
      </c>
      <c r="B622" t="str">
        <f t="shared" si="47"/>
        <v/>
      </c>
      <c r="C622" t="str">
        <f t="shared" si="45"/>
        <v>Winter</v>
      </c>
      <c r="D622" t="str" cm="1">
        <f t="array" ref="D622">_xlfn.IFS(A622="March","Spring",A622="April","Spring",A622="May","Spring",A622="June","Summer",A622="July","Summer",A622="August","Summer",A622="January","Winter",A622="February","Winter",A622="Dezember","Winter",TRUE,"Autumn")</f>
        <v>Winter</v>
      </c>
      <c r="E622">
        <v>278</v>
      </c>
      <c r="F622" t="b">
        <f t="shared" si="48"/>
        <v>0</v>
      </c>
      <c r="G622" t="b">
        <f t="shared" si="49"/>
        <v>1</v>
      </c>
      <c r="H622" t="str">
        <f t="shared" si="46"/>
        <v>Winter</v>
      </c>
    </row>
    <row r="623" spans="1:8" x14ac:dyDescent="0.3">
      <c r="A623" s="3" t="s">
        <v>3</v>
      </c>
      <c r="B623" t="str">
        <f t="shared" si="47"/>
        <v/>
      </c>
      <c r="C623" t="str">
        <f t="shared" si="45"/>
        <v>Diğer</v>
      </c>
      <c r="D623" t="str" cm="1">
        <f t="array" ref="D623">_xlfn.IFS(A623="March","Spring",A623="April","Spring",A623="May","Spring",A623="June","Summer",A623="July","Summer",A623="August","Summer",A623="January","Winter",A623="February","Winter",A623="Dezember","Winter",TRUE,"Autumn")</f>
        <v>Spring</v>
      </c>
      <c r="E623">
        <v>2428</v>
      </c>
      <c r="F623" t="b">
        <f t="shared" si="48"/>
        <v>0</v>
      </c>
      <c r="G623" t="b">
        <f t="shared" si="49"/>
        <v>1</v>
      </c>
      <c r="H623" t="str">
        <f t="shared" si="46"/>
        <v>Diger</v>
      </c>
    </row>
    <row r="624" spans="1:8" x14ac:dyDescent="0.3">
      <c r="A624" s="3" t="s">
        <v>9</v>
      </c>
      <c r="B624" t="str">
        <f t="shared" si="47"/>
        <v/>
      </c>
      <c r="C624" t="str">
        <f t="shared" si="45"/>
        <v>Diğer</v>
      </c>
      <c r="D624" t="str" cm="1">
        <f t="array" ref="D624">_xlfn.IFS(A624="March","Spring",A624="April","Spring",A624="May","Spring",A624="June","Summer",A624="July","Summer",A624="August","Summer",A624="January","Winter",A624="February","Winter",A624="Dezember","Winter",TRUE,"Autumn")</f>
        <v>Autumn</v>
      </c>
      <c r="E624">
        <v>1767</v>
      </c>
      <c r="F624" t="b">
        <f t="shared" si="48"/>
        <v>1</v>
      </c>
      <c r="G624" t="b">
        <f t="shared" si="49"/>
        <v>0</v>
      </c>
      <c r="H624" t="str">
        <f t="shared" si="46"/>
        <v>Diger</v>
      </c>
    </row>
    <row r="625" spans="1:8" x14ac:dyDescent="0.3">
      <c r="A625" s="3" t="s">
        <v>10</v>
      </c>
      <c r="B625" t="str">
        <f t="shared" si="47"/>
        <v/>
      </c>
      <c r="C625" t="str">
        <f t="shared" si="45"/>
        <v>Diğer</v>
      </c>
      <c r="D625" t="str" cm="1">
        <f t="array" ref="D625">_xlfn.IFS(A625="March","Spring",A625="April","Spring",A625="May","Spring",A625="June","Summer",A625="July","Summer",A625="August","Summer",A625="January","Winter",A625="February","Winter",A625="Dezember","Winter",TRUE,"Autumn")</f>
        <v>Autumn</v>
      </c>
      <c r="E625">
        <v>1393</v>
      </c>
      <c r="F625" t="b">
        <f t="shared" si="48"/>
        <v>1</v>
      </c>
      <c r="G625" t="b">
        <f t="shared" si="49"/>
        <v>0</v>
      </c>
      <c r="H625" t="str">
        <f t="shared" si="46"/>
        <v>Diger</v>
      </c>
    </row>
    <row r="626" spans="1:8" x14ac:dyDescent="0.3">
      <c r="A626" s="3" t="s">
        <v>12</v>
      </c>
      <c r="B626" t="str">
        <f t="shared" si="47"/>
        <v/>
      </c>
      <c r="C626" t="str">
        <f t="shared" si="45"/>
        <v>Winter</v>
      </c>
      <c r="D626" t="str" cm="1">
        <f t="array" ref="D626">_xlfn.IFS(A626="March","Spring",A626="April","Spring",A626="May","Spring",A626="June","Summer",A626="July","Summer",A626="August","Summer",A626="January","Winter",A626="February","Winter",A626="Dezember","Winter",TRUE,"Autumn")</f>
        <v>Autumn</v>
      </c>
      <c r="E626">
        <v>280</v>
      </c>
      <c r="F626" t="b">
        <f t="shared" si="48"/>
        <v>0</v>
      </c>
      <c r="G626" t="b">
        <f t="shared" si="49"/>
        <v>1</v>
      </c>
      <c r="H626" t="str">
        <f t="shared" si="46"/>
        <v>Diger</v>
      </c>
    </row>
    <row r="627" spans="1:8" x14ac:dyDescent="0.3">
      <c r="A627" s="3" t="s">
        <v>10</v>
      </c>
      <c r="B627" t="str">
        <f t="shared" si="47"/>
        <v/>
      </c>
      <c r="C627" t="str">
        <f t="shared" si="45"/>
        <v>Diğer</v>
      </c>
      <c r="D627" t="str" cm="1">
        <f t="array" ref="D627">_xlfn.IFS(A627="March","Spring",A627="April","Spring",A627="May","Spring",A627="June","Summer",A627="July","Summer",A627="August","Summer",A627="January","Winter",A627="February","Winter",A627="Dezember","Winter",TRUE,"Autumn")</f>
        <v>Autumn</v>
      </c>
      <c r="E627">
        <v>1393</v>
      </c>
      <c r="F627" t="b">
        <f t="shared" si="48"/>
        <v>1</v>
      </c>
      <c r="G627" t="b">
        <f t="shared" si="49"/>
        <v>0</v>
      </c>
      <c r="H627" t="str">
        <f t="shared" si="46"/>
        <v>Diger</v>
      </c>
    </row>
    <row r="628" spans="1:8" x14ac:dyDescent="0.3">
      <c r="A628" s="3" t="s">
        <v>12</v>
      </c>
      <c r="B628" t="str">
        <f t="shared" si="47"/>
        <v/>
      </c>
      <c r="C628" t="str">
        <f t="shared" si="45"/>
        <v>Winter</v>
      </c>
      <c r="D628" t="str" cm="1">
        <f t="array" ref="D628">_xlfn.IFS(A628="March","Spring",A628="April","Spring",A628="May","Spring",A628="June","Summer",A628="July","Summer",A628="August","Summer",A628="January","Winter",A628="February","Winter",A628="Dezember","Winter",TRUE,"Autumn")</f>
        <v>Autumn</v>
      </c>
      <c r="E628">
        <v>2015</v>
      </c>
      <c r="F628" t="b">
        <f t="shared" si="48"/>
        <v>0</v>
      </c>
      <c r="G628" t="b">
        <f t="shared" si="49"/>
        <v>1</v>
      </c>
      <c r="H628" t="str">
        <f t="shared" si="46"/>
        <v>Diger</v>
      </c>
    </row>
    <row r="629" spans="1:8" x14ac:dyDescent="0.3">
      <c r="A629" s="3" t="s">
        <v>7</v>
      </c>
      <c r="B629" t="str">
        <f t="shared" si="47"/>
        <v/>
      </c>
      <c r="C629" t="str">
        <f t="shared" si="45"/>
        <v>Diğer</v>
      </c>
      <c r="D629" t="str" cm="1">
        <f t="array" ref="D629">_xlfn.IFS(A629="March","Spring",A629="April","Spring",A629="May","Spring",A629="June","Summer",A629="July","Summer",A629="August","Summer",A629="January","Winter",A629="February","Winter",A629="Dezember","Winter",TRUE,"Autumn")</f>
        <v>Summer</v>
      </c>
      <c r="E629">
        <v>801</v>
      </c>
      <c r="F629" t="b">
        <f t="shared" si="48"/>
        <v>0</v>
      </c>
      <c r="G629" t="b">
        <f t="shared" si="49"/>
        <v>1</v>
      </c>
      <c r="H629" t="str">
        <f t="shared" si="46"/>
        <v>Diger</v>
      </c>
    </row>
    <row r="630" spans="1:8" x14ac:dyDescent="0.3">
      <c r="A630" s="3" t="s">
        <v>9</v>
      </c>
      <c r="B630" t="str">
        <f t="shared" si="47"/>
        <v/>
      </c>
      <c r="C630" t="str">
        <f t="shared" si="45"/>
        <v>Diğer</v>
      </c>
      <c r="D630" t="str" cm="1">
        <f t="array" ref="D630">_xlfn.IFS(A630="March","Spring",A630="April","Spring",A630="May","Spring",A630="June","Summer",A630="July","Summer",A630="August","Summer",A630="January","Winter",A630="February","Winter",A630="Dezember","Winter",TRUE,"Autumn")</f>
        <v>Autumn</v>
      </c>
      <c r="E630">
        <v>1023</v>
      </c>
      <c r="F630" t="b">
        <f t="shared" si="48"/>
        <v>1</v>
      </c>
      <c r="G630" t="b">
        <f t="shared" si="49"/>
        <v>0</v>
      </c>
      <c r="H630" t="str">
        <f t="shared" si="46"/>
        <v>Diger</v>
      </c>
    </row>
    <row r="631" spans="1:8" x14ac:dyDescent="0.3">
      <c r="A631" s="3" t="s">
        <v>10</v>
      </c>
      <c r="B631" t="str">
        <f t="shared" si="47"/>
        <v/>
      </c>
      <c r="C631" t="str">
        <f t="shared" si="45"/>
        <v>Diğer</v>
      </c>
      <c r="D631" t="str" cm="1">
        <f t="array" ref="D631">_xlfn.IFS(A631="March","Spring",A631="April","Spring",A631="May","Spring",A631="June","Summer",A631="July","Summer",A631="August","Summer",A631="January","Winter",A631="February","Winter",A631="Dezember","Winter",TRUE,"Autumn")</f>
        <v>Autumn</v>
      </c>
      <c r="E631">
        <v>1496</v>
      </c>
      <c r="F631" t="b">
        <f t="shared" si="48"/>
        <v>1</v>
      </c>
      <c r="G631" t="b">
        <f t="shared" si="49"/>
        <v>0</v>
      </c>
      <c r="H631" t="str">
        <f t="shared" si="46"/>
        <v>Diger</v>
      </c>
    </row>
    <row r="632" spans="1:8" x14ac:dyDescent="0.3">
      <c r="A632" s="3" t="s">
        <v>10</v>
      </c>
      <c r="B632" t="str">
        <f t="shared" si="47"/>
        <v/>
      </c>
      <c r="C632" t="str">
        <f t="shared" si="45"/>
        <v>Diğer</v>
      </c>
      <c r="D632" t="str" cm="1">
        <f t="array" ref="D632">_xlfn.IFS(A632="March","Spring",A632="April","Spring",A632="May","Spring",A632="June","Summer",A632="July","Summer",A632="August","Summer",A632="January","Winter",A632="February","Winter",A632="Dezember","Winter",TRUE,"Autumn")</f>
        <v>Autumn</v>
      </c>
      <c r="E632">
        <v>1010</v>
      </c>
      <c r="F632" t="b">
        <f t="shared" si="48"/>
        <v>1</v>
      </c>
      <c r="G632" t="b">
        <f t="shared" si="49"/>
        <v>0</v>
      </c>
      <c r="H632" t="str">
        <f t="shared" si="46"/>
        <v>Diger</v>
      </c>
    </row>
    <row r="633" spans="1:8" x14ac:dyDescent="0.3">
      <c r="A633" s="3" t="s">
        <v>11</v>
      </c>
      <c r="B633" t="str">
        <f t="shared" si="47"/>
        <v/>
      </c>
      <c r="C633" t="str">
        <f t="shared" si="45"/>
        <v>Diğer</v>
      </c>
      <c r="D633" t="str" cm="1">
        <f t="array" ref="D633">_xlfn.IFS(A633="March","Spring",A633="April","Spring",A633="May","Spring",A633="June","Summer",A633="July","Summer",A633="August","Summer",A633="January","Winter",A633="February","Winter",A633="Dezember","Winter",TRUE,"Autumn")</f>
        <v>Autumn</v>
      </c>
      <c r="E633">
        <v>1513</v>
      </c>
      <c r="F633" t="b">
        <f t="shared" si="48"/>
        <v>1</v>
      </c>
      <c r="G633" t="b">
        <f t="shared" si="49"/>
        <v>0</v>
      </c>
      <c r="H633" t="str">
        <f t="shared" si="46"/>
        <v>Diger</v>
      </c>
    </row>
    <row r="634" spans="1:8" x14ac:dyDescent="0.3">
      <c r="A634" s="3" t="s">
        <v>12</v>
      </c>
      <c r="B634" t="str">
        <f t="shared" si="47"/>
        <v/>
      </c>
      <c r="C634" t="str">
        <f t="shared" si="45"/>
        <v>Winter</v>
      </c>
      <c r="D634" t="str" cm="1">
        <f t="array" ref="D634">_xlfn.IFS(A634="March","Spring",A634="April","Spring",A634="May","Spring",A634="June","Summer",A634="July","Summer",A634="August","Summer",A634="January","Winter",A634="February","Winter",A634="Dezember","Winter",TRUE,"Autumn")</f>
        <v>Autumn</v>
      </c>
      <c r="E634">
        <v>2300</v>
      </c>
      <c r="F634" t="b">
        <f t="shared" si="48"/>
        <v>0</v>
      </c>
      <c r="G634" t="b">
        <f t="shared" si="49"/>
        <v>1</v>
      </c>
      <c r="H634" t="str">
        <f t="shared" si="46"/>
        <v>Diger</v>
      </c>
    </row>
    <row r="635" spans="1:8" x14ac:dyDescent="0.3">
      <c r="A635" s="3" t="s">
        <v>12</v>
      </c>
      <c r="B635" t="str">
        <f t="shared" si="47"/>
        <v/>
      </c>
      <c r="C635" t="str">
        <f t="shared" si="45"/>
        <v>Winter</v>
      </c>
      <c r="D635" t="str" cm="1">
        <f t="array" ref="D635">_xlfn.IFS(A635="March","Spring",A635="April","Spring",A635="May","Spring",A635="June","Summer",A635="July","Summer",A635="August","Summer",A635="January","Winter",A635="February","Winter",A635="Dezember","Winter",TRUE,"Autumn")</f>
        <v>Autumn</v>
      </c>
      <c r="E635">
        <v>2821</v>
      </c>
      <c r="F635" t="b">
        <f t="shared" si="48"/>
        <v>0</v>
      </c>
      <c r="G635" t="b">
        <f t="shared" si="49"/>
        <v>1</v>
      </c>
      <c r="H635" t="str">
        <f t="shared" si="46"/>
        <v>Diger</v>
      </c>
    </row>
    <row r="636" spans="1:8" x14ac:dyDescent="0.3">
      <c r="A636" s="3" t="s">
        <v>1</v>
      </c>
      <c r="B636" t="str">
        <f t="shared" si="47"/>
        <v>Winter</v>
      </c>
      <c r="C636" t="str">
        <f t="shared" si="45"/>
        <v>Winter</v>
      </c>
      <c r="D636" t="str" cm="1">
        <f t="array" ref="D636">_xlfn.IFS(A636="March","Spring",A636="April","Spring",A636="May","Spring",A636="June","Summer",A636="July","Summer",A636="August","Summer",A636="January","Winter",A636="February","Winter",A636="Dezember","Winter",TRUE,"Autumn")</f>
        <v>Winter</v>
      </c>
      <c r="E636">
        <v>2227.5</v>
      </c>
      <c r="F636" t="b">
        <f t="shared" si="48"/>
        <v>0</v>
      </c>
      <c r="G636" t="b">
        <f t="shared" si="49"/>
        <v>1</v>
      </c>
      <c r="H636" t="str">
        <f t="shared" si="46"/>
        <v>Winter</v>
      </c>
    </row>
    <row r="637" spans="1:8" x14ac:dyDescent="0.3">
      <c r="A637" s="3" t="s">
        <v>4</v>
      </c>
      <c r="B637" t="str">
        <f t="shared" si="47"/>
        <v/>
      </c>
      <c r="C637" t="str">
        <f t="shared" si="45"/>
        <v>Diğer</v>
      </c>
      <c r="D637" t="str" cm="1">
        <f t="array" ref="D637">_xlfn.IFS(A637="March","Spring",A637="April","Spring",A637="May","Spring",A637="June","Summer",A637="July","Summer",A637="August","Summer",A637="January","Winter",A637="February","Winter",A637="Dezember","Winter",TRUE,"Autumn")</f>
        <v>Spring</v>
      </c>
      <c r="E637">
        <v>1199</v>
      </c>
      <c r="F637" t="b">
        <f t="shared" si="48"/>
        <v>1</v>
      </c>
      <c r="G637" t="b">
        <f t="shared" si="49"/>
        <v>0</v>
      </c>
      <c r="H637" t="str">
        <f t="shared" si="46"/>
        <v>Diger</v>
      </c>
    </row>
    <row r="638" spans="1:8" x14ac:dyDescent="0.3">
      <c r="A638" s="3" t="s">
        <v>5</v>
      </c>
      <c r="B638" t="str">
        <f t="shared" si="47"/>
        <v/>
      </c>
      <c r="C638" t="str">
        <f t="shared" si="45"/>
        <v>Diğer</v>
      </c>
      <c r="D638" t="str" cm="1">
        <f t="array" ref="D638">_xlfn.IFS(A638="March","Spring",A638="April","Spring",A638="May","Spring",A638="June","Summer",A638="July","Summer",A638="August","Summer",A638="January","Winter",A638="February","Winter",A638="Dezember","Winter",TRUE,"Autumn")</f>
        <v>Spring</v>
      </c>
      <c r="E638">
        <v>200</v>
      </c>
      <c r="F638" t="b">
        <f t="shared" si="48"/>
        <v>0</v>
      </c>
      <c r="G638" t="b">
        <f t="shared" si="49"/>
        <v>1</v>
      </c>
      <c r="H638" t="str">
        <f t="shared" si="46"/>
        <v>Diger</v>
      </c>
    </row>
    <row r="639" spans="1:8" x14ac:dyDescent="0.3">
      <c r="A639" s="3" t="s">
        <v>9</v>
      </c>
      <c r="B639" t="str">
        <f t="shared" si="47"/>
        <v/>
      </c>
      <c r="C639" t="str">
        <f t="shared" si="45"/>
        <v>Diğer</v>
      </c>
      <c r="D639" t="str" cm="1">
        <f t="array" ref="D639">_xlfn.IFS(A639="March","Spring",A639="April","Spring",A639="May","Spring",A639="June","Summer",A639="July","Summer",A639="August","Summer",A639="January","Winter",A639="February","Winter",A639="Dezember","Winter",TRUE,"Autumn")</f>
        <v>Autumn</v>
      </c>
      <c r="E639">
        <v>388</v>
      </c>
      <c r="F639" t="b">
        <f t="shared" si="48"/>
        <v>0</v>
      </c>
      <c r="G639" t="b">
        <f t="shared" si="49"/>
        <v>1</v>
      </c>
      <c r="H639" t="str">
        <f t="shared" si="46"/>
        <v>Diger</v>
      </c>
    </row>
    <row r="640" spans="1:8" x14ac:dyDescent="0.3">
      <c r="A640" s="3" t="s">
        <v>10</v>
      </c>
      <c r="B640" t="str">
        <f t="shared" si="47"/>
        <v/>
      </c>
      <c r="C640" t="str">
        <f t="shared" si="45"/>
        <v>Diğer</v>
      </c>
      <c r="D640" t="str" cm="1">
        <f t="array" ref="D640">_xlfn.IFS(A640="March","Spring",A640="April","Spring",A640="May","Spring",A640="June","Summer",A640="July","Summer",A640="August","Summer",A640="January","Winter",A640="February","Winter",A640="Dezember","Winter",TRUE,"Autumn")</f>
        <v>Autumn</v>
      </c>
      <c r="E640">
        <v>1727</v>
      </c>
      <c r="F640" t="b">
        <f t="shared" si="48"/>
        <v>1</v>
      </c>
      <c r="G640" t="b">
        <f t="shared" si="49"/>
        <v>0</v>
      </c>
      <c r="H640" t="str">
        <f t="shared" si="46"/>
        <v>Diger</v>
      </c>
    </row>
    <row r="641" spans="1:8" x14ac:dyDescent="0.3">
      <c r="A641" s="3" t="s">
        <v>12</v>
      </c>
      <c r="B641" t="str">
        <f t="shared" si="47"/>
        <v/>
      </c>
      <c r="C641" t="str">
        <f t="shared" si="45"/>
        <v>Winter</v>
      </c>
      <c r="D641" t="str" cm="1">
        <f t="array" ref="D641">_xlfn.IFS(A641="March","Spring",A641="April","Spring",A641="May","Spring",A641="June","Summer",A641="July","Summer",A641="August","Summer",A641="January","Winter",A641="February","Winter",A641="Dezember","Winter",TRUE,"Autumn")</f>
        <v>Autumn</v>
      </c>
      <c r="E641">
        <v>2300</v>
      </c>
      <c r="F641" t="b">
        <f t="shared" si="48"/>
        <v>0</v>
      </c>
      <c r="G641" t="b">
        <f t="shared" si="49"/>
        <v>1</v>
      </c>
      <c r="H641" t="str">
        <f t="shared" si="46"/>
        <v>Diger</v>
      </c>
    </row>
    <row r="642" spans="1:8" x14ac:dyDescent="0.3">
      <c r="A642" s="3" t="s">
        <v>2</v>
      </c>
      <c r="B642" t="str">
        <f t="shared" si="47"/>
        <v/>
      </c>
      <c r="C642" t="str">
        <f t="shared" si="45"/>
        <v>Winter</v>
      </c>
      <c r="D642" t="str" cm="1">
        <f t="array" ref="D642">_xlfn.IFS(A642="March","Spring",A642="April","Spring",A642="May","Spring",A642="June","Summer",A642="July","Summer",A642="August","Summer",A642="January","Winter",A642="February","Winter",A642="Dezember","Winter",TRUE,"Autumn")</f>
        <v>Winter</v>
      </c>
      <c r="E642">
        <v>260</v>
      </c>
      <c r="F642" t="b">
        <f t="shared" si="48"/>
        <v>0</v>
      </c>
      <c r="G642" t="b">
        <f t="shared" si="49"/>
        <v>1</v>
      </c>
      <c r="H642" t="str">
        <f t="shared" si="46"/>
        <v>Winter</v>
      </c>
    </row>
    <row r="643" spans="1:8" x14ac:dyDescent="0.3">
      <c r="A643" s="3" t="s">
        <v>9</v>
      </c>
      <c r="B643" t="str">
        <f t="shared" si="47"/>
        <v/>
      </c>
      <c r="C643" t="str">
        <f t="shared" si="45"/>
        <v>Diğer</v>
      </c>
      <c r="D643" t="str" cm="1">
        <f t="array" ref="D643">_xlfn.IFS(A643="March","Spring",A643="April","Spring",A643="May","Spring",A643="June","Summer",A643="July","Summer",A643="August","Summer",A643="January","Winter",A643="February","Winter",A643="Dezember","Winter",TRUE,"Autumn")</f>
        <v>Autumn</v>
      </c>
      <c r="E643">
        <v>2470</v>
      </c>
      <c r="F643" t="b">
        <f t="shared" si="48"/>
        <v>0</v>
      </c>
      <c r="G643" t="b">
        <f t="shared" si="49"/>
        <v>1</v>
      </c>
      <c r="H643" t="str">
        <f t="shared" si="46"/>
        <v>Diger</v>
      </c>
    </row>
    <row r="644" spans="1:8" x14ac:dyDescent="0.3">
      <c r="A644" s="3" t="s">
        <v>10</v>
      </c>
      <c r="B644" t="str">
        <f t="shared" si="47"/>
        <v/>
      </c>
      <c r="C644" t="str">
        <f t="shared" ref="C644:C703" si="50">IF(A644="December","Winter",IF(A644="January","Winter",IF(A644="February","Winter","Diğer")))</f>
        <v>Diğer</v>
      </c>
      <c r="D644" t="str" cm="1">
        <f t="array" ref="D644">_xlfn.IFS(A644="March","Spring",A644="April","Spring",A644="May","Spring",A644="June","Summer",A644="July","Summer",A644="August","Summer",A644="January","Winter",A644="February","Winter",A644="Dezember","Winter",TRUE,"Autumn")</f>
        <v>Autumn</v>
      </c>
      <c r="E644">
        <v>1743</v>
      </c>
      <c r="F644" t="b">
        <f t="shared" si="48"/>
        <v>1</v>
      </c>
      <c r="G644" t="b">
        <f t="shared" si="49"/>
        <v>0</v>
      </c>
      <c r="H644" t="str">
        <f t="shared" ref="H644:H703" si="51">IF(OR($A644 = "January", $A644= "February",A644="Dezember"),"Winter", "Diger")</f>
        <v>Diger</v>
      </c>
    </row>
    <row r="645" spans="1:8" x14ac:dyDescent="0.3">
      <c r="A645" s="3" t="s">
        <v>10</v>
      </c>
      <c r="B645" t="str">
        <f t="shared" ref="B645:B703" si="52">IF(A645 = "January","Winter", "")</f>
        <v/>
      </c>
      <c r="C645" t="str">
        <f t="shared" si="50"/>
        <v>Diğer</v>
      </c>
      <c r="D645" t="str" cm="1">
        <f t="array" ref="D645">_xlfn.IFS(A645="March","Spring",A645="April","Spring",A645="May","Spring",A645="June","Summer",A645="July","Summer",A645="August","Summer",A645="January","Winter",A645="February","Winter",A645="Dezember","Winter",TRUE,"Autumn")</f>
        <v>Autumn</v>
      </c>
      <c r="E645">
        <v>2914</v>
      </c>
      <c r="F645" t="b">
        <f t="shared" ref="F645:F703" si="53">AND(E645&gt;1000,E645&lt;2000)</f>
        <v>0</v>
      </c>
      <c r="G645" t="b">
        <f t="shared" ref="G645:G703" si="54">OR(E645&lt;1000,E645&gt;2000)</f>
        <v>1</v>
      </c>
      <c r="H645" t="str">
        <f t="shared" si="51"/>
        <v>Diger</v>
      </c>
    </row>
    <row r="646" spans="1:8" x14ac:dyDescent="0.3">
      <c r="A646" s="3" t="s">
        <v>10</v>
      </c>
      <c r="B646" t="str">
        <f t="shared" si="52"/>
        <v/>
      </c>
      <c r="C646" t="str">
        <f t="shared" si="50"/>
        <v>Diğer</v>
      </c>
      <c r="D646" t="str" cm="1">
        <f t="array" ref="D646">_xlfn.IFS(A646="March","Spring",A646="April","Spring",A646="May","Spring",A646="June","Summer",A646="July","Summer",A646="August","Summer",A646="January","Winter",A646="February","Winter",A646="Dezember","Winter",TRUE,"Autumn")</f>
        <v>Autumn</v>
      </c>
      <c r="E646">
        <v>1731</v>
      </c>
      <c r="F646" t="b">
        <f t="shared" si="53"/>
        <v>1</v>
      </c>
      <c r="G646" t="b">
        <f t="shared" si="54"/>
        <v>0</v>
      </c>
      <c r="H646" t="str">
        <f t="shared" si="51"/>
        <v>Diger</v>
      </c>
    </row>
    <row r="647" spans="1:8" x14ac:dyDescent="0.3">
      <c r="A647" s="3" t="s">
        <v>11</v>
      </c>
      <c r="B647" t="str">
        <f t="shared" si="52"/>
        <v/>
      </c>
      <c r="C647" t="str">
        <f t="shared" si="50"/>
        <v>Diğer</v>
      </c>
      <c r="D647" t="str" cm="1">
        <f t="array" ref="D647">_xlfn.IFS(A647="March","Spring",A647="April","Spring",A647="May","Spring",A647="June","Summer",A647="July","Summer",A647="August","Summer",A647="January","Winter",A647="February","Winter",A647="Dezember","Winter",TRUE,"Autumn")</f>
        <v>Autumn</v>
      </c>
      <c r="E647">
        <v>700</v>
      </c>
      <c r="F647" t="b">
        <f t="shared" si="53"/>
        <v>0</v>
      </c>
      <c r="G647" t="b">
        <f t="shared" si="54"/>
        <v>1</v>
      </c>
      <c r="H647" t="str">
        <f t="shared" si="51"/>
        <v>Diger</v>
      </c>
    </row>
    <row r="648" spans="1:8" x14ac:dyDescent="0.3">
      <c r="A648" s="3" t="s">
        <v>11</v>
      </c>
      <c r="B648" t="str">
        <f t="shared" si="52"/>
        <v/>
      </c>
      <c r="C648" t="str">
        <f t="shared" si="50"/>
        <v>Diğer</v>
      </c>
      <c r="D648" t="str" cm="1">
        <f t="array" ref="D648">_xlfn.IFS(A648="March","Spring",A648="April","Spring",A648="May","Spring",A648="June","Summer",A648="July","Summer",A648="August","Summer",A648="January","Winter",A648="February","Winter",A648="Dezember","Winter",TRUE,"Autumn")</f>
        <v>Autumn</v>
      </c>
      <c r="E648">
        <v>2222</v>
      </c>
      <c r="F648" t="b">
        <f t="shared" si="53"/>
        <v>0</v>
      </c>
      <c r="G648" t="b">
        <f t="shared" si="54"/>
        <v>1</v>
      </c>
      <c r="H648" t="str">
        <f t="shared" si="51"/>
        <v>Diger</v>
      </c>
    </row>
    <row r="649" spans="1:8" x14ac:dyDescent="0.3">
      <c r="A649" s="3" t="s">
        <v>11</v>
      </c>
      <c r="B649" t="str">
        <f t="shared" si="52"/>
        <v/>
      </c>
      <c r="C649" t="str">
        <f t="shared" si="50"/>
        <v>Diğer</v>
      </c>
      <c r="D649" t="str" cm="1">
        <f t="array" ref="D649">_xlfn.IFS(A649="March","Spring",A649="April","Spring",A649="May","Spring",A649="June","Summer",A649="July","Summer",A649="August","Summer",A649="January","Winter",A649="February","Winter",A649="Dezember","Winter",TRUE,"Autumn")</f>
        <v>Autumn</v>
      </c>
      <c r="E649">
        <v>1177</v>
      </c>
      <c r="F649" t="b">
        <f t="shared" si="53"/>
        <v>1</v>
      </c>
      <c r="G649" t="b">
        <f t="shared" si="54"/>
        <v>0</v>
      </c>
      <c r="H649" t="str">
        <f t="shared" si="51"/>
        <v>Diger</v>
      </c>
    </row>
    <row r="650" spans="1:8" x14ac:dyDescent="0.3">
      <c r="A650" s="3" t="s">
        <v>11</v>
      </c>
      <c r="B650" t="str">
        <f t="shared" si="52"/>
        <v/>
      </c>
      <c r="C650" t="str">
        <f t="shared" si="50"/>
        <v>Diğer</v>
      </c>
      <c r="D650" t="str" cm="1">
        <f t="array" ref="D650">_xlfn.IFS(A650="March","Spring",A650="April","Spring",A650="May","Spring",A650="June","Summer",A650="July","Summer",A650="August","Summer",A650="January","Winter",A650="February","Winter",A650="Dezember","Winter",TRUE,"Autumn")</f>
        <v>Autumn</v>
      </c>
      <c r="E650">
        <v>1922</v>
      </c>
      <c r="F650" t="b">
        <f t="shared" si="53"/>
        <v>1</v>
      </c>
      <c r="G650" t="b">
        <f t="shared" si="54"/>
        <v>0</v>
      </c>
      <c r="H650" t="str">
        <f t="shared" si="51"/>
        <v>Diger</v>
      </c>
    </row>
    <row r="651" spans="1:8" x14ac:dyDescent="0.3">
      <c r="A651" s="3" t="s">
        <v>2</v>
      </c>
      <c r="B651" t="str">
        <f t="shared" si="52"/>
        <v/>
      </c>
      <c r="C651" t="str">
        <f t="shared" si="50"/>
        <v>Winter</v>
      </c>
      <c r="D651" t="str" cm="1">
        <f t="array" ref="D651">_xlfn.IFS(A651="March","Spring",A651="April","Spring",A651="May","Spring",A651="June","Summer",A651="July","Summer",A651="August","Summer",A651="January","Winter",A651="February","Winter",A651="Dezember","Winter",TRUE,"Autumn")</f>
        <v>Winter</v>
      </c>
      <c r="E651">
        <v>1575</v>
      </c>
      <c r="F651" t="b">
        <f t="shared" si="53"/>
        <v>1</v>
      </c>
      <c r="G651" t="b">
        <f t="shared" si="54"/>
        <v>0</v>
      </c>
      <c r="H651" t="str">
        <f t="shared" si="51"/>
        <v>Winter</v>
      </c>
    </row>
    <row r="652" spans="1:8" x14ac:dyDescent="0.3">
      <c r="A652" s="3" t="s">
        <v>4</v>
      </c>
      <c r="B652" t="str">
        <f t="shared" si="52"/>
        <v/>
      </c>
      <c r="C652" t="str">
        <f t="shared" si="50"/>
        <v>Diğer</v>
      </c>
      <c r="D652" t="str" cm="1">
        <f t="array" ref="D652">_xlfn.IFS(A652="March","Spring",A652="April","Spring",A652="May","Spring",A652="June","Summer",A652="July","Summer",A652="August","Summer",A652="January","Winter",A652="February","Winter",A652="Dezember","Winter",TRUE,"Autumn")</f>
        <v>Spring</v>
      </c>
      <c r="E652">
        <v>606</v>
      </c>
      <c r="F652" t="b">
        <f t="shared" si="53"/>
        <v>0</v>
      </c>
      <c r="G652" t="b">
        <f t="shared" si="54"/>
        <v>1</v>
      </c>
      <c r="H652" t="str">
        <f t="shared" si="51"/>
        <v>Diger</v>
      </c>
    </row>
    <row r="653" spans="1:8" x14ac:dyDescent="0.3">
      <c r="A653" s="3" t="s">
        <v>7</v>
      </c>
      <c r="B653" t="str">
        <f t="shared" si="52"/>
        <v/>
      </c>
      <c r="C653" t="str">
        <f t="shared" si="50"/>
        <v>Diğer</v>
      </c>
      <c r="D653" t="str" cm="1">
        <f t="array" ref="D653">_xlfn.IFS(A653="March","Spring",A653="April","Spring",A653="May","Spring",A653="June","Summer",A653="July","Summer",A653="August","Summer",A653="January","Winter",A653="February","Winter",A653="Dezember","Winter",TRUE,"Autumn")</f>
        <v>Summer</v>
      </c>
      <c r="E653">
        <v>2460</v>
      </c>
      <c r="F653" t="b">
        <f t="shared" si="53"/>
        <v>0</v>
      </c>
      <c r="G653" t="b">
        <f t="shared" si="54"/>
        <v>1</v>
      </c>
      <c r="H653" t="str">
        <f t="shared" si="51"/>
        <v>Diger</v>
      </c>
    </row>
    <row r="654" spans="1:8" x14ac:dyDescent="0.3">
      <c r="A654" s="3" t="s">
        <v>10</v>
      </c>
      <c r="B654" t="str">
        <f t="shared" si="52"/>
        <v/>
      </c>
      <c r="C654" t="str">
        <f t="shared" si="50"/>
        <v>Diğer</v>
      </c>
      <c r="D654" t="str" cm="1">
        <f t="array" ref="D654">_xlfn.IFS(A654="March","Spring",A654="April","Spring",A654="May","Spring",A654="June","Summer",A654="July","Summer",A654="August","Summer",A654="January","Winter",A654="February","Winter",A654="Dezember","Winter",TRUE,"Autumn")</f>
        <v>Autumn</v>
      </c>
      <c r="E654">
        <v>269</v>
      </c>
      <c r="F654" t="b">
        <f t="shared" si="53"/>
        <v>0</v>
      </c>
      <c r="G654" t="b">
        <f t="shared" si="54"/>
        <v>1</v>
      </c>
      <c r="H654" t="str">
        <f t="shared" si="51"/>
        <v>Diger</v>
      </c>
    </row>
    <row r="655" spans="1:8" x14ac:dyDescent="0.3">
      <c r="A655" s="3" t="s">
        <v>11</v>
      </c>
      <c r="B655" t="str">
        <f t="shared" si="52"/>
        <v/>
      </c>
      <c r="C655" t="str">
        <f t="shared" si="50"/>
        <v>Diğer</v>
      </c>
      <c r="D655" t="str" cm="1">
        <f t="array" ref="D655">_xlfn.IFS(A655="March","Spring",A655="April","Spring",A655="May","Spring",A655="June","Summer",A655="July","Summer",A655="August","Summer",A655="January","Winter",A655="February","Winter",A655="Dezember","Winter",TRUE,"Autumn")</f>
        <v>Autumn</v>
      </c>
      <c r="E655">
        <v>2536</v>
      </c>
      <c r="F655" t="b">
        <f t="shared" si="53"/>
        <v>0</v>
      </c>
      <c r="G655" t="b">
        <f t="shared" si="54"/>
        <v>1</v>
      </c>
      <c r="H655" t="str">
        <f t="shared" si="51"/>
        <v>Diger</v>
      </c>
    </row>
    <row r="656" spans="1:8" x14ac:dyDescent="0.3">
      <c r="A656" s="3" t="s">
        <v>3</v>
      </c>
      <c r="B656" t="str">
        <f t="shared" si="52"/>
        <v/>
      </c>
      <c r="C656" t="str">
        <f t="shared" si="50"/>
        <v>Diğer</v>
      </c>
      <c r="D656" t="str" cm="1">
        <f t="array" ref="D656">_xlfn.IFS(A656="March","Spring",A656="April","Spring",A656="May","Spring",A656="June","Summer",A656="July","Summer",A656="August","Summer",A656="January","Winter",A656="February","Winter",A656="Dezember","Winter",TRUE,"Autumn")</f>
        <v>Spring</v>
      </c>
      <c r="E656">
        <v>2903</v>
      </c>
      <c r="F656" t="b">
        <f t="shared" si="53"/>
        <v>0</v>
      </c>
      <c r="G656" t="b">
        <f t="shared" si="54"/>
        <v>1</v>
      </c>
      <c r="H656" t="str">
        <f t="shared" si="51"/>
        <v>Diger</v>
      </c>
    </row>
    <row r="657" spans="1:8" x14ac:dyDescent="0.3">
      <c r="A657" s="3" t="s">
        <v>8</v>
      </c>
      <c r="B657" t="str">
        <f t="shared" si="52"/>
        <v/>
      </c>
      <c r="C657" t="str">
        <f t="shared" si="50"/>
        <v>Diğer</v>
      </c>
      <c r="D657" t="str" cm="1">
        <f t="array" ref="D657">_xlfn.IFS(A657="March","Spring",A657="April","Spring",A657="May","Spring",A657="June","Summer",A657="July","Summer",A657="August","Summer",A657="January","Winter",A657="February","Winter",A657="Dezember","Winter",TRUE,"Autumn")</f>
        <v>Summer</v>
      </c>
      <c r="E657">
        <v>2541</v>
      </c>
      <c r="F657" t="b">
        <f t="shared" si="53"/>
        <v>0</v>
      </c>
      <c r="G657" t="b">
        <f t="shared" si="54"/>
        <v>1</v>
      </c>
      <c r="H657" t="str">
        <f t="shared" si="51"/>
        <v>Diger</v>
      </c>
    </row>
    <row r="658" spans="1:8" x14ac:dyDescent="0.3">
      <c r="A658" s="3" t="s">
        <v>10</v>
      </c>
      <c r="B658" t="str">
        <f t="shared" si="52"/>
        <v/>
      </c>
      <c r="C658" t="str">
        <f t="shared" si="50"/>
        <v>Diğer</v>
      </c>
      <c r="D658" t="str" cm="1">
        <f t="array" ref="D658">_xlfn.IFS(A658="March","Spring",A658="April","Spring",A658="May","Spring",A658="June","Summer",A658="July","Summer",A658="August","Summer",A658="January","Winter",A658="February","Winter",A658="Dezember","Winter",TRUE,"Autumn")</f>
        <v>Autumn</v>
      </c>
      <c r="E658">
        <v>269</v>
      </c>
      <c r="F658" t="b">
        <f t="shared" si="53"/>
        <v>0</v>
      </c>
      <c r="G658" t="b">
        <f t="shared" si="54"/>
        <v>1</v>
      </c>
      <c r="H658" t="str">
        <f t="shared" si="51"/>
        <v>Diger</v>
      </c>
    </row>
    <row r="659" spans="1:8" x14ac:dyDescent="0.3">
      <c r="A659" s="3" t="s">
        <v>10</v>
      </c>
      <c r="B659" t="str">
        <f t="shared" si="52"/>
        <v/>
      </c>
      <c r="C659" t="str">
        <f t="shared" si="50"/>
        <v>Diğer</v>
      </c>
      <c r="D659" t="str" cm="1">
        <f t="array" ref="D659">_xlfn.IFS(A659="March","Spring",A659="April","Spring",A659="May","Spring",A659="June","Summer",A659="July","Summer",A659="August","Summer",A659="January","Winter",A659="February","Winter",A659="Dezember","Winter",TRUE,"Autumn")</f>
        <v>Autumn</v>
      </c>
      <c r="E659">
        <v>1496</v>
      </c>
      <c r="F659" t="b">
        <f t="shared" si="53"/>
        <v>1</v>
      </c>
      <c r="G659" t="b">
        <f t="shared" si="54"/>
        <v>0</v>
      </c>
      <c r="H659" t="str">
        <f t="shared" si="51"/>
        <v>Diger</v>
      </c>
    </row>
    <row r="660" spans="1:8" x14ac:dyDescent="0.3">
      <c r="A660" s="3" t="s">
        <v>10</v>
      </c>
      <c r="B660" t="str">
        <f t="shared" si="52"/>
        <v/>
      </c>
      <c r="C660" t="str">
        <f t="shared" si="50"/>
        <v>Diğer</v>
      </c>
      <c r="D660" t="str" cm="1">
        <f t="array" ref="D660">_xlfn.IFS(A660="March","Spring",A660="April","Spring",A660="May","Spring",A660="June","Summer",A660="July","Summer",A660="August","Summer",A660="January","Winter",A660="February","Winter",A660="Dezember","Winter",TRUE,"Autumn")</f>
        <v>Autumn</v>
      </c>
      <c r="E660">
        <v>1010</v>
      </c>
      <c r="F660" t="b">
        <f t="shared" si="53"/>
        <v>1</v>
      </c>
      <c r="G660" t="b">
        <f t="shared" si="54"/>
        <v>0</v>
      </c>
      <c r="H660" t="str">
        <f t="shared" si="51"/>
        <v>Diger</v>
      </c>
    </row>
    <row r="661" spans="1:8" x14ac:dyDescent="0.3">
      <c r="A661" s="3" t="s">
        <v>12</v>
      </c>
      <c r="B661" t="str">
        <f t="shared" si="52"/>
        <v/>
      </c>
      <c r="C661" t="str">
        <f t="shared" si="50"/>
        <v>Winter</v>
      </c>
      <c r="D661" t="str" cm="1">
        <f t="array" ref="D661">_xlfn.IFS(A661="March","Spring",A661="April","Spring",A661="May","Spring",A661="June","Summer",A661="July","Summer",A661="August","Summer",A661="January","Winter",A661="February","Winter",A661="Dezember","Winter",TRUE,"Autumn")</f>
        <v>Autumn</v>
      </c>
      <c r="E661">
        <v>1281</v>
      </c>
      <c r="F661" t="b">
        <f t="shared" si="53"/>
        <v>1</v>
      </c>
      <c r="G661" t="b">
        <f t="shared" si="54"/>
        <v>0</v>
      </c>
      <c r="H661" t="str">
        <f t="shared" si="51"/>
        <v>Diger</v>
      </c>
    </row>
    <row r="662" spans="1:8" x14ac:dyDescent="0.3">
      <c r="A662" s="3" t="s">
        <v>3</v>
      </c>
      <c r="B662" t="str">
        <f t="shared" si="52"/>
        <v/>
      </c>
      <c r="C662" t="str">
        <f t="shared" si="50"/>
        <v>Diğer</v>
      </c>
      <c r="D662" t="str" cm="1">
        <f t="array" ref="D662">_xlfn.IFS(A662="March","Spring",A662="April","Spring",A662="May","Spring",A662="June","Summer",A662="July","Summer",A662="August","Summer",A662="January","Winter",A662="February","Winter",A662="Dezember","Winter",TRUE,"Autumn")</f>
        <v>Spring</v>
      </c>
      <c r="E662">
        <v>888</v>
      </c>
      <c r="F662" t="b">
        <f t="shared" si="53"/>
        <v>0</v>
      </c>
      <c r="G662" t="b">
        <f t="shared" si="54"/>
        <v>1</v>
      </c>
      <c r="H662" t="str">
        <f t="shared" si="51"/>
        <v>Diger</v>
      </c>
    </row>
    <row r="663" spans="1:8" x14ac:dyDescent="0.3">
      <c r="A663" s="3" t="s">
        <v>5</v>
      </c>
      <c r="B663" t="str">
        <f t="shared" si="52"/>
        <v/>
      </c>
      <c r="C663" t="str">
        <f t="shared" si="50"/>
        <v>Diğer</v>
      </c>
      <c r="D663" t="str" cm="1">
        <f t="array" ref="D663">_xlfn.IFS(A663="March","Spring",A663="April","Spring",A663="May","Spring",A663="June","Summer",A663="July","Summer",A663="August","Summer",A663="January","Winter",A663="February","Winter",A663="Dezember","Winter",TRUE,"Autumn")</f>
        <v>Spring</v>
      </c>
      <c r="E663">
        <v>2844</v>
      </c>
      <c r="F663" t="b">
        <f t="shared" si="53"/>
        <v>0</v>
      </c>
      <c r="G663" t="b">
        <f t="shared" si="54"/>
        <v>1</v>
      </c>
      <c r="H663" t="str">
        <f t="shared" si="51"/>
        <v>Diger</v>
      </c>
    </row>
    <row r="664" spans="1:8" x14ac:dyDescent="0.3">
      <c r="A664" s="3" t="s">
        <v>8</v>
      </c>
      <c r="B664" t="str">
        <f t="shared" si="52"/>
        <v/>
      </c>
      <c r="C664" t="str">
        <f t="shared" si="50"/>
        <v>Diğer</v>
      </c>
      <c r="D664" t="str" cm="1">
        <f t="array" ref="D664">_xlfn.IFS(A664="March","Spring",A664="April","Spring",A664="May","Spring",A664="June","Summer",A664="July","Summer",A664="August","Summer",A664="January","Winter",A664="February","Winter",A664="Dezember","Winter",TRUE,"Autumn")</f>
        <v>Summer</v>
      </c>
      <c r="E664">
        <v>2475</v>
      </c>
      <c r="F664" t="b">
        <f t="shared" si="53"/>
        <v>0</v>
      </c>
      <c r="G664" t="b">
        <f t="shared" si="54"/>
        <v>1</v>
      </c>
      <c r="H664" t="str">
        <f t="shared" si="51"/>
        <v>Diger</v>
      </c>
    </row>
    <row r="665" spans="1:8" x14ac:dyDescent="0.3">
      <c r="A665" s="3" t="s">
        <v>10</v>
      </c>
      <c r="B665" t="str">
        <f t="shared" si="52"/>
        <v/>
      </c>
      <c r="C665" t="str">
        <f t="shared" si="50"/>
        <v>Diğer</v>
      </c>
      <c r="D665" t="str" cm="1">
        <f t="array" ref="D665">_xlfn.IFS(A665="March","Spring",A665="April","Spring",A665="May","Spring",A665="June","Summer",A665="July","Summer",A665="August","Summer",A665="January","Winter",A665="February","Winter",A665="Dezember","Winter",TRUE,"Autumn")</f>
        <v>Autumn</v>
      </c>
      <c r="E665">
        <v>1743</v>
      </c>
      <c r="F665" t="b">
        <f t="shared" si="53"/>
        <v>1</v>
      </c>
      <c r="G665" t="b">
        <f t="shared" si="54"/>
        <v>0</v>
      </c>
      <c r="H665" t="str">
        <f t="shared" si="51"/>
        <v>Diger</v>
      </c>
    </row>
    <row r="666" spans="1:8" x14ac:dyDescent="0.3">
      <c r="A666" s="3" t="s">
        <v>10</v>
      </c>
      <c r="B666" t="str">
        <f t="shared" si="52"/>
        <v/>
      </c>
      <c r="C666" t="str">
        <f t="shared" si="50"/>
        <v>Diğer</v>
      </c>
      <c r="D666" t="str" cm="1">
        <f t="array" ref="D666">_xlfn.IFS(A666="March","Spring",A666="April","Spring",A666="May","Spring",A666="June","Summer",A666="July","Summer",A666="August","Summer",A666="January","Winter",A666="February","Winter",A666="Dezember","Winter",TRUE,"Autumn")</f>
        <v>Autumn</v>
      </c>
      <c r="E666">
        <v>2914</v>
      </c>
      <c r="F666" t="b">
        <f t="shared" si="53"/>
        <v>0</v>
      </c>
      <c r="G666" t="b">
        <f t="shared" si="54"/>
        <v>1</v>
      </c>
      <c r="H666" t="str">
        <f t="shared" si="51"/>
        <v>Diger</v>
      </c>
    </row>
    <row r="667" spans="1:8" x14ac:dyDescent="0.3">
      <c r="A667" s="3" t="s">
        <v>10</v>
      </c>
      <c r="B667" t="str">
        <f t="shared" si="52"/>
        <v/>
      </c>
      <c r="C667" t="str">
        <f t="shared" si="50"/>
        <v>Diğer</v>
      </c>
      <c r="D667" t="str" cm="1">
        <f t="array" ref="D667">_xlfn.IFS(A667="March","Spring",A667="April","Spring",A667="May","Spring",A667="June","Summer",A667="July","Summer",A667="August","Summer",A667="January","Winter",A667="February","Winter",A667="Dezember","Winter",TRUE,"Autumn")</f>
        <v>Autumn</v>
      </c>
      <c r="E667">
        <v>1731</v>
      </c>
      <c r="F667" t="b">
        <f t="shared" si="53"/>
        <v>1</v>
      </c>
      <c r="G667" t="b">
        <f t="shared" si="54"/>
        <v>0</v>
      </c>
      <c r="H667" t="str">
        <f t="shared" si="51"/>
        <v>Diger</v>
      </c>
    </row>
    <row r="668" spans="1:8" x14ac:dyDescent="0.3">
      <c r="A668" s="3" t="s">
        <v>10</v>
      </c>
      <c r="B668" t="str">
        <f t="shared" si="52"/>
        <v/>
      </c>
      <c r="C668" t="str">
        <f t="shared" si="50"/>
        <v>Diğer</v>
      </c>
      <c r="D668" t="str" cm="1">
        <f t="array" ref="D668">_xlfn.IFS(A668="March","Spring",A668="April","Spring",A668="May","Spring",A668="June","Summer",A668="July","Summer",A668="August","Summer",A668="January","Winter",A668="February","Winter",A668="Dezember","Winter",TRUE,"Autumn")</f>
        <v>Autumn</v>
      </c>
      <c r="E668">
        <v>1727</v>
      </c>
      <c r="F668" t="b">
        <f t="shared" si="53"/>
        <v>1</v>
      </c>
      <c r="G668" t="b">
        <f t="shared" si="54"/>
        <v>0</v>
      </c>
      <c r="H668" t="str">
        <f t="shared" si="51"/>
        <v>Diger</v>
      </c>
    </row>
    <row r="669" spans="1:8" x14ac:dyDescent="0.3">
      <c r="A669" s="3" t="s">
        <v>11</v>
      </c>
      <c r="B669" t="str">
        <f t="shared" si="52"/>
        <v/>
      </c>
      <c r="C669" t="str">
        <f t="shared" si="50"/>
        <v>Diğer</v>
      </c>
      <c r="D669" t="str" cm="1">
        <f t="array" ref="D669">_xlfn.IFS(A669="March","Spring",A669="April","Spring",A669="May","Spring",A669="June","Summer",A669="July","Summer",A669="August","Summer",A669="January","Winter",A669="February","Winter",A669="Dezember","Winter",TRUE,"Autumn")</f>
        <v>Autumn</v>
      </c>
      <c r="E669">
        <v>1870</v>
      </c>
      <c r="F669" t="b">
        <f t="shared" si="53"/>
        <v>1</v>
      </c>
      <c r="G669" t="b">
        <f t="shared" si="54"/>
        <v>0</v>
      </c>
      <c r="H669" t="str">
        <f t="shared" si="51"/>
        <v>Diger</v>
      </c>
    </row>
    <row r="670" spans="1:8" x14ac:dyDescent="0.3">
      <c r="A670" s="3" t="s">
        <v>8</v>
      </c>
      <c r="B670" t="str">
        <f t="shared" si="52"/>
        <v/>
      </c>
      <c r="C670" t="str">
        <f t="shared" si="50"/>
        <v>Diğer</v>
      </c>
      <c r="D670" t="str" cm="1">
        <f t="array" ref="D670">_xlfn.IFS(A670="March","Spring",A670="April","Spring",A670="May","Spring",A670="June","Summer",A670="July","Summer",A670="August","Summer",A670="January","Winter",A670="February","Winter",A670="Dezember","Winter",TRUE,"Autumn")</f>
        <v>Summer</v>
      </c>
      <c r="E670">
        <v>1174</v>
      </c>
      <c r="F670" t="b">
        <f t="shared" si="53"/>
        <v>1</v>
      </c>
      <c r="G670" t="b">
        <f t="shared" si="54"/>
        <v>0</v>
      </c>
      <c r="H670" t="str">
        <f t="shared" si="51"/>
        <v>Diger</v>
      </c>
    </row>
    <row r="671" spans="1:8" x14ac:dyDescent="0.3">
      <c r="A671" s="3" t="s">
        <v>8</v>
      </c>
      <c r="B671" t="str">
        <f t="shared" si="52"/>
        <v/>
      </c>
      <c r="C671" t="str">
        <f t="shared" si="50"/>
        <v>Diğer</v>
      </c>
      <c r="D671" t="str" cm="1">
        <f t="array" ref="D671">_xlfn.IFS(A671="March","Spring",A671="April","Spring",A671="May","Spring",A671="June","Summer",A671="July","Summer",A671="August","Summer",A671="January","Winter",A671="February","Winter",A671="Dezember","Winter",TRUE,"Autumn")</f>
        <v>Summer</v>
      </c>
      <c r="E671">
        <v>2767</v>
      </c>
      <c r="F671" t="b">
        <f t="shared" si="53"/>
        <v>0</v>
      </c>
      <c r="G671" t="b">
        <f t="shared" si="54"/>
        <v>1</v>
      </c>
      <c r="H671" t="str">
        <f t="shared" si="51"/>
        <v>Diger</v>
      </c>
    </row>
    <row r="672" spans="1:8" x14ac:dyDescent="0.3">
      <c r="A672" s="3" t="s">
        <v>10</v>
      </c>
      <c r="B672" t="str">
        <f t="shared" si="52"/>
        <v/>
      </c>
      <c r="C672" t="str">
        <f t="shared" si="50"/>
        <v>Diğer</v>
      </c>
      <c r="D672" t="str" cm="1">
        <f t="array" ref="D672">_xlfn.IFS(A672="March","Spring",A672="April","Spring",A672="May","Spring",A672="June","Summer",A672="July","Summer",A672="August","Summer",A672="January","Winter",A672="February","Winter",A672="Dezember","Winter",TRUE,"Autumn")</f>
        <v>Autumn</v>
      </c>
      <c r="E672">
        <v>1085</v>
      </c>
      <c r="F672" t="b">
        <f t="shared" si="53"/>
        <v>1</v>
      </c>
      <c r="G672" t="b">
        <f t="shared" si="54"/>
        <v>0</v>
      </c>
      <c r="H672" t="str">
        <f t="shared" si="51"/>
        <v>Diger</v>
      </c>
    </row>
    <row r="673" spans="1:8" x14ac:dyDescent="0.3">
      <c r="A673" s="3" t="s">
        <v>10</v>
      </c>
      <c r="B673" t="str">
        <f t="shared" si="52"/>
        <v/>
      </c>
      <c r="C673" t="str">
        <f t="shared" si="50"/>
        <v>Diğer</v>
      </c>
      <c r="D673" t="str" cm="1">
        <f t="array" ref="D673">_xlfn.IFS(A673="March","Spring",A673="April","Spring",A673="May","Spring",A673="June","Summer",A673="July","Summer",A673="August","Summer",A673="January","Winter",A673="February","Winter",A673="Dezember","Winter",TRUE,"Autumn")</f>
        <v>Autumn</v>
      </c>
      <c r="E673">
        <v>546</v>
      </c>
      <c r="F673" t="b">
        <f t="shared" si="53"/>
        <v>0</v>
      </c>
      <c r="G673" t="b">
        <f t="shared" si="54"/>
        <v>1</v>
      </c>
      <c r="H673" t="str">
        <f t="shared" si="51"/>
        <v>Diger</v>
      </c>
    </row>
    <row r="674" spans="1:8" x14ac:dyDescent="0.3">
      <c r="A674" s="3" t="s">
        <v>3</v>
      </c>
      <c r="B674" t="str">
        <f t="shared" si="52"/>
        <v/>
      </c>
      <c r="C674" t="str">
        <f t="shared" si="50"/>
        <v>Diğer</v>
      </c>
      <c r="D674" t="str" cm="1">
        <f t="array" ref="D674">_xlfn.IFS(A674="March","Spring",A674="April","Spring",A674="May","Spring",A674="June","Summer",A674="July","Summer",A674="August","Summer",A674="January","Winter",A674="February","Winter",A674="Dezember","Winter",TRUE,"Autumn")</f>
        <v>Spring</v>
      </c>
      <c r="E674">
        <v>1158</v>
      </c>
      <c r="F674" t="b">
        <f t="shared" si="53"/>
        <v>1</v>
      </c>
      <c r="G674" t="b">
        <f t="shared" si="54"/>
        <v>0</v>
      </c>
      <c r="H674" t="str">
        <f t="shared" si="51"/>
        <v>Diger</v>
      </c>
    </row>
    <row r="675" spans="1:8" x14ac:dyDescent="0.3">
      <c r="A675" s="3" t="s">
        <v>4</v>
      </c>
      <c r="B675" t="str">
        <f t="shared" si="52"/>
        <v/>
      </c>
      <c r="C675" t="str">
        <f t="shared" si="50"/>
        <v>Diğer</v>
      </c>
      <c r="D675" t="str" cm="1">
        <f t="array" ref="D675">_xlfn.IFS(A675="March","Spring",A675="April","Spring",A675="May","Spring",A675="June","Summer",A675="July","Summer",A675="August","Summer",A675="January","Winter",A675="February","Winter",A675="Dezember","Winter",TRUE,"Autumn")</f>
        <v>Spring</v>
      </c>
      <c r="E675">
        <v>1614</v>
      </c>
      <c r="F675" t="b">
        <f t="shared" si="53"/>
        <v>1</v>
      </c>
      <c r="G675" t="b">
        <f t="shared" si="54"/>
        <v>0</v>
      </c>
      <c r="H675" t="str">
        <f t="shared" si="51"/>
        <v>Diger</v>
      </c>
    </row>
    <row r="676" spans="1:8" x14ac:dyDescent="0.3">
      <c r="A676" s="3" t="s">
        <v>4</v>
      </c>
      <c r="B676" t="str">
        <f t="shared" si="52"/>
        <v/>
      </c>
      <c r="C676" t="str">
        <f t="shared" si="50"/>
        <v>Diğer</v>
      </c>
      <c r="D676" t="str" cm="1">
        <f t="array" ref="D676">_xlfn.IFS(A676="March","Spring",A676="April","Spring",A676="May","Spring",A676="June","Summer",A676="July","Summer",A676="August","Summer",A676="January","Winter",A676="February","Winter",A676="Dezember","Winter",TRUE,"Autumn")</f>
        <v>Spring</v>
      </c>
      <c r="E676">
        <v>2535</v>
      </c>
      <c r="F676" t="b">
        <f t="shared" si="53"/>
        <v>0</v>
      </c>
      <c r="G676" t="b">
        <f t="shared" si="54"/>
        <v>1</v>
      </c>
      <c r="H676" t="str">
        <f t="shared" si="51"/>
        <v>Diger</v>
      </c>
    </row>
    <row r="677" spans="1:8" x14ac:dyDescent="0.3">
      <c r="A677" s="3" t="s">
        <v>5</v>
      </c>
      <c r="B677" t="str">
        <f t="shared" si="52"/>
        <v/>
      </c>
      <c r="C677" t="str">
        <f t="shared" si="50"/>
        <v>Diğer</v>
      </c>
      <c r="D677" t="str" cm="1">
        <f t="array" ref="D677">_xlfn.IFS(A677="March","Spring",A677="April","Spring",A677="May","Spring",A677="June","Summer",A677="July","Summer",A677="August","Summer",A677="January","Winter",A677="February","Winter",A677="Dezember","Winter",TRUE,"Autumn")</f>
        <v>Spring</v>
      </c>
      <c r="E677">
        <v>2851</v>
      </c>
      <c r="F677" t="b">
        <f t="shared" si="53"/>
        <v>0</v>
      </c>
      <c r="G677" t="b">
        <f t="shared" si="54"/>
        <v>1</v>
      </c>
      <c r="H677" t="str">
        <f t="shared" si="51"/>
        <v>Diger</v>
      </c>
    </row>
    <row r="678" spans="1:8" x14ac:dyDescent="0.3">
      <c r="A678" s="3" t="s">
        <v>8</v>
      </c>
      <c r="B678" t="str">
        <f t="shared" si="52"/>
        <v/>
      </c>
      <c r="C678" t="str">
        <f t="shared" si="50"/>
        <v>Diğer</v>
      </c>
      <c r="D678" t="str" cm="1">
        <f t="array" ref="D678">_xlfn.IFS(A678="March","Spring",A678="April","Spring",A678="May","Spring",A678="June","Summer",A678="July","Summer",A678="August","Summer",A678="January","Winter",A678="February","Winter",A678="Dezember","Winter",TRUE,"Autumn")</f>
        <v>Summer</v>
      </c>
      <c r="E678">
        <v>2559</v>
      </c>
      <c r="F678" t="b">
        <f t="shared" si="53"/>
        <v>0</v>
      </c>
      <c r="G678" t="b">
        <f t="shared" si="54"/>
        <v>1</v>
      </c>
      <c r="H678" t="str">
        <f t="shared" si="51"/>
        <v>Diger</v>
      </c>
    </row>
    <row r="679" spans="1:8" x14ac:dyDescent="0.3">
      <c r="A679" s="3" t="s">
        <v>10</v>
      </c>
      <c r="B679" t="str">
        <f t="shared" si="52"/>
        <v/>
      </c>
      <c r="C679" t="str">
        <f t="shared" si="50"/>
        <v>Diğer</v>
      </c>
      <c r="D679" t="str" cm="1">
        <f t="array" ref="D679">_xlfn.IFS(A679="March","Spring",A679="April","Spring",A679="May","Spring",A679="June","Summer",A679="July","Summer",A679="August","Summer",A679="January","Winter",A679="February","Winter",A679="Dezember","Winter",TRUE,"Autumn")</f>
        <v>Autumn</v>
      </c>
      <c r="E679">
        <v>267</v>
      </c>
      <c r="F679" t="b">
        <f t="shared" si="53"/>
        <v>0</v>
      </c>
      <c r="G679" t="b">
        <f t="shared" si="54"/>
        <v>1</v>
      </c>
      <c r="H679" t="str">
        <f t="shared" si="51"/>
        <v>Diger</v>
      </c>
    </row>
    <row r="680" spans="1:8" x14ac:dyDescent="0.3">
      <c r="A680" s="3" t="s">
        <v>10</v>
      </c>
      <c r="B680" t="str">
        <f t="shared" si="52"/>
        <v/>
      </c>
      <c r="C680" t="str">
        <f t="shared" si="50"/>
        <v>Diğer</v>
      </c>
      <c r="D680" t="str" cm="1">
        <f t="array" ref="D680">_xlfn.IFS(A680="March","Spring",A680="April","Spring",A680="May","Spring",A680="June","Summer",A680="July","Summer",A680="August","Summer",A680="January","Winter",A680="February","Winter",A680="Dezember","Winter",TRUE,"Autumn")</f>
        <v>Autumn</v>
      </c>
      <c r="E680">
        <v>1085</v>
      </c>
      <c r="F680" t="b">
        <f t="shared" si="53"/>
        <v>1</v>
      </c>
      <c r="G680" t="b">
        <f t="shared" si="54"/>
        <v>0</v>
      </c>
      <c r="H680" t="str">
        <f t="shared" si="51"/>
        <v>Diger</v>
      </c>
    </row>
    <row r="681" spans="1:8" x14ac:dyDescent="0.3">
      <c r="A681" s="3" t="s">
        <v>10</v>
      </c>
      <c r="B681" t="str">
        <f t="shared" si="52"/>
        <v/>
      </c>
      <c r="C681" t="str">
        <f t="shared" si="50"/>
        <v>Diğer</v>
      </c>
      <c r="D681" t="str" cm="1">
        <f t="array" ref="D681">_xlfn.IFS(A681="March","Spring",A681="April","Spring",A681="May","Spring",A681="June","Summer",A681="July","Summer",A681="August","Summer",A681="January","Winter",A681="February","Winter",A681="Dezember","Winter",TRUE,"Autumn")</f>
        <v>Autumn</v>
      </c>
      <c r="E681">
        <v>1175</v>
      </c>
      <c r="F681" t="b">
        <f t="shared" si="53"/>
        <v>1</v>
      </c>
      <c r="G681" t="b">
        <f t="shared" si="54"/>
        <v>0</v>
      </c>
      <c r="H681" t="str">
        <f t="shared" si="51"/>
        <v>Diger</v>
      </c>
    </row>
    <row r="682" spans="1:8" x14ac:dyDescent="0.3">
      <c r="A682" s="3" t="s">
        <v>11</v>
      </c>
      <c r="B682" t="str">
        <f t="shared" si="52"/>
        <v/>
      </c>
      <c r="C682" t="str">
        <f t="shared" si="50"/>
        <v>Diğer</v>
      </c>
      <c r="D682" t="str" cm="1">
        <f t="array" ref="D682">_xlfn.IFS(A682="March","Spring",A682="April","Spring",A682="May","Spring",A682="June","Summer",A682="July","Summer",A682="August","Summer",A682="January","Winter",A682="February","Winter",A682="Dezember","Winter",TRUE,"Autumn")</f>
        <v>Autumn</v>
      </c>
      <c r="E682">
        <v>2007</v>
      </c>
      <c r="F682" t="b">
        <f t="shared" si="53"/>
        <v>0</v>
      </c>
      <c r="G682" t="b">
        <f t="shared" si="54"/>
        <v>1</v>
      </c>
      <c r="H682" t="str">
        <f t="shared" si="51"/>
        <v>Diger</v>
      </c>
    </row>
    <row r="683" spans="1:8" x14ac:dyDescent="0.3">
      <c r="A683" s="3" t="s">
        <v>11</v>
      </c>
      <c r="B683" t="str">
        <f t="shared" si="52"/>
        <v/>
      </c>
      <c r="C683" t="str">
        <f t="shared" si="50"/>
        <v>Diğer</v>
      </c>
      <c r="D683" t="str" cm="1">
        <f t="array" ref="D683">_xlfn.IFS(A683="March","Spring",A683="April","Spring",A683="May","Spring",A683="June","Summer",A683="July","Summer",A683="August","Summer",A683="January","Winter",A683="February","Winter",A683="Dezember","Winter",TRUE,"Autumn")</f>
        <v>Autumn</v>
      </c>
      <c r="E683">
        <v>2151</v>
      </c>
      <c r="F683" t="b">
        <f t="shared" si="53"/>
        <v>0</v>
      </c>
      <c r="G683" t="b">
        <f t="shared" si="54"/>
        <v>1</v>
      </c>
      <c r="H683" t="str">
        <f t="shared" si="51"/>
        <v>Diger</v>
      </c>
    </row>
    <row r="684" spans="1:8" x14ac:dyDescent="0.3">
      <c r="A684" s="3" t="s">
        <v>12</v>
      </c>
      <c r="B684" t="str">
        <f t="shared" si="52"/>
        <v/>
      </c>
      <c r="C684" t="str">
        <f t="shared" si="50"/>
        <v>Winter</v>
      </c>
      <c r="D684" t="str" cm="1">
        <f t="array" ref="D684">_xlfn.IFS(A684="March","Spring",A684="April","Spring",A684="May","Spring",A684="June","Summer",A684="July","Summer",A684="August","Summer",A684="January","Winter",A684="February","Winter",A684="Dezember","Winter",TRUE,"Autumn")</f>
        <v>Autumn</v>
      </c>
      <c r="E684">
        <v>914</v>
      </c>
      <c r="F684" t="b">
        <f t="shared" si="53"/>
        <v>0</v>
      </c>
      <c r="G684" t="b">
        <f t="shared" si="54"/>
        <v>1</v>
      </c>
      <c r="H684" t="str">
        <f t="shared" si="51"/>
        <v>Diger</v>
      </c>
    </row>
    <row r="685" spans="1:8" x14ac:dyDescent="0.3">
      <c r="A685" s="3" t="s">
        <v>12</v>
      </c>
      <c r="B685" t="str">
        <f t="shared" si="52"/>
        <v/>
      </c>
      <c r="C685" t="str">
        <f t="shared" si="50"/>
        <v>Winter</v>
      </c>
      <c r="D685" t="str" cm="1">
        <f t="array" ref="D685">_xlfn.IFS(A685="March","Spring",A685="April","Spring",A685="May","Spring",A685="June","Summer",A685="July","Summer",A685="August","Summer",A685="January","Winter",A685="February","Winter",A685="Dezember","Winter",TRUE,"Autumn")</f>
        <v>Autumn</v>
      </c>
      <c r="E685">
        <v>293</v>
      </c>
      <c r="F685" t="b">
        <f t="shared" si="53"/>
        <v>0</v>
      </c>
      <c r="G685" t="b">
        <f t="shared" si="54"/>
        <v>1</v>
      </c>
      <c r="H685" t="str">
        <f t="shared" si="51"/>
        <v>Diger</v>
      </c>
    </row>
    <row r="686" spans="1:8" x14ac:dyDescent="0.3">
      <c r="A686" s="3" t="s">
        <v>3</v>
      </c>
      <c r="B686" t="str">
        <f t="shared" si="52"/>
        <v/>
      </c>
      <c r="C686" t="str">
        <f t="shared" si="50"/>
        <v>Diğer</v>
      </c>
      <c r="D686" t="str" cm="1">
        <f t="array" ref="D686">_xlfn.IFS(A686="March","Spring",A686="April","Spring",A686="May","Spring",A686="June","Summer",A686="July","Summer",A686="August","Summer",A686="January","Winter",A686="February","Winter",A686="Dezember","Winter",TRUE,"Autumn")</f>
        <v>Spring</v>
      </c>
      <c r="E686">
        <v>500</v>
      </c>
      <c r="F686" t="b">
        <f t="shared" si="53"/>
        <v>0</v>
      </c>
      <c r="G686" t="b">
        <f t="shared" si="54"/>
        <v>1</v>
      </c>
      <c r="H686" t="str">
        <f t="shared" si="51"/>
        <v>Diger</v>
      </c>
    </row>
    <row r="687" spans="1:8" x14ac:dyDescent="0.3">
      <c r="A687" s="3" t="s">
        <v>5</v>
      </c>
      <c r="B687" t="str">
        <f t="shared" si="52"/>
        <v/>
      </c>
      <c r="C687" t="str">
        <f t="shared" si="50"/>
        <v>Diğer</v>
      </c>
      <c r="D687" t="str" cm="1">
        <f t="array" ref="D687">_xlfn.IFS(A687="March","Spring",A687="April","Spring",A687="May","Spring",A687="June","Summer",A687="July","Summer",A687="August","Summer",A687="January","Winter",A687="February","Winter",A687="Dezember","Winter",TRUE,"Autumn")</f>
        <v>Spring</v>
      </c>
      <c r="E687">
        <v>2826</v>
      </c>
      <c r="F687" t="b">
        <f t="shared" si="53"/>
        <v>0</v>
      </c>
      <c r="G687" t="b">
        <f t="shared" si="54"/>
        <v>1</v>
      </c>
      <c r="H687" t="str">
        <f t="shared" si="51"/>
        <v>Diger</v>
      </c>
    </row>
    <row r="688" spans="1:8" x14ac:dyDescent="0.3">
      <c r="A688" s="3" t="s">
        <v>9</v>
      </c>
      <c r="B688" t="str">
        <f t="shared" si="52"/>
        <v/>
      </c>
      <c r="C688" t="str">
        <f t="shared" si="50"/>
        <v>Diğer</v>
      </c>
      <c r="D688" t="str" cm="1">
        <f t="array" ref="D688">_xlfn.IFS(A688="March","Spring",A688="April","Spring",A688="May","Spring",A688="June","Summer",A688="July","Summer",A688="August","Summer",A688="January","Winter",A688="February","Winter",A688="Dezember","Winter",TRUE,"Autumn")</f>
        <v>Autumn</v>
      </c>
      <c r="E688">
        <v>663</v>
      </c>
      <c r="F688" t="b">
        <f t="shared" si="53"/>
        <v>0</v>
      </c>
      <c r="G688" t="b">
        <f t="shared" si="54"/>
        <v>1</v>
      </c>
      <c r="H688" t="str">
        <f t="shared" si="51"/>
        <v>Diger</v>
      </c>
    </row>
    <row r="689" spans="1:8" x14ac:dyDescent="0.3">
      <c r="A689" s="3" t="s">
        <v>11</v>
      </c>
      <c r="B689" t="str">
        <f t="shared" si="52"/>
        <v/>
      </c>
      <c r="C689" t="str">
        <f t="shared" si="50"/>
        <v>Diğer</v>
      </c>
      <c r="D689" t="str" cm="1">
        <f t="array" ref="D689">_xlfn.IFS(A689="March","Spring",A689="April","Spring",A689="May","Spring",A689="June","Summer",A689="July","Summer",A689="August","Summer",A689="January","Winter",A689="February","Winter",A689="Dezember","Winter",TRUE,"Autumn")</f>
        <v>Autumn</v>
      </c>
      <c r="E689">
        <v>2574</v>
      </c>
      <c r="F689" t="b">
        <f t="shared" si="53"/>
        <v>0</v>
      </c>
      <c r="G689" t="b">
        <f t="shared" si="54"/>
        <v>1</v>
      </c>
      <c r="H689" t="str">
        <f t="shared" si="51"/>
        <v>Diger</v>
      </c>
    </row>
    <row r="690" spans="1:8" x14ac:dyDescent="0.3">
      <c r="A690" s="3" t="s">
        <v>12</v>
      </c>
      <c r="B690" t="str">
        <f t="shared" si="52"/>
        <v/>
      </c>
      <c r="C690" t="str">
        <f t="shared" si="50"/>
        <v>Winter</v>
      </c>
      <c r="D690" t="str" cm="1">
        <f t="array" ref="D690">_xlfn.IFS(A690="March","Spring",A690="April","Spring",A690="May","Spring",A690="June","Summer",A690="July","Summer",A690="August","Summer",A690="January","Winter",A690="February","Winter",A690="Dezember","Winter",TRUE,"Autumn")</f>
        <v>Autumn</v>
      </c>
      <c r="E690">
        <v>2438</v>
      </c>
      <c r="F690" t="b">
        <f t="shared" si="53"/>
        <v>0</v>
      </c>
      <c r="G690" t="b">
        <f t="shared" si="54"/>
        <v>1</v>
      </c>
      <c r="H690" t="str">
        <f t="shared" si="51"/>
        <v>Diger</v>
      </c>
    </row>
    <row r="691" spans="1:8" x14ac:dyDescent="0.3">
      <c r="A691" s="3" t="s">
        <v>12</v>
      </c>
      <c r="B691" t="str">
        <f t="shared" si="52"/>
        <v/>
      </c>
      <c r="C691" t="str">
        <f t="shared" si="50"/>
        <v>Winter</v>
      </c>
      <c r="D691" t="str" cm="1">
        <f t="array" ref="D691">_xlfn.IFS(A691="March","Spring",A691="April","Spring",A691="May","Spring",A691="June","Summer",A691="July","Summer",A691="August","Summer",A691="January","Winter",A691="February","Winter",A691="Dezember","Winter",TRUE,"Autumn")</f>
        <v>Autumn</v>
      </c>
      <c r="E691">
        <v>914</v>
      </c>
      <c r="F691" t="b">
        <f t="shared" si="53"/>
        <v>0</v>
      </c>
      <c r="G691" t="b">
        <f t="shared" si="54"/>
        <v>1</v>
      </c>
      <c r="H691" t="str">
        <f t="shared" si="51"/>
        <v>Diger</v>
      </c>
    </row>
    <row r="692" spans="1:8" x14ac:dyDescent="0.3">
      <c r="A692" s="3" t="s">
        <v>7</v>
      </c>
      <c r="B692" t="str">
        <f t="shared" si="52"/>
        <v/>
      </c>
      <c r="C692" t="str">
        <f t="shared" si="50"/>
        <v>Diğer</v>
      </c>
      <c r="D692" t="str" cm="1">
        <f t="array" ref="D692">_xlfn.IFS(A692="March","Spring",A692="April","Spring",A692="May","Spring",A692="June","Summer",A692="July","Summer",A692="August","Summer",A692="January","Winter",A692="February","Winter",A692="Dezember","Winter",TRUE,"Autumn")</f>
        <v>Summer</v>
      </c>
      <c r="E692">
        <v>865.5</v>
      </c>
      <c r="F692" t="b">
        <f t="shared" si="53"/>
        <v>0</v>
      </c>
      <c r="G692" t="b">
        <f t="shared" si="54"/>
        <v>1</v>
      </c>
      <c r="H692" t="str">
        <f t="shared" si="51"/>
        <v>Diger</v>
      </c>
    </row>
    <row r="693" spans="1:8" x14ac:dyDescent="0.3">
      <c r="A693" s="3" t="s">
        <v>7</v>
      </c>
      <c r="B693" t="str">
        <f t="shared" si="52"/>
        <v/>
      </c>
      <c r="C693" t="str">
        <f t="shared" si="50"/>
        <v>Diğer</v>
      </c>
      <c r="D693" t="str" cm="1">
        <f t="array" ref="D693">_xlfn.IFS(A693="March","Spring",A693="April","Spring",A693="May","Spring",A693="June","Summer",A693="July","Summer",A693="August","Summer",A693="January","Winter",A693="February","Winter",A693="Dezember","Winter",TRUE,"Autumn")</f>
        <v>Summer</v>
      </c>
      <c r="E693">
        <v>492</v>
      </c>
      <c r="F693" t="b">
        <f t="shared" si="53"/>
        <v>0</v>
      </c>
      <c r="G693" t="b">
        <f t="shared" si="54"/>
        <v>1</v>
      </c>
      <c r="H693" t="str">
        <f t="shared" si="51"/>
        <v>Diger</v>
      </c>
    </row>
    <row r="694" spans="1:8" x14ac:dyDescent="0.3">
      <c r="A694" s="3" t="s">
        <v>10</v>
      </c>
      <c r="B694" t="str">
        <f t="shared" si="52"/>
        <v/>
      </c>
      <c r="C694" t="str">
        <f t="shared" si="50"/>
        <v>Diğer</v>
      </c>
      <c r="D694" t="str" cm="1">
        <f t="array" ref="D694">_xlfn.IFS(A694="March","Spring",A694="April","Spring",A694="May","Spring",A694="June","Summer",A694="July","Summer",A694="August","Summer",A694="January","Winter",A694="February","Winter",A694="Dezember","Winter",TRUE,"Autumn")</f>
        <v>Autumn</v>
      </c>
      <c r="E694">
        <v>267</v>
      </c>
      <c r="F694" t="b">
        <f t="shared" si="53"/>
        <v>0</v>
      </c>
      <c r="G694" t="b">
        <f t="shared" si="54"/>
        <v>1</v>
      </c>
      <c r="H694" t="str">
        <f t="shared" si="51"/>
        <v>Diger</v>
      </c>
    </row>
    <row r="695" spans="1:8" x14ac:dyDescent="0.3">
      <c r="A695" s="3" t="s">
        <v>10</v>
      </c>
      <c r="B695" t="str">
        <f t="shared" si="52"/>
        <v/>
      </c>
      <c r="C695" t="str">
        <f t="shared" si="50"/>
        <v>Diğer</v>
      </c>
      <c r="D695" t="str" cm="1">
        <f t="array" ref="D695">_xlfn.IFS(A695="March","Spring",A695="April","Spring",A695="May","Spring",A695="June","Summer",A695="July","Summer",A695="August","Summer",A695="January","Winter",A695="February","Winter",A695="Dezember","Winter",TRUE,"Autumn")</f>
        <v>Autumn</v>
      </c>
      <c r="E695">
        <v>1175</v>
      </c>
      <c r="F695" t="b">
        <f t="shared" si="53"/>
        <v>1</v>
      </c>
      <c r="G695" t="b">
        <f t="shared" si="54"/>
        <v>0</v>
      </c>
      <c r="H695" t="str">
        <f t="shared" si="51"/>
        <v>Diger</v>
      </c>
    </row>
    <row r="696" spans="1:8" x14ac:dyDescent="0.3">
      <c r="A696" s="3" t="s">
        <v>11</v>
      </c>
      <c r="B696" t="str">
        <f t="shared" si="52"/>
        <v/>
      </c>
      <c r="C696" t="str">
        <f t="shared" si="50"/>
        <v>Diğer</v>
      </c>
      <c r="D696" t="str" cm="1">
        <f t="array" ref="D696">_xlfn.IFS(A696="March","Spring",A696="April","Spring",A696="May","Spring",A696="June","Summer",A696="July","Summer",A696="August","Summer",A696="January","Winter",A696="February","Winter",A696="Dezember","Winter",TRUE,"Autumn")</f>
        <v>Autumn</v>
      </c>
      <c r="E696">
        <v>2954</v>
      </c>
      <c r="F696" t="b">
        <f t="shared" si="53"/>
        <v>0</v>
      </c>
      <c r="G696" t="b">
        <f t="shared" si="54"/>
        <v>1</v>
      </c>
      <c r="H696" t="str">
        <f t="shared" si="51"/>
        <v>Diger</v>
      </c>
    </row>
    <row r="697" spans="1:8" x14ac:dyDescent="0.3">
      <c r="A697" s="3" t="s">
        <v>11</v>
      </c>
      <c r="B697" t="str">
        <f t="shared" si="52"/>
        <v/>
      </c>
      <c r="C697" t="str">
        <f t="shared" si="50"/>
        <v>Diğer</v>
      </c>
      <c r="D697" t="str" cm="1">
        <f t="array" ref="D697">_xlfn.IFS(A697="March","Spring",A697="April","Spring",A697="May","Spring",A697="June","Summer",A697="July","Summer",A697="August","Summer",A697="January","Winter",A697="February","Winter",A697="Dezember","Winter",TRUE,"Autumn")</f>
        <v>Autumn</v>
      </c>
      <c r="E697">
        <v>552</v>
      </c>
      <c r="F697" t="b">
        <f t="shared" si="53"/>
        <v>0</v>
      </c>
      <c r="G697" t="b">
        <f t="shared" si="54"/>
        <v>1</v>
      </c>
      <c r="H697" t="str">
        <f t="shared" si="51"/>
        <v>Diger</v>
      </c>
    </row>
    <row r="698" spans="1:8" x14ac:dyDescent="0.3">
      <c r="A698" s="3" t="s">
        <v>12</v>
      </c>
      <c r="B698" t="str">
        <f t="shared" si="52"/>
        <v/>
      </c>
      <c r="C698" t="str">
        <f t="shared" si="50"/>
        <v>Winter</v>
      </c>
      <c r="D698" t="str" cm="1">
        <f t="array" ref="D698">_xlfn.IFS(A698="March","Spring",A698="April","Spring",A698="May","Spring",A698="June","Summer",A698="July","Summer",A698="August","Summer",A698="January","Winter",A698="February","Winter",A698="Dezember","Winter",TRUE,"Autumn")</f>
        <v>Autumn</v>
      </c>
      <c r="E698">
        <v>293</v>
      </c>
      <c r="F698" t="b">
        <f t="shared" si="53"/>
        <v>0</v>
      </c>
      <c r="G698" t="b">
        <f t="shared" si="54"/>
        <v>1</v>
      </c>
      <c r="H698" t="str">
        <f t="shared" si="51"/>
        <v>Diger</v>
      </c>
    </row>
    <row r="699" spans="1:8" x14ac:dyDescent="0.3">
      <c r="A699" s="3" t="s">
        <v>3</v>
      </c>
      <c r="B699" t="str">
        <f t="shared" si="52"/>
        <v/>
      </c>
      <c r="C699" t="str">
        <f t="shared" si="50"/>
        <v>Diğer</v>
      </c>
      <c r="D699" t="str" cm="1">
        <f t="array" ref="D699">_xlfn.IFS(A699="March","Spring",A699="April","Spring",A699="May","Spring",A699="June","Summer",A699="July","Summer",A699="August","Summer",A699="January","Winter",A699="February","Winter",A699="Dezember","Winter",TRUE,"Autumn")</f>
        <v>Spring</v>
      </c>
      <c r="E699">
        <v>2475</v>
      </c>
      <c r="F699" t="b">
        <f t="shared" si="53"/>
        <v>0</v>
      </c>
      <c r="G699" t="b">
        <f t="shared" si="54"/>
        <v>1</v>
      </c>
      <c r="H699" t="str">
        <f t="shared" si="51"/>
        <v>Diger</v>
      </c>
    </row>
    <row r="700" spans="1:8" x14ac:dyDescent="0.3">
      <c r="A700" s="3" t="s">
        <v>10</v>
      </c>
      <c r="B700" t="str">
        <f t="shared" si="52"/>
        <v/>
      </c>
      <c r="C700" t="str">
        <f t="shared" si="50"/>
        <v>Diğer</v>
      </c>
      <c r="D700" t="str" cm="1">
        <f t="array" ref="D700">_xlfn.IFS(A700="March","Spring",A700="April","Spring",A700="May","Spring",A700="June","Summer",A700="July","Summer",A700="August","Summer",A700="January","Winter",A700="February","Winter",A700="Dezember","Winter",TRUE,"Autumn")</f>
        <v>Autumn</v>
      </c>
      <c r="E700">
        <v>546</v>
      </c>
      <c r="F700" t="b">
        <f t="shared" si="53"/>
        <v>0</v>
      </c>
      <c r="G700" t="b">
        <f t="shared" si="54"/>
        <v>1</v>
      </c>
      <c r="H700" t="str">
        <f t="shared" si="51"/>
        <v>Diger</v>
      </c>
    </row>
    <row r="701" spans="1:8" x14ac:dyDescent="0.3">
      <c r="A701" s="3" t="s">
        <v>2</v>
      </c>
      <c r="B701" t="str">
        <f t="shared" si="52"/>
        <v/>
      </c>
      <c r="C701" t="str">
        <f t="shared" si="50"/>
        <v>Winter</v>
      </c>
      <c r="D701" t="str" cm="1">
        <f t="array" ref="D701">_xlfn.IFS(A701="March","Spring",A701="April","Spring",A701="May","Spring",A701="June","Summer",A701="July","Summer",A701="August","Summer",A701="January","Winter",A701="February","Winter",A701="Dezember","Winter",TRUE,"Autumn")</f>
        <v>Winter</v>
      </c>
      <c r="E701">
        <v>1368</v>
      </c>
      <c r="F701" t="b">
        <f t="shared" si="53"/>
        <v>1</v>
      </c>
      <c r="G701" t="b">
        <f t="shared" si="54"/>
        <v>0</v>
      </c>
      <c r="H701" t="str">
        <f t="shared" si="51"/>
        <v>Winter</v>
      </c>
    </row>
    <row r="702" spans="1:8" x14ac:dyDescent="0.3">
      <c r="A702" s="3" t="s">
        <v>4</v>
      </c>
      <c r="B702" t="str">
        <f t="shared" si="52"/>
        <v/>
      </c>
      <c r="C702" t="str">
        <f t="shared" si="50"/>
        <v>Diğer</v>
      </c>
      <c r="D702" t="str" cm="1">
        <f t="array" ref="D702">_xlfn.IFS(A702="March","Spring",A702="April","Spring",A702="May","Spring",A702="June","Summer",A702="July","Summer",A702="August","Summer",A702="January","Winter",A702="February","Winter",A702="Dezember","Winter",TRUE,"Autumn")</f>
        <v>Spring</v>
      </c>
      <c r="E702">
        <v>723</v>
      </c>
      <c r="F702" t="b">
        <f t="shared" si="53"/>
        <v>0</v>
      </c>
      <c r="G702" t="b">
        <f t="shared" si="54"/>
        <v>1</v>
      </c>
      <c r="H702" t="str">
        <f t="shared" si="51"/>
        <v>Diger</v>
      </c>
    </row>
    <row r="703" spans="1:8" x14ac:dyDescent="0.3">
      <c r="A703" s="3" t="s">
        <v>5</v>
      </c>
      <c r="B703" t="str">
        <f t="shared" si="52"/>
        <v/>
      </c>
      <c r="C703" t="str">
        <f t="shared" si="50"/>
        <v>Diğer</v>
      </c>
      <c r="D703" t="str" cm="1">
        <f t="array" ref="D703">_xlfn.IFS(A703="March","Spring",A703="April","Spring",A703="May","Spring",A703="June","Summer",A703="July","Summer",A703="August","Summer",A703="January","Winter",A703="February","Winter",A703="Dezember","Winter",TRUE,"Autumn")</f>
        <v>Spring</v>
      </c>
      <c r="E703">
        <v>1806</v>
      </c>
      <c r="F703" t="b">
        <f t="shared" si="53"/>
        <v>1</v>
      </c>
      <c r="G703" t="b">
        <f t="shared" si="54"/>
        <v>0</v>
      </c>
      <c r="H703" t="str">
        <f t="shared" si="51"/>
        <v>Diger</v>
      </c>
    </row>
  </sheetData>
  <mergeCells count="1">
    <mergeCell ref="B1:K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8839-B4EF-4989-8986-D1F3E7558644}">
  <sheetPr codeName="Sheet5"/>
  <dimension ref="A1:K702"/>
  <sheetViews>
    <sheetView workbookViewId="0">
      <selection activeCell="L10" sqref="L10"/>
    </sheetView>
  </sheetViews>
  <sheetFormatPr defaultRowHeight="14.4" x14ac:dyDescent="0.3"/>
  <cols>
    <col min="1" max="1" width="16.5546875" bestFit="1" customWidth="1"/>
    <col min="2" max="2" width="10.88671875" customWidth="1"/>
    <col min="3" max="3" width="9.5546875" bestFit="1" customWidth="1"/>
    <col min="4" max="4" width="9.5546875" customWidth="1"/>
    <col min="5" max="5" width="14.33203125" bestFit="1" customWidth="1"/>
    <col min="6" max="6" width="9.6640625" customWidth="1"/>
    <col min="8" max="8" width="16.109375" bestFit="1" customWidth="1"/>
    <col min="9" max="9" width="9" bestFit="1" customWidth="1"/>
    <col min="10" max="10" width="23.33203125" customWidth="1"/>
    <col min="11" max="11" width="9.6640625" bestFit="1" customWidth="1"/>
  </cols>
  <sheetData>
    <row r="1" spans="1:11" x14ac:dyDescent="0.3">
      <c r="F1" s="7" t="s">
        <v>19</v>
      </c>
      <c r="I1" s="7" t="s">
        <v>20</v>
      </c>
      <c r="K1" s="7" t="s">
        <v>24</v>
      </c>
    </row>
    <row r="2" spans="1:11" x14ac:dyDescent="0.3">
      <c r="A2" s="4" t="s">
        <v>13</v>
      </c>
      <c r="B2" s="5" t="s">
        <v>14</v>
      </c>
      <c r="C2" s="5" t="s">
        <v>0</v>
      </c>
      <c r="D2" s="5"/>
    </row>
    <row r="3" spans="1:11" x14ac:dyDescent="0.3">
      <c r="A3" s="3" t="s">
        <v>1</v>
      </c>
      <c r="B3" t="str" cm="1">
        <f t="array" ref="B3">_xlfn.IFS(A4="March","Spring",A4="April","Spring",A4="May","Spring",A4="June","Summer",A4="July","Summer",A4="August","Summer",A4="January","Winter",A4="February","Winter",A4="Dezember","Winter",TRUE,"Autumn")</f>
        <v>Winter</v>
      </c>
      <c r="C3">
        <v>1618.5</v>
      </c>
      <c r="E3" t="s">
        <v>107</v>
      </c>
      <c r="F3">
        <f>SUM(C3:C12)</f>
        <v>16871.5</v>
      </c>
      <c r="H3" s="5" t="s">
        <v>21</v>
      </c>
      <c r="I3">
        <f>SUMIF(B:B,  "Winter", C:C)</f>
        <v>110842.5</v>
      </c>
      <c r="J3" s="5" t="s">
        <v>26</v>
      </c>
      <c r="K3">
        <f>SUMIFS(C:C,B:B,"Winter",A:A,"January")</f>
        <v>26944</v>
      </c>
    </row>
    <row r="4" spans="1:11" x14ac:dyDescent="0.3">
      <c r="A4" s="3" t="s">
        <v>1</v>
      </c>
      <c r="B4" t="str" cm="1">
        <f t="array" ref="B4">_xlfn.IFS(A5="March","Spring",A5="April","Spring",A5="May","Spring",A5="June","Summer",A5="July","Summer",A5="August","Summer",A5="January","Winter",A5="February","Winter",A5="Dezember","Winter",TRUE,"Autumn")</f>
        <v>Summer</v>
      </c>
      <c r="C4">
        <v>1321</v>
      </c>
      <c r="E4" t="s">
        <v>108</v>
      </c>
      <c r="F4">
        <f>SUM(C:C)</f>
        <v>1125806</v>
      </c>
      <c r="H4" s="5" t="s">
        <v>22</v>
      </c>
      <c r="I4">
        <f>SUMIF(C:C, "&lt;1000",C:C)</f>
        <v>122682</v>
      </c>
      <c r="J4" s="5" t="s">
        <v>25</v>
      </c>
      <c r="K4">
        <f>SUMIFS(C:C,A:A,"August",B:B,"Summer")</f>
        <v>11531</v>
      </c>
    </row>
    <row r="5" spans="1:11" x14ac:dyDescent="0.3">
      <c r="A5" s="3" t="s">
        <v>6</v>
      </c>
      <c r="B5" t="str" cm="1">
        <f t="array" ref="B5">_xlfn.IFS(A6="March","Spring",A6="April","Spring",A6="May","Spring",A6="June","Summer",A6="July","Summer",A6="August","Summer",A6="January","Winter",A6="February","Winter",A6="Dezember","Winter",TRUE,"Autumn")</f>
        <v>Summer</v>
      </c>
      <c r="C5">
        <v>2178</v>
      </c>
      <c r="H5" s="5" t="s">
        <v>21</v>
      </c>
      <c r="I5">
        <f>SUMIF(B:B,  "*Winter*", C:C)</f>
        <v>110842.5</v>
      </c>
    </row>
    <row r="6" spans="1:11" x14ac:dyDescent="0.3">
      <c r="A6" s="3" t="s">
        <v>6</v>
      </c>
      <c r="B6" t="str" cm="1">
        <f t="array" ref="B6">_xlfn.IFS(A7="March","Spring",A7="April","Spring",A7="May","Spring",A7="June","Summer",A7="July","Summer",A7="August","Summer",A7="January","Winter",A7="February","Winter",A7="Dezember","Winter",TRUE,"Autumn")</f>
        <v>Summer</v>
      </c>
      <c r="C6">
        <v>888</v>
      </c>
    </row>
    <row r="7" spans="1:11" x14ac:dyDescent="0.3">
      <c r="A7" s="3" t="s">
        <v>6</v>
      </c>
      <c r="B7" t="str" cm="1">
        <f t="array" ref="B7">_xlfn.IFS(A8="March","Spring",A8="April","Spring",A8="May","Spring",A8="June","Summer",A8="July","Summer",A8="August","Summer",A8="January","Winter",A8="February","Winter",A8="Dezember","Winter",TRUE,"Autumn")</f>
        <v>Autumn</v>
      </c>
      <c r="C7">
        <v>2470</v>
      </c>
    </row>
    <row r="8" spans="1:11" x14ac:dyDescent="0.3">
      <c r="A8" s="3" t="s">
        <v>12</v>
      </c>
      <c r="B8" t="str" cm="1">
        <f t="array" ref="B8">_xlfn.IFS(A9="March","Spring",A9="April","Spring",A9="May","Spring",A9="June","Summer",A9="July","Summer",A9="August","Summer",A9="January","Winter",A9="February","Winter",A9="Dezember","Winter",TRUE,"Autumn")</f>
        <v>Spring</v>
      </c>
      <c r="C8">
        <v>1513</v>
      </c>
    </row>
    <row r="9" spans="1:11" x14ac:dyDescent="0.3">
      <c r="A9" s="3" t="s">
        <v>3</v>
      </c>
      <c r="B9" t="str" cm="1">
        <f t="array" ref="B9">_xlfn.IFS(A10="March","Spring",A10="April","Spring",A10="May","Spring",A10="June","Summer",A10="July","Summer",A10="August","Summer",A10="January","Winter",A10="February","Winter",A10="Dezember","Winter",TRUE,"Autumn")</f>
        <v>Summer</v>
      </c>
      <c r="C9">
        <v>921</v>
      </c>
    </row>
    <row r="10" spans="1:11" x14ac:dyDescent="0.3">
      <c r="A10" s="3" t="s">
        <v>6</v>
      </c>
      <c r="B10" t="str" cm="1">
        <f t="array" ref="B10">_xlfn.IFS(A11="March","Spring",A11="April","Spring",A11="May","Spring",A11="June","Summer",A11="July","Summer",A11="August","Summer",A11="January","Winter",A11="February","Winter",A11="Dezember","Winter",TRUE,"Autumn")</f>
        <v>Summer</v>
      </c>
      <c r="C10">
        <v>2518</v>
      </c>
    </row>
    <row r="11" spans="1:11" x14ac:dyDescent="0.3">
      <c r="A11" s="3" t="s">
        <v>6</v>
      </c>
      <c r="B11" t="str" cm="1">
        <f t="array" ref="B11">_xlfn.IFS(A12="March","Spring",A12="April","Spring",A12="May","Spring",A12="June","Summer",A12="July","Summer",A12="August","Summer",A12="January","Winter",A12="February","Winter",A12="Dezember","Winter",TRUE,"Autumn")</f>
        <v>Summer</v>
      </c>
      <c r="C11">
        <v>1899</v>
      </c>
    </row>
    <row r="12" spans="1:11" x14ac:dyDescent="0.3">
      <c r="A12" s="3" t="s">
        <v>6</v>
      </c>
      <c r="B12" t="str" cm="1">
        <f t="array" ref="B12">_xlfn.IFS(A13="March","Spring",A13="April","Spring",A13="May","Spring",A13="June","Summer",A13="July","Summer",A13="August","Summer",A13="January","Winter",A13="February","Winter",A13="Dezember","Winter",TRUE,"Autumn")</f>
        <v>Summer</v>
      </c>
      <c r="C12">
        <v>1545</v>
      </c>
    </row>
    <row r="13" spans="1:11" x14ac:dyDescent="0.3">
      <c r="A13" s="3" t="s">
        <v>6</v>
      </c>
      <c r="B13" t="str" cm="1">
        <f t="array" ref="B13">_xlfn.IFS(A14="March","Spring",A14="April","Spring",A14="May","Spring",A14="June","Summer",A14="July","Summer",A14="August","Summer",A14="January","Winter",A14="February","Winter",A14="Dezember","Winter",TRUE,"Autumn")</f>
        <v>Summer</v>
      </c>
      <c r="C13">
        <v>2470</v>
      </c>
    </row>
    <row r="14" spans="1:11" x14ac:dyDescent="0.3">
      <c r="A14" s="3" t="s">
        <v>7</v>
      </c>
      <c r="B14" t="str" cm="1">
        <f t="array" ref="B14">_xlfn.IFS(A15="March","Spring",A15="April","Spring",A15="May","Spring",A15="June","Summer",A15="July","Summer",A15="August","Summer",A15="January","Winter",A15="February","Winter",A15="Dezember","Winter",TRUE,"Autumn")</f>
        <v>Summer</v>
      </c>
      <c r="C14">
        <v>2665.5</v>
      </c>
    </row>
    <row r="15" spans="1:11" x14ac:dyDescent="0.3">
      <c r="A15" s="3" t="s">
        <v>8</v>
      </c>
      <c r="B15" t="str" cm="1">
        <f t="array" ref="B15">_xlfn.IFS(A16="March","Spring",A16="April","Spring",A16="May","Spring",A16="June","Summer",A16="July","Summer",A16="August","Summer",A16="January","Winter",A16="February","Winter",A16="Dezember","Winter",TRUE,"Autumn")</f>
        <v>Autumn</v>
      </c>
      <c r="C15">
        <v>958</v>
      </c>
    </row>
    <row r="16" spans="1:11" x14ac:dyDescent="0.3">
      <c r="A16" s="3" t="s">
        <v>9</v>
      </c>
      <c r="B16" t="str" cm="1">
        <f t="array" ref="B16">_xlfn.IFS(A17="March","Spring",A17="April","Spring",A17="May","Spring",A17="June","Summer",A17="July","Summer",A17="August","Summer",A17="January","Winter",A17="February","Winter",A17="Dezember","Winter",TRUE,"Autumn")</f>
        <v>Autumn</v>
      </c>
      <c r="C16">
        <v>2146</v>
      </c>
    </row>
    <row r="17" spans="1:3" x14ac:dyDescent="0.3">
      <c r="A17" s="3" t="s">
        <v>10</v>
      </c>
      <c r="B17" t="str" cm="1">
        <f t="array" ref="B17">_xlfn.IFS(A18="March","Spring",A18="April","Spring",A18="May","Spring",A18="June","Summer",A18="July","Summer",A18="August","Summer",A18="January","Winter",A18="February","Winter",A18="Dezember","Winter",TRUE,"Autumn")</f>
        <v>Autumn</v>
      </c>
      <c r="C17">
        <v>345</v>
      </c>
    </row>
    <row r="18" spans="1:3" x14ac:dyDescent="0.3">
      <c r="A18" s="3" t="s">
        <v>12</v>
      </c>
      <c r="B18" t="str" cm="1">
        <f t="array" ref="B18">_xlfn.IFS(A19="March","Spring",A19="April","Spring",A19="May","Spring",A19="June","Summer",A19="July","Summer",A19="August","Summer",A19="January","Winter",A19="February","Winter",A19="Dezember","Winter",TRUE,"Autumn")</f>
        <v>Winter</v>
      </c>
      <c r="C18">
        <v>615</v>
      </c>
    </row>
    <row r="19" spans="1:3" x14ac:dyDescent="0.3">
      <c r="A19" s="3" t="s">
        <v>2</v>
      </c>
      <c r="B19" t="str" cm="1">
        <f t="array" ref="B19">_xlfn.IFS(A20="March","Spring",A20="April","Spring",A20="May","Spring",A20="June","Summer",A20="July","Summer",A20="August","Summer",A20="January","Winter",A20="February","Winter",A20="Dezember","Winter",TRUE,"Autumn")</f>
        <v>Winter</v>
      </c>
      <c r="C19">
        <v>292</v>
      </c>
    </row>
    <row r="20" spans="1:3" x14ac:dyDescent="0.3">
      <c r="A20" s="3" t="s">
        <v>2</v>
      </c>
      <c r="B20" t="str" cm="1">
        <f t="array" ref="B20">_xlfn.IFS(A21="March","Spring",A21="April","Spring",A21="May","Spring",A21="June","Summer",A21="July","Summer",A21="August","Summer",A21="January","Winter",A21="February","Winter",A21="Dezember","Winter",TRUE,"Autumn")</f>
        <v>Summer</v>
      </c>
      <c r="C20">
        <v>974</v>
      </c>
    </row>
    <row r="21" spans="1:3" x14ac:dyDescent="0.3">
      <c r="A21" s="3" t="s">
        <v>6</v>
      </c>
      <c r="B21" t="str" cm="1">
        <f t="array" ref="B21">_xlfn.IFS(A22="March","Spring",A22="April","Spring",A22="May","Spring",A22="June","Summer",A22="July","Summer",A22="August","Summer",A22="January","Winter",A22="February","Winter",A22="Dezember","Winter",TRUE,"Autumn")</f>
        <v>Summer</v>
      </c>
      <c r="C21">
        <v>2518</v>
      </c>
    </row>
    <row r="22" spans="1:3" x14ac:dyDescent="0.3">
      <c r="A22" s="3" t="s">
        <v>6</v>
      </c>
      <c r="B22" t="str" cm="1">
        <f t="array" ref="B22">_xlfn.IFS(A23="March","Spring",A23="April","Spring",A23="May","Spring",A23="June","Summer",A23="July","Summer",A23="August","Summer",A23="January","Winter",A23="February","Winter",A23="Dezember","Winter",TRUE,"Autumn")</f>
        <v>Summer</v>
      </c>
      <c r="C22">
        <v>1006</v>
      </c>
    </row>
    <row r="23" spans="1:3" x14ac:dyDescent="0.3">
      <c r="A23" s="3" t="s">
        <v>7</v>
      </c>
      <c r="B23" t="str" cm="1">
        <f t="array" ref="B23">_xlfn.IFS(A24="March","Spring",A24="April","Spring",A24="May","Spring",A24="June","Summer",A24="July","Summer",A24="August","Summer",A24="January","Winter",A24="February","Winter",A24="Dezember","Winter",TRUE,"Autumn")</f>
        <v>Summer</v>
      </c>
      <c r="C23">
        <v>367</v>
      </c>
    </row>
    <row r="24" spans="1:3" x14ac:dyDescent="0.3">
      <c r="A24" s="3" t="s">
        <v>8</v>
      </c>
      <c r="B24" t="str" cm="1">
        <f t="array" ref="B24">_xlfn.IFS(A25="March","Spring",A25="April","Spring",A25="May","Spring",A25="June","Summer",A25="July","Summer",A25="August","Summer",A25="January","Winter",A25="February","Winter",A25="Dezember","Winter",TRUE,"Autumn")</f>
        <v>Autumn</v>
      </c>
      <c r="C24">
        <v>883</v>
      </c>
    </row>
    <row r="25" spans="1:3" x14ac:dyDescent="0.3">
      <c r="A25" s="3" t="s">
        <v>9</v>
      </c>
      <c r="B25" t="str" cm="1">
        <f t="array" ref="B25">_xlfn.IFS(A26="March","Spring",A26="April","Spring",A26="May","Spring",A26="June","Summer",A26="July","Summer",A26="August","Summer",A26="January","Winter",A26="February","Winter",A26="Dezember","Winter",TRUE,"Autumn")</f>
        <v>Autumn</v>
      </c>
      <c r="C25">
        <v>549</v>
      </c>
    </row>
    <row r="26" spans="1:3" x14ac:dyDescent="0.3">
      <c r="A26" s="3" t="s">
        <v>9</v>
      </c>
      <c r="B26" t="str" cm="1">
        <f t="array" ref="B26">_xlfn.IFS(A27="March","Spring",A27="April","Spring",A27="May","Spring",A27="June","Summer",A27="July","Summer",A27="August","Summer",A27="January","Winter",A27="February","Winter",A27="Dezember","Winter",TRUE,"Autumn")</f>
        <v>Autumn</v>
      </c>
      <c r="C26">
        <v>788</v>
      </c>
    </row>
    <row r="27" spans="1:3" x14ac:dyDescent="0.3">
      <c r="A27" s="3" t="s">
        <v>9</v>
      </c>
      <c r="B27" t="str" cm="1">
        <f t="array" ref="B27">_xlfn.IFS(A28="March","Spring",A28="April","Spring",A28="May","Spring",A28="June","Summer",A28="July","Summer",A28="August","Summer",A28="January","Winter",A28="February","Winter",A28="Dezember","Winter",TRUE,"Autumn")</f>
        <v>Autumn</v>
      </c>
      <c r="C27">
        <v>2472</v>
      </c>
    </row>
    <row r="28" spans="1:3" x14ac:dyDescent="0.3">
      <c r="A28" s="3" t="s">
        <v>10</v>
      </c>
      <c r="B28" t="str" cm="1">
        <f t="array" ref="B28">_xlfn.IFS(A29="March","Spring",A29="April","Spring",A29="May","Spring",A29="June","Summer",A29="July","Summer",A29="August","Summer",A29="January","Winter",A29="February","Winter",A29="Dezember","Winter",TRUE,"Autumn")</f>
        <v>Autumn</v>
      </c>
      <c r="C28">
        <v>1143</v>
      </c>
    </row>
    <row r="29" spans="1:3" x14ac:dyDescent="0.3">
      <c r="A29" s="3" t="s">
        <v>11</v>
      </c>
      <c r="B29" t="str" cm="1">
        <f t="array" ref="B29">_xlfn.IFS(A30="March","Spring",A30="April","Spring",A30="May","Spring",A30="June","Summer",A30="July","Summer",A30="August","Summer",A30="January","Winter",A30="February","Winter",A30="Dezember","Winter",TRUE,"Autumn")</f>
        <v>Autumn</v>
      </c>
      <c r="C29">
        <v>1725</v>
      </c>
    </row>
    <row r="30" spans="1:3" x14ac:dyDescent="0.3">
      <c r="A30" s="3" t="s">
        <v>11</v>
      </c>
      <c r="B30" t="str" cm="1">
        <f t="array" ref="B30">_xlfn.IFS(A31="March","Spring",A31="April","Spring",A31="May","Spring",A31="June","Summer",A31="July","Summer",A31="August","Summer",A31="January","Winter",A31="February","Winter",A31="Dezember","Winter",TRUE,"Autumn")</f>
        <v>Autumn</v>
      </c>
      <c r="C30">
        <v>912</v>
      </c>
    </row>
    <row r="31" spans="1:3" x14ac:dyDescent="0.3">
      <c r="A31" s="3" t="s">
        <v>12</v>
      </c>
      <c r="B31" t="str" cm="1">
        <f t="array" ref="B31">_xlfn.IFS(A32="March","Spring",A32="April","Spring",A32="May","Spring",A32="June","Summer",A32="July","Summer",A32="August","Summer",A32="January","Winter",A32="February","Winter",A32="Dezember","Winter",TRUE,"Autumn")</f>
        <v>Autumn</v>
      </c>
      <c r="C31">
        <v>2152</v>
      </c>
    </row>
    <row r="32" spans="1:3" x14ac:dyDescent="0.3">
      <c r="A32" s="3" t="s">
        <v>12</v>
      </c>
      <c r="B32" t="str" cm="1">
        <f t="array" ref="B32">_xlfn.IFS(A33="March","Spring",A33="April","Spring",A33="May","Spring",A33="June","Summer",A33="July","Summer",A33="August","Summer",A33="January","Winter",A33="February","Winter",A33="Dezember","Winter",TRUE,"Autumn")</f>
        <v>Autumn</v>
      </c>
      <c r="C32">
        <v>1817</v>
      </c>
    </row>
    <row r="33" spans="1:3" x14ac:dyDescent="0.3">
      <c r="A33" s="3" t="s">
        <v>12</v>
      </c>
      <c r="B33" t="str" cm="1">
        <f t="array" ref="B33">_xlfn.IFS(A34="March","Spring",A34="April","Spring",A34="May","Spring",A34="June","Summer",A34="July","Summer",A34="August","Summer",A34="January","Winter",A34="February","Winter",A34="Dezember","Winter",TRUE,"Autumn")</f>
        <v>Winter</v>
      </c>
      <c r="C33">
        <v>1513</v>
      </c>
    </row>
    <row r="34" spans="1:3" x14ac:dyDescent="0.3">
      <c r="A34" s="3" t="s">
        <v>1</v>
      </c>
      <c r="B34" t="str" cm="1">
        <f t="array" ref="B34">_xlfn.IFS(A35="March","Spring",A35="April","Spring",A35="May","Spring",A35="June","Summer",A35="July","Summer",A35="August","Summer",A35="January","Winter",A35="February","Winter",A35="Dezember","Winter",TRUE,"Autumn")</f>
        <v>Winter</v>
      </c>
      <c r="C34">
        <v>1493</v>
      </c>
    </row>
    <row r="35" spans="1:3" x14ac:dyDescent="0.3">
      <c r="A35" s="3" t="s">
        <v>2</v>
      </c>
      <c r="B35" t="str" cm="1">
        <f t="array" ref="B35">_xlfn.IFS(A36="March","Spring",A36="April","Spring",A36="May","Spring",A36="June","Summer",A36="July","Summer",A36="August","Summer",A36="January","Winter",A36="February","Winter",A36="Dezember","Winter",TRUE,"Autumn")</f>
        <v>Spring</v>
      </c>
      <c r="C35">
        <v>1804</v>
      </c>
    </row>
    <row r="36" spans="1:3" x14ac:dyDescent="0.3">
      <c r="A36" s="3" t="s">
        <v>3</v>
      </c>
      <c r="B36" t="str" cm="1">
        <f t="array" ref="B36">_xlfn.IFS(A37="March","Spring",A37="April","Spring",A37="May","Spring",A37="June","Summer",A37="July","Summer",A37="August","Summer",A37="January","Winter",A37="February","Winter",A37="Dezember","Winter",TRUE,"Autumn")</f>
        <v>Summer</v>
      </c>
      <c r="C36">
        <v>2161</v>
      </c>
    </row>
    <row r="37" spans="1:3" x14ac:dyDescent="0.3">
      <c r="A37" s="3" t="s">
        <v>6</v>
      </c>
      <c r="B37" t="str" cm="1">
        <f t="array" ref="B37">_xlfn.IFS(A38="March","Spring",A38="April","Spring",A38="May","Spring",A38="June","Summer",A38="July","Summer",A38="August","Summer",A38="January","Winter",A38="February","Winter",A38="Dezember","Winter",TRUE,"Autumn")</f>
        <v>Summer</v>
      </c>
      <c r="C37">
        <v>1006</v>
      </c>
    </row>
    <row r="38" spans="1:3" x14ac:dyDescent="0.3">
      <c r="A38" s="3" t="s">
        <v>6</v>
      </c>
      <c r="B38" t="str" cm="1">
        <f t="array" ref="B38">_xlfn.IFS(A39="March","Spring",A39="April","Spring",A39="May","Spring",A39="June","Summer",A39="July","Summer",A39="August","Summer",A39="January","Winter",A39="February","Winter",A39="Dezember","Winter",TRUE,"Autumn")</f>
        <v>Summer</v>
      </c>
      <c r="C38">
        <v>1545</v>
      </c>
    </row>
    <row r="39" spans="1:3" x14ac:dyDescent="0.3">
      <c r="A39" s="3" t="s">
        <v>8</v>
      </c>
      <c r="B39" t="str" cm="1">
        <f t="array" ref="B39">_xlfn.IFS(A40="March","Spring",A40="April","Spring",A40="May","Spring",A40="June","Summer",A40="July","Summer",A40="August","Summer",A40="January","Winter",A40="February","Winter",A40="Dezember","Winter",TRUE,"Autumn")</f>
        <v>Autumn</v>
      </c>
      <c r="C39">
        <v>2821</v>
      </c>
    </row>
    <row r="40" spans="1:3" x14ac:dyDescent="0.3">
      <c r="A40" s="3" t="s">
        <v>10</v>
      </c>
      <c r="B40" t="str" cm="1">
        <f t="array" ref="B40">_xlfn.IFS(A41="March","Spring",A41="April","Spring",A41="May","Spring",A41="June","Summer",A41="July","Summer",A41="August","Summer",A41="January","Winter",A41="February","Winter",A41="Dezember","Winter",TRUE,"Autumn")</f>
        <v>Winter</v>
      </c>
      <c r="C40">
        <v>345</v>
      </c>
    </row>
    <row r="41" spans="1:3" x14ac:dyDescent="0.3">
      <c r="A41" s="3" t="s">
        <v>2</v>
      </c>
      <c r="B41" t="str" cm="1">
        <f t="array" ref="B41">_xlfn.IFS(A42="March","Spring",A42="April","Spring",A42="May","Spring",A42="June","Summer",A42="July","Summer",A42="August","Summer",A42="January","Winter",A42="February","Winter",A42="Dezember","Winter",TRUE,"Autumn")</f>
        <v>Spring</v>
      </c>
      <c r="C41">
        <v>2001</v>
      </c>
    </row>
    <row r="42" spans="1:3" x14ac:dyDescent="0.3">
      <c r="A42" s="3" t="s">
        <v>4</v>
      </c>
      <c r="B42" t="str" cm="1">
        <f t="array" ref="B42">_xlfn.IFS(A43="March","Spring",A43="April","Spring",A43="May","Spring",A43="June","Summer",A43="July","Summer",A43="August","Summer",A43="January","Winter",A43="February","Winter",A43="Dezember","Winter",TRUE,"Autumn")</f>
        <v>Summer</v>
      </c>
      <c r="C42">
        <v>2838</v>
      </c>
    </row>
    <row r="43" spans="1:3" x14ac:dyDescent="0.3">
      <c r="A43" s="3" t="s">
        <v>6</v>
      </c>
      <c r="B43" t="str" cm="1">
        <f t="array" ref="B43">_xlfn.IFS(A44="March","Spring",A44="April","Spring",A44="May","Spring",A44="June","Summer",A44="July","Summer",A44="August","Summer",A44="January","Winter",A44="February","Winter",A44="Dezember","Winter",TRUE,"Autumn")</f>
        <v>Summer</v>
      </c>
      <c r="C43">
        <v>2178</v>
      </c>
    </row>
    <row r="44" spans="1:3" x14ac:dyDescent="0.3">
      <c r="A44" s="3" t="s">
        <v>6</v>
      </c>
      <c r="B44" t="str" cm="1">
        <f t="array" ref="B44">_xlfn.IFS(A45="March","Spring",A45="April","Spring",A45="May","Spring",A45="June","Summer",A45="July","Summer",A45="August","Summer",A45="January","Winter",A45="February","Winter",A45="Dezember","Winter",TRUE,"Autumn")</f>
        <v>Autumn</v>
      </c>
      <c r="C44">
        <v>888</v>
      </c>
    </row>
    <row r="45" spans="1:3" x14ac:dyDescent="0.3">
      <c r="A45" s="3" t="s">
        <v>9</v>
      </c>
      <c r="B45" t="str" cm="1">
        <f t="array" ref="B45">_xlfn.IFS(A46="March","Spring",A46="April","Spring",A46="May","Spring",A46="June","Summer",A46="July","Summer",A46="August","Summer",A46="January","Winter",A46="February","Winter",A46="Dezember","Winter",TRUE,"Autumn")</f>
        <v>Autumn</v>
      </c>
      <c r="C45">
        <v>1527</v>
      </c>
    </row>
    <row r="46" spans="1:3" x14ac:dyDescent="0.3">
      <c r="A46" s="3" t="s">
        <v>9</v>
      </c>
      <c r="B46" t="str" cm="1">
        <f t="array" ref="B46">_xlfn.IFS(A47="March","Spring",A47="April","Spring",A47="May","Spring",A47="June","Summer",A47="July","Summer",A47="August","Summer",A47="January","Winter",A47="February","Winter",A47="Dezember","Winter",TRUE,"Autumn")</f>
        <v>Autumn</v>
      </c>
      <c r="C46">
        <v>2151</v>
      </c>
    </row>
    <row r="47" spans="1:3" x14ac:dyDescent="0.3">
      <c r="A47" s="3" t="s">
        <v>12</v>
      </c>
      <c r="B47" t="str" cm="1">
        <f t="array" ref="B47">_xlfn.IFS(A48="March","Spring",A48="April","Spring",A48="May","Spring",A48="June","Summer",A48="July","Summer",A48="August","Summer",A48="January","Winter",A48="February","Winter",A48="Dezember","Winter",TRUE,"Autumn")</f>
        <v>Winter</v>
      </c>
      <c r="C47">
        <v>1817</v>
      </c>
    </row>
    <row r="48" spans="1:3" x14ac:dyDescent="0.3">
      <c r="A48" s="3" t="s">
        <v>2</v>
      </c>
      <c r="B48" t="str" cm="1">
        <f t="array" ref="B48">_xlfn.IFS(A49="March","Spring",A49="April","Spring",A49="May","Spring",A49="June","Summer",A49="July","Summer",A49="August","Summer",A49="January","Winter",A49="February","Winter",A49="Dezember","Winter",TRUE,"Autumn")</f>
        <v>Spring</v>
      </c>
      <c r="C48">
        <v>2750</v>
      </c>
    </row>
    <row r="49" spans="1:3" x14ac:dyDescent="0.3">
      <c r="A49" s="3" t="s">
        <v>4</v>
      </c>
      <c r="B49" t="str" cm="1">
        <f t="array" ref="B49">_xlfn.IFS(A50="March","Spring",A50="April","Spring",A50="May","Spring",A50="June","Summer",A50="July","Summer",A50="August","Summer",A50="January","Winter",A50="February","Winter",A50="Dezember","Winter",TRUE,"Autumn")</f>
        <v>Spring</v>
      </c>
      <c r="C49">
        <v>1953</v>
      </c>
    </row>
    <row r="50" spans="1:3" x14ac:dyDescent="0.3">
      <c r="A50" s="3" t="s">
        <v>4</v>
      </c>
      <c r="B50" t="str" cm="1">
        <f t="array" ref="B50">_xlfn.IFS(A51="March","Spring",A51="April","Spring",A51="May","Spring",A51="June","Summer",A51="July","Summer",A51="August","Summer",A51="January","Winter",A51="February","Winter",A51="Dezember","Winter",TRUE,"Autumn")</f>
        <v>Summer</v>
      </c>
      <c r="C50">
        <v>4219.5</v>
      </c>
    </row>
    <row r="51" spans="1:3" x14ac:dyDescent="0.3">
      <c r="A51" s="3" t="s">
        <v>6</v>
      </c>
      <c r="B51" t="str" cm="1">
        <f t="array" ref="B51">_xlfn.IFS(A52="March","Spring",A52="April","Spring",A52="May","Spring",A52="June","Summer",A52="July","Summer",A52="August","Summer",A52="January","Winter",A52="February","Winter",A52="Dezember","Winter",TRUE,"Autumn")</f>
        <v>Summer</v>
      </c>
      <c r="C51">
        <v>1899</v>
      </c>
    </row>
    <row r="52" spans="1:3" x14ac:dyDescent="0.3">
      <c r="A52" s="3" t="s">
        <v>7</v>
      </c>
      <c r="B52" t="str" cm="1">
        <f t="array" ref="B52">_xlfn.IFS(A53="March","Spring",A53="April","Spring",A53="May","Spring",A53="June","Summer",A53="July","Summer",A53="August","Summer",A53="January","Winter",A53="February","Winter",A53="Dezember","Winter",TRUE,"Autumn")</f>
        <v>Summer</v>
      </c>
      <c r="C52">
        <v>1686</v>
      </c>
    </row>
    <row r="53" spans="1:3" x14ac:dyDescent="0.3">
      <c r="A53" s="3" t="s">
        <v>8</v>
      </c>
      <c r="B53" t="str" cm="1">
        <f t="array" ref="B53">_xlfn.IFS(A54="March","Spring",A54="April","Spring",A54="May","Spring",A54="June","Summer",A54="July","Summer",A54="August","Summer",A54="January","Winter",A54="February","Winter",A54="Dezember","Winter",TRUE,"Autumn")</f>
        <v>Autumn</v>
      </c>
      <c r="C53">
        <v>2141</v>
      </c>
    </row>
    <row r="54" spans="1:3" x14ac:dyDescent="0.3">
      <c r="A54" s="3" t="s">
        <v>10</v>
      </c>
      <c r="B54" t="str" cm="1">
        <f t="array" ref="B54">_xlfn.IFS(A55="March","Spring",A55="April","Spring",A55="May","Spring",A55="June","Summer",A55="July","Summer",A55="August","Summer",A55="January","Winter",A55="February","Winter",A55="Dezember","Winter",TRUE,"Autumn")</f>
        <v>Autumn</v>
      </c>
      <c r="C54">
        <v>1143</v>
      </c>
    </row>
    <row r="55" spans="1:3" x14ac:dyDescent="0.3">
      <c r="A55" s="3" t="s">
        <v>12</v>
      </c>
      <c r="B55" t="str" cm="1">
        <f t="array" ref="B55">_xlfn.IFS(A56="March","Spring",A56="April","Spring",A56="May","Spring",A56="June","Summer",A56="July","Summer",A56="August","Summer",A56="January","Winter",A56="February","Winter",A56="Dezember","Winter",TRUE,"Autumn")</f>
        <v>Winter</v>
      </c>
      <c r="C55">
        <v>615</v>
      </c>
    </row>
    <row r="56" spans="1:3" x14ac:dyDescent="0.3">
      <c r="A56" s="3" t="s">
        <v>1</v>
      </c>
      <c r="B56" t="str" cm="1">
        <f t="array" ref="B56">_xlfn.IFS(A57="March","Spring",A57="April","Spring",A57="May","Spring",A57="June","Summer",A57="July","Summer",A57="August","Summer",A57="January","Winter",A57="February","Winter",A57="Dezember","Winter",TRUE,"Autumn")</f>
        <v>Winter</v>
      </c>
      <c r="C56">
        <v>3945</v>
      </c>
    </row>
    <row r="57" spans="1:3" x14ac:dyDescent="0.3">
      <c r="A57" s="3" t="s">
        <v>2</v>
      </c>
      <c r="B57" t="str" cm="1">
        <f t="array" ref="B57">_xlfn.IFS(A58="March","Spring",A58="April","Spring",A58="May","Spring",A58="June","Summer",A58="July","Summer",A58="August","Summer",A58="January","Winter",A58="February","Winter",A58="Dezember","Winter",TRUE,"Autumn")</f>
        <v>Spring</v>
      </c>
      <c r="C57">
        <v>2296</v>
      </c>
    </row>
    <row r="58" spans="1:3" x14ac:dyDescent="0.3">
      <c r="A58" s="3" t="s">
        <v>5</v>
      </c>
      <c r="B58" t="str" cm="1">
        <f t="array" ref="B58">_xlfn.IFS(A59="March","Spring",A59="April","Spring",A59="May","Spring",A59="June","Summer",A59="July","Summer",A59="August","Summer",A59="January","Winter",A59="February","Winter",A59="Dezember","Winter",TRUE,"Autumn")</f>
        <v>Autumn</v>
      </c>
      <c r="C58">
        <v>1030</v>
      </c>
    </row>
    <row r="59" spans="1:3" x14ac:dyDescent="0.3">
      <c r="A59" s="3" t="s">
        <v>11</v>
      </c>
      <c r="B59" t="str" cm="1">
        <f t="array" ref="B59">_xlfn.IFS(A60="March","Spring",A60="April","Spring",A60="May","Spring",A60="June","Summer",A60="July","Summer",A60="August","Summer",A60="January","Winter",A60="February","Winter",A60="Dezember","Winter",TRUE,"Autumn")</f>
        <v>Spring</v>
      </c>
      <c r="C59">
        <v>639</v>
      </c>
    </row>
    <row r="60" spans="1:3" x14ac:dyDescent="0.3">
      <c r="A60" s="3" t="s">
        <v>3</v>
      </c>
      <c r="B60" t="str" cm="1">
        <f t="array" ref="B60">_xlfn.IFS(A61="March","Spring",A61="April","Spring",A61="May","Spring",A61="June","Summer",A61="July","Summer",A61="August","Summer",A61="January","Winter",A61="February","Winter",A61="Dezember","Winter",TRUE,"Autumn")</f>
        <v>Winter</v>
      </c>
      <c r="C60">
        <v>1326</v>
      </c>
    </row>
    <row r="61" spans="1:3" x14ac:dyDescent="0.3">
      <c r="A61" s="3" t="s">
        <v>2</v>
      </c>
      <c r="B61" t="str" cm="1">
        <f t="array" ref="B61">_xlfn.IFS(A62="March","Spring",A62="April","Spring",A62="May","Spring",A62="June","Summer",A62="July","Summer",A62="August","Summer",A62="January","Winter",A62="February","Winter",A62="Dezember","Winter",TRUE,"Autumn")</f>
        <v>Spring</v>
      </c>
      <c r="C61">
        <v>1858</v>
      </c>
    </row>
    <row r="62" spans="1:3" x14ac:dyDescent="0.3">
      <c r="A62" s="3" t="s">
        <v>3</v>
      </c>
      <c r="B62" t="str" cm="1">
        <f t="array" ref="B62">_xlfn.IFS(A63="March","Spring",A63="April","Spring",A63="May","Spring",A63="June","Summer",A63="July","Summer",A63="August","Summer",A63="January","Winter",A63="February","Winter",A63="Dezember","Winter",TRUE,"Autumn")</f>
        <v>Summer</v>
      </c>
      <c r="C62">
        <v>1210</v>
      </c>
    </row>
    <row r="63" spans="1:3" x14ac:dyDescent="0.3">
      <c r="A63" s="3" t="s">
        <v>7</v>
      </c>
      <c r="B63" t="str" cm="1">
        <f t="array" ref="B63">_xlfn.IFS(A64="March","Spring",A64="April","Spring",A64="May","Spring",A64="June","Summer",A64="July","Summer",A64="August","Summer",A64="January","Winter",A64="February","Winter",A64="Dezember","Winter",TRUE,"Autumn")</f>
        <v>Autumn</v>
      </c>
      <c r="C63">
        <v>2529</v>
      </c>
    </row>
    <row r="64" spans="1:3" x14ac:dyDescent="0.3">
      <c r="A64" s="3" t="s">
        <v>9</v>
      </c>
      <c r="B64" t="str" cm="1">
        <f t="array" ref="B64">_xlfn.IFS(A65="March","Spring",A65="April","Spring",A65="May","Spring",A65="June","Summer",A65="July","Summer",A65="August","Summer",A65="January","Winter",A65="February","Winter",A65="Dezember","Winter",TRUE,"Autumn")</f>
        <v>Autumn</v>
      </c>
      <c r="C64">
        <v>1445</v>
      </c>
    </row>
    <row r="65" spans="1:3" x14ac:dyDescent="0.3">
      <c r="A65" s="3" t="s">
        <v>9</v>
      </c>
      <c r="B65" t="str" cm="1">
        <f t="array" ref="B65">_xlfn.IFS(A66="March","Spring",A66="April","Spring",A66="May","Spring",A66="June","Summer",A66="July","Summer",A66="August","Summer",A66="January","Winter",A66="February","Winter",A66="Dezember","Winter",TRUE,"Autumn")</f>
        <v>Autumn</v>
      </c>
      <c r="C65">
        <v>330</v>
      </c>
    </row>
    <row r="66" spans="1:3" x14ac:dyDescent="0.3">
      <c r="A66" s="3" t="s">
        <v>9</v>
      </c>
      <c r="B66" t="str" cm="1">
        <f t="array" ref="B66">_xlfn.IFS(A67="March","Spring",A67="April","Spring",A67="May","Spring",A67="June","Summer",A67="July","Summer",A67="August","Summer",A67="January","Winter",A67="February","Winter",A67="Dezember","Winter",TRUE,"Autumn")</f>
        <v>Autumn</v>
      </c>
      <c r="C66">
        <v>2671</v>
      </c>
    </row>
    <row r="67" spans="1:3" x14ac:dyDescent="0.3">
      <c r="A67" s="3" t="s">
        <v>10</v>
      </c>
      <c r="B67" t="str" cm="1">
        <f t="array" ref="B67">_xlfn.IFS(A68="March","Spring",A68="April","Spring",A68="May","Spring",A68="June","Summer",A68="July","Summer",A68="August","Summer",A68="January","Winter",A68="February","Winter",A68="Dezember","Winter",TRUE,"Autumn")</f>
        <v>Autumn</v>
      </c>
      <c r="C67">
        <v>766</v>
      </c>
    </row>
    <row r="68" spans="1:3" x14ac:dyDescent="0.3">
      <c r="A68" s="3" t="s">
        <v>10</v>
      </c>
      <c r="B68" t="str" cm="1">
        <f t="array" ref="B68">_xlfn.IFS(A69="March","Spring",A69="April","Spring",A69="May","Spring",A69="June","Summer",A69="July","Summer",A69="August","Summer",A69="January","Winter",A69="February","Winter",A69="Dezember","Winter",TRUE,"Autumn")</f>
        <v>Autumn</v>
      </c>
      <c r="C68">
        <v>494</v>
      </c>
    </row>
    <row r="69" spans="1:3" x14ac:dyDescent="0.3">
      <c r="A69" s="3" t="s">
        <v>10</v>
      </c>
      <c r="B69" t="str" cm="1">
        <f t="array" ref="B69">_xlfn.IFS(A70="March","Spring",A70="April","Spring",A70="May","Spring",A70="June","Summer",A70="July","Summer",A70="August","Summer",A70="January","Winter",A70="February","Winter",A70="Dezember","Winter",TRUE,"Autumn")</f>
        <v>Autumn</v>
      </c>
      <c r="C69">
        <v>1397</v>
      </c>
    </row>
    <row r="70" spans="1:3" x14ac:dyDescent="0.3">
      <c r="A70" s="3" t="s">
        <v>12</v>
      </c>
      <c r="B70" t="str" cm="1">
        <f t="array" ref="B70">_xlfn.IFS(A71="March","Spring",A71="April","Spring",A71="May","Spring",A71="June","Summer",A71="July","Summer",A71="August","Summer",A71="January","Winter",A71="February","Winter",A71="Dezember","Winter",TRUE,"Autumn")</f>
        <v>Spring</v>
      </c>
      <c r="C70">
        <v>2155</v>
      </c>
    </row>
    <row r="71" spans="1:3" x14ac:dyDescent="0.3">
      <c r="A71" s="3" t="s">
        <v>3</v>
      </c>
      <c r="B71" t="str" cm="1">
        <f t="array" ref="B71">_xlfn.IFS(A72="March","Spring",A72="April","Spring",A72="May","Spring",A72="June","Summer",A72="July","Summer",A72="August","Summer",A72="January","Winter",A72="February","Winter",A72="Dezember","Winter",TRUE,"Autumn")</f>
        <v>Spring</v>
      </c>
      <c r="C71">
        <v>2214</v>
      </c>
    </row>
    <row r="72" spans="1:3" x14ac:dyDescent="0.3">
      <c r="A72" s="3" t="s">
        <v>4</v>
      </c>
      <c r="B72" t="str" cm="1">
        <f t="array" ref="B72">_xlfn.IFS(A73="March","Spring",A73="April","Spring",A73="May","Spring",A73="June","Summer",A73="July","Summer",A73="August","Summer",A73="January","Winter",A73="February","Winter",A73="Dezember","Winter",TRUE,"Autumn")</f>
        <v>Summer</v>
      </c>
      <c r="C72">
        <v>2301</v>
      </c>
    </row>
    <row r="73" spans="1:3" x14ac:dyDescent="0.3">
      <c r="A73" s="3" t="s">
        <v>7</v>
      </c>
      <c r="B73" t="str" cm="1">
        <f t="array" ref="B73">_xlfn.IFS(A74="March","Spring",A74="April","Spring",A74="May","Spring",A74="June","Summer",A74="July","Summer",A74="August","Summer",A74="January","Winter",A74="February","Winter",A74="Dezember","Winter",TRUE,"Autumn")</f>
        <v>Summer</v>
      </c>
      <c r="C73">
        <v>1375.5</v>
      </c>
    </row>
    <row r="74" spans="1:3" x14ac:dyDescent="0.3">
      <c r="A74" s="3" t="s">
        <v>8</v>
      </c>
      <c r="B74" t="str" cm="1">
        <f t="array" ref="B74">_xlfn.IFS(A75="March","Spring",A75="April","Spring",A75="May","Spring",A75="June","Summer",A75="July","Summer",A75="August","Summer",A75="January","Winter",A75="February","Winter",A75="Dezember","Winter",TRUE,"Autumn")</f>
        <v>Autumn</v>
      </c>
      <c r="C74">
        <v>1830</v>
      </c>
    </row>
    <row r="75" spans="1:3" x14ac:dyDescent="0.3">
      <c r="A75" s="3" t="s">
        <v>9</v>
      </c>
      <c r="B75" t="str" cm="1">
        <f t="array" ref="B75">_xlfn.IFS(A76="March","Spring",A76="April","Spring",A76="May","Spring",A76="June","Summer",A76="July","Summer",A76="August","Summer",A76="January","Winter",A76="February","Winter",A76="Dezember","Winter",TRUE,"Autumn")</f>
        <v>Autumn</v>
      </c>
      <c r="C75">
        <v>2498</v>
      </c>
    </row>
    <row r="76" spans="1:3" x14ac:dyDescent="0.3">
      <c r="A76" s="3" t="s">
        <v>10</v>
      </c>
      <c r="B76" t="str" cm="1">
        <f t="array" ref="B76">_xlfn.IFS(A77="March","Spring",A77="April","Spring",A77="May","Spring",A77="June","Summer",A77="July","Summer",A77="August","Summer",A77="January","Winter",A77="February","Winter",A77="Dezember","Winter",TRUE,"Autumn")</f>
        <v>Winter</v>
      </c>
      <c r="C76">
        <v>663</v>
      </c>
    </row>
    <row r="77" spans="1:3" x14ac:dyDescent="0.3">
      <c r="A77" s="3" t="s">
        <v>2</v>
      </c>
      <c r="B77" t="str" cm="1">
        <f t="array" ref="B77">_xlfn.IFS(A78="March","Spring",A78="April","Spring",A78="May","Spring",A78="June","Summer",A78="July","Summer",A78="August","Summer",A78="January","Winter",A78="February","Winter",A78="Dezember","Winter",TRUE,"Autumn")</f>
        <v>Spring</v>
      </c>
      <c r="C77">
        <v>1514</v>
      </c>
    </row>
    <row r="78" spans="1:3" x14ac:dyDescent="0.3">
      <c r="A78" s="3" t="s">
        <v>4</v>
      </c>
      <c r="B78" t="str" cm="1">
        <f t="array" ref="B78">_xlfn.IFS(A79="March","Spring",A79="April","Spring",A79="May","Spring",A79="June","Summer",A79="July","Summer",A79="August","Summer",A79="January","Winter",A79="February","Winter",A79="Dezember","Winter",TRUE,"Autumn")</f>
        <v>Summer</v>
      </c>
      <c r="C78">
        <v>4492.5</v>
      </c>
    </row>
    <row r="79" spans="1:3" x14ac:dyDescent="0.3">
      <c r="A79" s="3" t="s">
        <v>6</v>
      </c>
      <c r="B79" t="str" cm="1">
        <f t="array" ref="B79">_xlfn.IFS(A80="March","Spring",A80="April","Spring",A80="May","Spring",A80="June","Summer",A80="July","Summer",A80="August","Summer",A80="January","Winter",A80="February","Winter",A80="Dezember","Winter",TRUE,"Autumn")</f>
        <v>Summer</v>
      </c>
      <c r="C79">
        <v>727</v>
      </c>
    </row>
    <row r="80" spans="1:3" x14ac:dyDescent="0.3">
      <c r="A80" s="3" t="s">
        <v>6</v>
      </c>
      <c r="B80" t="str" cm="1">
        <f t="array" ref="B80">_xlfn.IFS(A81="March","Spring",A81="April","Spring",A81="May","Spring",A81="June","Summer",A81="July","Summer",A81="August","Summer",A81="January","Winter",A81="February","Winter",A81="Dezember","Winter",TRUE,"Autumn")</f>
        <v>Summer</v>
      </c>
      <c r="C80">
        <v>787</v>
      </c>
    </row>
    <row r="81" spans="1:3" x14ac:dyDescent="0.3">
      <c r="A81" s="3" t="s">
        <v>7</v>
      </c>
      <c r="B81" t="str" cm="1">
        <f t="array" ref="B81">_xlfn.IFS(A82="March","Spring",A82="April","Spring",A82="May","Spring",A82="June","Summer",A82="July","Summer",A82="August","Summer",A82="January","Winter",A82="February","Winter",A82="Dezember","Winter",TRUE,"Autumn")</f>
        <v>Autumn</v>
      </c>
      <c r="C81">
        <v>1823</v>
      </c>
    </row>
    <row r="82" spans="1:3" x14ac:dyDescent="0.3">
      <c r="A82" s="3" t="s">
        <v>9</v>
      </c>
      <c r="B82" t="str" cm="1">
        <f t="array" ref="B82">_xlfn.IFS(A83="March","Spring",A83="April","Spring",A83="May","Spring",A83="June","Summer",A83="July","Summer",A83="August","Summer",A83="January","Winter",A83="February","Winter",A83="Dezember","Winter",TRUE,"Autumn")</f>
        <v>Autumn</v>
      </c>
      <c r="C82">
        <v>747</v>
      </c>
    </row>
    <row r="83" spans="1:3" x14ac:dyDescent="0.3">
      <c r="A83" s="3" t="s">
        <v>10</v>
      </c>
      <c r="B83" t="str" cm="1">
        <f t="array" ref="B83">_xlfn.IFS(A84="March","Spring",A84="April","Spring",A84="May","Spring",A84="June","Summer",A84="July","Summer",A84="August","Summer",A84="January","Winter",A84="February","Winter",A84="Dezember","Winter",TRUE,"Autumn")</f>
        <v>Autumn</v>
      </c>
      <c r="C83">
        <v>766</v>
      </c>
    </row>
    <row r="84" spans="1:3" x14ac:dyDescent="0.3">
      <c r="A84" s="3" t="s">
        <v>11</v>
      </c>
      <c r="B84" t="str" cm="1">
        <f t="array" ref="B84">_xlfn.IFS(A85="March","Spring",A85="April","Spring",A85="May","Spring",A85="June","Summer",A85="July","Summer",A85="August","Summer",A85="January","Winter",A85="February","Winter",A85="Dezember","Winter",TRUE,"Autumn")</f>
        <v>Autumn</v>
      </c>
      <c r="C84">
        <v>2905</v>
      </c>
    </row>
    <row r="85" spans="1:3" x14ac:dyDescent="0.3">
      <c r="A85" s="3" t="s">
        <v>12</v>
      </c>
      <c r="B85" t="str" cm="1">
        <f t="array" ref="B85">_xlfn.IFS(A86="March","Spring",A86="April","Spring",A86="May","Spring",A86="June","Summer",A86="July","Summer",A86="August","Summer",A86="January","Winter",A86="February","Winter",A86="Dezember","Winter",TRUE,"Autumn")</f>
        <v>Spring</v>
      </c>
      <c r="C85">
        <v>2155</v>
      </c>
    </row>
    <row r="86" spans="1:3" x14ac:dyDescent="0.3">
      <c r="A86" s="3" t="s">
        <v>4</v>
      </c>
      <c r="B86" t="str" cm="1">
        <f t="array" ref="B86">_xlfn.IFS(A87="March","Spring",A87="April","Spring",A87="May","Spring",A87="June","Summer",A87="July","Summer",A87="August","Summer",A87="January","Winter",A87="February","Winter",A87="Dezember","Winter",TRUE,"Autumn")</f>
        <v>Spring</v>
      </c>
      <c r="C86">
        <v>3864</v>
      </c>
    </row>
    <row r="87" spans="1:3" x14ac:dyDescent="0.3">
      <c r="A87" s="3" t="s">
        <v>5</v>
      </c>
      <c r="B87" t="str" cm="1">
        <f t="array" ref="B87">_xlfn.IFS(A88="March","Spring",A88="April","Spring",A88="May","Spring",A88="June","Summer",A88="July","Summer",A88="August","Summer",A88="January","Winter",A88="February","Winter",A88="Dezember","Winter",TRUE,"Autumn")</f>
        <v>Summer</v>
      </c>
      <c r="C87">
        <v>362</v>
      </c>
    </row>
    <row r="88" spans="1:3" x14ac:dyDescent="0.3">
      <c r="A88" s="3" t="s">
        <v>8</v>
      </c>
      <c r="B88" t="str" cm="1">
        <f t="array" ref="B88">_xlfn.IFS(A89="March","Spring",A89="April","Spring",A89="May","Spring",A89="June","Summer",A89="July","Summer",A89="August","Summer",A89="January","Winter",A89="February","Winter",A89="Dezember","Winter",TRUE,"Autumn")</f>
        <v>Autumn</v>
      </c>
      <c r="C88">
        <v>923</v>
      </c>
    </row>
    <row r="89" spans="1:3" x14ac:dyDescent="0.3">
      <c r="A89" s="3" t="s">
        <v>10</v>
      </c>
      <c r="B89" t="str" cm="1">
        <f t="array" ref="B89">_xlfn.IFS(A90="March","Spring",A90="April","Spring",A90="May","Spring",A90="June","Summer",A90="July","Summer",A90="August","Summer",A90="January","Winter",A90="February","Winter",A90="Dezember","Winter",TRUE,"Autumn")</f>
        <v>Autumn</v>
      </c>
      <c r="C89">
        <v>663</v>
      </c>
    </row>
    <row r="90" spans="1:3" x14ac:dyDescent="0.3">
      <c r="A90" s="3" t="s">
        <v>11</v>
      </c>
      <c r="B90" t="str" cm="1">
        <f t="array" ref="B90">_xlfn.IFS(A91="March","Spring",A91="April","Spring",A91="May","Spring",A91="June","Summer",A91="July","Summer",A91="August","Summer",A91="January","Winter",A91="February","Winter",A91="Dezember","Winter",TRUE,"Autumn")</f>
        <v>Spring</v>
      </c>
      <c r="C90">
        <v>2092</v>
      </c>
    </row>
    <row r="91" spans="1:3" x14ac:dyDescent="0.3">
      <c r="A91" s="3" t="s">
        <v>3</v>
      </c>
      <c r="B91" t="str" cm="1">
        <f t="array" ref="B91">_xlfn.IFS(A92="March","Spring",A92="April","Spring",A92="May","Spring",A92="June","Summer",A92="July","Summer",A92="August","Summer",A92="January","Winter",A92="February","Winter",A92="Dezember","Winter",TRUE,"Autumn")</f>
        <v>Spring</v>
      </c>
      <c r="C91">
        <v>263</v>
      </c>
    </row>
    <row r="92" spans="1:3" x14ac:dyDescent="0.3">
      <c r="A92" s="3" t="s">
        <v>4</v>
      </c>
      <c r="B92" t="str" cm="1">
        <f t="array" ref="B92">_xlfn.IFS(A93="March","Spring",A93="April","Spring",A93="May","Spring",A93="June","Summer",A93="July","Summer",A93="August","Summer",A93="January","Winter",A93="February","Winter",A93="Dezember","Winter",TRUE,"Autumn")</f>
        <v>Summer</v>
      </c>
      <c r="C92">
        <v>943.5</v>
      </c>
    </row>
    <row r="93" spans="1:3" x14ac:dyDescent="0.3">
      <c r="A93" s="3" t="s">
        <v>6</v>
      </c>
      <c r="B93" t="str" cm="1">
        <f t="array" ref="B93">_xlfn.IFS(A94="March","Spring",A94="April","Spring",A94="May","Spring",A94="June","Summer",A94="July","Summer",A94="August","Summer",A94="January","Winter",A94="February","Winter",A94="Dezember","Winter",TRUE,"Autumn")</f>
        <v>Summer</v>
      </c>
      <c r="C93">
        <v>727</v>
      </c>
    </row>
    <row r="94" spans="1:3" x14ac:dyDescent="0.3">
      <c r="A94" s="3" t="s">
        <v>6</v>
      </c>
      <c r="B94" t="str" cm="1">
        <f t="array" ref="B94">_xlfn.IFS(A95="March","Spring",A95="April","Spring",A95="May","Spring",A95="June","Summer",A95="July","Summer",A95="August","Summer",A95="January","Winter",A95="February","Winter",A95="Dezember","Winter",TRUE,"Autumn")</f>
        <v>Autumn</v>
      </c>
      <c r="C94">
        <v>787</v>
      </c>
    </row>
    <row r="95" spans="1:3" x14ac:dyDescent="0.3">
      <c r="A95" s="3" t="s">
        <v>9</v>
      </c>
      <c r="B95" t="str" cm="1">
        <f t="array" ref="B95">_xlfn.IFS(A96="March","Spring",A96="April","Spring",A96="May","Spring",A96="June","Summer",A96="July","Summer",A96="August","Summer",A96="January","Winter",A96="February","Winter",A96="Dezember","Winter",TRUE,"Autumn")</f>
        <v>Autumn</v>
      </c>
      <c r="C95">
        <v>986</v>
      </c>
    </row>
    <row r="96" spans="1:3" x14ac:dyDescent="0.3">
      <c r="A96" s="3" t="s">
        <v>10</v>
      </c>
      <c r="B96" t="str" cm="1">
        <f t="array" ref="B96">_xlfn.IFS(A97="March","Spring",A97="April","Spring",A97="May","Spring",A97="June","Summer",A97="July","Summer",A97="August","Summer",A97="January","Winter",A97="February","Winter",A97="Dezember","Winter",TRUE,"Autumn")</f>
        <v>Autumn</v>
      </c>
      <c r="C96">
        <v>494</v>
      </c>
    </row>
    <row r="97" spans="1:3" x14ac:dyDescent="0.3">
      <c r="A97" s="3" t="s">
        <v>10</v>
      </c>
      <c r="B97" t="str" cm="1">
        <f t="array" ref="B97">_xlfn.IFS(A98="March","Spring",A98="April","Spring",A98="May","Spring",A98="June","Summer",A98="July","Summer",A98="August","Summer",A98="January","Winter",A98="February","Winter",A98="Dezember","Winter",TRUE,"Autumn")</f>
        <v>Autumn</v>
      </c>
      <c r="C97">
        <v>1397</v>
      </c>
    </row>
    <row r="98" spans="1:3" x14ac:dyDescent="0.3">
      <c r="A98" s="3" t="s">
        <v>11</v>
      </c>
      <c r="B98" t="str" cm="1">
        <f t="array" ref="B98">_xlfn.IFS(A99="March","Spring",A99="April","Spring",A99="May","Spring",A99="June","Summer",A99="July","Summer",A99="August","Summer",A99="January","Winter",A99="February","Winter",A99="Dezember","Winter",TRUE,"Autumn")</f>
        <v>Autumn</v>
      </c>
      <c r="C98">
        <v>1744</v>
      </c>
    </row>
    <row r="99" spans="1:3" x14ac:dyDescent="0.3">
      <c r="A99" s="3" t="s">
        <v>9</v>
      </c>
      <c r="B99" t="str" cm="1">
        <f t="array" ref="B99">_xlfn.IFS(A100="March","Spring",A100="April","Spring",A100="May","Spring",A100="June","Summer",A100="July","Summer",A100="August","Summer",A100="January","Winter",A100="February","Winter",A100="Dezember","Winter",TRUE,"Autumn")</f>
        <v>Autumn</v>
      </c>
      <c r="C99">
        <v>1989</v>
      </c>
    </row>
    <row r="100" spans="1:3" x14ac:dyDescent="0.3">
      <c r="A100" s="3" t="s">
        <v>11</v>
      </c>
      <c r="B100" t="str" cm="1">
        <f t="array" ref="B100">_xlfn.IFS(A101="March","Spring",A101="April","Spring",A101="May","Spring",A101="June","Summer",A101="July","Summer",A101="August","Summer",A101="January","Winter",A101="February","Winter",A101="Dezember","Winter",TRUE,"Autumn")</f>
        <v>Spring</v>
      </c>
      <c r="C100">
        <v>321</v>
      </c>
    </row>
    <row r="101" spans="1:3" x14ac:dyDescent="0.3">
      <c r="A101" s="3" t="s">
        <v>4</v>
      </c>
      <c r="B101" t="str" cm="1">
        <f t="array" ref="B101">_xlfn.IFS(A102="March","Spring",A102="April","Spring",A102="May","Spring",A102="June","Summer",A102="July","Summer",A102="August","Summer",A102="January","Winter",A102="February","Winter",A102="Dezember","Winter",TRUE,"Autumn")</f>
        <v>Autumn</v>
      </c>
      <c r="C101">
        <v>742.5</v>
      </c>
    </row>
    <row r="102" spans="1:3" x14ac:dyDescent="0.3">
      <c r="A102" s="3" t="s">
        <v>10</v>
      </c>
      <c r="B102" t="str" cm="1">
        <f t="array" ref="B102">_xlfn.IFS(A103="March","Spring",A103="April","Spring",A103="May","Spring",A103="June","Summer",A103="July","Summer",A103="August","Summer",A103="January","Winter",A103="February","Winter",A103="Dezember","Winter",TRUE,"Autumn")</f>
        <v>Autumn</v>
      </c>
      <c r="C102">
        <v>1295</v>
      </c>
    </row>
    <row r="103" spans="1:3" x14ac:dyDescent="0.3">
      <c r="A103" s="3" t="s">
        <v>10</v>
      </c>
      <c r="B103" t="str" cm="1">
        <f t="array" ref="B103">_xlfn.IFS(A104="March","Spring",A104="April","Spring",A104="May","Spring",A104="June","Summer",A104="July","Summer",A104="August","Summer",A104="January","Winter",A104="February","Winter",A104="Dezember","Winter",TRUE,"Autumn")</f>
        <v>Autumn</v>
      </c>
      <c r="C103">
        <v>214</v>
      </c>
    </row>
    <row r="104" spans="1:3" x14ac:dyDescent="0.3">
      <c r="A104" s="3" t="s">
        <v>11</v>
      </c>
      <c r="B104" t="str" cm="1">
        <f t="array" ref="B104">_xlfn.IFS(A105="March","Spring",A105="April","Spring",A105="May","Spring",A105="June","Summer",A105="July","Summer",A105="August","Summer",A105="January","Winter",A105="February","Winter",A105="Dezember","Winter",TRUE,"Autumn")</f>
        <v>Autumn</v>
      </c>
      <c r="C104">
        <v>2145</v>
      </c>
    </row>
    <row r="105" spans="1:3" x14ac:dyDescent="0.3">
      <c r="A105" s="3" t="s">
        <v>12</v>
      </c>
      <c r="B105" t="str" cm="1">
        <f t="array" ref="B105">_xlfn.IFS(A106="March","Spring",A106="April","Spring",A106="May","Spring",A106="June","Summer",A106="July","Summer",A106="August","Summer",A106="January","Winter",A106="February","Winter",A106="Dezember","Winter",TRUE,"Autumn")</f>
        <v>Summer</v>
      </c>
      <c r="C105">
        <v>2852</v>
      </c>
    </row>
    <row r="106" spans="1:3" x14ac:dyDescent="0.3">
      <c r="A106" s="3" t="s">
        <v>6</v>
      </c>
      <c r="B106" t="str" cm="1">
        <f t="array" ref="B106">_xlfn.IFS(A107="March","Spring",A107="April","Spring",A107="May","Spring",A107="June","Summer",A107="July","Summer",A107="August","Summer",A107="January","Winter",A107="February","Winter",A107="Dezember","Winter",TRUE,"Autumn")</f>
        <v>Autumn</v>
      </c>
      <c r="C106">
        <v>1142</v>
      </c>
    </row>
    <row r="107" spans="1:3" x14ac:dyDescent="0.3">
      <c r="A107" s="3" t="s">
        <v>10</v>
      </c>
      <c r="B107" t="str" cm="1">
        <f t="array" ref="B107">_xlfn.IFS(A108="March","Spring",A108="April","Spring",A108="May","Spring",A108="June","Summer",A108="July","Summer",A108="August","Summer",A108="January","Winter",A108="February","Winter",A108="Dezember","Winter",TRUE,"Autumn")</f>
        <v>Autumn</v>
      </c>
      <c r="C107">
        <v>1566</v>
      </c>
    </row>
    <row r="108" spans="1:3" x14ac:dyDescent="0.3">
      <c r="A108" s="3" t="s">
        <v>11</v>
      </c>
      <c r="B108" t="str" cm="1">
        <f t="array" ref="B108">_xlfn.IFS(A109="March","Spring",A109="April","Spring",A109="May","Spring",A109="June","Summer",A109="July","Summer",A109="August","Summer",A109="January","Winter",A109="February","Winter",A109="Dezember","Winter",TRUE,"Autumn")</f>
        <v>Autumn</v>
      </c>
      <c r="C108">
        <v>690</v>
      </c>
    </row>
    <row r="109" spans="1:3" x14ac:dyDescent="0.3">
      <c r="A109" s="3" t="s">
        <v>11</v>
      </c>
      <c r="B109" t="str" cm="1">
        <f t="array" ref="B109">_xlfn.IFS(A110="March","Spring",A110="April","Spring",A110="May","Spring",A110="June","Summer",A110="July","Summer",A110="August","Summer",A110="January","Winter",A110="February","Winter",A110="Dezember","Winter",TRUE,"Autumn")</f>
        <v>Winter</v>
      </c>
      <c r="C109">
        <v>1660</v>
      </c>
    </row>
    <row r="110" spans="1:3" x14ac:dyDescent="0.3">
      <c r="A110" s="3" t="s">
        <v>2</v>
      </c>
      <c r="B110" t="str" cm="1">
        <f t="array" ref="B110">_xlfn.IFS(A111="March","Spring",A111="April","Spring",A111="May","Spring",A111="June","Summer",A111="July","Summer",A111="August","Summer",A111="January","Winter",A111="February","Winter",A111="Dezember","Winter",TRUE,"Autumn")</f>
        <v>Spring</v>
      </c>
      <c r="C110">
        <v>2363</v>
      </c>
    </row>
    <row r="111" spans="1:3" x14ac:dyDescent="0.3">
      <c r="A111" s="3" t="s">
        <v>5</v>
      </c>
      <c r="B111" t="str" cm="1">
        <f t="array" ref="B111">_xlfn.IFS(A112="March","Spring",A112="April","Spring",A112="May","Spring",A112="June","Summer",A112="July","Summer",A112="August","Summer",A112="January","Winter",A112="February","Winter",A112="Dezember","Winter",TRUE,"Autumn")</f>
        <v>Spring</v>
      </c>
      <c r="C111">
        <v>918</v>
      </c>
    </row>
    <row r="112" spans="1:3" x14ac:dyDescent="0.3">
      <c r="A112" s="3" t="s">
        <v>5</v>
      </c>
      <c r="B112" t="str" cm="1">
        <f t="array" ref="B112">_xlfn.IFS(A113="March","Spring",A113="April","Spring",A113="May","Spring",A113="June","Summer",A113="July","Summer",A113="August","Summer",A113="January","Winter",A113="February","Winter",A113="Dezember","Winter",TRUE,"Autumn")</f>
        <v>Summer</v>
      </c>
      <c r="C112">
        <v>1728</v>
      </c>
    </row>
    <row r="113" spans="1:3" x14ac:dyDescent="0.3">
      <c r="A113" s="3" t="s">
        <v>6</v>
      </c>
      <c r="B113" t="str" cm="1">
        <f t="array" ref="B113">_xlfn.IFS(A114="March","Spring",A114="April","Spring",A114="May","Spring",A114="June","Summer",A114="July","Summer",A114="August","Summer",A114="January","Winter",A114="February","Winter",A114="Dezember","Winter",TRUE,"Autumn")</f>
        <v>Summer</v>
      </c>
      <c r="C113">
        <v>1142</v>
      </c>
    </row>
    <row r="114" spans="1:3" x14ac:dyDescent="0.3">
      <c r="A114" s="3" t="s">
        <v>6</v>
      </c>
      <c r="B114" t="str" cm="1">
        <f t="array" ref="B114">_xlfn.IFS(A115="March","Spring",A115="April","Spring",A115="May","Spring",A115="June","Summer",A115="July","Summer",A115="August","Summer",A115="January","Winter",A115="February","Winter",A115="Dezember","Winter",TRUE,"Autumn")</f>
        <v>Autumn</v>
      </c>
      <c r="C114">
        <v>662</v>
      </c>
    </row>
    <row r="115" spans="1:3" x14ac:dyDescent="0.3">
      <c r="A115" s="3" t="s">
        <v>10</v>
      </c>
      <c r="B115" t="str" cm="1">
        <f t="array" ref="B115">_xlfn.IFS(A116="March","Spring",A116="April","Spring",A116="May","Spring",A116="June","Summer",A116="July","Summer",A116="August","Summer",A116="January","Winter",A116="February","Winter",A116="Dezember","Winter",TRUE,"Autumn")</f>
        <v>Autumn</v>
      </c>
      <c r="C115">
        <v>1295</v>
      </c>
    </row>
    <row r="116" spans="1:3" x14ac:dyDescent="0.3">
      <c r="A116" s="3" t="s">
        <v>10</v>
      </c>
      <c r="B116" t="str" cm="1">
        <f t="array" ref="B116">_xlfn.IFS(A117="March","Spring",A117="April","Spring",A117="May","Spring",A117="June","Summer",A117="July","Summer",A117="August","Summer",A117="January","Winter",A117="February","Winter",A117="Dezember","Winter",TRUE,"Autumn")</f>
        <v>Autumn</v>
      </c>
      <c r="C116">
        <v>809</v>
      </c>
    </row>
    <row r="117" spans="1:3" x14ac:dyDescent="0.3">
      <c r="A117" s="3" t="s">
        <v>10</v>
      </c>
      <c r="B117" t="str" cm="1">
        <f t="array" ref="B117">_xlfn.IFS(A118="March","Spring",A118="April","Spring",A118="May","Spring",A118="June","Summer",A118="July","Summer",A118="August","Summer",A118="January","Winter",A118="February","Winter",A118="Dezember","Winter",TRUE,"Autumn")</f>
        <v>Autumn</v>
      </c>
      <c r="C117">
        <v>2145</v>
      </c>
    </row>
    <row r="118" spans="1:3" x14ac:dyDescent="0.3">
      <c r="A118" s="3" t="s">
        <v>11</v>
      </c>
      <c r="B118" t="str" cm="1">
        <f t="array" ref="B118">_xlfn.IFS(A119="March","Spring",A119="April","Spring",A119="May","Spring",A119="June","Summer",A119="July","Summer",A119="August","Summer",A119="January","Winter",A119="February","Winter",A119="Dezember","Winter",TRUE,"Autumn")</f>
        <v>Autumn</v>
      </c>
      <c r="C118">
        <v>1785</v>
      </c>
    </row>
    <row r="119" spans="1:3" x14ac:dyDescent="0.3">
      <c r="A119" s="3" t="s">
        <v>12</v>
      </c>
      <c r="B119" t="str" cm="1">
        <f t="array" ref="B119">_xlfn.IFS(A120="March","Spring",A120="April","Spring",A120="May","Spring",A120="June","Summer",A120="July","Summer",A120="August","Summer",A120="January","Winter",A120="February","Winter",A120="Dezember","Winter",TRUE,"Autumn")</f>
        <v>Autumn</v>
      </c>
      <c r="C119">
        <v>1916</v>
      </c>
    </row>
    <row r="120" spans="1:3" x14ac:dyDescent="0.3">
      <c r="A120" s="3" t="s">
        <v>12</v>
      </c>
      <c r="B120" t="str" cm="1">
        <f t="array" ref="B120">_xlfn.IFS(A121="March","Spring",A121="April","Spring",A121="May","Spring",A121="June","Summer",A121="July","Summer",A121="August","Summer",A121="January","Winter",A121="February","Winter",A121="Dezember","Winter",TRUE,"Autumn")</f>
        <v>Autumn</v>
      </c>
      <c r="C120">
        <v>2852</v>
      </c>
    </row>
    <row r="121" spans="1:3" x14ac:dyDescent="0.3">
      <c r="A121" s="3" t="s">
        <v>12</v>
      </c>
      <c r="B121" t="str" cm="1">
        <f t="array" ref="B121">_xlfn.IFS(A122="March","Spring",A122="April","Spring",A122="May","Spring",A122="June","Summer",A122="July","Summer",A122="August","Summer",A122="January","Winter",A122="February","Winter",A122="Dezember","Winter",TRUE,"Autumn")</f>
        <v>Autumn</v>
      </c>
      <c r="C121">
        <v>2729</v>
      </c>
    </row>
    <row r="122" spans="1:3" x14ac:dyDescent="0.3">
      <c r="A122" s="3" t="s">
        <v>12</v>
      </c>
      <c r="B122" t="str" cm="1">
        <f t="array" ref="B122">_xlfn.IFS(A123="March","Spring",A123="April","Spring",A123="May","Spring",A123="June","Summer",A123="July","Summer",A123="August","Summer",A123="January","Winter",A123="February","Winter",A123="Dezember","Winter",TRUE,"Autumn")</f>
        <v>Autumn</v>
      </c>
      <c r="C122">
        <v>1925</v>
      </c>
    </row>
    <row r="123" spans="1:3" x14ac:dyDescent="0.3">
      <c r="A123" s="3" t="s">
        <v>12</v>
      </c>
      <c r="B123" t="str" cm="1">
        <f t="array" ref="B123">_xlfn.IFS(A124="March","Spring",A124="April","Spring",A124="May","Spring",A124="June","Summer",A124="July","Summer",A124="August","Summer",A124="January","Winter",A124="February","Winter",A124="Dezember","Winter",TRUE,"Autumn")</f>
        <v>Autumn</v>
      </c>
      <c r="C123">
        <v>2013</v>
      </c>
    </row>
    <row r="124" spans="1:3" x14ac:dyDescent="0.3">
      <c r="A124" s="3" t="s">
        <v>12</v>
      </c>
      <c r="B124" t="str" cm="1">
        <f t="array" ref="B124">_xlfn.IFS(A125="March","Spring",A125="April","Spring",A125="May","Spring",A125="June","Summer",A125="July","Summer",A125="August","Summer",A125="January","Winter",A125="February","Winter",A125="Dezember","Winter",TRUE,"Autumn")</f>
        <v>Autumn</v>
      </c>
      <c r="C124">
        <v>1055</v>
      </c>
    </row>
    <row r="125" spans="1:3" x14ac:dyDescent="0.3">
      <c r="A125" s="3" t="s">
        <v>12</v>
      </c>
      <c r="B125" t="str" cm="1">
        <f t="array" ref="B125">_xlfn.IFS(A126="March","Spring",A126="April","Spring",A126="May","Spring",A126="June","Summer",A126="July","Summer",A126="August","Summer",A126="January","Winter",A126="February","Winter",A126="Dezember","Winter",TRUE,"Autumn")</f>
        <v>Autumn</v>
      </c>
      <c r="C125">
        <v>1084</v>
      </c>
    </row>
    <row r="126" spans="1:3" x14ac:dyDescent="0.3">
      <c r="A126" s="3" t="s">
        <v>10</v>
      </c>
      <c r="B126" t="str" cm="1">
        <f t="array" ref="B126">_xlfn.IFS(A127="March","Spring",A127="April","Spring",A127="May","Spring",A127="June","Summer",A127="July","Summer",A127="August","Summer",A127="January","Winter",A127="February","Winter",A127="Dezember","Winter",TRUE,"Autumn")</f>
        <v>Autumn</v>
      </c>
      <c r="C126">
        <v>1566</v>
      </c>
    </row>
    <row r="127" spans="1:3" x14ac:dyDescent="0.3">
      <c r="A127" s="3" t="s">
        <v>10</v>
      </c>
      <c r="B127" t="str" cm="1">
        <f t="array" ref="B127">_xlfn.IFS(A128="March","Spring",A128="April","Spring",A128="May","Spring",A128="June","Summer",A128="July","Summer",A128="August","Summer",A128="January","Winter",A128="February","Winter",A128="Dezember","Winter",TRUE,"Autumn")</f>
        <v>Autumn</v>
      </c>
      <c r="C127">
        <v>2966</v>
      </c>
    </row>
    <row r="128" spans="1:3" x14ac:dyDescent="0.3">
      <c r="A128" s="3" t="s">
        <v>10</v>
      </c>
      <c r="B128" t="str" cm="1">
        <f t="array" ref="B128">_xlfn.IFS(A129="March","Spring",A129="April","Spring",A129="May","Spring",A129="June","Summer",A129="July","Summer",A129="August","Summer",A129="January","Winter",A129="February","Winter",A129="Dezember","Winter",TRUE,"Autumn")</f>
        <v>Autumn</v>
      </c>
      <c r="C128">
        <v>2877</v>
      </c>
    </row>
    <row r="129" spans="1:3" x14ac:dyDescent="0.3">
      <c r="A129" s="3" t="s">
        <v>10</v>
      </c>
      <c r="B129" t="str" cm="1">
        <f t="array" ref="B129">_xlfn.IFS(A130="March","Spring",A130="April","Spring",A130="May","Spring",A130="June","Summer",A130="July","Summer",A130="August","Summer",A130="January","Winter",A130="February","Winter",A130="Dezember","Winter",TRUE,"Autumn")</f>
        <v>Autumn</v>
      </c>
      <c r="C129">
        <v>809</v>
      </c>
    </row>
    <row r="130" spans="1:3" x14ac:dyDescent="0.3">
      <c r="A130" s="3" t="s">
        <v>10</v>
      </c>
      <c r="B130" t="str" cm="1">
        <f t="array" ref="B130">_xlfn.IFS(A131="March","Spring",A131="April","Spring",A131="May","Spring",A131="June","Summer",A131="July","Summer",A131="August","Summer",A131="January","Winter",A131="February","Winter",A131="Dezember","Winter",TRUE,"Autumn")</f>
        <v>Autumn</v>
      </c>
      <c r="C130">
        <v>2145</v>
      </c>
    </row>
    <row r="131" spans="1:3" x14ac:dyDescent="0.3">
      <c r="A131" s="3" t="s">
        <v>12</v>
      </c>
      <c r="B131" t="str" cm="1">
        <f t="array" ref="B131">_xlfn.IFS(A132="March","Spring",A132="April","Spring",A132="May","Spring",A132="June","Summer",A132="July","Summer",A132="August","Summer",A132="January","Winter",A132="February","Winter",A132="Dezember","Winter",TRUE,"Autumn")</f>
        <v>Autumn</v>
      </c>
      <c r="C131">
        <v>1055</v>
      </c>
    </row>
    <row r="132" spans="1:3" x14ac:dyDescent="0.3">
      <c r="A132" s="3" t="s">
        <v>12</v>
      </c>
      <c r="B132" t="str" cm="1">
        <f t="array" ref="B132">_xlfn.IFS(A133="March","Spring",A133="April","Spring",A133="May","Spring",A133="June","Summer",A133="July","Summer",A133="August","Summer",A133="January","Winter",A133="February","Winter",A133="Dezember","Winter",TRUE,"Autumn")</f>
        <v>Autumn</v>
      </c>
      <c r="C132">
        <v>544</v>
      </c>
    </row>
    <row r="133" spans="1:3" x14ac:dyDescent="0.3">
      <c r="A133" s="3" t="s">
        <v>12</v>
      </c>
      <c r="B133" t="str" cm="1">
        <f t="array" ref="B133">_xlfn.IFS(A134="March","Spring",A134="April","Spring",A134="May","Spring",A134="June","Summer",A134="July","Summer",A134="August","Summer",A134="January","Winter",A134="February","Winter",A134="Dezember","Winter",TRUE,"Autumn")</f>
        <v>Summer</v>
      </c>
      <c r="C133">
        <v>1084</v>
      </c>
    </row>
    <row r="134" spans="1:3" x14ac:dyDescent="0.3">
      <c r="A134" s="3" t="s">
        <v>6</v>
      </c>
      <c r="B134" t="str" cm="1">
        <f t="array" ref="B134">_xlfn.IFS(A135="March","Spring",A135="April","Spring",A135="May","Spring",A135="June","Summer",A135="July","Summer",A135="August","Summer",A135="January","Winter",A135="February","Winter",A135="Dezember","Winter",TRUE,"Autumn")</f>
        <v>Autumn</v>
      </c>
      <c r="C134">
        <v>662</v>
      </c>
    </row>
    <row r="135" spans="1:3" x14ac:dyDescent="0.3">
      <c r="A135" s="3" t="s">
        <v>10</v>
      </c>
      <c r="B135" t="str" cm="1">
        <f t="array" ref="B135">_xlfn.IFS(A136="March","Spring",A136="April","Spring",A136="May","Spring",A136="June","Summer",A136="July","Summer",A136="August","Summer",A136="January","Winter",A136="February","Winter",A136="Dezember","Winter",TRUE,"Autumn")</f>
        <v>Autumn</v>
      </c>
      <c r="C135">
        <v>214</v>
      </c>
    </row>
    <row r="136" spans="1:3" x14ac:dyDescent="0.3">
      <c r="A136" s="3" t="s">
        <v>10</v>
      </c>
      <c r="B136" t="str" cm="1">
        <f t="array" ref="B136">_xlfn.IFS(A137="March","Spring",A137="April","Spring",A137="May","Spring",A137="June","Summer",A137="July","Summer",A137="August","Summer",A137="January","Winter",A137="February","Winter",A137="Dezember","Winter",TRUE,"Autumn")</f>
        <v>Autumn</v>
      </c>
      <c r="C136">
        <v>2877</v>
      </c>
    </row>
    <row r="137" spans="1:3" x14ac:dyDescent="0.3">
      <c r="A137" s="3" t="s">
        <v>12</v>
      </c>
      <c r="B137" t="str" cm="1">
        <f t="array" ref="B137">_xlfn.IFS(A138="March","Spring",A138="April","Spring",A138="May","Spring",A138="June","Summer",A138="July","Summer",A138="August","Summer",A138="January","Winter",A138="February","Winter",A138="Dezember","Winter",TRUE,"Autumn")</f>
        <v>Autumn</v>
      </c>
      <c r="C137">
        <v>2729</v>
      </c>
    </row>
    <row r="138" spans="1:3" x14ac:dyDescent="0.3">
      <c r="A138" s="3" t="s">
        <v>12</v>
      </c>
      <c r="B138" t="str" cm="1">
        <f t="array" ref="B138">_xlfn.IFS(A139="March","Spring",A139="April","Spring",A139="May","Spring",A139="June","Summer",A139="July","Summer",A139="August","Summer",A139="January","Winter",A139="February","Winter",A139="Dezember","Winter",TRUE,"Autumn")</f>
        <v>Autumn</v>
      </c>
      <c r="C138">
        <v>266</v>
      </c>
    </row>
    <row r="139" spans="1:3" x14ac:dyDescent="0.3">
      <c r="A139" s="3" t="s">
        <v>12</v>
      </c>
      <c r="B139" t="str" cm="1">
        <f t="array" ref="B139">_xlfn.IFS(A140="March","Spring",A140="April","Spring",A140="May","Spring",A140="June","Summer",A140="July","Summer",A140="August","Summer",A140="January","Winter",A140="February","Winter",A140="Dezember","Winter",TRUE,"Autumn")</f>
        <v>Spring</v>
      </c>
      <c r="C139">
        <v>1940</v>
      </c>
    </row>
    <row r="140" spans="1:3" x14ac:dyDescent="0.3">
      <c r="A140" s="3" t="s">
        <v>3</v>
      </c>
      <c r="B140" t="str" cm="1">
        <f t="array" ref="B140">_xlfn.IFS(A141="March","Spring",A141="April","Spring",A141="May","Spring",A141="June","Summer",A141="July","Summer",A141="August","Summer",A141="January","Winter",A141="February","Winter",A141="Dezember","Winter",TRUE,"Autumn")</f>
        <v>Spring</v>
      </c>
      <c r="C140">
        <v>259</v>
      </c>
    </row>
    <row r="141" spans="1:3" x14ac:dyDescent="0.3">
      <c r="A141" s="3" t="s">
        <v>3</v>
      </c>
      <c r="B141" t="str" cm="1">
        <f t="array" ref="B141">_xlfn.IFS(A142="March","Spring",A142="April","Spring",A142="May","Spring",A142="June","Summer",A142="July","Summer",A142="August","Summer",A142="January","Winter",A142="February","Winter",A142="Dezember","Winter",TRUE,"Autumn")</f>
        <v>Spring</v>
      </c>
      <c r="C141">
        <v>1101</v>
      </c>
    </row>
    <row r="142" spans="1:3" x14ac:dyDescent="0.3">
      <c r="A142" s="3" t="s">
        <v>5</v>
      </c>
      <c r="B142" t="str" cm="1">
        <f t="array" ref="B142">_xlfn.IFS(A143="March","Spring",A143="April","Spring",A143="May","Spring",A143="June","Summer",A143="July","Summer",A143="August","Summer",A143="January","Winter",A143="February","Winter",A143="Dezember","Winter",TRUE,"Autumn")</f>
        <v>Autumn</v>
      </c>
      <c r="C142">
        <v>2276</v>
      </c>
    </row>
    <row r="143" spans="1:3" x14ac:dyDescent="0.3">
      <c r="A143" s="3" t="s">
        <v>10</v>
      </c>
      <c r="B143" t="str" cm="1">
        <f t="array" ref="B143">_xlfn.IFS(A144="March","Spring",A144="April","Spring",A144="May","Spring",A144="June","Summer",A144="July","Summer",A144="August","Summer",A144="January","Winter",A144="February","Winter",A144="Dezember","Winter",TRUE,"Autumn")</f>
        <v>Autumn</v>
      </c>
      <c r="C143">
        <v>2966</v>
      </c>
    </row>
    <row r="144" spans="1:3" x14ac:dyDescent="0.3">
      <c r="A144" s="3" t="s">
        <v>11</v>
      </c>
      <c r="B144" t="str" cm="1">
        <f t="array" ref="B144">_xlfn.IFS(A145="March","Spring",A145="April","Spring",A145="May","Spring",A145="June","Summer",A145="July","Summer",A145="August","Summer",A145="January","Winter",A145="February","Winter",A145="Dezember","Winter",TRUE,"Autumn")</f>
        <v>Autumn</v>
      </c>
      <c r="C144">
        <v>1236</v>
      </c>
    </row>
    <row r="145" spans="1:3" x14ac:dyDescent="0.3">
      <c r="A145" s="3" t="s">
        <v>11</v>
      </c>
      <c r="B145" t="str" cm="1">
        <f t="array" ref="B145">_xlfn.IFS(A146="March","Spring",A146="April","Spring",A146="May","Spring",A146="June","Summer",A146="July","Summer",A146="August","Summer",A146="January","Winter",A146="February","Winter",A146="Dezember","Winter",TRUE,"Autumn")</f>
        <v>Autumn</v>
      </c>
      <c r="C145">
        <v>941</v>
      </c>
    </row>
    <row r="146" spans="1:3" x14ac:dyDescent="0.3">
      <c r="A146" s="3" t="s">
        <v>12</v>
      </c>
      <c r="B146" t="str" cm="1">
        <f t="array" ref="B146">_xlfn.IFS(A147="March","Spring",A147="April","Spring",A147="May","Spring",A147="June","Summer",A147="July","Summer",A147="August","Summer",A147="January","Winter",A147="February","Winter",A147="Dezember","Winter",TRUE,"Autumn")</f>
        <v>Spring</v>
      </c>
      <c r="C146">
        <v>1916</v>
      </c>
    </row>
    <row r="147" spans="1:3" x14ac:dyDescent="0.3">
      <c r="A147" s="3" t="s">
        <v>4</v>
      </c>
      <c r="B147" t="str" cm="1">
        <f t="array" ref="B147">_xlfn.IFS(A148="March","Spring",A148="April","Spring",A148="May","Spring",A148="June","Summer",A148="July","Summer",A148="August","Summer",A148="January","Winter",A148="February","Winter",A148="Dezember","Winter",TRUE,"Autumn")</f>
        <v>Spring</v>
      </c>
      <c r="C147">
        <v>4243.5</v>
      </c>
    </row>
    <row r="148" spans="1:3" x14ac:dyDescent="0.3">
      <c r="A148" s="3" t="s">
        <v>4</v>
      </c>
      <c r="B148" t="str" cm="1">
        <f t="array" ref="B148">_xlfn.IFS(A149="March","Spring",A149="April","Spring",A149="May","Spring",A149="June","Summer",A149="July","Summer",A149="August","Summer",A149="January","Winter",A149="February","Winter",A149="Dezember","Winter",TRUE,"Autumn")</f>
        <v>Summer</v>
      </c>
      <c r="C148">
        <v>2580</v>
      </c>
    </row>
    <row r="149" spans="1:3" x14ac:dyDescent="0.3">
      <c r="A149" s="3" t="s">
        <v>6</v>
      </c>
      <c r="B149" t="str" cm="1">
        <f t="array" ref="B149">_xlfn.IFS(A150="March","Spring",A150="April","Spring",A150="May","Spring",A150="June","Summer",A150="July","Summer",A150="August","Summer",A150="January","Winter",A150="February","Winter",A150="Dezember","Winter",TRUE,"Autumn")</f>
        <v>Autumn</v>
      </c>
      <c r="C149">
        <v>689</v>
      </c>
    </row>
    <row r="150" spans="1:3" x14ac:dyDescent="0.3">
      <c r="A150" s="3" t="s">
        <v>9</v>
      </c>
      <c r="B150" t="str" cm="1">
        <f t="array" ref="B150">_xlfn.IFS(A151="March","Spring",A151="April","Spring",A151="May","Spring",A151="June","Summer",A151="July","Summer",A151="August","Summer",A151="January","Winter",A151="February","Winter",A151="Dezember","Winter",TRUE,"Autumn")</f>
        <v>Autumn</v>
      </c>
      <c r="C150">
        <v>1947</v>
      </c>
    </row>
    <row r="151" spans="1:3" x14ac:dyDescent="0.3">
      <c r="A151" s="3" t="s">
        <v>12</v>
      </c>
      <c r="B151" t="str" cm="1">
        <f t="array" ref="B151">_xlfn.IFS(A152="March","Spring",A152="April","Spring",A152="May","Spring",A152="June","Summer",A152="July","Summer",A152="August","Summer",A152="January","Winter",A152="February","Winter",A152="Dezember","Winter",TRUE,"Autumn")</f>
        <v>Winter</v>
      </c>
      <c r="C151">
        <v>908</v>
      </c>
    </row>
    <row r="152" spans="1:3" x14ac:dyDescent="0.3">
      <c r="A152" s="3" t="s">
        <v>2</v>
      </c>
      <c r="B152" t="str" cm="1">
        <f t="array" ref="B152">_xlfn.IFS(A153="March","Spring",A153="April","Spring",A153="May","Spring",A153="June","Summer",A153="July","Summer",A153="August","Summer",A153="January","Winter",A153="February","Winter",A153="Dezember","Winter",TRUE,"Autumn")</f>
        <v>Summer</v>
      </c>
      <c r="C152">
        <v>1958</v>
      </c>
    </row>
    <row r="153" spans="1:3" x14ac:dyDescent="0.3">
      <c r="A153" s="3" t="s">
        <v>6</v>
      </c>
      <c r="B153" t="str" cm="1">
        <f t="array" ref="B153">_xlfn.IFS(A154="March","Spring",A154="April","Spring",A154="May","Spring",A154="June","Summer",A154="July","Summer",A154="August","Summer",A154="January","Winter",A154="February","Winter",A154="Dezember","Winter",TRUE,"Autumn")</f>
        <v>Autumn</v>
      </c>
      <c r="C153">
        <v>1901</v>
      </c>
    </row>
    <row r="154" spans="1:3" x14ac:dyDescent="0.3">
      <c r="A154" s="3" t="s">
        <v>9</v>
      </c>
      <c r="B154" t="str" cm="1">
        <f t="array" ref="B154">_xlfn.IFS(A155="March","Spring",A155="April","Spring",A155="May","Spring",A155="June","Summer",A155="July","Summer",A155="August","Summer",A155="January","Winter",A155="February","Winter",A155="Dezember","Winter",TRUE,"Autumn")</f>
        <v>Autumn</v>
      </c>
      <c r="C154">
        <v>544</v>
      </c>
    </row>
    <row r="155" spans="1:3" x14ac:dyDescent="0.3">
      <c r="A155" s="3" t="s">
        <v>9</v>
      </c>
      <c r="B155" t="str" cm="1">
        <f t="array" ref="B155">_xlfn.IFS(A156="March","Spring",A156="April","Spring",A156="May","Spring",A156="June","Summer",A156="July","Summer",A156="August","Summer",A156="January","Winter",A156="February","Winter",A156="Dezember","Winter",TRUE,"Autumn")</f>
        <v>Autumn</v>
      </c>
      <c r="C155">
        <v>1797</v>
      </c>
    </row>
    <row r="156" spans="1:3" x14ac:dyDescent="0.3">
      <c r="A156" s="3" t="s">
        <v>12</v>
      </c>
      <c r="B156" t="str" cm="1">
        <f t="array" ref="B156">_xlfn.IFS(A157="March","Spring",A157="April","Spring",A157="May","Spring",A157="June","Summer",A157="July","Summer",A157="August","Summer",A157="January","Winter",A157="February","Winter",A157="Dezember","Winter",TRUE,"Autumn")</f>
        <v>Autumn</v>
      </c>
      <c r="C156">
        <v>1287</v>
      </c>
    </row>
    <row r="157" spans="1:3" x14ac:dyDescent="0.3">
      <c r="A157" s="3" t="s">
        <v>12</v>
      </c>
      <c r="B157" t="str" cm="1">
        <f t="array" ref="B157">_xlfn.IFS(A158="March","Spring",A158="April","Spring",A158="May","Spring",A158="June","Summer",A158="July","Summer",A158="August","Summer",A158="January","Winter",A158="February","Winter",A158="Dezember","Winter",TRUE,"Autumn")</f>
        <v>Winter</v>
      </c>
      <c r="C157">
        <v>1706</v>
      </c>
    </row>
    <row r="158" spans="1:3" x14ac:dyDescent="0.3">
      <c r="A158" s="3" t="s">
        <v>1</v>
      </c>
      <c r="B158" t="str" cm="1">
        <f t="array" ref="B158">_xlfn.IFS(A159="March","Spring",A159="April","Spring",A159="May","Spring",A159="June","Summer",A159="July","Summer",A159="August","Summer",A159="January","Winter",A159="February","Winter",A159="Dezember","Winter",TRUE,"Autumn")</f>
        <v>Spring</v>
      </c>
      <c r="C158">
        <v>2434.5</v>
      </c>
    </row>
    <row r="159" spans="1:3" x14ac:dyDescent="0.3">
      <c r="A159" s="3" t="s">
        <v>3</v>
      </c>
      <c r="B159" t="str" cm="1">
        <f t="array" ref="B159">_xlfn.IFS(A160="March","Spring",A160="April","Spring",A160="May","Spring",A160="June","Summer",A160="July","Summer",A160="August","Summer",A160="January","Winter",A160="February","Winter",A160="Dezember","Winter",TRUE,"Autumn")</f>
        <v>Summer</v>
      </c>
      <c r="C159">
        <v>1774</v>
      </c>
    </row>
    <row r="160" spans="1:3" x14ac:dyDescent="0.3">
      <c r="A160" s="3" t="s">
        <v>6</v>
      </c>
      <c r="B160" t="str" cm="1">
        <f t="array" ref="B160">_xlfn.IFS(A161="March","Spring",A161="April","Spring",A161="May","Spring",A161="June","Summer",A161="July","Summer",A161="August","Summer",A161="January","Winter",A161="February","Winter",A161="Dezember","Winter",TRUE,"Autumn")</f>
        <v>Summer</v>
      </c>
      <c r="C160">
        <v>1901</v>
      </c>
    </row>
    <row r="161" spans="1:3" x14ac:dyDescent="0.3">
      <c r="A161" s="3" t="s">
        <v>6</v>
      </c>
      <c r="B161" t="str" cm="1">
        <f t="array" ref="B161">_xlfn.IFS(A162="March","Spring",A162="April","Spring",A162="May","Spring",A162="June","Summer",A162="July","Summer",A162="August","Summer",A162="January","Winter",A162="February","Winter",A162="Dezember","Winter",TRUE,"Autumn")</f>
        <v>Summer</v>
      </c>
      <c r="C161">
        <v>689</v>
      </c>
    </row>
    <row r="162" spans="1:3" x14ac:dyDescent="0.3">
      <c r="A162" s="3" t="s">
        <v>6</v>
      </c>
      <c r="B162" t="str" cm="1">
        <f t="array" ref="B162">_xlfn.IFS(A163="March","Spring",A163="April","Spring",A163="May","Spring",A163="June","Summer",A163="July","Summer",A163="August","Summer",A163="January","Winter",A163="February","Winter",A163="Dezember","Winter",TRUE,"Autumn")</f>
        <v>Summer</v>
      </c>
      <c r="C162">
        <v>1570</v>
      </c>
    </row>
    <row r="163" spans="1:3" x14ac:dyDescent="0.3">
      <c r="A163" s="3" t="s">
        <v>7</v>
      </c>
      <c r="B163" t="str" cm="1">
        <f t="array" ref="B163">_xlfn.IFS(A164="March","Spring",A164="April","Spring",A164="May","Spring",A164="June","Summer",A164="July","Summer",A164="August","Summer",A164="January","Winter",A164="February","Winter",A164="Dezember","Winter",TRUE,"Autumn")</f>
        <v>Autumn</v>
      </c>
      <c r="C163">
        <v>1369.5</v>
      </c>
    </row>
    <row r="164" spans="1:3" x14ac:dyDescent="0.3">
      <c r="A164" s="3" t="s">
        <v>10</v>
      </c>
      <c r="B164" t="str" cm="1">
        <f t="array" ref="B164">_xlfn.IFS(A165="March","Spring",A165="April","Spring",A165="May","Spring",A165="June","Summer",A165="July","Summer",A165="August","Summer",A165="January","Winter",A165="February","Winter",A165="Dezember","Winter",TRUE,"Autumn")</f>
        <v>Autumn</v>
      </c>
      <c r="C164">
        <v>2009</v>
      </c>
    </row>
    <row r="165" spans="1:3" x14ac:dyDescent="0.3">
      <c r="A165" s="3" t="s">
        <v>10</v>
      </c>
      <c r="B165" t="str" cm="1">
        <f t="array" ref="B165">_xlfn.IFS(A166="March","Spring",A166="April","Spring",A166="May","Spring",A166="June","Summer",A166="July","Summer",A166="August","Summer",A166="January","Winter",A166="February","Winter",A166="Dezember","Winter",TRUE,"Autumn")</f>
        <v>Autumn</v>
      </c>
      <c r="C165">
        <v>1945</v>
      </c>
    </row>
    <row r="166" spans="1:3" x14ac:dyDescent="0.3">
      <c r="A166" s="3" t="s">
        <v>12</v>
      </c>
      <c r="B166" t="str" cm="1">
        <f t="array" ref="B166">_xlfn.IFS(A167="March","Spring",A167="April","Spring",A167="May","Spring",A167="June","Summer",A167="July","Summer",A167="August","Summer",A167="January","Winter",A167="February","Winter",A167="Dezember","Winter",TRUE,"Autumn")</f>
        <v>Autumn</v>
      </c>
      <c r="C166">
        <v>1287</v>
      </c>
    </row>
    <row r="167" spans="1:3" x14ac:dyDescent="0.3">
      <c r="A167" s="3" t="s">
        <v>12</v>
      </c>
      <c r="B167" t="str" cm="1">
        <f t="array" ref="B167">_xlfn.IFS(A168="March","Spring",A168="April","Spring",A168="May","Spring",A168="June","Summer",A168="July","Summer",A168="August","Summer",A168="January","Winter",A168="February","Winter",A168="Dezember","Winter",TRUE,"Autumn")</f>
        <v>Autumn</v>
      </c>
      <c r="C167">
        <v>1706</v>
      </c>
    </row>
    <row r="168" spans="1:3" x14ac:dyDescent="0.3">
      <c r="A168" s="3" t="s">
        <v>10</v>
      </c>
      <c r="B168" t="str" cm="1">
        <f t="array" ref="B168">_xlfn.IFS(A169="March","Spring",A169="April","Spring",A169="May","Spring",A169="June","Summer",A169="July","Summer",A169="August","Summer",A169="January","Winter",A169="February","Winter",A169="Dezember","Winter",TRUE,"Autumn")</f>
        <v>Winter</v>
      </c>
      <c r="C168">
        <v>2009</v>
      </c>
    </row>
    <row r="169" spans="1:3" x14ac:dyDescent="0.3">
      <c r="A169" s="3" t="s">
        <v>2</v>
      </c>
      <c r="B169" t="str" cm="1">
        <f t="array" ref="B169">_xlfn.IFS(A170="March","Spring",A170="April","Spring",A170="May","Spring",A170="June","Summer",A170="July","Summer",A170="August","Summer",A170="January","Winter",A170="February","Winter",A170="Dezember","Winter",TRUE,"Autumn")</f>
        <v>Spring</v>
      </c>
      <c r="C169">
        <v>2844</v>
      </c>
    </row>
    <row r="170" spans="1:3" x14ac:dyDescent="0.3">
      <c r="A170" s="3" t="s">
        <v>4</v>
      </c>
      <c r="B170" t="str" cm="1">
        <f t="array" ref="B170">_xlfn.IFS(A171="March","Spring",A171="April","Spring",A171="May","Spring",A171="June","Summer",A171="July","Summer",A171="August","Summer",A171="January","Winter",A171="February","Winter",A171="Dezember","Winter",TRUE,"Autumn")</f>
        <v>Summer</v>
      </c>
      <c r="C170">
        <v>1916</v>
      </c>
    </row>
    <row r="171" spans="1:3" x14ac:dyDescent="0.3">
      <c r="A171" s="3" t="s">
        <v>6</v>
      </c>
      <c r="B171" t="str" cm="1">
        <f t="array" ref="B171">_xlfn.IFS(A172="March","Spring",A172="April","Spring",A172="May","Spring",A172="June","Summer",A172="July","Summer",A172="August","Summer",A172="January","Winter",A172="February","Winter",A172="Dezember","Winter",TRUE,"Autumn")</f>
        <v>Summer</v>
      </c>
      <c r="C171">
        <v>1570</v>
      </c>
    </row>
    <row r="172" spans="1:3" x14ac:dyDescent="0.3">
      <c r="A172" s="3" t="s">
        <v>8</v>
      </c>
      <c r="B172" t="str" cm="1">
        <f t="array" ref="B172">_xlfn.IFS(A173="March","Spring",A173="April","Spring",A173="May","Spring",A173="June","Summer",A173="July","Summer",A173="August","Summer",A173="January","Winter",A173="February","Winter",A173="Dezember","Winter",TRUE,"Autumn")</f>
        <v>Summer</v>
      </c>
      <c r="C172">
        <v>1874</v>
      </c>
    </row>
    <row r="173" spans="1:3" x14ac:dyDescent="0.3">
      <c r="A173" s="3" t="s">
        <v>8</v>
      </c>
      <c r="B173" t="str" cm="1">
        <f t="array" ref="B173">_xlfn.IFS(A174="March","Spring",A174="April","Spring",A174="May","Spring",A174="June","Summer",A174="July","Summer",A174="August","Summer",A174="January","Winter",A174="February","Winter",A174="Dezember","Winter",TRUE,"Autumn")</f>
        <v>Autumn</v>
      </c>
      <c r="C173">
        <v>1642</v>
      </c>
    </row>
    <row r="174" spans="1:3" x14ac:dyDescent="0.3">
      <c r="A174" s="3" t="s">
        <v>10</v>
      </c>
      <c r="B174" t="str" cm="1">
        <f t="array" ref="B174">_xlfn.IFS(A175="March","Spring",A175="April","Spring",A175="May","Spring",A175="June","Summer",A175="July","Summer",A175="August","Summer",A175="January","Winter",A175="February","Winter",A175="Dezember","Winter",TRUE,"Autumn")</f>
        <v>Spring</v>
      </c>
      <c r="C174">
        <v>1945</v>
      </c>
    </row>
    <row r="175" spans="1:3" x14ac:dyDescent="0.3">
      <c r="A175" s="3" t="s">
        <v>5</v>
      </c>
      <c r="B175" t="str" cm="1">
        <f t="array" ref="B175">_xlfn.IFS(A176="March","Spring",A176="April","Spring",A176="May","Spring",A176="June","Summer",A176="July","Summer",A176="August","Summer",A176="January","Winter",A176="February","Winter",A176="Dezember","Winter",TRUE,"Autumn")</f>
        <v>Autumn</v>
      </c>
      <c r="C175">
        <v>831</v>
      </c>
    </row>
    <row r="176" spans="1:3" x14ac:dyDescent="0.3">
      <c r="A176" s="3" t="s">
        <v>9</v>
      </c>
      <c r="B176" t="str" cm="1">
        <f t="array" ref="B176">_xlfn.IFS(A177="March","Spring",A177="April","Spring",A177="May","Spring",A177="June","Summer",A177="July","Summer",A177="August","Summer",A177="January","Winter",A177="February","Winter",A177="Dezember","Winter",TRUE,"Autumn")</f>
        <v>Spring</v>
      </c>
      <c r="C176">
        <v>1760</v>
      </c>
    </row>
    <row r="177" spans="1:3" x14ac:dyDescent="0.3">
      <c r="A177" s="3" t="s">
        <v>4</v>
      </c>
      <c r="B177" t="str" cm="1">
        <f t="array" ref="B177">_xlfn.IFS(A178="March","Spring",A178="April","Spring",A178="May","Spring",A178="June","Summer",A178="July","Summer",A178="August","Summer",A178="January","Winter",A178="February","Winter",A178="Dezember","Winter",TRUE,"Autumn")</f>
        <v>Winter</v>
      </c>
      <c r="C177">
        <v>3850.5</v>
      </c>
    </row>
    <row r="178" spans="1:3" x14ac:dyDescent="0.3">
      <c r="A178" s="3" t="s">
        <v>1</v>
      </c>
      <c r="B178" t="str" cm="1">
        <f t="array" ref="B178">_xlfn.IFS(A179="March","Spring",A179="April","Spring",A179="May","Spring",A179="June","Summer",A179="July","Summer",A179="August","Summer",A179="January","Winter",A179="February","Winter",A179="Dezember","Winter",TRUE,"Autumn")</f>
        <v>Autumn</v>
      </c>
      <c r="C178">
        <v>2479</v>
      </c>
    </row>
    <row r="179" spans="1:3" x14ac:dyDescent="0.3">
      <c r="A179" s="3" t="s">
        <v>10</v>
      </c>
      <c r="B179" t="str" cm="1">
        <f t="array" ref="B179">_xlfn.IFS(A180="March","Spring",A180="April","Spring",A180="May","Spring",A180="June","Summer",A180="July","Summer",A180="August","Summer",A180="January","Winter",A180="February","Winter",A180="Dezember","Winter",TRUE,"Autumn")</f>
        <v>Autumn</v>
      </c>
      <c r="C179">
        <v>2031</v>
      </c>
    </row>
    <row r="180" spans="1:3" x14ac:dyDescent="0.3">
      <c r="A180" s="3" t="s">
        <v>10</v>
      </c>
      <c r="B180" t="str" cm="1">
        <f t="array" ref="B180">_xlfn.IFS(A181="March","Spring",A181="April","Spring",A181="May","Spring",A181="June","Summer",A181="July","Summer",A181="August","Summer",A181="January","Winter",A181="February","Winter",A181="Dezember","Winter",TRUE,"Autumn")</f>
        <v>Autumn</v>
      </c>
      <c r="C180">
        <v>2031</v>
      </c>
    </row>
    <row r="181" spans="1:3" x14ac:dyDescent="0.3">
      <c r="A181" s="3" t="s">
        <v>12</v>
      </c>
      <c r="B181" t="str" cm="1">
        <f t="array" ref="B181">_xlfn.IFS(A182="March","Spring",A182="April","Spring",A182="May","Spring",A182="June","Summer",A182="July","Summer",A182="August","Summer",A182="January","Winter",A182="February","Winter",A182="Dezember","Winter",TRUE,"Autumn")</f>
        <v>Autumn</v>
      </c>
      <c r="C181">
        <v>2261</v>
      </c>
    </row>
    <row r="182" spans="1:3" x14ac:dyDescent="0.3">
      <c r="A182" s="3" t="s">
        <v>9</v>
      </c>
      <c r="B182" t="str" cm="1">
        <f t="array" ref="B182">_xlfn.IFS(A183="March","Spring",A183="April","Spring",A183="May","Spring",A183="June","Summer",A183="July","Summer",A183="August","Summer",A183="January","Winter",A183="February","Winter",A183="Dezember","Winter",TRUE,"Autumn")</f>
        <v>Autumn</v>
      </c>
      <c r="C182">
        <v>736</v>
      </c>
    </row>
    <row r="183" spans="1:3" x14ac:dyDescent="0.3">
      <c r="A183" s="3" t="s">
        <v>10</v>
      </c>
      <c r="B183" t="str" cm="1">
        <f t="array" ref="B183">_xlfn.IFS(A184="March","Spring",A184="April","Spring",A184="May","Spring",A184="June","Summer",A184="July","Summer",A184="August","Summer",A184="January","Winter",A184="February","Winter",A184="Dezember","Winter",TRUE,"Autumn")</f>
        <v>Autumn</v>
      </c>
      <c r="C183">
        <v>2851</v>
      </c>
    </row>
    <row r="184" spans="1:3" x14ac:dyDescent="0.3">
      <c r="A184" s="3" t="s">
        <v>10</v>
      </c>
      <c r="B184" t="str" cm="1">
        <f t="array" ref="B184">_xlfn.IFS(A185="March","Spring",A185="April","Spring",A185="May","Spring",A185="June","Summer",A185="July","Summer",A185="August","Summer",A185="January","Winter",A185="February","Winter",A185="Dezember","Winter",TRUE,"Autumn")</f>
        <v>Autumn</v>
      </c>
      <c r="C184">
        <v>2021</v>
      </c>
    </row>
    <row r="185" spans="1:3" x14ac:dyDescent="0.3">
      <c r="A185" s="3" t="s">
        <v>12</v>
      </c>
      <c r="B185" t="str" cm="1">
        <f t="array" ref="B185">_xlfn.IFS(A186="March","Spring",A186="April","Spring",A186="May","Spring",A186="June","Summer",A186="July","Summer",A186="August","Summer",A186="January","Winter",A186="February","Winter",A186="Dezember","Winter",TRUE,"Autumn")</f>
        <v>Spring</v>
      </c>
      <c r="C185">
        <v>274</v>
      </c>
    </row>
    <row r="186" spans="1:3" x14ac:dyDescent="0.3">
      <c r="A186" s="3" t="s">
        <v>3</v>
      </c>
      <c r="B186" t="str" cm="1">
        <f t="array" ref="B186">_xlfn.IFS(A187="March","Spring",A187="April","Spring",A187="May","Spring",A187="June","Summer",A187="July","Summer",A187="August","Summer",A187="January","Winter",A187="February","Winter",A187="Dezember","Winter",TRUE,"Autumn")</f>
        <v>Summer</v>
      </c>
      <c r="C186">
        <v>1967</v>
      </c>
    </row>
    <row r="187" spans="1:3" x14ac:dyDescent="0.3">
      <c r="A187" s="3" t="s">
        <v>8</v>
      </c>
      <c r="B187" t="str" cm="1">
        <f t="array" ref="B187">_xlfn.IFS(A188="March","Spring",A188="April","Spring",A188="May","Spring",A188="June","Summer",A188="July","Summer",A188="August","Summer",A188="January","Winter",A188="February","Winter",A188="Dezember","Winter",TRUE,"Autumn")</f>
        <v>Autumn</v>
      </c>
      <c r="C187">
        <v>1859</v>
      </c>
    </row>
    <row r="188" spans="1:3" x14ac:dyDescent="0.3">
      <c r="A188" s="3" t="s">
        <v>10</v>
      </c>
      <c r="B188" t="str" cm="1">
        <f t="array" ref="B188">_xlfn.IFS(A189="March","Spring",A189="April","Spring",A189="May","Spring",A189="June","Summer",A189="July","Summer",A189="August","Summer",A189="January","Winter",A189="February","Winter",A189="Dezember","Winter",TRUE,"Autumn")</f>
        <v>Autumn</v>
      </c>
      <c r="C188">
        <v>2851</v>
      </c>
    </row>
    <row r="189" spans="1:3" x14ac:dyDescent="0.3">
      <c r="A189" s="3" t="s">
        <v>10</v>
      </c>
      <c r="B189" t="str" cm="1">
        <f t="array" ref="B189">_xlfn.IFS(A190="March","Spring",A190="April","Spring",A190="May","Spring",A190="June","Summer",A190="July","Summer",A190="August","Summer",A190="January","Winter",A190="February","Winter",A190="Dezember","Winter",TRUE,"Autumn")</f>
        <v>Autumn</v>
      </c>
      <c r="C189">
        <v>2021</v>
      </c>
    </row>
    <row r="190" spans="1:3" x14ac:dyDescent="0.3">
      <c r="A190" s="3" t="s">
        <v>12</v>
      </c>
      <c r="B190" t="str" cm="1">
        <f t="array" ref="B190">_xlfn.IFS(A191="March","Spring",A191="April","Spring",A191="May","Spring",A191="June","Summer",A191="July","Summer",A191="August","Summer",A191="January","Winter",A191="February","Winter",A191="Dezember","Winter",TRUE,"Autumn")</f>
        <v>Winter</v>
      </c>
      <c r="C190">
        <v>1138</v>
      </c>
    </row>
    <row r="191" spans="1:3" x14ac:dyDescent="0.3">
      <c r="A191" s="3" t="s">
        <v>1</v>
      </c>
      <c r="B191" t="str" cm="1">
        <f t="array" ref="B191">_xlfn.IFS(A192="March","Spring",A192="April","Spring",A192="May","Spring",A192="June","Summer",A192="July","Summer",A192="August","Summer",A192="January","Winter",A192="February","Winter",A192="Dezember","Winter",TRUE,"Autumn")</f>
        <v>Spring</v>
      </c>
      <c r="C191">
        <v>4251</v>
      </c>
    </row>
    <row r="192" spans="1:3" x14ac:dyDescent="0.3">
      <c r="A192" s="3" t="s">
        <v>3</v>
      </c>
      <c r="B192" t="str" cm="1">
        <f t="array" ref="B192">_xlfn.IFS(A193="March","Spring",A193="April","Spring",A193="May","Spring",A193="June","Summer",A193="July","Summer",A193="August","Summer",A193="January","Winter",A193="February","Winter",A193="Dezember","Winter",TRUE,"Autumn")</f>
        <v>Spring</v>
      </c>
      <c r="C192">
        <v>795</v>
      </c>
    </row>
    <row r="193" spans="1:3" x14ac:dyDescent="0.3">
      <c r="A193" s="3" t="s">
        <v>4</v>
      </c>
      <c r="B193" t="str" cm="1">
        <f t="array" ref="B193">_xlfn.IFS(A194="March","Spring",A194="April","Spring",A194="May","Spring",A194="June","Summer",A194="July","Summer",A194="August","Summer",A194="January","Winter",A194="February","Winter",A194="Dezember","Winter",TRUE,"Autumn")</f>
        <v>Spring</v>
      </c>
      <c r="C193">
        <v>1414.5</v>
      </c>
    </row>
    <row r="194" spans="1:3" x14ac:dyDescent="0.3">
      <c r="A194" s="3" t="s">
        <v>5</v>
      </c>
      <c r="B194" t="str" cm="1">
        <f t="array" ref="B194">_xlfn.IFS(A195="March","Spring",A195="April","Spring",A195="May","Spring",A195="June","Summer",A195="July","Summer",A195="August","Summer",A195="January","Winter",A195="February","Winter",A195="Dezember","Winter",TRUE,"Autumn")</f>
        <v>Summer</v>
      </c>
      <c r="C194">
        <v>2918</v>
      </c>
    </row>
    <row r="195" spans="1:3" x14ac:dyDescent="0.3">
      <c r="A195" s="3" t="s">
        <v>7</v>
      </c>
      <c r="B195" t="str" cm="1">
        <f t="array" ref="B195">_xlfn.IFS(A196="March","Spring",A196="April","Spring",A196="May","Spring",A196="June","Summer",A196="July","Summer",A196="August","Summer",A196="January","Winter",A196="February","Winter",A196="Dezember","Winter",TRUE,"Autumn")</f>
        <v>Summer</v>
      </c>
      <c r="C195">
        <v>3450</v>
      </c>
    </row>
    <row r="196" spans="1:3" x14ac:dyDescent="0.3">
      <c r="A196" s="3" t="s">
        <v>7</v>
      </c>
      <c r="B196" t="str" cm="1">
        <f t="array" ref="B196">_xlfn.IFS(A197="March","Spring",A197="April","Spring",A197="May","Spring",A197="June","Summer",A197="July","Summer",A197="August","Summer",A197="January","Winter",A197="February","Winter",A197="Dezember","Winter",TRUE,"Autumn")</f>
        <v>Autumn</v>
      </c>
      <c r="C196">
        <v>2988</v>
      </c>
    </row>
    <row r="197" spans="1:3" x14ac:dyDescent="0.3">
      <c r="A197" s="3" t="s">
        <v>9</v>
      </c>
      <c r="B197" t="str" cm="1">
        <f t="array" ref="B197">_xlfn.IFS(A198="March","Spring",A198="April","Spring",A198="May","Spring",A198="June","Summer",A198="July","Summer",A198="August","Summer",A198="January","Winter",A198="February","Winter",A198="Dezember","Winter",TRUE,"Autumn")</f>
        <v>Autumn</v>
      </c>
      <c r="C197">
        <v>218</v>
      </c>
    </row>
    <row r="198" spans="1:3" x14ac:dyDescent="0.3">
      <c r="A198" s="3" t="s">
        <v>9</v>
      </c>
      <c r="B198" t="str" cm="1">
        <f t="array" ref="B198">_xlfn.IFS(A199="March","Spring",A199="April","Spring",A199="May","Spring",A199="June","Summer",A199="July","Summer",A199="August","Summer",A199="January","Winter",A199="February","Winter",A199="Dezember","Winter",TRUE,"Autumn")</f>
        <v>Autumn</v>
      </c>
      <c r="C198">
        <v>2074</v>
      </c>
    </row>
    <row r="199" spans="1:3" x14ac:dyDescent="0.3">
      <c r="A199" s="3" t="s">
        <v>9</v>
      </c>
      <c r="B199" t="str" cm="1">
        <f t="array" ref="B199">_xlfn.IFS(A200="March","Spring",A200="April","Spring",A200="May","Spring",A200="June","Summer",A200="July","Summer",A200="August","Summer",A200="January","Winter",A200="February","Winter",A200="Dezember","Winter",TRUE,"Autumn")</f>
        <v>Autumn</v>
      </c>
      <c r="C199">
        <v>1056</v>
      </c>
    </row>
    <row r="200" spans="1:3" x14ac:dyDescent="0.3">
      <c r="A200" s="3" t="s">
        <v>10</v>
      </c>
      <c r="B200" t="str" cm="1">
        <f t="array" ref="B200">_xlfn.IFS(A201="March","Spring",A201="April","Spring",A201="May","Spring",A201="June","Summer",A201="July","Summer",A201="August","Summer",A201="January","Winter",A201="February","Winter",A201="Dezember","Winter",TRUE,"Autumn")</f>
        <v>Autumn</v>
      </c>
      <c r="C200">
        <v>671</v>
      </c>
    </row>
    <row r="201" spans="1:3" x14ac:dyDescent="0.3">
      <c r="A201" s="3" t="s">
        <v>10</v>
      </c>
      <c r="B201" t="str" cm="1">
        <f t="array" ref="B201">_xlfn.IFS(A202="March","Spring",A202="April","Spring",A202="May","Spring",A202="June","Summer",A202="July","Summer",A202="August","Summer",A202="January","Winter",A202="February","Winter",A202="Dezember","Winter",TRUE,"Autumn")</f>
        <v>Autumn</v>
      </c>
      <c r="C201">
        <v>1514</v>
      </c>
    </row>
    <row r="202" spans="1:3" x14ac:dyDescent="0.3">
      <c r="A202" s="3" t="s">
        <v>12</v>
      </c>
      <c r="B202" t="str" cm="1">
        <f t="array" ref="B202">_xlfn.IFS(A203="March","Spring",A203="April","Spring",A203="May","Spring",A203="June","Summer",A203="July","Summer",A203="August","Summer",A203="January","Winter",A203="February","Winter",A203="Dezember","Winter",TRUE,"Autumn")</f>
        <v>Autumn</v>
      </c>
      <c r="C202">
        <v>274</v>
      </c>
    </row>
    <row r="203" spans="1:3" x14ac:dyDescent="0.3">
      <c r="A203" s="3" t="s">
        <v>12</v>
      </c>
      <c r="B203" t="str" cm="1">
        <f t="array" ref="B203">_xlfn.IFS(A204="March","Spring",A204="April","Spring",A204="May","Spring",A204="June","Summer",A204="July","Summer",A204="August","Summer",A204="January","Winter",A204="February","Winter",A204="Dezember","Winter",TRUE,"Autumn")</f>
        <v>Spring</v>
      </c>
      <c r="C203">
        <v>1138</v>
      </c>
    </row>
    <row r="204" spans="1:3" x14ac:dyDescent="0.3">
      <c r="A204" s="3" t="s">
        <v>3</v>
      </c>
      <c r="B204" t="str" cm="1">
        <f t="array" ref="B204">_xlfn.IFS(A205="March","Spring",A205="April","Spring",A205="May","Spring",A205="June","Summer",A205="July","Summer",A205="August","Summer",A205="January","Winter",A205="February","Winter",A205="Dezember","Winter",TRUE,"Autumn")</f>
        <v>Autumn</v>
      </c>
      <c r="C204">
        <v>1465</v>
      </c>
    </row>
    <row r="205" spans="1:3" x14ac:dyDescent="0.3">
      <c r="A205" s="3" t="s">
        <v>9</v>
      </c>
      <c r="B205" t="str" cm="1">
        <f t="array" ref="B205">_xlfn.IFS(A206="March","Spring",A206="April","Spring",A206="May","Spring",A206="June","Summer",A206="July","Summer",A206="August","Summer",A206="January","Winter",A206="February","Winter",A206="Dezember","Winter",TRUE,"Autumn")</f>
        <v>Autumn</v>
      </c>
      <c r="C205">
        <v>2646</v>
      </c>
    </row>
    <row r="206" spans="1:3" x14ac:dyDescent="0.3">
      <c r="A206" s="3" t="s">
        <v>10</v>
      </c>
      <c r="B206" t="str" cm="1">
        <f t="array" ref="B206">_xlfn.IFS(A207="March","Spring",A207="April","Spring",A207="May","Spring",A207="June","Summer",A207="July","Summer",A207="August","Summer",A207="January","Winter",A207="February","Winter",A207="Dezember","Winter",TRUE,"Autumn")</f>
        <v>Spring</v>
      </c>
      <c r="C206">
        <v>2177</v>
      </c>
    </row>
    <row r="207" spans="1:3" x14ac:dyDescent="0.3">
      <c r="A207" s="3" t="s">
        <v>5</v>
      </c>
      <c r="B207" t="str" cm="1">
        <f t="array" ref="B207">_xlfn.IFS(A208="March","Spring",A208="April","Spring",A208="May","Spring",A208="June","Summer",A208="July","Summer",A208="August","Summer",A208="January","Winter",A208="February","Winter",A208="Dezember","Winter",TRUE,"Autumn")</f>
        <v>Autumn</v>
      </c>
      <c r="C207">
        <v>866</v>
      </c>
    </row>
    <row r="208" spans="1:3" x14ac:dyDescent="0.3">
      <c r="A208" s="3" t="s">
        <v>9</v>
      </c>
      <c r="B208" t="str" cm="1">
        <f t="array" ref="B208">_xlfn.IFS(A209="March","Spring",A209="April","Spring",A209="May","Spring",A209="June","Summer",A209="July","Summer",A209="August","Summer",A209="January","Winter",A209="February","Winter",A209="Dezember","Winter",TRUE,"Autumn")</f>
        <v>Autumn</v>
      </c>
      <c r="C208">
        <v>349</v>
      </c>
    </row>
    <row r="209" spans="1:3" x14ac:dyDescent="0.3">
      <c r="A209" s="3" t="s">
        <v>10</v>
      </c>
      <c r="B209" t="str" cm="1">
        <f t="array" ref="B209">_xlfn.IFS(A210="March","Spring",A210="April","Spring",A210="May","Spring",A210="June","Summer",A210="July","Summer",A210="August","Summer",A210="January","Winter",A210="February","Winter",A210="Dezember","Winter",TRUE,"Autumn")</f>
        <v>Autumn</v>
      </c>
      <c r="C209">
        <v>2177</v>
      </c>
    </row>
    <row r="210" spans="1:3" x14ac:dyDescent="0.3">
      <c r="A210" s="3" t="s">
        <v>10</v>
      </c>
      <c r="B210" t="str" cm="1">
        <f t="array" ref="B210">_xlfn.IFS(A211="March","Spring",A211="April","Spring",A211="May","Spring",A211="June","Summer",A211="July","Summer",A211="August","Summer",A211="January","Winter",A211="February","Winter",A211="Dezember","Winter",TRUE,"Autumn")</f>
        <v>Winter</v>
      </c>
      <c r="C210">
        <v>1514</v>
      </c>
    </row>
    <row r="211" spans="1:3" x14ac:dyDescent="0.3">
      <c r="A211" s="3" t="s">
        <v>2</v>
      </c>
      <c r="B211" t="str" cm="1">
        <f t="array" ref="B211">_xlfn.IFS(A212="March","Spring",A212="April","Spring",A212="May","Spring",A212="June","Summer",A212="July","Summer",A212="August","Summer",A212="January","Winter",A212="February","Winter",A212="Dezember","Winter",TRUE,"Autumn")</f>
        <v>Spring</v>
      </c>
      <c r="C211">
        <v>1865</v>
      </c>
    </row>
    <row r="212" spans="1:3" x14ac:dyDescent="0.3">
      <c r="A212" s="3" t="s">
        <v>4</v>
      </c>
      <c r="B212" t="str" cm="1">
        <f t="array" ref="B212">_xlfn.IFS(A213="March","Spring",A213="April","Spring",A213="May","Spring",A213="June","Summer",A213="July","Summer",A213="August","Summer",A213="January","Winter",A213="February","Winter",A213="Dezember","Winter",TRUE,"Autumn")</f>
        <v>Autumn</v>
      </c>
      <c r="C212">
        <v>1074</v>
      </c>
    </row>
    <row r="213" spans="1:3" x14ac:dyDescent="0.3">
      <c r="A213" s="3" t="s">
        <v>9</v>
      </c>
      <c r="B213" t="str" cm="1">
        <f t="array" ref="B213">_xlfn.IFS(A214="March","Spring",A214="April","Spring",A214="May","Spring",A214="June","Summer",A214="July","Summer",A214="August","Summer",A214="January","Winter",A214="February","Winter",A214="Dezember","Winter",TRUE,"Autumn")</f>
        <v>Autumn</v>
      </c>
      <c r="C213">
        <v>1907</v>
      </c>
    </row>
    <row r="214" spans="1:3" x14ac:dyDescent="0.3">
      <c r="A214" s="3" t="s">
        <v>10</v>
      </c>
      <c r="B214" t="str" cm="1">
        <f t="array" ref="B214">_xlfn.IFS(A215="March","Spring",A215="April","Spring",A215="May","Spring",A215="June","Summer",A215="July","Summer",A215="August","Summer",A215="January","Winter",A215="February","Winter",A215="Dezember","Winter",TRUE,"Autumn")</f>
        <v>Autumn</v>
      </c>
      <c r="C214">
        <v>671</v>
      </c>
    </row>
    <row r="215" spans="1:3" x14ac:dyDescent="0.3">
      <c r="A215" s="3" t="s">
        <v>12</v>
      </c>
      <c r="B215" t="str" cm="1">
        <f t="array" ref="B215">_xlfn.IFS(A216="March","Spring",A216="April","Spring",A216="May","Spring",A216="June","Summer",A216="July","Summer",A216="August","Summer",A216="January","Winter",A216="February","Winter",A216="Dezember","Winter",TRUE,"Autumn")</f>
        <v>Autumn</v>
      </c>
      <c r="C215">
        <v>1778</v>
      </c>
    </row>
    <row r="216" spans="1:3" x14ac:dyDescent="0.3">
      <c r="A216" s="3" t="s">
        <v>10</v>
      </c>
      <c r="B216" t="str" cm="1">
        <f t="array" ref="B216">_xlfn.IFS(A217="March","Spring",A217="April","Spring",A217="May","Spring",A217="June","Summer",A217="July","Summer",A217="August","Summer",A217="January","Winter",A217="February","Winter",A217="Dezember","Winter",TRUE,"Autumn")</f>
        <v>Winter</v>
      </c>
      <c r="C216">
        <v>1159</v>
      </c>
    </row>
    <row r="217" spans="1:3" x14ac:dyDescent="0.3">
      <c r="A217" s="3" t="s">
        <v>1</v>
      </c>
      <c r="B217" t="str" cm="1">
        <f t="array" ref="B217">_xlfn.IFS(A218="March","Spring",A218="April","Spring",A218="May","Spring",A218="June","Summer",A218="July","Summer",A218="August","Summer",A218="January","Winter",A218="February","Winter",A218="Dezember","Winter",TRUE,"Autumn")</f>
        <v>Autumn</v>
      </c>
      <c r="C217">
        <v>1372</v>
      </c>
    </row>
    <row r="218" spans="1:3" x14ac:dyDescent="0.3">
      <c r="A218" s="3" t="s">
        <v>9</v>
      </c>
      <c r="B218" t="str" cm="1">
        <f t="array" ref="B218">_xlfn.IFS(A219="March","Spring",A219="April","Spring",A219="May","Spring",A219="June","Summer",A219="July","Summer",A219="August","Summer",A219="January","Winter",A219="February","Winter",A219="Dezember","Winter",TRUE,"Autumn")</f>
        <v>Autumn</v>
      </c>
      <c r="C218">
        <v>2349</v>
      </c>
    </row>
    <row r="219" spans="1:3" x14ac:dyDescent="0.3">
      <c r="A219" s="3" t="s">
        <v>10</v>
      </c>
      <c r="B219" t="str" cm="1">
        <f t="array" ref="B219">_xlfn.IFS(A220="March","Spring",A220="April","Spring",A220="May","Spring",A220="June","Summer",A220="July","Summer",A220="August","Summer",A220="January","Winter",A220="February","Winter",A220="Dezember","Winter",TRUE,"Autumn")</f>
        <v>Autumn</v>
      </c>
      <c r="C219">
        <v>2689</v>
      </c>
    </row>
    <row r="220" spans="1:3" x14ac:dyDescent="0.3">
      <c r="A220" s="3" t="s">
        <v>12</v>
      </c>
      <c r="B220" t="str" cm="1">
        <f t="array" ref="B220">_xlfn.IFS(A221="March","Spring",A221="April","Spring",A221="May","Spring",A221="June","Summer",A221="July","Summer",A221="August","Summer",A221="January","Winter",A221="February","Winter",A221="Dezember","Winter",TRUE,"Autumn")</f>
        <v>Autumn</v>
      </c>
      <c r="C220">
        <v>2431</v>
      </c>
    </row>
    <row r="221" spans="1:3" x14ac:dyDescent="0.3">
      <c r="A221" s="3" t="s">
        <v>12</v>
      </c>
      <c r="B221" t="str" cm="1">
        <f t="array" ref="B221">_xlfn.IFS(A222="March","Spring",A222="April","Spring",A222="May","Spring",A222="June","Summer",A222="July","Summer",A222="August","Summer",A222="January","Winter",A222="February","Winter",A222="Dezember","Winter",TRUE,"Autumn")</f>
        <v>Autumn</v>
      </c>
      <c r="C221">
        <v>2431</v>
      </c>
    </row>
    <row r="222" spans="1:3" x14ac:dyDescent="0.3">
      <c r="A222" s="3" t="s">
        <v>10</v>
      </c>
      <c r="B222" t="str" cm="1">
        <f t="array" ref="B222">_xlfn.IFS(A223="March","Spring",A223="April","Spring",A223="May","Spring",A223="June","Summer",A223="July","Summer",A223="August","Summer",A223="January","Winter",A223="February","Winter",A223="Dezember","Winter",TRUE,"Autumn")</f>
        <v>Summer</v>
      </c>
      <c r="C222">
        <v>2689</v>
      </c>
    </row>
    <row r="223" spans="1:3" x14ac:dyDescent="0.3">
      <c r="A223" s="3" t="s">
        <v>7</v>
      </c>
      <c r="B223" t="str" cm="1">
        <f t="array" ref="B223">_xlfn.IFS(A224="March","Spring",A224="April","Spring",A224="May","Spring",A224="June","Summer",A224="July","Summer",A224="August","Summer",A224="January","Winter",A224="February","Winter",A224="Dezember","Winter",TRUE,"Autumn")</f>
        <v>Summer</v>
      </c>
      <c r="C223">
        <v>1683</v>
      </c>
    </row>
    <row r="224" spans="1:3" x14ac:dyDescent="0.3">
      <c r="A224" s="3" t="s">
        <v>8</v>
      </c>
      <c r="B224" t="str" cm="1">
        <f t="array" ref="B224">_xlfn.IFS(A225="March","Spring",A225="April","Spring",A225="May","Spring",A225="June","Summer",A225="July","Summer",A225="August","Summer",A225="January","Winter",A225="February","Winter",A225="Dezember","Winter",TRUE,"Autumn")</f>
        <v>Autumn</v>
      </c>
      <c r="C224">
        <v>1123</v>
      </c>
    </row>
    <row r="225" spans="1:3" x14ac:dyDescent="0.3">
      <c r="A225" s="3" t="s">
        <v>10</v>
      </c>
      <c r="B225" t="str" cm="1">
        <f t="array" ref="B225">_xlfn.IFS(A226="March","Spring",A226="April","Spring",A226="May","Spring",A226="June","Summer",A226="July","Summer",A226="August","Summer",A226="January","Winter",A226="February","Winter",A226="Dezember","Winter",TRUE,"Autumn")</f>
        <v>Winter</v>
      </c>
      <c r="C225">
        <v>1159</v>
      </c>
    </row>
    <row r="226" spans="1:3" x14ac:dyDescent="0.3">
      <c r="A226" s="3" t="s">
        <v>2</v>
      </c>
      <c r="B226" t="str" cm="1">
        <f t="array" ref="B226">_xlfn.IFS(A227="March","Spring",A227="April","Spring",A227="May","Spring",A227="June","Summer",A227="July","Summer",A227="August","Summer",A227="January","Winter",A227="February","Winter",A227="Dezember","Winter",TRUE,"Autumn")</f>
        <v>Winter</v>
      </c>
      <c r="C226">
        <v>1865</v>
      </c>
    </row>
    <row r="227" spans="1:3" x14ac:dyDescent="0.3">
      <c r="A227" s="3" t="s">
        <v>2</v>
      </c>
      <c r="B227" t="str" cm="1">
        <f t="array" ref="B227">_xlfn.IFS(A228="March","Spring",A228="April","Spring",A228="May","Spring",A228="June","Summer",A228="July","Summer",A228="August","Summer",A228="January","Winter",A228="February","Winter",A228="Dezember","Winter",TRUE,"Autumn")</f>
        <v>Spring</v>
      </c>
      <c r="C227">
        <v>1116</v>
      </c>
    </row>
    <row r="228" spans="1:3" x14ac:dyDescent="0.3">
      <c r="A228" s="3" t="s">
        <v>5</v>
      </c>
      <c r="B228" t="str" cm="1">
        <f t="array" ref="B228">_xlfn.IFS(A229="March","Spring",A229="April","Spring",A229="May","Spring",A229="June","Summer",A229="July","Summer",A229="August","Summer",A229="January","Winter",A229="February","Winter",A229="Dezember","Winter",TRUE,"Autumn")</f>
        <v>Summer</v>
      </c>
      <c r="C228">
        <v>1563</v>
      </c>
    </row>
    <row r="229" spans="1:3" x14ac:dyDescent="0.3">
      <c r="A229" s="3" t="s">
        <v>6</v>
      </c>
      <c r="B229" t="str" cm="1">
        <f t="array" ref="B229">_xlfn.IFS(A230="March","Spring",A230="April","Spring",A230="May","Spring",A230="June","Summer",A230="July","Summer",A230="August","Summer",A230="January","Winter",A230="February","Winter",A230="Dezember","Winter",TRUE,"Autumn")</f>
        <v>Autumn</v>
      </c>
      <c r="C229">
        <v>991</v>
      </c>
    </row>
    <row r="230" spans="1:3" x14ac:dyDescent="0.3">
      <c r="A230" s="3" t="s">
        <v>11</v>
      </c>
      <c r="B230" t="str" cm="1">
        <f t="array" ref="B230">_xlfn.IFS(A231="March","Spring",A231="April","Spring",A231="May","Spring",A231="June","Summer",A231="July","Summer",A231="August","Summer",A231="January","Winter",A231="February","Winter",A231="Dezember","Winter",TRUE,"Autumn")</f>
        <v>Autumn</v>
      </c>
      <c r="C230">
        <v>1016</v>
      </c>
    </row>
    <row r="231" spans="1:3" x14ac:dyDescent="0.3">
      <c r="A231" s="3" t="s">
        <v>11</v>
      </c>
      <c r="B231" t="str" cm="1">
        <f t="array" ref="B231">_xlfn.IFS(A232="March","Spring",A232="April","Spring",A232="May","Spring",A232="June","Summer",A232="July","Summer",A232="August","Summer",A232="January","Winter",A232="February","Winter",A232="Dezember","Winter",TRUE,"Autumn")</f>
        <v>Autumn</v>
      </c>
      <c r="C231">
        <v>2791</v>
      </c>
    </row>
    <row r="232" spans="1:3" x14ac:dyDescent="0.3">
      <c r="A232" s="3" t="s">
        <v>12</v>
      </c>
      <c r="B232" t="str" cm="1">
        <f t="array" ref="B232">_xlfn.IFS(A233="March","Spring",A233="April","Spring",A233="May","Spring",A233="June","Summer",A233="July","Summer",A233="August","Summer",A233="January","Winter",A233="February","Winter",A233="Dezember","Winter",TRUE,"Autumn")</f>
        <v>Autumn</v>
      </c>
      <c r="C232">
        <v>570</v>
      </c>
    </row>
    <row r="233" spans="1:3" x14ac:dyDescent="0.3">
      <c r="A233" s="3" t="s">
        <v>12</v>
      </c>
      <c r="B233" t="str" cm="1">
        <f t="array" ref="B233">_xlfn.IFS(A234="March","Spring",A234="April","Spring",A234="May","Spring",A234="June","Summer",A234="July","Summer",A234="August","Summer",A234="January","Winter",A234="February","Winter",A234="Dezember","Winter",TRUE,"Autumn")</f>
        <v>Winter</v>
      </c>
      <c r="C233">
        <v>2487</v>
      </c>
    </row>
    <row r="234" spans="1:3" x14ac:dyDescent="0.3">
      <c r="A234" s="3" t="s">
        <v>1</v>
      </c>
      <c r="B234" t="str" cm="1">
        <f t="array" ref="B234">_xlfn.IFS(A235="March","Spring",A235="April","Spring",A235="May","Spring",A235="June","Summer",A235="July","Summer",A235="August","Summer",A235="January","Winter",A235="February","Winter",A235="Dezember","Winter",TRUE,"Autumn")</f>
        <v>Summer</v>
      </c>
      <c r="C234">
        <v>1384.5</v>
      </c>
    </row>
    <row r="235" spans="1:3" x14ac:dyDescent="0.3">
      <c r="A235" s="3" t="s">
        <v>7</v>
      </c>
      <c r="B235" t="str" cm="1">
        <f t="array" ref="B235">_xlfn.IFS(A236="March","Spring",A236="April","Spring",A236="May","Spring",A236="June","Summer",A236="July","Summer",A236="August","Summer",A236="January","Winter",A236="February","Winter",A236="Dezember","Winter",TRUE,"Autumn")</f>
        <v>Autumn</v>
      </c>
      <c r="C235">
        <v>3627</v>
      </c>
    </row>
    <row r="236" spans="1:3" x14ac:dyDescent="0.3">
      <c r="A236" s="3" t="s">
        <v>9</v>
      </c>
      <c r="B236" t="str" cm="1">
        <f t="array" ref="B236">_xlfn.IFS(A237="March","Spring",A237="April","Spring",A237="May","Spring",A237="June","Summer",A237="July","Summer",A237="August","Summer",A237="January","Winter",A237="February","Winter",A237="Dezember","Winter",TRUE,"Autumn")</f>
        <v>Autumn</v>
      </c>
      <c r="C236">
        <v>720</v>
      </c>
    </row>
    <row r="237" spans="1:3" x14ac:dyDescent="0.3">
      <c r="A237" s="3" t="s">
        <v>11</v>
      </c>
      <c r="B237" t="str" cm="1">
        <f t="array" ref="B237">_xlfn.IFS(A238="March","Spring",A238="April","Spring",A238="May","Spring",A238="June","Summer",A238="July","Summer",A238="August","Summer",A238="January","Winter",A238="February","Winter",A238="Dezember","Winter",TRUE,"Autumn")</f>
        <v>Autumn</v>
      </c>
      <c r="C237">
        <v>2342</v>
      </c>
    </row>
    <row r="238" spans="1:3" x14ac:dyDescent="0.3">
      <c r="A238" s="3" t="s">
        <v>12</v>
      </c>
      <c r="B238" t="str" cm="1">
        <f t="array" ref="B238">_xlfn.IFS(A239="March","Spring",A239="April","Spring",A239="May","Spring",A239="June","Summer",A239="July","Summer",A239="August","Summer",A239="January","Winter",A239="February","Winter",A239="Dezember","Winter",TRUE,"Autumn")</f>
        <v>Winter</v>
      </c>
      <c r="C238">
        <v>1100</v>
      </c>
    </row>
    <row r="239" spans="1:3" x14ac:dyDescent="0.3">
      <c r="A239" s="3" t="s">
        <v>2</v>
      </c>
      <c r="B239" t="str" cm="1">
        <f t="array" ref="B239">_xlfn.IFS(A240="March","Spring",A240="April","Spring",A240="May","Spring",A240="June","Summer",A240="July","Summer",A240="August","Summer",A240="January","Winter",A240="February","Winter",A240="Dezember","Winter",TRUE,"Autumn")</f>
        <v>Spring</v>
      </c>
      <c r="C239">
        <v>1303</v>
      </c>
    </row>
    <row r="240" spans="1:3" x14ac:dyDescent="0.3">
      <c r="A240" s="3" t="s">
        <v>3</v>
      </c>
      <c r="B240" t="str" cm="1">
        <f t="array" ref="B240">_xlfn.IFS(A241="March","Spring",A241="April","Spring",A241="May","Spring",A241="June","Summer",A241="July","Summer",A241="August","Summer",A241="January","Winter",A241="February","Winter",A241="Dezember","Winter",TRUE,"Autumn")</f>
        <v>Spring</v>
      </c>
      <c r="C240">
        <v>2992</v>
      </c>
    </row>
    <row r="241" spans="1:3" x14ac:dyDescent="0.3">
      <c r="A241" s="3" t="s">
        <v>3</v>
      </c>
      <c r="B241" t="str" cm="1">
        <f t="array" ref="B241">_xlfn.IFS(A242="March","Spring",A242="April","Spring",A242="May","Spring",A242="June","Summer",A242="July","Summer",A242="August","Summer",A242="January","Winter",A242="February","Winter",A242="Dezember","Winter",TRUE,"Autumn")</f>
        <v>Spring</v>
      </c>
      <c r="C241">
        <v>2385</v>
      </c>
    </row>
    <row r="242" spans="1:3" x14ac:dyDescent="0.3">
      <c r="A242" s="3" t="s">
        <v>4</v>
      </c>
      <c r="B242" t="str" cm="1">
        <f t="array" ref="B242">_xlfn.IFS(A243="March","Spring",A243="April","Spring",A243="May","Spring",A243="June","Summer",A243="July","Summer",A243="August","Summer",A243="January","Winter",A243="February","Winter",A243="Dezember","Winter",TRUE,"Autumn")</f>
        <v>Spring</v>
      </c>
      <c r="C242">
        <v>1607</v>
      </c>
    </row>
    <row r="243" spans="1:3" x14ac:dyDescent="0.3">
      <c r="A243" s="3" t="s">
        <v>5</v>
      </c>
      <c r="B243" t="str" cm="1">
        <f t="array" ref="B243">_xlfn.IFS(A244="March","Spring",A244="April","Spring",A244="May","Spring",A244="June","Summer",A244="July","Summer",A244="August","Summer",A244="January","Winter",A244="February","Winter",A244="Dezember","Winter",TRUE,"Autumn")</f>
        <v>Summer</v>
      </c>
      <c r="C243">
        <v>2327</v>
      </c>
    </row>
    <row r="244" spans="1:3" x14ac:dyDescent="0.3">
      <c r="A244" s="3" t="s">
        <v>6</v>
      </c>
      <c r="B244" t="str" cm="1">
        <f t="array" ref="B244">_xlfn.IFS(A245="March","Spring",A245="April","Spring",A245="May","Spring",A245="June","Summer",A245="July","Summer",A245="August","Summer",A245="January","Winter",A245="February","Winter",A245="Dezember","Winter",TRUE,"Autumn")</f>
        <v>Summer</v>
      </c>
      <c r="C244">
        <v>991</v>
      </c>
    </row>
    <row r="245" spans="1:3" x14ac:dyDescent="0.3">
      <c r="A245" s="3" t="s">
        <v>6</v>
      </c>
      <c r="B245" t="str" cm="1">
        <f t="array" ref="B245">_xlfn.IFS(A246="March","Spring",A246="April","Spring",A246="May","Spring",A246="June","Summer",A246="July","Summer",A246="August","Summer",A246="January","Winter",A246="February","Winter",A246="Dezember","Winter",TRUE,"Autumn")</f>
        <v>Autumn</v>
      </c>
      <c r="C245">
        <v>602</v>
      </c>
    </row>
    <row r="246" spans="1:3" x14ac:dyDescent="0.3">
      <c r="A246" s="3" t="s">
        <v>9</v>
      </c>
      <c r="B246" t="str" cm="1">
        <f t="array" ref="B246">_xlfn.IFS(A247="March","Spring",A247="April","Spring",A247="May","Spring",A247="June","Summer",A247="July","Summer",A247="August","Summer",A247="January","Winter",A247="February","Winter",A247="Dezember","Winter",TRUE,"Autumn")</f>
        <v>Autumn</v>
      </c>
      <c r="C246">
        <v>2620</v>
      </c>
    </row>
    <row r="247" spans="1:3" x14ac:dyDescent="0.3">
      <c r="A247" s="3" t="s">
        <v>10</v>
      </c>
      <c r="B247" t="str" cm="1">
        <f t="array" ref="B247">_xlfn.IFS(A248="March","Spring",A248="April","Spring",A248="May","Spring",A248="June","Summer",A248="July","Summer",A248="August","Summer",A248="January","Winter",A248="February","Winter",A248="Dezember","Winter",TRUE,"Autumn")</f>
        <v>Autumn</v>
      </c>
      <c r="C247">
        <v>1228</v>
      </c>
    </row>
    <row r="248" spans="1:3" x14ac:dyDescent="0.3">
      <c r="A248" s="3" t="s">
        <v>10</v>
      </c>
      <c r="B248" t="str" cm="1">
        <f t="array" ref="B248">_xlfn.IFS(A249="March","Spring",A249="April","Spring",A249="May","Spring",A249="June","Summer",A249="July","Summer",A249="August","Summer",A249="January","Winter",A249="February","Winter",A249="Dezember","Winter",TRUE,"Autumn")</f>
        <v>Autumn</v>
      </c>
      <c r="C248">
        <v>1389</v>
      </c>
    </row>
    <row r="249" spans="1:3" x14ac:dyDescent="0.3">
      <c r="A249" s="3" t="s">
        <v>10</v>
      </c>
      <c r="B249" t="str" cm="1">
        <f t="array" ref="B249">_xlfn.IFS(A250="March","Spring",A250="April","Spring",A250="May","Spring",A250="June","Summer",A250="July","Summer",A250="August","Summer",A250="January","Winter",A250="February","Winter",A250="Dezember","Winter",TRUE,"Autumn")</f>
        <v>Autumn</v>
      </c>
      <c r="C249">
        <v>861</v>
      </c>
    </row>
    <row r="250" spans="1:3" x14ac:dyDescent="0.3">
      <c r="A250" s="3" t="s">
        <v>10</v>
      </c>
      <c r="B250" t="str" cm="1">
        <f t="array" ref="B250">_xlfn.IFS(A251="March","Spring",A251="April","Spring",A251="May","Spring",A251="June","Summer",A251="July","Summer",A251="August","Summer",A251="January","Winter",A251="February","Winter",A251="Dezember","Winter",TRUE,"Autumn")</f>
        <v>Autumn</v>
      </c>
      <c r="C250">
        <v>704</v>
      </c>
    </row>
    <row r="251" spans="1:3" x14ac:dyDescent="0.3">
      <c r="A251" s="3" t="s">
        <v>12</v>
      </c>
      <c r="B251" t="str" cm="1">
        <f t="array" ref="B251">_xlfn.IFS(A252="March","Spring",A252="April","Spring",A252="May","Spring",A252="June","Summer",A252="July","Summer",A252="August","Summer",A252="January","Winter",A252="February","Winter",A252="Dezember","Winter",TRUE,"Autumn")</f>
        <v>Autumn</v>
      </c>
      <c r="C251">
        <v>1802</v>
      </c>
    </row>
    <row r="252" spans="1:3" x14ac:dyDescent="0.3">
      <c r="A252" s="3" t="s">
        <v>12</v>
      </c>
      <c r="B252" t="str" cm="1">
        <f t="array" ref="B252">_xlfn.IFS(A253="March","Spring",A253="April","Spring",A253="May","Spring",A253="June","Summer",A253="July","Summer",A253="August","Summer",A253="January","Winter",A253="February","Winter",A253="Dezember","Winter",TRUE,"Autumn")</f>
        <v>Autumn</v>
      </c>
      <c r="C252">
        <v>2663</v>
      </c>
    </row>
    <row r="253" spans="1:3" x14ac:dyDescent="0.3">
      <c r="A253" s="3" t="s">
        <v>12</v>
      </c>
      <c r="B253" t="str" cm="1">
        <f t="array" ref="B253">_xlfn.IFS(A254="March","Spring",A254="April","Spring",A254="May","Spring",A254="June","Summer",A254="July","Summer",A254="August","Summer",A254="January","Winter",A254="February","Winter",A254="Dezember","Winter",TRUE,"Autumn")</f>
        <v>Autumn</v>
      </c>
      <c r="C253">
        <v>2136</v>
      </c>
    </row>
    <row r="254" spans="1:3" x14ac:dyDescent="0.3">
      <c r="A254" s="3" t="s">
        <v>12</v>
      </c>
      <c r="B254" t="str" cm="1">
        <f t="array" ref="B254">_xlfn.IFS(A255="March","Spring",A255="April","Spring",A255="May","Spring",A255="June","Summer",A255="July","Summer",A255="August","Summer",A255="January","Winter",A255="February","Winter",A255="Dezember","Winter",TRUE,"Autumn")</f>
        <v>Winter</v>
      </c>
      <c r="C254">
        <v>2116</v>
      </c>
    </row>
    <row r="255" spans="1:3" x14ac:dyDescent="0.3">
      <c r="A255" s="3" t="s">
        <v>1</v>
      </c>
      <c r="B255" t="str" cm="1">
        <f t="array" ref="B255">_xlfn.IFS(A256="March","Spring",A256="April","Spring",A256="May","Spring",A256="June","Summer",A256="July","Summer",A256="August","Summer",A256="January","Winter",A256="February","Winter",A256="Dezember","Winter",TRUE,"Autumn")</f>
        <v>Winter</v>
      </c>
      <c r="C255">
        <v>555</v>
      </c>
    </row>
    <row r="256" spans="1:3" x14ac:dyDescent="0.3">
      <c r="A256" s="3" t="s">
        <v>1</v>
      </c>
      <c r="B256" t="str" cm="1">
        <f t="array" ref="B256">_xlfn.IFS(A257="March","Spring",A257="April","Spring",A257="May","Spring",A257="June","Summer",A257="July","Summer",A257="August","Summer",A257="January","Winter",A257="February","Winter",A257="Dezember","Winter",TRUE,"Autumn")</f>
        <v>Winter</v>
      </c>
      <c r="C256">
        <v>2861</v>
      </c>
    </row>
    <row r="257" spans="1:3" x14ac:dyDescent="0.3">
      <c r="A257" s="3" t="s">
        <v>2</v>
      </c>
      <c r="B257" t="str" cm="1">
        <f t="array" ref="B257">_xlfn.IFS(A258="March","Spring",A258="April","Spring",A258="May","Spring",A258="June","Summer",A258="July","Summer",A258="August","Summer",A258="January","Winter",A258="February","Winter",A258="Dezember","Winter",TRUE,"Autumn")</f>
        <v>Summer</v>
      </c>
      <c r="C257">
        <v>807</v>
      </c>
    </row>
    <row r="258" spans="1:3" x14ac:dyDescent="0.3">
      <c r="A258" s="3" t="s">
        <v>6</v>
      </c>
      <c r="B258" t="str" cm="1">
        <f t="array" ref="B258">_xlfn.IFS(A259="March","Spring",A259="April","Spring",A259="May","Spring",A259="June","Summer",A259="July","Summer",A259="August","Summer",A259="January","Winter",A259="February","Winter",A259="Dezember","Winter",TRUE,"Autumn")</f>
        <v>Summer</v>
      </c>
      <c r="C258">
        <v>602</v>
      </c>
    </row>
    <row r="259" spans="1:3" x14ac:dyDescent="0.3">
      <c r="A259" s="3" t="s">
        <v>8</v>
      </c>
      <c r="B259" t="str" cm="1">
        <f t="array" ref="B259">_xlfn.IFS(A260="March","Spring",A260="April","Spring",A260="May","Spring",A260="June","Summer",A260="July","Summer",A260="August","Summer",A260="January","Winter",A260="February","Winter",A260="Dezember","Winter",TRUE,"Autumn")</f>
        <v>Summer</v>
      </c>
      <c r="C259">
        <v>2832</v>
      </c>
    </row>
    <row r="260" spans="1:3" x14ac:dyDescent="0.3">
      <c r="A260" s="3" t="s">
        <v>8</v>
      </c>
      <c r="B260" t="str" cm="1">
        <f t="array" ref="B260">_xlfn.IFS(A261="March","Spring",A261="April","Spring",A261="May","Spring",A261="June","Summer",A261="July","Summer",A261="August","Summer",A261="January","Winter",A261="February","Winter",A261="Dezember","Winter",TRUE,"Autumn")</f>
        <v>Autumn</v>
      </c>
      <c r="C260">
        <v>1579</v>
      </c>
    </row>
    <row r="261" spans="1:3" x14ac:dyDescent="0.3">
      <c r="A261" s="3" t="s">
        <v>10</v>
      </c>
      <c r="B261" t="str" cm="1">
        <f t="array" ref="B261">_xlfn.IFS(A262="March","Spring",A262="April","Spring",A262="May","Spring",A262="June","Summer",A262="July","Summer",A262="August","Summer",A262="January","Winter",A262="February","Winter",A262="Dezember","Winter",TRUE,"Autumn")</f>
        <v>Autumn</v>
      </c>
      <c r="C261">
        <v>861</v>
      </c>
    </row>
    <row r="262" spans="1:3" x14ac:dyDescent="0.3">
      <c r="A262" s="3" t="s">
        <v>10</v>
      </c>
      <c r="B262" t="str" cm="1">
        <f t="array" ref="B262">_xlfn.IFS(A263="March","Spring",A263="April","Spring",A263="May","Spring",A263="June","Summer",A263="July","Summer",A263="August","Summer",A263="January","Winter",A263="February","Winter",A263="Dezember","Winter",TRUE,"Autumn")</f>
        <v>Autumn</v>
      </c>
      <c r="C262">
        <v>704</v>
      </c>
    </row>
    <row r="263" spans="1:3" x14ac:dyDescent="0.3">
      <c r="A263" s="3" t="s">
        <v>12</v>
      </c>
      <c r="B263" t="str" cm="1">
        <f t="array" ref="B263">_xlfn.IFS(A264="March","Spring",A264="April","Spring",A264="May","Spring",A264="June","Summer",A264="July","Summer",A264="August","Summer",A264="January","Winter",A264="February","Winter",A264="Dezember","Winter",TRUE,"Autumn")</f>
        <v>Autumn</v>
      </c>
      <c r="C263">
        <v>1033</v>
      </c>
    </row>
    <row r="264" spans="1:3" x14ac:dyDescent="0.3">
      <c r="A264" s="3" t="s">
        <v>12</v>
      </c>
      <c r="B264" t="str" cm="1">
        <f t="array" ref="B264">_xlfn.IFS(A265="March","Spring",A265="April","Spring",A265="May","Spring",A265="June","Summer",A265="July","Summer",A265="August","Summer",A265="January","Winter",A265="February","Winter",A265="Dezember","Winter",TRUE,"Autumn")</f>
        <v>Autumn</v>
      </c>
      <c r="C264">
        <v>1250</v>
      </c>
    </row>
    <row r="265" spans="1:3" x14ac:dyDescent="0.3">
      <c r="A265" s="3" t="s">
        <v>10</v>
      </c>
      <c r="B265" t="str" cm="1">
        <f t="array" ref="B265">_xlfn.IFS(A266="March","Spring",A266="April","Spring",A266="May","Spring",A266="June","Summer",A266="July","Summer",A266="August","Summer",A266="January","Winter",A266="February","Winter",A266="Dezember","Winter",TRUE,"Autumn")</f>
        <v>Autumn</v>
      </c>
      <c r="C265">
        <v>1389</v>
      </c>
    </row>
    <row r="266" spans="1:3" x14ac:dyDescent="0.3">
      <c r="A266" s="3" t="s">
        <v>11</v>
      </c>
      <c r="B266" t="str" cm="1">
        <f t="array" ref="B266">_xlfn.IFS(A267="March","Spring",A267="April","Spring",A267="May","Spring",A267="June","Summer",A267="July","Summer",A267="August","Summer",A267="January","Winter",A267="February","Winter",A267="Dezember","Winter",TRUE,"Autumn")</f>
        <v>Autumn</v>
      </c>
      <c r="C266">
        <v>1265</v>
      </c>
    </row>
    <row r="267" spans="1:3" x14ac:dyDescent="0.3">
      <c r="A267" s="3" t="s">
        <v>11</v>
      </c>
      <c r="B267" t="str" cm="1">
        <f t="array" ref="B267">_xlfn.IFS(A268="March","Spring",A268="April","Spring",A268="May","Spring",A268="June","Summer",A268="July","Summer",A268="August","Summer",A268="January","Winter",A268="February","Winter",A268="Dezember","Winter",TRUE,"Autumn")</f>
        <v>Autumn</v>
      </c>
      <c r="C267">
        <v>2297</v>
      </c>
    </row>
    <row r="268" spans="1:3" x14ac:dyDescent="0.3">
      <c r="A268" s="3" t="s">
        <v>12</v>
      </c>
      <c r="B268" t="str" cm="1">
        <f t="array" ref="B268">_xlfn.IFS(A269="March","Spring",A269="April","Spring",A269="May","Spring",A269="June","Summer",A269="July","Summer",A269="August","Summer",A269="January","Winter",A269="February","Winter",A269="Dezember","Winter",TRUE,"Autumn")</f>
        <v>Autumn</v>
      </c>
      <c r="C268">
        <v>2663</v>
      </c>
    </row>
    <row r="269" spans="1:3" x14ac:dyDescent="0.3">
      <c r="A269" s="3" t="s">
        <v>12</v>
      </c>
      <c r="B269" t="str" cm="1">
        <f t="array" ref="B269">_xlfn.IFS(A270="March","Spring",A270="April","Spring",A270="May","Spring",A270="June","Summer",A270="July","Summer",A270="August","Summer",A270="January","Winter",A270="February","Winter",A270="Dezember","Winter",TRUE,"Autumn")</f>
        <v>Autumn</v>
      </c>
      <c r="C269">
        <v>570</v>
      </c>
    </row>
    <row r="270" spans="1:3" x14ac:dyDescent="0.3">
      <c r="A270" s="3" t="s">
        <v>12</v>
      </c>
      <c r="B270" t="str" cm="1">
        <f t="array" ref="B270">_xlfn.IFS(A271="March","Spring",A271="April","Spring",A271="May","Spring",A271="June","Summer",A271="July","Summer",A271="August","Summer",A271="January","Winter",A271="February","Winter",A271="Dezember","Winter",TRUE,"Autumn")</f>
        <v>Winter</v>
      </c>
      <c r="C270">
        <v>2487</v>
      </c>
    </row>
    <row r="271" spans="1:3" x14ac:dyDescent="0.3">
      <c r="A271" s="3" t="s">
        <v>2</v>
      </c>
      <c r="B271" t="str" cm="1">
        <f t="array" ref="B271">_xlfn.IFS(A272="March","Spring",A272="April","Spring",A272="May","Spring",A272="June","Summer",A272="July","Summer",A272="August","Summer",A272="January","Winter",A272="February","Winter",A272="Dezember","Winter",TRUE,"Autumn")</f>
        <v>Summer</v>
      </c>
      <c r="C271">
        <v>1350</v>
      </c>
    </row>
    <row r="272" spans="1:3" x14ac:dyDescent="0.3">
      <c r="A272" s="3" t="s">
        <v>8</v>
      </c>
      <c r="B272" t="str" cm="1">
        <f t="array" ref="B272">_xlfn.IFS(A273="March","Spring",A273="April","Spring",A273="May","Spring",A273="June","Summer",A273="July","Summer",A273="August","Summer",A273="January","Winter",A273="February","Winter",A273="Dezember","Winter",TRUE,"Autumn")</f>
        <v>Autumn</v>
      </c>
      <c r="C272">
        <v>552</v>
      </c>
    </row>
    <row r="273" spans="1:3" x14ac:dyDescent="0.3">
      <c r="A273" s="3" t="s">
        <v>10</v>
      </c>
      <c r="B273" t="str" cm="1">
        <f t="array" ref="B273">_xlfn.IFS(A274="March","Spring",A274="April","Spring",A274="May","Spring",A274="June","Summer",A274="July","Summer",A274="August","Summer",A274="January","Winter",A274="February","Winter",A274="Dezember","Winter",TRUE,"Autumn")</f>
        <v>Autumn</v>
      </c>
      <c r="C273">
        <v>1228</v>
      </c>
    </row>
    <row r="274" spans="1:3" x14ac:dyDescent="0.3">
      <c r="A274" s="3" t="s">
        <v>12</v>
      </c>
      <c r="B274" t="str" cm="1">
        <f t="array" ref="B274">_xlfn.IFS(A275="March","Spring",A275="April","Spring",A275="May","Spring",A275="June","Summer",A275="July","Summer",A275="August","Summer",A275="January","Winter",A275="February","Winter",A275="Dezember","Winter",TRUE,"Autumn")</f>
        <v>Spring</v>
      </c>
      <c r="C274">
        <v>1250</v>
      </c>
    </row>
    <row r="275" spans="1:3" x14ac:dyDescent="0.3">
      <c r="A275" s="3" t="s">
        <v>4</v>
      </c>
      <c r="B275" t="str" cm="1">
        <f t="array" ref="B275">_xlfn.IFS(A276="March","Spring",A276="April","Spring",A276="May","Spring",A276="June","Summer",A276="July","Summer",A276="August","Summer",A276="January","Winter",A276="February","Winter",A276="Dezember","Winter",TRUE,"Autumn")</f>
        <v>Winter</v>
      </c>
      <c r="C275">
        <v>3801</v>
      </c>
    </row>
    <row r="276" spans="1:3" x14ac:dyDescent="0.3">
      <c r="A276" s="3" t="s">
        <v>1</v>
      </c>
      <c r="B276" t="str" cm="1">
        <f t="array" ref="B276">_xlfn.IFS(A277="March","Spring",A277="April","Spring",A277="May","Spring",A277="June","Summer",A277="July","Summer",A277="August","Summer",A277="January","Winter",A277="February","Winter",A277="Dezember","Winter",TRUE,"Autumn")</f>
        <v>Summer</v>
      </c>
      <c r="C276">
        <v>1117.5</v>
      </c>
    </row>
    <row r="277" spans="1:3" x14ac:dyDescent="0.3">
      <c r="A277" s="3" t="s">
        <v>6</v>
      </c>
      <c r="B277" t="str" cm="1">
        <f t="array" ref="B277">_xlfn.IFS(A278="March","Spring",A278="April","Spring",A278="May","Spring",A278="June","Summer",A278="July","Summer",A278="August","Summer",A278="January","Winter",A278="February","Winter",A278="Dezember","Winter",TRUE,"Autumn")</f>
        <v>Autumn</v>
      </c>
      <c r="C277">
        <v>2844</v>
      </c>
    </row>
    <row r="278" spans="1:3" x14ac:dyDescent="0.3">
      <c r="A278" s="3" t="s">
        <v>9</v>
      </c>
      <c r="B278" t="str" cm="1">
        <f t="array" ref="B278">_xlfn.IFS(A279="March","Spring",A279="April","Spring",A279="May","Spring",A279="June","Summer",A279="July","Summer",A279="August","Summer",A279="January","Winter",A279="February","Winter",A279="Dezember","Winter",TRUE,"Autumn")</f>
        <v>Autumn</v>
      </c>
      <c r="C278">
        <v>562</v>
      </c>
    </row>
    <row r="279" spans="1:3" x14ac:dyDescent="0.3">
      <c r="A279" s="3" t="s">
        <v>10</v>
      </c>
      <c r="B279" t="str" cm="1">
        <f t="array" ref="B279">_xlfn.IFS(A280="March","Spring",A280="April","Spring",A280="May","Spring",A280="June","Summer",A280="July","Summer",A280="August","Summer",A280="January","Winter",A280="February","Winter",A280="Dezember","Winter",TRUE,"Autumn")</f>
        <v>Autumn</v>
      </c>
      <c r="C279">
        <v>2299</v>
      </c>
    </row>
    <row r="280" spans="1:3" x14ac:dyDescent="0.3">
      <c r="A280" s="3" t="s">
        <v>11</v>
      </c>
      <c r="B280" t="str" cm="1">
        <f t="array" ref="B280">_xlfn.IFS(A281="March","Spring",A281="April","Spring",A281="May","Spring",A281="June","Summer",A281="July","Summer",A281="August","Summer",A281="January","Winter",A281="February","Winter",A281="Dezember","Winter",TRUE,"Autumn")</f>
        <v>Autumn</v>
      </c>
      <c r="C280">
        <v>2030</v>
      </c>
    </row>
    <row r="281" spans="1:3" x14ac:dyDescent="0.3">
      <c r="A281" s="3" t="s">
        <v>11</v>
      </c>
      <c r="B281" t="str" cm="1">
        <f t="array" ref="B281">_xlfn.IFS(A282="March","Spring",A282="April","Spring",A282="May","Spring",A282="June","Summer",A282="July","Summer",A282="August","Summer",A282="January","Winter",A282="February","Winter",A282="Dezember","Winter",TRUE,"Autumn")</f>
        <v>Autumn</v>
      </c>
      <c r="C281">
        <v>263</v>
      </c>
    </row>
    <row r="282" spans="1:3" x14ac:dyDescent="0.3">
      <c r="A282" s="3" t="s">
        <v>12</v>
      </c>
      <c r="B282" t="str" cm="1">
        <f t="array" ref="B282">_xlfn.IFS(A283="March","Spring",A283="April","Spring",A283="May","Spring",A283="June","Summer",A283="July","Summer",A283="August","Summer",A283="January","Winter",A283="February","Winter",A283="Dezember","Winter",TRUE,"Autumn")</f>
        <v>Spring</v>
      </c>
      <c r="C282">
        <v>887</v>
      </c>
    </row>
    <row r="283" spans="1:3" x14ac:dyDescent="0.3">
      <c r="A283" s="3" t="s">
        <v>4</v>
      </c>
      <c r="B283" t="str" cm="1">
        <f t="array" ref="B283">_xlfn.IFS(A284="March","Spring",A284="April","Spring",A284="May","Spring",A284="June","Summer",A284="July","Summer",A284="August","Summer",A284="January","Winter",A284="February","Winter",A284="Dezember","Winter",TRUE,"Autumn")</f>
        <v>Spring</v>
      </c>
      <c r="C283">
        <v>980</v>
      </c>
    </row>
    <row r="284" spans="1:3" x14ac:dyDescent="0.3">
      <c r="A284" s="3" t="s">
        <v>5</v>
      </c>
      <c r="B284" t="str" cm="1">
        <f t="array" ref="B284">_xlfn.IFS(A285="March","Spring",A285="April","Spring",A285="May","Spring",A285="June","Summer",A285="July","Summer",A285="August","Summer",A285="January","Winter",A285="February","Winter",A285="Dezember","Winter",TRUE,"Autumn")</f>
        <v>Autumn</v>
      </c>
      <c r="C284">
        <v>1460</v>
      </c>
    </row>
    <row r="285" spans="1:3" x14ac:dyDescent="0.3">
      <c r="A285" s="3" t="s">
        <v>10</v>
      </c>
      <c r="B285" t="str" cm="1">
        <f t="array" ref="B285">_xlfn.IFS(A286="March","Spring",A286="April","Spring",A286="May","Spring",A286="June","Summer",A286="July","Summer",A286="August","Summer",A286="January","Winter",A286="February","Winter",A286="Dezember","Winter",TRUE,"Autumn")</f>
        <v>Autumn</v>
      </c>
      <c r="C285">
        <v>1403</v>
      </c>
    </row>
    <row r="286" spans="1:3" x14ac:dyDescent="0.3">
      <c r="A286" s="3" t="s">
        <v>11</v>
      </c>
      <c r="B286" t="str" cm="1">
        <f t="array" ref="B286">_xlfn.IFS(A287="March","Spring",A287="April","Spring",A287="May","Spring",A287="June","Summer",A287="July","Summer",A287="August","Summer",A287="January","Winter",A287="February","Winter",A287="Dezember","Winter",TRUE,"Autumn")</f>
        <v>Summer</v>
      </c>
      <c r="C286">
        <v>2723</v>
      </c>
    </row>
    <row r="287" spans="1:3" x14ac:dyDescent="0.3">
      <c r="A287" s="3" t="s">
        <v>6</v>
      </c>
      <c r="B287" t="str" cm="1">
        <f t="array" ref="B287">_xlfn.IFS(A288="March","Spring",A288="April","Spring",A288="May","Spring",A288="June","Summer",A288="July","Summer",A288="August","Summer",A288="January","Winter",A288="February","Winter",A288="Dezember","Winter",TRUE,"Autumn")</f>
        <v>Autumn</v>
      </c>
      <c r="C287">
        <v>1496</v>
      </c>
    </row>
    <row r="288" spans="1:3" x14ac:dyDescent="0.3">
      <c r="A288" s="3" t="s">
        <v>10</v>
      </c>
      <c r="B288" t="str" cm="1">
        <f t="array" ref="B288">_xlfn.IFS(A289="March","Spring",A289="April","Spring",A289="May","Spring",A289="June","Summer",A289="July","Summer",A289="August","Summer",A289="January","Winter",A289="February","Winter",A289="Dezember","Winter",TRUE,"Autumn")</f>
        <v>Autumn</v>
      </c>
      <c r="C288">
        <v>2299</v>
      </c>
    </row>
    <row r="289" spans="1:3" x14ac:dyDescent="0.3">
      <c r="A289" s="3" t="s">
        <v>10</v>
      </c>
      <c r="B289" t="str" cm="1">
        <f t="array" ref="B289">_xlfn.IFS(A290="March","Spring",A290="April","Spring",A290="May","Spring",A290="June","Summer",A290="July","Summer",A290="August","Summer",A290="January","Winter",A290="February","Winter",A290="Dezember","Winter",TRUE,"Autumn")</f>
        <v>Winter</v>
      </c>
      <c r="C289">
        <v>727</v>
      </c>
    </row>
    <row r="290" spans="1:3" x14ac:dyDescent="0.3">
      <c r="A290" s="3" t="s">
        <v>2</v>
      </c>
      <c r="B290" t="str" cm="1">
        <f t="array" ref="B290">_xlfn.IFS(A291="March","Spring",A291="April","Spring",A291="May","Spring",A291="June","Summer",A291="July","Summer",A291="August","Summer",A291="January","Winter",A291="February","Winter",A291="Dezember","Winter",TRUE,"Autumn")</f>
        <v>Winter</v>
      </c>
      <c r="C290">
        <v>952</v>
      </c>
    </row>
    <row r="291" spans="1:3" x14ac:dyDescent="0.3">
      <c r="A291" s="3" t="s">
        <v>2</v>
      </c>
      <c r="B291" t="str" cm="1">
        <f t="array" ref="B291">_xlfn.IFS(A292="March","Spring",A292="April","Spring",A292="May","Spring",A292="June","Summer",A292="July","Summer",A292="August","Summer",A292="January","Winter",A292="February","Winter",A292="Dezember","Winter",TRUE,"Autumn")</f>
        <v>Spring</v>
      </c>
      <c r="C291">
        <v>2755</v>
      </c>
    </row>
    <row r="292" spans="1:3" x14ac:dyDescent="0.3">
      <c r="A292" s="3" t="s">
        <v>5</v>
      </c>
      <c r="B292" t="str" cm="1">
        <f t="array" ref="B292">_xlfn.IFS(A293="March","Spring",A293="April","Spring",A293="May","Spring",A293="June","Summer",A293="July","Summer",A293="August","Summer",A293="January","Winter",A293="February","Winter",A293="Dezember","Winter",TRUE,"Autumn")</f>
        <v>Summer</v>
      </c>
      <c r="C292">
        <v>1530</v>
      </c>
    </row>
    <row r="293" spans="1:3" x14ac:dyDescent="0.3">
      <c r="A293" s="3" t="s">
        <v>6</v>
      </c>
      <c r="B293" t="str" cm="1">
        <f t="array" ref="B293">_xlfn.IFS(A294="March","Spring",A294="April","Spring",A294="May","Spring",A294="June","Summer",A294="July","Summer",A294="August","Summer",A294="January","Winter",A294="February","Winter",A294="Dezember","Winter",TRUE,"Autumn")</f>
        <v>Summer</v>
      </c>
      <c r="C293">
        <v>1496</v>
      </c>
    </row>
    <row r="294" spans="1:3" x14ac:dyDescent="0.3">
      <c r="A294" s="3" t="s">
        <v>6</v>
      </c>
      <c r="B294" t="str" cm="1">
        <f t="array" ref="B294">_xlfn.IFS(A295="March","Spring",A295="April","Spring",A295="May","Spring",A295="June","Summer",A295="July","Summer",A295="August","Summer",A295="January","Winter",A295="February","Winter",A295="Dezember","Winter",TRUE,"Autumn")</f>
        <v>Autumn</v>
      </c>
      <c r="C294">
        <v>1498</v>
      </c>
    </row>
    <row r="295" spans="1:3" x14ac:dyDescent="0.3">
      <c r="A295" s="3" t="s">
        <v>10</v>
      </c>
      <c r="B295" t="str" cm="1">
        <f t="array" ref="B295">_xlfn.IFS(A296="March","Spring",A296="April","Spring",A296="May","Spring",A296="June","Summer",A296="July","Summer",A296="August","Summer",A296="January","Winter",A296="February","Winter",A296="Dezember","Winter",TRUE,"Autumn")</f>
        <v>Autumn</v>
      </c>
      <c r="C295">
        <v>1221</v>
      </c>
    </row>
    <row r="296" spans="1:3" x14ac:dyDescent="0.3">
      <c r="A296" s="3" t="s">
        <v>10</v>
      </c>
      <c r="B296" t="str" cm="1">
        <f t="array" ref="B296">_xlfn.IFS(A297="March","Spring",A297="April","Spring",A297="May","Spring",A297="June","Summer",A297="July","Summer",A297="August","Summer",A297="January","Winter",A297="February","Winter",A297="Dezember","Winter",TRUE,"Autumn")</f>
        <v>Summer</v>
      </c>
      <c r="C296">
        <v>2076</v>
      </c>
    </row>
    <row r="297" spans="1:3" x14ac:dyDescent="0.3">
      <c r="A297" s="3" t="s">
        <v>6</v>
      </c>
      <c r="B297" t="str" cm="1">
        <f t="array" ref="B297">_xlfn.IFS(A298="March","Spring",A298="April","Spring",A298="May","Spring",A298="June","Summer",A298="July","Summer",A298="August","Summer",A298="January","Winter",A298="February","Winter",A298="Dezember","Winter",TRUE,"Autumn")</f>
        <v>Summer</v>
      </c>
      <c r="C297">
        <v>2844</v>
      </c>
    </row>
    <row r="298" spans="1:3" x14ac:dyDescent="0.3">
      <c r="A298" s="3" t="s">
        <v>6</v>
      </c>
      <c r="B298" t="str" cm="1">
        <f t="array" ref="B298">_xlfn.IFS(A299="March","Spring",A299="April","Spring",A299="May","Spring",A299="June","Summer",A299="July","Summer",A299="August","Summer",A299="January","Winter",A299="February","Winter",A299="Dezember","Winter",TRUE,"Autumn")</f>
        <v>Autumn</v>
      </c>
      <c r="C298">
        <v>1498</v>
      </c>
    </row>
    <row r="299" spans="1:3" x14ac:dyDescent="0.3">
      <c r="A299" s="3" t="s">
        <v>10</v>
      </c>
      <c r="B299" t="str" cm="1">
        <f t="array" ref="B299">_xlfn.IFS(A300="March","Spring",A300="April","Spring",A300="May","Spring",A300="June","Summer",A300="July","Summer",A300="August","Summer",A300="January","Winter",A300="February","Winter",A300="Dezember","Winter",TRUE,"Autumn")</f>
        <v>Autumn</v>
      </c>
      <c r="C299">
        <v>1221</v>
      </c>
    </row>
    <row r="300" spans="1:3" x14ac:dyDescent="0.3">
      <c r="A300" s="3" t="s">
        <v>11</v>
      </c>
      <c r="B300" t="str" cm="1">
        <f t="array" ref="B300">_xlfn.IFS(A301="March","Spring",A301="April","Spring",A301="May","Spring",A301="June","Summer",A301="July","Summer",A301="August","Summer",A301="January","Winter",A301="February","Winter",A301="Dezember","Winter",TRUE,"Autumn")</f>
        <v>Autumn</v>
      </c>
      <c r="C300">
        <v>1123</v>
      </c>
    </row>
    <row r="301" spans="1:3" x14ac:dyDescent="0.3">
      <c r="A301" s="3" t="s">
        <v>12</v>
      </c>
      <c r="B301" t="str" cm="1">
        <f t="array" ref="B301">_xlfn.IFS(A302="March","Spring",A302="April","Spring",A302="May","Spring",A302="June","Summer",A302="July","Summer",A302="August","Summer",A302="January","Winter",A302="February","Winter",A302="Dezember","Winter",TRUE,"Autumn")</f>
        <v>Winter</v>
      </c>
      <c r="C301">
        <v>2436</v>
      </c>
    </row>
    <row r="302" spans="1:3" x14ac:dyDescent="0.3">
      <c r="A302" s="3" t="s">
        <v>1</v>
      </c>
      <c r="B302" t="str" cm="1">
        <f t="array" ref="B302">_xlfn.IFS(A303="March","Spring",A303="April","Spring",A303="May","Spring",A303="June","Summer",A303="July","Summer",A303="August","Summer",A303="January","Winter",A303="February","Winter",A303="Dezember","Winter",TRUE,"Autumn")</f>
        <v>Autumn</v>
      </c>
      <c r="C302">
        <v>1987.5</v>
      </c>
    </row>
    <row r="303" spans="1:3" x14ac:dyDescent="0.3">
      <c r="A303" s="3" t="s">
        <v>9</v>
      </c>
      <c r="B303" t="str" cm="1">
        <f t="array" ref="B303">_xlfn.IFS(A304="March","Spring",A304="April","Spring",A304="May","Spring",A304="June","Summer",A304="July","Summer",A304="August","Summer",A304="January","Winter",A304="February","Winter",A304="Dezember","Winter",TRUE,"Autumn")</f>
        <v>Autumn</v>
      </c>
      <c r="C303">
        <v>1679</v>
      </c>
    </row>
    <row r="304" spans="1:3" x14ac:dyDescent="0.3">
      <c r="A304" s="3" t="s">
        <v>10</v>
      </c>
      <c r="B304" t="str" cm="1">
        <f t="array" ref="B304">_xlfn.IFS(A305="March","Spring",A305="April","Spring",A305="May","Spring",A305="June","Summer",A305="July","Summer",A305="August","Summer",A305="January","Winter",A305="February","Winter",A305="Dezember","Winter",TRUE,"Autumn")</f>
        <v>Autumn</v>
      </c>
      <c r="C304">
        <v>727</v>
      </c>
    </row>
    <row r="305" spans="1:3" x14ac:dyDescent="0.3">
      <c r="A305" s="3" t="s">
        <v>10</v>
      </c>
      <c r="B305" t="str" cm="1">
        <f t="array" ref="B305">_xlfn.IFS(A306="March","Spring",A306="April","Spring",A306="May","Spring",A306="June","Summer",A306="July","Summer",A306="August","Summer",A306="January","Winter",A306="February","Winter",A306="Dezember","Winter",TRUE,"Autumn")</f>
        <v>Autumn</v>
      </c>
      <c r="C305">
        <v>1403</v>
      </c>
    </row>
    <row r="306" spans="1:3" x14ac:dyDescent="0.3">
      <c r="A306" s="3" t="s">
        <v>10</v>
      </c>
      <c r="B306" t="str" cm="1">
        <f t="array" ref="B306">_xlfn.IFS(A307="March","Spring",A307="April","Spring",A307="May","Spring",A307="June","Summer",A307="July","Summer",A307="August","Summer",A307="January","Winter",A307="February","Winter",A307="Dezember","Winter",TRUE,"Autumn")</f>
        <v>Autumn</v>
      </c>
      <c r="C306">
        <v>2076</v>
      </c>
    </row>
    <row r="307" spans="1:3" x14ac:dyDescent="0.3">
      <c r="A307" s="3" t="s">
        <v>10</v>
      </c>
      <c r="B307" t="str" cm="1">
        <f t="array" ref="B307">_xlfn.IFS(A308="March","Spring",A308="April","Spring",A308="May","Spring",A308="June","Summer",A308="July","Summer",A308="August","Summer",A308="January","Winter",A308="February","Winter",A308="Dezember","Winter",TRUE,"Autumn")</f>
        <v>Summer</v>
      </c>
      <c r="C307">
        <v>1757</v>
      </c>
    </row>
    <row r="308" spans="1:3" x14ac:dyDescent="0.3">
      <c r="A308" s="3" t="s">
        <v>8</v>
      </c>
      <c r="B308" t="str" cm="1">
        <f t="array" ref="B308">_xlfn.IFS(A309="March","Spring",A309="April","Spring",A309="May","Spring",A309="June","Summer",A309="July","Summer",A309="August","Summer",A309="January","Winter",A309="February","Winter",A309="Dezember","Winter",TRUE,"Autumn")</f>
        <v>Summer</v>
      </c>
      <c r="C308">
        <v>2198</v>
      </c>
    </row>
    <row r="309" spans="1:3" x14ac:dyDescent="0.3">
      <c r="A309" s="3" t="s">
        <v>8</v>
      </c>
      <c r="B309" t="str" cm="1">
        <f t="array" ref="B309">_xlfn.IFS(A310="March","Spring",A310="April","Spring",A310="May","Spring",A310="June","Summer",A310="July","Summer",A310="August","Summer",A310="January","Winter",A310="February","Winter",A310="Dezember","Winter",TRUE,"Autumn")</f>
        <v>Autumn</v>
      </c>
      <c r="C309">
        <v>1743</v>
      </c>
    </row>
    <row r="310" spans="1:3" x14ac:dyDescent="0.3">
      <c r="A310" s="3" t="s">
        <v>10</v>
      </c>
      <c r="B310" t="str" cm="1">
        <f t="array" ref="B310">_xlfn.IFS(A311="March","Spring",A311="April","Spring",A311="May","Spring",A311="June","Summer",A311="July","Summer",A311="August","Summer",A311="January","Winter",A311="February","Winter",A311="Dezember","Winter",TRUE,"Autumn")</f>
        <v>Autumn</v>
      </c>
      <c r="C310">
        <v>1153</v>
      </c>
    </row>
    <row r="311" spans="1:3" x14ac:dyDescent="0.3">
      <c r="A311" s="3" t="s">
        <v>10</v>
      </c>
      <c r="B311" t="str" cm="1">
        <f t="array" ref="B311">_xlfn.IFS(A312="March","Spring",A312="April","Spring",A312="May","Spring",A312="June","Summer",A312="July","Summer",A312="August","Summer",A312="January","Winter",A312="February","Winter",A312="Dezember","Winter",TRUE,"Autumn")</f>
        <v>Summer</v>
      </c>
      <c r="C311">
        <v>1757</v>
      </c>
    </row>
    <row r="312" spans="1:3" x14ac:dyDescent="0.3">
      <c r="A312" s="3" t="s">
        <v>8</v>
      </c>
      <c r="B312" t="str" cm="1">
        <f t="array" ref="B312">_xlfn.IFS(A313="March","Spring",A313="April","Spring",A313="May","Spring",A313="June","Summer",A313="July","Summer",A313="August","Summer",A313="January","Winter",A313="February","Winter",A313="Dezember","Winter",TRUE,"Autumn")</f>
        <v>Autumn</v>
      </c>
      <c r="C312">
        <v>1001</v>
      </c>
    </row>
    <row r="313" spans="1:3" x14ac:dyDescent="0.3">
      <c r="A313" s="3" t="s">
        <v>11</v>
      </c>
      <c r="B313" t="str" cm="1">
        <f t="array" ref="B313">_xlfn.IFS(A314="March","Spring",A314="April","Spring",A314="May","Spring",A314="June","Summer",A314="July","Summer",A314="August","Summer",A314="January","Winter",A314="February","Winter",A314="Dezember","Winter",TRUE,"Autumn")</f>
        <v>Autumn</v>
      </c>
      <c r="C313">
        <v>1333</v>
      </c>
    </row>
    <row r="314" spans="1:3" x14ac:dyDescent="0.3">
      <c r="A314" s="3" t="s">
        <v>10</v>
      </c>
      <c r="B314" t="str" cm="1">
        <f t="array" ref="B314">_xlfn.IFS(A315="March","Spring",A315="April","Spring",A315="May","Spring",A315="June","Summer",A315="July","Summer",A315="August","Summer",A315="January","Winter",A315="February","Winter",A315="Dezember","Winter",TRUE,"Autumn")</f>
        <v>Winter</v>
      </c>
      <c r="C314">
        <v>1153</v>
      </c>
    </row>
    <row r="315" spans="1:3" x14ac:dyDescent="0.3">
      <c r="A315" s="3" t="s">
        <v>2</v>
      </c>
      <c r="B315" t="str" cm="1">
        <f t="array" ref="B315">_xlfn.IFS(A316="March","Spring",A316="April","Spring",A316="May","Spring",A316="June","Summer",A316="July","Summer",A316="August","Summer",A316="January","Winter",A316="February","Winter",A316="Dezember","Winter",TRUE,"Autumn")</f>
        <v>Summer</v>
      </c>
      <c r="C315">
        <v>727</v>
      </c>
    </row>
    <row r="316" spans="1:3" x14ac:dyDescent="0.3">
      <c r="A316" s="3" t="s">
        <v>8</v>
      </c>
      <c r="B316" t="str" cm="1">
        <f t="array" ref="B316">_xlfn.IFS(A317="March","Spring",A317="April","Spring",A317="May","Spring",A317="June","Summer",A317="July","Summer",A317="August","Summer",A317="January","Winter",A317="February","Winter",A317="Dezember","Winter",TRUE,"Autumn")</f>
        <v>Autumn</v>
      </c>
      <c r="C316">
        <v>1884</v>
      </c>
    </row>
    <row r="317" spans="1:3" x14ac:dyDescent="0.3">
      <c r="A317" s="3" t="s">
        <v>9</v>
      </c>
      <c r="B317" t="str" cm="1">
        <f t="array" ref="B317">_xlfn.IFS(A318="March","Spring",A318="April","Spring",A318="May","Spring",A318="June","Summer",A318="July","Summer",A318="August","Summer",A318="January","Winter",A318="February","Winter",A318="Dezember","Winter",TRUE,"Autumn")</f>
        <v>Winter</v>
      </c>
      <c r="C317">
        <v>1834</v>
      </c>
    </row>
    <row r="318" spans="1:3" x14ac:dyDescent="0.3">
      <c r="A318" s="3" t="s">
        <v>1</v>
      </c>
      <c r="B318" t="str" cm="1">
        <f t="array" ref="B318">_xlfn.IFS(A319="March","Spring",A319="April","Spring",A319="May","Spring",A319="June","Summer",A319="July","Summer",A319="August","Summer",A319="January","Winter",A319="February","Winter",A319="Dezember","Winter",TRUE,"Autumn")</f>
        <v>Autumn</v>
      </c>
      <c r="C318">
        <v>2340</v>
      </c>
    </row>
    <row r="319" spans="1:3" x14ac:dyDescent="0.3">
      <c r="A319" s="3" t="s">
        <v>11</v>
      </c>
      <c r="B319" t="str" cm="1">
        <f t="array" ref="B319">_xlfn.IFS(A320="March","Spring",A320="April","Spring",A320="May","Spring",A320="June","Summer",A320="July","Summer",A320="August","Summer",A320="January","Winter",A320="February","Winter",A320="Dezember","Winter",TRUE,"Autumn")</f>
        <v>Autumn</v>
      </c>
      <c r="C319">
        <v>2342</v>
      </c>
    </row>
    <row r="320" spans="1:3" x14ac:dyDescent="0.3">
      <c r="A320" s="3" t="s">
        <v>9</v>
      </c>
      <c r="B320" t="str" cm="1">
        <f t="array" ref="B320">_xlfn.IFS(A321="March","Spring",A321="April","Spring",A321="May","Spring",A321="June","Summer",A321="July","Summer",A321="August","Summer",A321="January","Winter",A321="February","Winter",A321="Dezember","Winter",TRUE,"Autumn")</f>
        <v>Spring</v>
      </c>
      <c r="C320">
        <v>1031</v>
      </c>
    </row>
    <row r="321" spans="1:3" x14ac:dyDescent="0.3">
      <c r="A321" s="3" t="s">
        <v>5</v>
      </c>
      <c r="B321" t="str" cm="1">
        <f t="array" ref="B321">_xlfn.IFS(A322="March","Spring",A322="April","Spring",A322="May","Spring",A322="June","Summer",A322="July","Summer",A322="August","Summer",A322="January","Winter",A322="February","Winter",A322="Dezember","Winter",TRUE,"Autumn")</f>
        <v>Summer</v>
      </c>
      <c r="C321">
        <v>1262</v>
      </c>
    </row>
    <row r="322" spans="1:3" x14ac:dyDescent="0.3">
      <c r="A322" s="3" t="s">
        <v>6</v>
      </c>
      <c r="B322" t="str" cm="1">
        <f t="array" ref="B322">_xlfn.IFS(A323="March","Spring",A323="April","Spring",A323="May","Spring",A323="June","Summer",A323="July","Summer",A323="August","Summer",A323="January","Winter",A323="February","Winter",A323="Dezember","Winter",TRUE,"Autumn")</f>
        <v>Autumn</v>
      </c>
      <c r="C322">
        <v>1135</v>
      </c>
    </row>
    <row r="323" spans="1:3" x14ac:dyDescent="0.3">
      <c r="A323" s="3" t="s">
        <v>11</v>
      </c>
      <c r="B323" t="str" cm="1">
        <f t="array" ref="B323">_xlfn.IFS(A324="March","Spring",A324="April","Spring",A324="May","Spring",A324="June","Summer",A324="July","Summer",A324="August","Summer",A324="January","Winter",A324="February","Winter",A324="Dezember","Winter",TRUE,"Autumn")</f>
        <v>Autumn</v>
      </c>
      <c r="C323">
        <v>547</v>
      </c>
    </row>
    <row r="324" spans="1:3" x14ac:dyDescent="0.3">
      <c r="A324" s="3" t="s">
        <v>12</v>
      </c>
      <c r="B324" t="str" cm="1">
        <f t="array" ref="B324">_xlfn.IFS(A325="March","Spring",A325="April","Spring",A325="May","Spring",A325="June","Summer",A325="July","Summer",A325="August","Summer",A325="January","Winter",A325="February","Winter",A325="Dezember","Winter",TRUE,"Autumn")</f>
        <v>Spring</v>
      </c>
      <c r="C324">
        <v>1582</v>
      </c>
    </row>
    <row r="325" spans="1:3" x14ac:dyDescent="0.3">
      <c r="A325" s="3" t="s">
        <v>4</v>
      </c>
      <c r="B325" t="str" cm="1">
        <f t="array" ref="B325">_xlfn.IFS(A326="March","Spring",A326="April","Spring",A326="May","Spring",A326="June","Summer",A326="July","Summer",A326="August","Summer",A326="January","Winter",A326="February","Winter",A326="Dezember","Winter",TRUE,"Autumn")</f>
        <v>Autumn</v>
      </c>
      <c r="C325">
        <v>1738.5</v>
      </c>
    </row>
    <row r="326" spans="1:3" x14ac:dyDescent="0.3">
      <c r="A326" s="3" t="s">
        <v>9</v>
      </c>
      <c r="B326" t="str" cm="1">
        <f t="array" ref="B326">_xlfn.IFS(A327="March","Spring",A327="April","Spring",A327="May","Spring",A327="June","Summer",A327="July","Summer",A327="August","Summer",A327="January","Winter",A327="February","Winter",A327="Dezember","Winter",TRUE,"Autumn")</f>
        <v>Autumn</v>
      </c>
      <c r="C326">
        <v>2215</v>
      </c>
    </row>
    <row r="327" spans="1:3" x14ac:dyDescent="0.3">
      <c r="A327" s="3" t="s">
        <v>12</v>
      </c>
      <c r="B327" t="str" cm="1">
        <f t="array" ref="B327">_xlfn.IFS(A328="March","Spring",A328="April","Spring",A328="May","Spring",A328="June","Summer",A328="July","Summer",A328="August","Summer",A328="January","Winter",A328="February","Winter",A328="Dezember","Winter",TRUE,"Autumn")</f>
        <v>Summer</v>
      </c>
      <c r="C327">
        <v>1582</v>
      </c>
    </row>
    <row r="328" spans="1:3" x14ac:dyDescent="0.3">
      <c r="A328" s="3" t="s">
        <v>6</v>
      </c>
      <c r="B328" t="str" cm="1">
        <f t="array" ref="B328">_xlfn.IFS(A329="March","Spring",A329="April","Spring",A329="May","Spring",A329="June","Summer",A329="July","Summer",A329="August","Summer",A329="January","Winter",A329="February","Winter",A329="Dezember","Winter",TRUE,"Autumn")</f>
        <v>Spring</v>
      </c>
      <c r="C328">
        <v>1135</v>
      </c>
    </row>
    <row r="329" spans="1:3" x14ac:dyDescent="0.3">
      <c r="A329" s="3" t="s">
        <v>3</v>
      </c>
      <c r="B329" t="str" cm="1">
        <f t="array" ref="B329">_xlfn.IFS(A330="March","Spring",A330="April","Spring",A330="May","Spring",A330="June","Summer",A330="July","Summer",A330="August","Summer",A330="January","Winter",A330="February","Winter",A330="Dezember","Winter",TRUE,"Autumn")</f>
        <v>Summer</v>
      </c>
      <c r="C329">
        <v>1761</v>
      </c>
    </row>
    <row r="330" spans="1:3" x14ac:dyDescent="0.3">
      <c r="A330" s="3" t="s">
        <v>6</v>
      </c>
      <c r="B330" t="str" cm="1">
        <f t="array" ref="B330">_xlfn.IFS(A331="March","Spring",A331="April","Spring",A331="May","Spring",A331="June","Summer",A331="July","Summer",A331="August","Summer",A331="January","Winter",A331="February","Winter",A331="Dezember","Winter",TRUE,"Autumn")</f>
        <v>Autumn</v>
      </c>
      <c r="C330">
        <v>448</v>
      </c>
    </row>
    <row r="331" spans="1:3" x14ac:dyDescent="0.3">
      <c r="A331" s="3" t="s">
        <v>10</v>
      </c>
      <c r="B331" t="str" cm="1">
        <f t="array" ref="B331">_xlfn.IFS(A332="March","Spring",A332="April","Spring",A332="May","Spring",A332="June","Summer",A332="July","Summer",A332="August","Summer",A332="January","Winter",A332="February","Winter",A332="Dezember","Winter",TRUE,"Autumn")</f>
        <v>Autumn</v>
      </c>
      <c r="C331">
        <v>2181</v>
      </c>
    </row>
    <row r="332" spans="1:3" x14ac:dyDescent="0.3">
      <c r="A332" s="3" t="s">
        <v>10</v>
      </c>
      <c r="B332" t="str" cm="1">
        <f t="array" ref="B332">_xlfn.IFS(A333="March","Spring",A333="April","Spring",A333="May","Spring",A333="June","Summer",A333="July","Summer",A333="August","Summer",A333="January","Winter",A333="February","Winter",A333="Dezember","Winter",TRUE,"Autumn")</f>
        <v>Autumn</v>
      </c>
      <c r="C332">
        <v>1976</v>
      </c>
    </row>
    <row r="333" spans="1:3" x14ac:dyDescent="0.3">
      <c r="A333" s="3" t="s">
        <v>10</v>
      </c>
      <c r="B333" t="str" cm="1">
        <f t="array" ref="B333">_xlfn.IFS(A334="March","Spring",A334="April","Spring",A334="May","Spring",A334="June","Summer",A334="July","Summer",A334="August","Summer",A334="January","Winter",A334="February","Winter",A334="Dezember","Winter",TRUE,"Autumn")</f>
        <v>Autumn</v>
      </c>
      <c r="C333">
        <v>2181</v>
      </c>
    </row>
    <row r="334" spans="1:3" x14ac:dyDescent="0.3">
      <c r="A334" s="3" t="s">
        <v>11</v>
      </c>
      <c r="B334" t="str" cm="1">
        <f t="array" ref="B334">_xlfn.IFS(A335="March","Spring",A335="April","Spring",A335="May","Spring",A335="June","Summer",A335="July","Summer",A335="August","Summer",A335="January","Winter",A335="February","Winter",A335="Dezember","Winter",TRUE,"Autumn")</f>
        <v>Spring</v>
      </c>
      <c r="C334">
        <v>2500</v>
      </c>
    </row>
    <row r="335" spans="1:3" x14ac:dyDescent="0.3">
      <c r="A335" s="3" t="s">
        <v>5</v>
      </c>
      <c r="B335" t="str" cm="1">
        <f t="array" ref="B335">_xlfn.IFS(A336="March","Spring",A336="April","Spring",A336="May","Spring",A336="June","Summer",A336="July","Summer",A336="August","Summer",A336="January","Winter",A336="February","Winter",A336="Dezember","Winter",TRUE,"Autumn")</f>
        <v>Summer</v>
      </c>
      <c r="C335">
        <v>1702</v>
      </c>
    </row>
    <row r="336" spans="1:3" x14ac:dyDescent="0.3">
      <c r="A336" s="3" t="s">
        <v>6</v>
      </c>
      <c r="B336" t="str" cm="1">
        <f t="array" ref="B336">_xlfn.IFS(A337="March","Spring",A337="April","Spring",A337="May","Spring",A337="June","Summer",A337="July","Summer",A337="August","Summer",A337="January","Winter",A337="February","Winter",A337="Dezember","Winter",TRUE,"Autumn")</f>
        <v>Summer</v>
      </c>
      <c r="C336">
        <v>448</v>
      </c>
    </row>
    <row r="337" spans="1:3" x14ac:dyDescent="0.3">
      <c r="A337" s="3" t="s">
        <v>7</v>
      </c>
      <c r="B337" t="str" cm="1">
        <f t="array" ref="B337">_xlfn.IFS(A338="March","Spring",A338="April","Spring",A338="May","Spring",A338="June","Summer",A338="July","Summer",A338="August","Summer",A338="January","Winter",A338="February","Winter",A338="Dezember","Winter",TRUE,"Autumn")</f>
        <v>Summer</v>
      </c>
      <c r="C337">
        <v>3513</v>
      </c>
    </row>
    <row r="338" spans="1:3" x14ac:dyDescent="0.3">
      <c r="A338" s="3" t="s">
        <v>8</v>
      </c>
      <c r="B338" t="str" cm="1">
        <f t="array" ref="B338">_xlfn.IFS(A339="March","Spring",A339="April","Spring",A339="May","Spring",A339="June","Summer",A339="July","Summer",A339="August","Summer",A339="January","Winter",A339="February","Winter",A339="Dezember","Winter",TRUE,"Autumn")</f>
        <v>Autumn</v>
      </c>
      <c r="C338">
        <v>2101</v>
      </c>
    </row>
    <row r="339" spans="1:3" x14ac:dyDescent="0.3">
      <c r="A339" s="3" t="s">
        <v>9</v>
      </c>
      <c r="B339" t="str" cm="1">
        <f t="array" ref="B339">_xlfn.IFS(A340="March","Spring",A340="April","Spring",A340="May","Spring",A340="June","Summer",A340="July","Summer",A340="August","Summer",A340="January","Winter",A340="February","Winter",A340="Dezember","Winter",TRUE,"Autumn")</f>
        <v>Autumn</v>
      </c>
      <c r="C339">
        <v>2931</v>
      </c>
    </row>
    <row r="340" spans="1:3" x14ac:dyDescent="0.3">
      <c r="A340" s="3" t="s">
        <v>9</v>
      </c>
      <c r="B340" t="str" cm="1">
        <f t="array" ref="B340">_xlfn.IFS(A341="March","Spring",A341="April","Spring",A341="May","Spring",A341="June","Summer",A341="July","Summer",A341="August","Summer",A341="January","Winter",A341="February","Winter",A341="Dezember","Winter",TRUE,"Autumn")</f>
        <v>Autumn</v>
      </c>
      <c r="C340">
        <v>1535</v>
      </c>
    </row>
    <row r="341" spans="1:3" x14ac:dyDescent="0.3">
      <c r="A341" s="3" t="s">
        <v>9</v>
      </c>
      <c r="B341" t="str" cm="1">
        <f t="array" ref="B341">_xlfn.IFS(A342="March","Spring",A342="April","Spring",A342="May","Spring",A342="June","Summer",A342="July","Summer",A342="August","Summer",A342="January","Winter",A342="February","Winter",A342="Dezember","Winter",TRUE,"Autumn")</f>
        <v>Autumn</v>
      </c>
      <c r="C341">
        <v>1123</v>
      </c>
    </row>
    <row r="342" spans="1:3" x14ac:dyDescent="0.3">
      <c r="A342" s="3" t="s">
        <v>11</v>
      </c>
      <c r="B342" t="str" cm="1">
        <f t="array" ref="B342">_xlfn.IFS(A343="March","Spring",A343="April","Spring",A343="May","Spring",A343="June","Summer",A343="July","Summer",A343="August","Summer",A343="January","Winter",A343="February","Winter",A343="Dezember","Winter",TRUE,"Autumn")</f>
        <v>Autumn</v>
      </c>
      <c r="C342">
        <v>1404</v>
      </c>
    </row>
    <row r="343" spans="1:3" x14ac:dyDescent="0.3">
      <c r="A343" s="3" t="s">
        <v>11</v>
      </c>
      <c r="B343" t="str" cm="1">
        <f t="array" ref="B343">_xlfn.IFS(A344="March","Spring",A344="April","Spring",A344="May","Spring",A344="June","Summer",A344="July","Summer",A344="August","Summer",A344="January","Winter",A344="February","Winter",A344="Dezember","Winter",TRUE,"Autumn")</f>
        <v>Autumn</v>
      </c>
      <c r="C343">
        <v>2763</v>
      </c>
    </row>
    <row r="344" spans="1:3" x14ac:dyDescent="0.3">
      <c r="A344" s="3" t="s">
        <v>12</v>
      </c>
      <c r="B344" t="str" cm="1">
        <f t="array" ref="B344">_xlfn.IFS(A345="March","Spring",A345="April","Spring",A345="May","Spring",A345="June","Summer",A345="July","Summer",A345="August","Summer",A345="January","Winter",A345="February","Winter",A345="Dezember","Winter",TRUE,"Autumn")</f>
        <v>Summer</v>
      </c>
      <c r="C344">
        <v>2125</v>
      </c>
    </row>
    <row r="345" spans="1:3" x14ac:dyDescent="0.3">
      <c r="A345" s="3" t="s">
        <v>7</v>
      </c>
      <c r="B345" t="str" cm="1">
        <f t="array" ref="B345">_xlfn.IFS(A346="March","Spring",A346="April","Spring",A346="May","Spring",A346="June","Summer",A346="July","Summer",A346="August","Summer",A346="January","Winter",A346="February","Winter",A346="Dezember","Winter",TRUE,"Autumn")</f>
        <v>Summer</v>
      </c>
      <c r="C345">
        <v>1659</v>
      </c>
    </row>
    <row r="346" spans="1:3" x14ac:dyDescent="0.3">
      <c r="A346" s="3" t="s">
        <v>8</v>
      </c>
      <c r="B346" t="str" cm="1">
        <f t="array" ref="B346">_xlfn.IFS(A347="March","Spring",A347="April","Spring",A347="May","Spring",A347="June","Summer",A347="July","Summer",A347="August","Summer",A347="January","Winter",A347="February","Winter",A347="Dezember","Winter",TRUE,"Autumn")</f>
        <v>Autumn</v>
      </c>
      <c r="C346">
        <v>609</v>
      </c>
    </row>
    <row r="347" spans="1:3" x14ac:dyDescent="0.3">
      <c r="A347" s="3" t="s">
        <v>9</v>
      </c>
      <c r="B347" t="str" cm="1">
        <f t="array" ref="B347">_xlfn.IFS(A348="March","Spring",A348="April","Spring",A348="May","Spring",A348="June","Summer",A348="July","Summer",A348="August","Summer",A348="January","Winter",A348="February","Winter",A348="Dezember","Winter",TRUE,"Autumn")</f>
        <v>Autumn</v>
      </c>
      <c r="C347">
        <v>2087</v>
      </c>
    </row>
    <row r="348" spans="1:3" x14ac:dyDescent="0.3">
      <c r="A348" s="3" t="s">
        <v>10</v>
      </c>
      <c r="B348" t="str" cm="1">
        <f t="array" ref="B348">_xlfn.IFS(A349="March","Spring",A349="April","Spring",A349="May","Spring",A349="June","Summer",A349="July","Summer",A349="August","Summer",A349="January","Winter",A349="February","Winter",A349="Dezember","Winter",TRUE,"Autumn")</f>
        <v>Autumn</v>
      </c>
      <c r="C348">
        <v>1976</v>
      </c>
    </row>
    <row r="349" spans="1:3" x14ac:dyDescent="0.3">
      <c r="A349" s="3" t="s">
        <v>12</v>
      </c>
      <c r="B349" t="str" cm="1">
        <f t="array" ref="B349">_xlfn.IFS(A350="March","Spring",A350="April","Spring",A350="May","Spring",A350="June","Summer",A350="July","Summer",A350="August","Summer",A350="January","Winter",A350="February","Winter",A350="Dezember","Winter",TRUE,"Autumn")</f>
        <v>Autumn</v>
      </c>
      <c r="C349">
        <v>1421</v>
      </c>
    </row>
    <row r="350" spans="1:3" x14ac:dyDescent="0.3">
      <c r="A350" s="3" t="s">
        <v>12</v>
      </c>
      <c r="B350" t="str" cm="1">
        <f t="array" ref="B350">_xlfn.IFS(A351="March","Spring",A351="April","Spring",A351="May","Spring",A351="June","Summer",A351="July","Summer",A351="August","Summer",A351="January","Winter",A351="February","Winter",A351="Dezember","Winter",TRUE,"Autumn")</f>
        <v>Autumn</v>
      </c>
      <c r="C350">
        <v>1372</v>
      </c>
    </row>
    <row r="351" spans="1:3" x14ac:dyDescent="0.3">
      <c r="A351" s="3" t="s">
        <v>12</v>
      </c>
      <c r="B351" t="str" cm="1">
        <f t="array" ref="B351">_xlfn.IFS(A352="March","Spring",A352="April","Spring",A352="May","Spring",A352="June","Summer",A352="July","Summer",A352="August","Summer",A352="January","Winter",A352="February","Winter",A352="Dezember","Winter",TRUE,"Autumn")</f>
        <v>Winter</v>
      </c>
      <c r="C351">
        <v>588</v>
      </c>
    </row>
    <row r="352" spans="1:3" x14ac:dyDescent="0.3">
      <c r="A352" s="3" t="s">
        <v>1</v>
      </c>
      <c r="B352" t="str" cm="1">
        <f t="array" ref="B352">_xlfn.IFS(A353="March","Spring",A353="April","Spring",A353="May","Spring",A353="June","Summer",A353="July","Summer",A353="August","Summer",A353="January","Winter",A353="February","Winter",A353="Dezember","Winter",TRUE,"Autumn")</f>
        <v>Winter</v>
      </c>
      <c r="C352">
        <v>3244.5</v>
      </c>
    </row>
    <row r="353" spans="1:3" x14ac:dyDescent="0.3">
      <c r="A353" s="3" t="s">
        <v>2</v>
      </c>
      <c r="B353" t="str" cm="1">
        <f t="array" ref="B353">_xlfn.IFS(A354="March","Spring",A354="April","Spring",A354="May","Spring",A354="June","Summer",A354="July","Summer",A354="August","Summer",A354="January","Winter",A354="February","Winter",A354="Dezember","Winter",TRUE,"Autumn")</f>
        <v>Winter</v>
      </c>
      <c r="C353">
        <v>959</v>
      </c>
    </row>
    <row r="354" spans="1:3" x14ac:dyDescent="0.3">
      <c r="A354" s="3" t="s">
        <v>2</v>
      </c>
      <c r="B354" t="str" cm="1">
        <f t="array" ref="B354">_xlfn.IFS(A355="March","Spring",A355="April","Spring",A355="May","Spring",A355="June","Summer",A355="July","Summer",A355="August","Summer",A355="January","Winter",A355="February","Winter",A355="Dezember","Winter",TRUE,"Autumn")</f>
        <v>Spring</v>
      </c>
      <c r="C354">
        <v>2747</v>
      </c>
    </row>
    <row r="355" spans="1:3" x14ac:dyDescent="0.3">
      <c r="A355" s="3" t="s">
        <v>5</v>
      </c>
      <c r="B355" t="str" cm="1">
        <f t="array" ref="B355">_xlfn.IFS(A356="March","Spring",A356="April","Spring",A356="May","Spring",A356="June","Summer",A356="July","Summer",A356="August","Summer",A356="January","Winter",A356="February","Winter",A356="Dezember","Winter",TRUE,"Autumn")</f>
        <v>Autumn</v>
      </c>
      <c r="C355">
        <v>1645</v>
      </c>
    </row>
    <row r="356" spans="1:3" x14ac:dyDescent="0.3">
      <c r="A356" s="3" t="s">
        <v>9</v>
      </c>
      <c r="B356" t="str" cm="1">
        <f t="array" ref="B356">_xlfn.IFS(A357="March","Spring",A357="April","Spring",A357="May","Spring",A357="June","Summer",A357="July","Summer",A357="August","Summer",A357="January","Winter",A357="February","Winter",A357="Dezember","Winter",TRUE,"Autumn")</f>
        <v>Autumn</v>
      </c>
      <c r="C356">
        <v>2876</v>
      </c>
    </row>
    <row r="357" spans="1:3" x14ac:dyDescent="0.3">
      <c r="A357" s="3" t="s">
        <v>9</v>
      </c>
      <c r="B357" t="str" cm="1">
        <f t="array" ref="B357">_xlfn.IFS(A358="March","Spring",A358="April","Spring",A358="May","Spring",A358="June","Summer",A358="July","Summer",A358="August","Summer",A358="January","Winter",A358="February","Winter",A358="Dezember","Winter",TRUE,"Autumn")</f>
        <v>Autumn</v>
      </c>
      <c r="C357">
        <v>994</v>
      </c>
    </row>
    <row r="358" spans="1:3" x14ac:dyDescent="0.3">
      <c r="A358" s="3" t="s">
        <v>11</v>
      </c>
      <c r="B358" t="str" cm="1">
        <f t="array" ref="B358">_xlfn.IFS(A359="March","Spring",A359="April","Spring",A359="May","Spring",A359="June","Summer",A359="July","Summer",A359="August","Summer",A359="January","Winter",A359="February","Winter",A359="Dezember","Winter",TRUE,"Autumn")</f>
        <v>Autumn</v>
      </c>
      <c r="C358">
        <v>1118</v>
      </c>
    </row>
    <row r="359" spans="1:3" x14ac:dyDescent="0.3">
      <c r="A359" s="3" t="s">
        <v>12</v>
      </c>
      <c r="B359" t="str" cm="1">
        <f t="array" ref="B359">_xlfn.IFS(A360="March","Spring",A360="April","Spring",A360="May","Spring",A360="June","Summer",A360="July","Summer",A360="August","Summer",A360="January","Winter",A360="February","Winter",A360="Dezember","Winter",TRUE,"Autumn")</f>
        <v>Winter</v>
      </c>
      <c r="C359">
        <v>1372</v>
      </c>
    </row>
    <row r="360" spans="1:3" x14ac:dyDescent="0.3">
      <c r="A360" s="3" t="s">
        <v>2</v>
      </c>
      <c r="B360" t="str" cm="1">
        <f t="array" ref="B360">_xlfn.IFS(A361="March","Spring",A361="April","Spring",A361="May","Spring",A361="June","Summer",A361="July","Summer",A361="August","Summer",A361="January","Winter",A361="February","Winter",A361="Dezember","Winter",TRUE,"Autumn")</f>
        <v>Summer</v>
      </c>
      <c r="C360">
        <v>488</v>
      </c>
    </row>
    <row r="361" spans="1:3" x14ac:dyDescent="0.3">
      <c r="A361" s="3" t="s">
        <v>6</v>
      </c>
      <c r="B361" t="str" cm="1">
        <f t="array" ref="B361">_xlfn.IFS(A362="March","Spring",A362="April","Spring",A362="May","Spring",A362="June","Summer",A362="July","Summer",A362="August","Summer",A362="January","Winter",A362="February","Winter",A362="Dezember","Winter",TRUE,"Autumn")</f>
        <v>Spring</v>
      </c>
      <c r="C361">
        <v>1282</v>
      </c>
    </row>
    <row r="362" spans="1:3" x14ac:dyDescent="0.3">
      <c r="A362" s="3" t="s">
        <v>5</v>
      </c>
      <c r="B362" t="str" cm="1">
        <f t="array" ref="B362">_xlfn.IFS(A363="March","Spring",A363="April","Spring",A363="May","Spring",A363="June","Summer",A363="July","Summer",A363="August","Summer",A363="January","Winter",A363="February","Winter",A363="Dezember","Winter",TRUE,"Autumn")</f>
        <v>Summer</v>
      </c>
      <c r="C362">
        <v>257</v>
      </c>
    </row>
    <row r="363" spans="1:3" x14ac:dyDescent="0.3">
      <c r="A363" s="3" t="s">
        <v>6</v>
      </c>
      <c r="B363" t="str" cm="1">
        <f t="array" ref="B363">_xlfn.IFS(A364="March","Spring",A364="April","Spring",A364="May","Spring",A364="June","Summer",A364="July","Summer",A364="August","Summer",A364="January","Winter",A364="February","Winter",A364="Dezember","Winter",TRUE,"Autumn")</f>
        <v>Summer</v>
      </c>
      <c r="C363">
        <v>1282</v>
      </c>
    </row>
    <row r="364" spans="1:3" x14ac:dyDescent="0.3">
      <c r="A364" s="3" t="s">
        <v>8</v>
      </c>
      <c r="B364" t="str" cm="1">
        <f t="array" ref="B364">_xlfn.IFS(A365="March","Spring",A365="April","Spring",A365="May","Spring",A365="June","Summer",A365="July","Summer",A365="August","Summer",A365="January","Winter",A365="February","Winter",A365="Dezember","Winter",TRUE,"Autumn")</f>
        <v>Autumn</v>
      </c>
      <c r="C364">
        <v>1540</v>
      </c>
    </row>
    <row r="365" spans="1:3" x14ac:dyDescent="0.3">
      <c r="A365" s="3" t="s">
        <v>11</v>
      </c>
      <c r="B365" t="str" cm="1">
        <f t="array" ref="B365">_xlfn.IFS(A366="March","Spring",A366="April","Spring",A366="May","Spring",A366="June","Summer",A366="July","Summer",A366="August","Summer",A366="January","Winter",A366="February","Winter",A366="Dezember","Winter",TRUE,"Autumn")</f>
        <v>Autumn</v>
      </c>
      <c r="C365">
        <v>490</v>
      </c>
    </row>
    <row r="366" spans="1:3" x14ac:dyDescent="0.3">
      <c r="A366" s="3" t="s">
        <v>12</v>
      </c>
      <c r="B366" t="str" cm="1">
        <f t="array" ref="B366">_xlfn.IFS(A367="March","Spring",A367="April","Spring",A367="May","Spring",A367="June","Summer",A367="July","Summer",A367="August","Summer",A367="January","Winter",A367="February","Winter",A367="Dezember","Winter",TRUE,"Autumn")</f>
        <v>Spring</v>
      </c>
      <c r="C366">
        <v>1362</v>
      </c>
    </row>
    <row r="367" spans="1:3" x14ac:dyDescent="0.3">
      <c r="A367" s="3" t="s">
        <v>3</v>
      </c>
      <c r="B367" t="str" cm="1">
        <f t="array" ref="B367">_xlfn.IFS(A368="March","Spring",A368="April","Spring",A368="May","Spring",A368="June","Summer",A368="July","Summer",A368="August","Summer",A368="January","Winter",A368="February","Winter",A368="Dezember","Winter",TRUE,"Autumn")</f>
        <v>Summer</v>
      </c>
      <c r="C367">
        <v>2501</v>
      </c>
    </row>
    <row r="368" spans="1:3" x14ac:dyDescent="0.3">
      <c r="A368" s="3" t="s">
        <v>6</v>
      </c>
      <c r="B368" t="str" cm="1">
        <f t="array" ref="B368">_xlfn.IFS(A369="March","Spring",A369="April","Spring",A369="May","Spring",A369="June","Summer",A369="July","Summer",A369="August","Summer",A369="January","Winter",A369="February","Winter",A369="Dezember","Winter",TRUE,"Autumn")</f>
        <v>Summer</v>
      </c>
      <c r="C368">
        <v>708</v>
      </c>
    </row>
    <row r="369" spans="1:3" x14ac:dyDescent="0.3">
      <c r="A369" s="3" t="s">
        <v>7</v>
      </c>
      <c r="B369" t="str" cm="1">
        <f t="array" ref="B369">_xlfn.IFS(A370="March","Spring",A370="April","Spring",A370="May","Spring",A370="June","Summer",A370="July","Summer",A370="August","Summer",A370="January","Winter",A370="February","Winter",A370="Dezember","Winter",TRUE,"Autumn")</f>
        <v>Summer</v>
      </c>
      <c r="C369">
        <v>645</v>
      </c>
    </row>
    <row r="370" spans="1:3" x14ac:dyDescent="0.3">
      <c r="A370" s="3" t="s">
        <v>8</v>
      </c>
      <c r="B370" t="str" cm="1">
        <f t="array" ref="B370">_xlfn.IFS(A371="March","Spring",A371="April","Spring",A371="May","Spring",A371="June","Summer",A371="July","Summer",A371="August","Summer",A371="January","Winter",A371="February","Winter",A371="Dezember","Winter",TRUE,"Autumn")</f>
        <v>Autumn</v>
      </c>
      <c r="C370">
        <v>1562</v>
      </c>
    </row>
    <row r="371" spans="1:3" x14ac:dyDescent="0.3">
      <c r="A371" s="3" t="s">
        <v>9</v>
      </c>
      <c r="B371" t="str" cm="1">
        <f t="array" ref="B371">_xlfn.IFS(A372="March","Spring",A372="April","Spring",A372="May","Spring",A372="June","Summer",A372="July","Summer",A372="August","Summer",A372="January","Winter",A372="February","Winter",A372="Dezember","Winter",TRUE,"Autumn")</f>
        <v>Autumn</v>
      </c>
      <c r="C371">
        <v>1283</v>
      </c>
    </row>
    <row r="372" spans="1:3" x14ac:dyDescent="0.3">
      <c r="A372" s="3" t="s">
        <v>12</v>
      </c>
      <c r="B372" t="str" cm="1">
        <f t="array" ref="B372">_xlfn.IFS(A373="March","Spring",A373="April","Spring",A373="May","Spring",A373="June","Summer",A373="July","Summer",A373="August","Summer",A373="January","Winter",A373="February","Winter",A373="Dezember","Winter",TRUE,"Autumn")</f>
        <v>Spring</v>
      </c>
      <c r="C372">
        <v>711</v>
      </c>
    </row>
    <row r="373" spans="1:3" x14ac:dyDescent="0.3">
      <c r="A373" s="3" t="s">
        <v>3</v>
      </c>
      <c r="B373" t="str" cm="1">
        <f t="array" ref="B373">_xlfn.IFS(A374="March","Spring",A374="April","Spring",A374="May","Spring",A374="June","Summer",A374="July","Summer",A374="August","Summer",A374="January","Winter",A374="February","Winter",A374="Dezember","Winter",TRUE,"Autumn")</f>
        <v>Spring</v>
      </c>
      <c r="C373">
        <v>1114</v>
      </c>
    </row>
    <row r="374" spans="1:3" x14ac:dyDescent="0.3">
      <c r="A374" s="3" t="s">
        <v>4</v>
      </c>
      <c r="B374" t="str" cm="1">
        <f t="array" ref="B374">_xlfn.IFS(A375="March","Spring",A375="April","Spring",A375="May","Spring",A375="June","Summer",A375="July","Summer",A375="August","Summer",A375="January","Winter",A375="February","Winter",A375="Dezember","Winter",TRUE,"Autumn")</f>
        <v>Spring</v>
      </c>
      <c r="C374">
        <v>1259</v>
      </c>
    </row>
    <row r="375" spans="1:3" x14ac:dyDescent="0.3">
      <c r="A375" s="3" t="s">
        <v>5</v>
      </c>
      <c r="B375" t="str" cm="1">
        <f t="array" ref="B375">_xlfn.IFS(A376="March","Spring",A376="April","Spring",A376="May","Spring",A376="June","Summer",A376="July","Summer",A376="August","Summer",A376="January","Winter",A376="February","Winter",A376="Dezember","Winter",TRUE,"Autumn")</f>
        <v>Summer</v>
      </c>
      <c r="C375">
        <v>1095</v>
      </c>
    </row>
    <row r="376" spans="1:3" x14ac:dyDescent="0.3">
      <c r="A376" s="3" t="s">
        <v>6</v>
      </c>
      <c r="B376" t="str" cm="1">
        <f t="array" ref="B376">_xlfn.IFS(A377="March","Spring",A377="April","Spring",A377="May","Spring",A377="June","Summer",A377="July","Summer",A377="August","Summer",A377="January","Winter",A377="February","Winter",A377="Dezember","Winter",TRUE,"Autumn")</f>
        <v>Summer</v>
      </c>
      <c r="C376">
        <v>1366</v>
      </c>
    </row>
    <row r="377" spans="1:3" x14ac:dyDescent="0.3">
      <c r="A377" s="3" t="s">
        <v>6</v>
      </c>
      <c r="B377" t="str" cm="1">
        <f t="array" ref="B377">_xlfn.IFS(A378="March","Spring",A378="April","Spring",A378="May","Spring",A378="June","Summer",A378="July","Summer",A378="August","Summer",A378="January","Winter",A378="February","Winter",A378="Dezember","Winter",TRUE,"Autumn")</f>
        <v>Summer</v>
      </c>
      <c r="C377">
        <v>2460</v>
      </c>
    </row>
    <row r="378" spans="1:3" x14ac:dyDescent="0.3">
      <c r="A378" s="3" t="s">
        <v>8</v>
      </c>
      <c r="B378" t="str" cm="1">
        <f t="array" ref="B378">_xlfn.IFS(A379="March","Spring",A379="April","Spring",A379="May","Spring",A379="June","Summer",A379="July","Summer",A379="August","Summer",A379="January","Winter",A379="February","Winter",A379="Dezember","Winter",TRUE,"Autumn")</f>
        <v>Summer</v>
      </c>
      <c r="C378">
        <v>678</v>
      </c>
    </row>
    <row r="379" spans="1:3" x14ac:dyDescent="0.3">
      <c r="A379" s="3" t="s">
        <v>8</v>
      </c>
      <c r="B379" t="str" cm="1">
        <f t="array" ref="B379">_xlfn.IFS(A380="March","Spring",A380="April","Spring",A380="May","Spring",A380="June","Summer",A380="July","Summer",A380="August","Summer",A380="January","Winter",A380="February","Winter",A380="Dezember","Winter",TRUE,"Autumn")</f>
        <v>Autumn</v>
      </c>
      <c r="C379">
        <v>1598</v>
      </c>
    </row>
    <row r="380" spans="1:3" x14ac:dyDescent="0.3">
      <c r="A380" s="3" t="s">
        <v>9</v>
      </c>
      <c r="B380" t="str" cm="1">
        <f t="array" ref="B380">_xlfn.IFS(A381="March","Spring",A381="April","Spring",A381="May","Spring",A381="June","Summer",A381="July","Summer",A381="August","Summer",A381="January","Winter",A381="February","Winter",A381="Dezember","Winter",TRUE,"Autumn")</f>
        <v>Autumn</v>
      </c>
      <c r="C380">
        <v>2409</v>
      </c>
    </row>
    <row r="381" spans="1:3" x14ac:dyDescent="0.3">
      <c r="A381" s="3" t="s">
        <v>9</v>
      </c>
      <c r="B381" t="str" cm="1">
        <f t="array" ref="B381">_xlfn.IFS(A382="March","Spring",A382="April","Spring",A382="May","Spring",A382="June","Summer",A382="July","Summer",A382="August","Summer",A382="January","Winter",A382="February","Winter",A382="Dezember","Winter",TRUE,"Autumn")</f>
        <v>Autumn</v>
      </c>
      <c r="C381">
        <v>1934</v>
      </c>
    </row>
    <row r="382" spans="1:3" x14ac:dyDescent="0.3">
      <c r="A382" s="3" t="s">
        <v>9</v>
      </c>
      <c r="B382" t="str" cm="1">
        <f t="array" ref="B382">_xlfn.IFS(A383="March","Spring",A383="April","Spring",A383="May","Spring",A383="June","Summer",A383="July","Summer",A383="August","Summer",A383="January","Winter",A383="February","Winter",A383="Dezember","Winter",TRUE,"Autumn")</f>
        <v>Autumn</v>
      </c>
      <c r="C382">
        <v>2993</v>
      </c>
    </row>
    <row r="383" spans="1:3" x14ac:dyDescent="0.3">
      <c r="A383" s="3" t="s">
        <v>11</v>
      </c>
      <c r="B383" t="str" cm="1">
        <f t="array" ref="B383">_xlfn.IFS(A384="March","Spring",A384="April","Spring",A384="May","Spring",A384="June","Summer",A384="July","Summer",A384="August","Summer",A384="January","Winter",A384="February","Winter",A384="Dezember","Winter",TRUE,"Autumn")</f>
        <v>Autumn</v>
      </c>
      <c r="C383">
        <v>2146</v>
      </c>
    </row>
    <row r="384" spans="1:3" x14ac:dyDescent="0.3">
      <c r="A384" s="3" t="s">
        <v>12</v>
      </c>
      <c r="B384" t="str" cm="1">
        <f t="array" ref="B384">_xlfn.IFS(A385="March","Spring",A385="April","Spring",A385="May","Spring",A385="June","Summer",A385="July","Summer",A385="August","Summer",A385="January","Winter",A385="February","Winter",A385="Dezember","Winter",TRUE,"Autumn")</f>
        <v>Autumn</v>
      </c>
      <c r="C384">
        <v>1946</v>
      </c>
    </row>
    <row r="385" spans="1:3" x14ac:dyDescent="0.3">
      <c r="A385" s="3" t="s">
        <v>12</v>
      </c>
      <c r="B385" t="str" cm="1">
        <f t="array" ref="B385">_xlfn.IFS(A386="March","Spring",A386="April","Spring",A386="May","Spring",A386="June","Summer",A386="July","Summer",A386="August","Summer",A386="January","Winter",A386="February","Winter",A386="Dezember","Winter",TRUE,"Autumn")</f>
        <v>Spring</v>
      </c>
      <c r="C385">
        <v>1362</v>
      </c>
    </row>
    <row r="386" spans="1:3" x14ac:dyDescent="0.3">
      <c r="A386" s="3" t="s">
        <v>3</v>
      </c>
      <c r="B386" t="str" cm="1">
        <f t="array" ref="B386">_xlfn.IFS(A387="March","Spring",A387="April","Spring",A387="May","Spring",A387="June","Summer",A387="July","Summer",A387="August","Summer",A387="January","Winter",A387="February","Winter",A387="Dezember","Winter",TRUE,"Autumn")</f>
        <v>Summer</v>
      </c>
      <c r="C386">
        <v>598</v>
      </c>
    </row>
    <row r="387" spans="1:3" x14ac:dyDescent="0.3">
      <c r="A387" s="3" t="s">
        <v>6</v>
      </c>
      <c r="B387" t="str" cm="1">
        <f t="array" ref="B387">_xlfn.IFS(A388="March","Spring",A388="April","Spring",A388="May","Spring",A388="June","Summer",A388="July","Summer",A388="August","Summer",A388="January","Winter",A388="February","Winter",A388="Dezember","Winter",TRUE,"Autumn")</f>
        <v>Summer</v>
      </c>
      <c r="C387">
        <v>2907</v>
      </c>
    </row>
    <row r="388" spans="1:3" x14ac:dyDescent="0.3">
      <c r="A388" s="3" t="s">
        <v>6</v>
      </c>
      <c r="B388" t="str" cm="1">
        <f t="array" ref="B388">_xlfn.IFS(A389="March","Spring",A389="April","Spring",A389="May","Spring",A389="June","Summer",A389="July","Summer",A389="August","Summer",A389="January","Winter",A389="February","Winter",A389="Dezember","Winter",TRUE,"Autumn")</f>
        <v>Autumn</v>
      </c>
      <c r="C388">
        <v>2338</v>
      </c>
    </row>
    <row r="389" spans="1:3" x14ac:dyDescent="0.3">
      <c r="A389" s="3" t="s">
        <v>11</v>
      </c>
      <c r="B389" t="str" cm="1">
        <f t="array" ref="B389">_xlfn.IFS(A390="March","Spring",A390="April","Spring",A390="May","Spring",A390="June","Summer",A390="July","Summer",A390="August","Summer",A390="January","Winter",A390="February","Winter",A390="Dezember","Winter",TRUE,"Autumn")</f>
        <v>Autumn</v>
      </c>
      <c r="C389">
        <v>386</v>
      </c>
    </row>
    <row r="390" spans="1:3" x14ac:dyDescent="0.3">
      <c r="A390" s="3" t="s">
        <v>12</v>
      </c>
      <c r="B390" t="str" cm="1">
        <f t="array" ref="B390">_xlfn.IFS(A391="March","Spring",A391="April","Spring",A391="May","Spring",A391="June","Summer",A391="July","Summer",A391="August","Summer",A391="January","Winter",A391="February","Winter",A391="Dezember","Winter",TRUE,"Autumn")</f>
        <v>Spring</v>
      </c>
      <c r="C390">
        <v>635</v>
      </c>
    </row>
    <row r="391" spans="1:3" x14ac:dyDescent="0.3">
      <c r="A391" s="3" t="s">
        <v>4</v>
      </c>
      <c r="B391" t="str" cm="1">
        <f t="array" ref="B391">_xlfn.IFS(A392="March","Spring",A392="April","Spring",A392="May","Spring",A392="June","Summer",A392="July","Summer",A392="August","Summer",A392="January","Winter",A392="February","Winter",A392="Dezember","Winter",TRUE,"Autumn")</f>
        <v>Summer</v>
      </c>
      <c r="C391">
        <v>574.5</v>
      </c>
    </row>
    <row r="392" spans="1:3" x14ac:dyDescent="0.3">
      <c r="A392" s="3" t="s">
        <v>6</v>
      </c>
      <c r="B392" t="str" cm="1">
        <f t="array" ref="B392">_xlfn.IFS(A393="March","Spring",A393="April","Spring",A393="May","Spring",A393="June","Summer",A393="July","Summer",A393="August","Summer",A393="January","Winter",A393="February","Winter",A393="Dezember","Winter",TRUE,"Autumn")</f>
        <v>Summer</v>
      </c>
      <c r="C392">
        <v>2338</v>
      </c>
    </row>
    <row r="393" spans="1:3" x14ac:dyDescent="0.3">
      <c r="A393" s="3" t="s">
        <v>8</v>
      </c>
      <c r="B393" t="str" cm="1">
        <f t="array" ref="B393">_xlfn.IFS(A394="March","Spring",A394="April","Spring",A394="May","Spring",A394="June","Summer",A394="July","Summer",A394="August","Summer",A394="January","Winter",A394="February","Winter",A394="Dezember","Winter",TRUE,"Autumn")</f>
        <v>Summer</v>
      </c>
      <c r="C393">
        <v>381</v>
      </c>
    </row>
    <row r="394" spans="1:3" x14ac:dyDescent="0.3">
      <c r="A394" s="3" t="s">
        <v>8</v>
      </c>
      <c r="B394" t="str" cm="1">
        <f t="array" ref="B394">_xlfn.IFS(A395="March","Spring",A395="April","Spring",A395="May","Spring",A395="June","Summer",A395="July","Summer",A395="August","Summer",A395="January","Winter",A395="February","Winter",A395="Dezember","Winter",TRUE,"Autumn")</f>
        <v>Autumn</v>
      </c>
      <c r="C394">
        <v>422</v>
      </c>
    </row>
    <row r="395" spans="1:3" x14ac:dyDescent="0.3">
      <c r="A395" s="3" t="s">
        <v>9</v>
      </c>
      <c r="B395" t="str" cm="1">
        <f t="array" ref="B395">_xlfn.IFS(A396="March","Spring",A396="April","Spring",A396="May","Spring",A396="June","Summer",A396="July","Summer",A396="August","Summer",A396="January","Winter",A396="February","Winter",A396="Dezember","Winter",TRUE,"Autumn")</f>
        <v>Autumn</v>
      </c>
      <c r="C395">
        <v>2134</v>
      </c>
    </row>
    <row r="396" spans="1:3" x14ac:dyDescent="0.3">
      <c r="A396" s="3" t="s">
        <v>12</v>
      </c>
      <c r="B396" t="str" cm="1">
        <f t="array" ref="B396">_xlfn.IFS(A397="March","Spring",A397="April","Spring",A397="May","Spring",A397="June","Summer",A397="July","Summer",A397="August","Summer",A397="January","Winter",A397="February","Winter",A397="Dezember","Winter",TRUE,"Autumn")</f>
        <v>Summer</v>
      </c>
      <c r="C396">
        <v>808</v>
      </c>
    </row>
    <row r="397" spans="1:3" x14ac:dyDescent="0.3">
      <c r="A397" s="3" t="s">
        <v>6</v>
      </c>
      <c r="B397" t="str" cm="1">
        <f t="array" ref="B397">_xlfn.IFS(A398="March","Spring",A398="April","Spring",A398="May","Spring",A398="June","Summer",A398="July","Summer",A398="August","Summer",A398="January","Winter",A398="February","Winter",A398="Dezember","Winter",TRUE,"Autumn")</f>
        <v>Summer</v>
      </c>
      <c r="C397">
        <v>708</v>
      </c>
    </row>
    <row r="398" spans="1:3" x14ac:dyDescent="0.3">
      <c r="A398" s="3" t="s">
        <v>6</v>
      </c>
      <c r="B398" t="str" cm="1">
        <f t="array" ref="B398">_xlfn.IFS(A399="March","Spring",A399="April","Spring",A399="May","Spring",A399="June","Summer",A399="July","Summer",A399="August","Summer",A399="January","Winter",A399="February","Winter",A399="Dezember","Winter",TRUE,"Autumn")</f>
        <v>Summer</v>
      </c>
      <c r="C398">
        <v>2907</v>
      </c>
    </row>
    <row r="399" spans="1:3" x14ac:dyDescent="0.3">
      <c r="A399" s="3" t="s">
        <v>6</v>
      </c>
      <c r="B399" t="str" cm="1">
        <f t="array" ref="B399">_xlfn.IFS(A400="March","Spring",A400="April","Spring",A400="May","Spring",A400="June","Summer",A400="July","Summer",A400="August","Summer",A400="January","Winter",A400="February","Winter",A400="Dezember","Winter",TRUE,"Autumn")</f>
        <v>Summer</v>
      </c>
      <c r="C399">
        <v>1366</v>
      </c>
    </row>
    <row r="400" spans="1:3" x14ac:dyDescent="0.3">
      <c r="A400" s="3" t="s">
        <v>6</v>
      </c>
      <c r="B400" t="str" cm="1">
        <f t="array" ref="B400">_xlfn.IFS(A401="March","Spring",A401="April","Spring",A401="May","Spring",A401="June","Summer",A401="July","Summer",A401="August","Summer",A401="January","Winter",A401="February","Winter",A401="Dezember","Winter",TRUE,"Autumn")</f>
        <v>Autumn</v>
      </c>
      <c r="C400">
        <v>2460</v>
      </c>
    </row>
    <row r="401" spans="1:3" x14ac:dyDescent="0.3">
      <c r="A401" s="3" t="s">
        <v>11</v>
      </c>
      <c r="B401" t="str" cm="1">
        <f t="array" ref="B401">_xlfn.IFS(A402="March","Spring",A402="April","Spring",A402="May","Spring",A402="June","Summer",A402="July","Summer",A402="August","Summer",A402="January","Winter",A402="February","Winter",A402="Dezember","Winter",TRUE,"Autumn")</f>
        <v>Autumn</v>
      </c>
      <c r="C401">
        <v>1520</v>
      </c>
    </row>
    <row r="402" spans="1:3" x14ac:dyDescent="0.3">
      <c r="A402" s="3" t="s">
        <v>12</v>
      </c>
      <c r="B402" t="str" cm="1">
        <f t="array" ref="B402">_xlfn.IFS(A403="March","Spring",A403="April","Spring",A403="May","Spring",A403="June","Summer",A403="July","Summer",A403="August","Summer",A403="January","Winter",A403="February","Winter",A403="Dezember","Winter",TRUE,"Autumn")</f>
        <v>Autumn</v>
      </c>
      <c r="C402">
        <v>711</v>
      </c>
    </row>
    <row r="403" spans="1:3" x14ac:dyDescent="0.3">
      <c r="A403" s="3" t="s">
        <v>12</v>
      </c>
      <c r="B403" t="str" cm="1">
        <f t="array" ref="B403">_xlfn.IFS(A404="March","Spring",A404="April","Spring",A404="May","Spring",A404="June","Summer",A404="July","Summer",A404="August","Summer",A404="January","Winter",A404="February","Winter",A404="Dezember","Winter",TRUE,"Autumn")</f>
        <v>Autumn</v>
      </c>
      <c r="C403">
        <v>1375</v>
      </c>
    </row>
    <row r="404" spans="1:3" x14ac:dyDescent="0.3">
      <c r="A404" s="3" t="s">
        <v>12</v>
      </c>
      <c r="B404" t="str" cm="1">
        <f t="array" ref="B404">_xlfn.IFS(A405="March","Spring",A405="April","Spring",A405="May","Spring",A405="June","Summer",A405="July","Summer",A405="August","Summer",A405="January","Winter",A405="February","Winter",A405="Dezember","Winter",TRUE,"Autumn")</f>
        <v>Summer</v>
      </c>
      <c r="C404">
        <v>635</v>
      </c>
    </row>
    <row r="405" spans="1:3" x14ac:dyDescent="0.3">
      <c r="A405" s="3" t="s">
        <v>7</v>
      </c>
      <c r="B405" t="str" cm="1">
        <f t="array" ref="B405">_xlfn.IFS(A406="March","Spring",A406="April","Spring",A406="May","Spring",A406="June","Summer",A406="July","Summer",A406="August","Summer",A406="January","Winter",A406="February","Winter",A406="Dezember","Winter",TRUE,"Autumn")</f>
        <v>Summer</v>
      </c>
      <c r="C405">
        <v>436.5</v>
      </c>
    </row>
    <row r="406" spans="1:3" x14ac:dyDescent="0.3">
      <c r="A406" s="3" t="s">
        <v>6</v>
      </c>
      <c r="B406" t="str" cm="1">
        <f t="array" ref="B406">_xlfn.IFS(A407="March","Spring",A407="April","Spring",A407="May","Spring",A407="June","Summer",A407="July","Summer",A407="August","Summer",A407="January","Winter",A407="February","Winter",A407="Dezember","Winter",TRUE,"Autumn")</f>
        <v>Autumn</v>
      </c>
      <c r="C406">
        <v>1094</v>
      </c>
    </row>
    <row r="407" spans="1:3" x14ac:dyDescent="0.3">
      <c r="A407" s="3" t="s">
        <v>10</v>
      </c>
      <c r="B407" t="str" cm="1">
        <f t="array" ref="B407">_xlfn.IFS(A408="March","Spring",A408="April","Spring",A408="May","Spring",A408="June","Summer",A408="July","Summer",A408="August","Summer",A408="January","Winter",A408="February","Winter",A408="Dezember","Winter",TRUE,"Autumn")</f>
        <v>Spring</v>
      </c>
      <c r="C407">
        <v>367</v>
      </c>
    </row>
    <row r="408" spans="1:3" x14ac:dyDescent="0.3">
      <c r="A408" s="3" t="s">
        <v>4</v>
      </c>
      <c r="B408" t="str" cm="1">
        <f t="array" ref="B408">_xlfn.IFS(A409="March","Spring",A409="April","Spring",A409="May","Spring",A409="June","Summer",A409="July","Summer",A409="August","Summer",A409="January","Winter",A409="February","Winter",A409="Dezember","Winter",TRUE,"Autumn")</f>
        <v>Spring</v>
      </c>
      <c r="C408">
        <v>3802.5</v>
      </c>
    </row>
    <row r="409" spans="1:3" x14ac:dyDescent="0.3">
      <c r="A409" s="3" t="s">
        <v>5</v>
      </c>
      <c r="B409" t="str" cm="1">
        <f t="array" ref="B409">_xlfn.IFS(A410="March","Spring",A410="April","Spring",A410="May","Spring",A410="June","Summer",A410="July","Summer",A410="August","Summer",A410="January","Winter",A410="February","Winter",A410="Dezember","Winter",TRUE,"Autumn")</f>
        <v>Autumn</v>
      </c>
      <c r="C409">
        <v>1666</v>
      </c>
    </row>
    <row r="410" spans="1:3" x14ac:dyDescent="0.3">
      <c r="A410" s="3" t="s">
        <v>9</v>
      </c>
      <c r="B410" t="str" cm="1">
        <f t="array" ref="B410">_xlfn.IFS(A411="March","Spring",A411="April","Spring",A411="May","Spring",A411="June","Summer",A411="July","Summer",A411="August","Summer",A411="January","Winter",A411="February","Winter",A411="Dezember","Winter",TRUE,"Autumn")</f>
        <v>Autumn</v>
      </c>
      <c r="C410">
        <v>322</v>
      </c>
    </row>
    <row r="411" spans="1:3" x14ac:dyDescent="0.3">
      <c r="A411" s="3" t="s">
        <v>11</v>
      </c>
      <c r="B411" t="str" cm="1">
        <f t="array" ref="B411">_xlfn.IFS(A412="March","Spring",A412="April","Spring",A412="May","Spring",A412="June","Summer",A412="July","Summer",A412="August","Summer",A412="January","Winter",A412="February","Winter",A412="Dezember","Winter",TRUE,"Autumn")</f>
        <v>Autumn</v>
      </c>
      <c r="C411">
        <v>2321</v>
      </c>
    </row>
    <row r="412" spans="1:3" x14ac:dyDescent="0.3">
      <c r="A412" s="3" t="s">
        <v>11</v>
      </c>
      <c r="B412" t="str" cm="1">
        <f t="array" ref="B412">_xlfn.IFS(A413="March","Spring",A413="April","Spring",A413="May","Spring",A413="June","Summer",A413="July","Summer",A413="August","Summer",A413="January","Winter",A413="February","Winter",A413="Dezember","Winter",TRUE,"Autumn")</f>
        <v>Autumn</v>
      </c>
      <c r="C412">
        <v>1857</v>
      </c>
    </row>
    <row r="413" spans="1:3" x14ac:dyDescent="0.3">
      <c r="A413" s="3" t="s">
        <v>12</v>
      </c>
      <c r="B413" t="str" cm="1">
        <f t="array" ref="B413">_xlfn.IFS(A414="March","Spring",A414="April","Spring",A414="May","Spring",A414="June","Summer",A414="July","Summer",A414="August","Summer",A414="January","Winter",A414="February","Winter",A414="Dezember","Winter",TRUE,"Autumn")</f>
        <v>Autumn</v>
      </c>
      <c r="C413">
        <v>1611</v>
      </c>
    </row>
    <row r="414" spans="1:3" x14ac:dyDescent="0.3">
      <c r="A414" s="3" t="s">
        <v>12</v>
      </c>
      <c r="B414" t="str" cm="1">
        <f t="array" ref="B414">_xlfn.IFS(A415="March","Spring",A415="April","Spring",A415="May","Spring",A415="June","Summer",A415="July","Summer",A415="August","Summer",A415="January","Winter",A415="February","Winter",A415="Dezember","Winter",TRUE,"Autumn")</f>
        <v>Autumn</v>
      </c>
      <c r="C414">
        <v>2797</v>
      </c>
    </row>
    <row r="415" spans="1:3" x14ac:dyDescent="0.3">
      <c r="A415" s="3" t="s">
        <v>12</v>
      </c>
      <c r="B415" t="str" cm="1">
        <f t="array" ref="B415">_xlfn.IFS(A416="March","Spring",A416="April","Spring",A416="May","Spring",A416="June","Summer",A416="July","Summer",A416="August","Summer",A416="January","Winter",A416="February","Winter",A416="Dezember","Winter",TRUE,"Autumn")</f>
        <v>Winter</v>
      </c>
      <c r="C415">
        <v>334</v>
      </c>
    </row>
    <row r="416" spans="1:3" x14ac:dyDescent="0.3">
      <c r="A416" s="3" t="s">
        <v>1</v>
      </c>
      <c r="B416" t="str" cm="1">
        <f t="array" ref="B416">_xlfn.IFS(A417="March","Spring",A417="April","Spring",A417="May","Spring",A417="June","Summer",A417="July","Summer",A417="August","Summer",A417="January","Winter",A417="February","Winter",A417="Dezember","Winter",TRUE,"Autumn")</f>
        <v>Winter</v>
      </c>
      <c r="C416">
        <v>2565</v>
      </c>
    </row>
    <row r="417" spans="1:3" x14ac:dyDescent="0.3">
      <c r="A417" s="3" t="s">
        <v>1</v>
      </c>
      <c r="B417" t="str" cm="1">
        <f t="array" ref="B417">_xlfn.IFS(A418="March","Spring",A418="April","Spring",A418="May","Spring",A418="June","Summer",A418="July","Summer",A418="August","Summer",A418="January","Winter",A418="February","Winter",A418="Dezember","Winter",TRUE,"Autumn")</f>
        <v>Spring</v>
      </c>
      <c r="C417">
        <v>2417</v>
      </c>
    </row>
    <row r="418" spans="1:3" x14ac:dyDescent="0.3">
      <c r="A418" s="3" t="s">
        <v>4</v>
      </c>
      <c r="B418" t="str" cm="1">
        <f t="array" ref="B418">_xlfn.IFS(A419="March","Spring",A419="April","Spring",A419="May","Spring",A419="June","Summer",A419="July","Summer",A419="August","Summer",A419="January","Winter",A419="February","Winter",A419="Dezember","Winter",TRUE,"Autumn")</f>
        <v>Summer</v>
      </c>
      <c r="C418">
        <v>3675</v>
      </c>
    </row>
    <row r="419" spans="1:3" x14ac:dyDescent="0.3">
      <c r="A419" s="3" t="s">
        <v>6</v>
      </c>
      <c r="B419" t="str" cm="1">
        <f t="array" ref="B419">_xlfn.IFS(A420="March","Spring",A420="April","Spring",A420="May","Spring",A420="June","Summer",A420="July","Summer",A420="August","Summer",A420="January","Winter",A420="February","Winter",A420="Dezember","Winter",TRUE,"Autumn")</f>
        <v>Autumn</v>
      </c>
      <c r="C419">
        <v>1094</v>
      </c>
    </row>
    <row r="420" spans="1:3" x14ac:dyDescent="0.3">
      <c r="A420" s="3" t="s">
        <v>10</v>
      </c>
      <c r="B420" t="str" cm="1">
        <f t="array" ref="B420">_xlfn.IFS(A421="March","Spring",A421="April","Spring",A421="May","Spring",A421="June","Summer",A421="July","Summer",A421="August","Summer",A421="January","Winter",A421="February","Winter",A421="Dezember","Winter",TRUE,"Autumn")</f>
        <v>Autumn</v>
      </c>
      <c r="C420">
        <v>1227</v>
      </c>
    </row>
    <row r="421" spans="1:3" x14ac:dyDescent="0.3">
      <c r="A421" s="3" t="s">
        <v>10</v>
      </c>
      <c r="B421" t="str" cm="1">
        <f t="array" ref="B421">_xlfn.IFS(A422="March","Spring",A422="April","Spring",A422="May","Spring",A422="June","Summer",A422="July","Summer",A422="August","Summer",A422="January","Winter",A422="February","Winter",A422="Dezember","Winter",TRUE,"Autumn")</f>
        <v>Autumn</v>
      </c>
      <c r="C421">
        <v>367</v>
      </c>
    </row>
    <row r="422" spans="1:3" x14ac:dyDescent="0.3">
      <c r="A422" s="3" t="s">
        <v>11</v>
      </c>
      <c r="B422" t="str" cm="1">
        <f t="array" ref="B422">_xlfn.IFS(A423="March","Spring",A423="April","Spring",A423="May","Spring",A423="June","Summer",A423="July","Summer",A423="August","Summer",A423="January","Winter",A423="February","Winter",A423="Dezember","Winter",TRUE,"Autumn")</f>
        <v>Autumn</v>
      </c>
      <c r="C422">
        <v>1324</v>
      </c>
    </row>
    <row r="423" spans="1:3" x14ac:dyDescent="0.3">
      <c r="A423" s="3" t="s">
        <v>11</v>
      </c>
      <c r="B423" t="str" cm="1">
        <f t="array" ref="B423">_xlfn.IFS(A424="March","Spring",A424="April","Spring",A424="May","Spring",A424="June","Summer",A424="July","Summer",A424="August","Summer",A424="January","Winter",A424="February","Winter",A424="Dezember","Winter",TRUE,"Autumn")</f>
        <v>Autumn</v>
      </c>
      <c r="C423">
        <v>1775</v>
      </c>
    </row>
    <row r="424" spans="1:3" x14ac:dyDescent="0.3">
      <c r="A424" s="3" t="s">
        <v>12</v>
      </c>
      <c r="B424" t="str" cm="1">
        <f t="array" ref="B424">_xlfn.IFS(A425="March","Spring",A425="April","Spring",A425="May","Spring",A425="June","Summer",A425="July","Summer",A425="August","Summer",A425="January","Winter",A425="February","Winter",A425="Dezember","Winter",TRUE,"Autumn")</f>
        <v>Spring</v>
      </c>
      <c r="C424">
        <v>2797</v>
      </c>
    </row>
    <row r="425" spans="1:3" x14ac:dyDescent="0.3">
      <c r="A425" s="3" t="s">
        <v>5</v>
      </c>
      <c r="B425" t="str" cm="1">
        <f t="array" ref="B425">_xlfn.IFS(A426="March","Spring",A426="April","Spring",A426="May","Spring",A426="June","Summer",A426="July","Summer",A426="August","Summer",A426="January","Winter",A426="February","Winter",A426="Dezember","Winter",TRUE,"Autumn")</f>
        <v>Summer</v>
      </c>
      <c r="C425">
        <v>245</v>
      </c>
    </row>
    <row r="426" spans="1:3" x14ac:dyDescent="0.3">
      <c r="A426" s="3" t="s">
        <v>7</v>
      </c>
      <c r="B426" t="str" cm="1">
        <f t="array" ref="B426">_xlfn.IFS(A427="March","Spring",A427="April","Spring",A427="May","Spring",A427="June","Summer",A427="July","Summer",A427="August","Summer",A427="January","Winter",A427="February","Winter",A427="Dezember","Winter",TRUE,"Autumn")</f>
        <v>Summer</v>
      </c>
      <c r="C426">
        <v>3793.5</v>
      </c>
    </row>
    <row r="427" spans="1:3" x14ac:dyDescent="0.3">
      <c r="A427" s="3" t="s">
        <v>7</v>
      </c>
      <c r="B427" t="str" cm="1">
        <f t="array" ref="B427">_xlfn.IFS(A428="March","Spring",A428="April","Spring",A428="May","Spring",A428="June","Summer",A428="July","Summer",A428="August","Summer",A428="January","Winter",A428="February","Winter",A428="Dezember","Winter",TRUE,"Autumn")</f>
        <v>Autumn</v>
      </c>
      <c r="C427">
        <v>1307</v>
      </c>
    </row>
    <row r="428" spans="1:3" x14ac:dyDescent="0.3">
      <c r="A428" s="3" t="s">
        <v>9</v>
      </c>
      <c r="B428" t="str" cm="1">
        <f t="array" ref="B428">_xlfn.IFS(A429="March","Spring",A429="April","Spring",A429="May","Spring",A429="June","Summer",A429="July","Summer",A429="August","Summer",A429="January","Winter",A429="February","Winter",A429="Dezember","Winter",TRUE,"Autumn")</f>
        <v>Autumn</v>
      </c>
      <c r="C428">
        <v>567</v>
      </c>
    </row>
    <row r="429" spans="1:3" x14ac:dyDescent="0.3">
      <c r="A429" s="3" t="s">
        <v>9</v>
      </c>
      <c r="B429" t="str" cm="1">
        <f t="array" ref="B429">_xlfn.IFS(A430="March","Spring",A430="April","Spring",A430="May","Spring",A430="June","Summer",A430="July","Summer",A430="August","Summer",A430="January","Winter",A430="February","Winter",A430="Dezember","Winter",TRUE,"Autumn")</f>
        <v>Autumn</v>
      </c>
      <c r="C429">
        <v>2110</v>
      </c>
    </row>
    <row r="430" spans="1:3" x14ac:dyDescent="0.3">
      <c r="A430" s="3" t="s">
        <v>10</v>
      </c>
      <c r="B430" t="str" cm="1">
        <f t="array" ref="B430">_xlfn.IFS(A431="March","Spring",A431="April","Spring",A431="May","Spring",A431="June","Summer",A431="July","Summer",A431="August","Summer",A431="January","Winter",A431="February","Winter",A431="Dezember","Winter",TRUE,"Autumn")</f>
        <v>Winter</v>
      </c>
      <c r="C430">
        <v>1269</v>
      </c>
    </row>
    <row r="431" spans="1:3" x14ac:dyDescent="0.3">
      <c r="A431" s="3" t="s">
        <v>1</v>
      </c>
      <c r="B431" t="str" cm="1">
        <f t="array" ref="B431">_xlfn.IFS(A432="March","Spring",A432="April","Spring",A432="May","Spring",A432="June","Summer",A432="July","Summer",A432="August","Summer",A432="January","Winter",A432="February","Winter",A432="Dezember","Winter",TRUE,"Autumn")</f>
        <v>Winter</v>
      </c>
      <c r="C431">
        <v>1956</v>
      </c>
    </row>
    <row r="432" spans="1:3" x14ac:dyDescent="0.3">
      <c r="A432" s="3" t="s">
        <v>2</v>
      </c>
      <c r="B432" t="str" cm="1">
        <f t="array" ref="B432">_xlfn.IFS(A433="March","Spring",A433="April","Spring",A433="May","Spring",A433="June","Summer",A433="July","Summer",A433="August","Summer",A433="January","Winter",A433="February","Winter",A433="Dezember","Winter",TRUE,"Autumn")</f>
        <v>Spring</v>
      </c>
      <c r="C432">
        <v>2659</v>
      </c>
    </row>
    <row r="433" spans="1:3" x14ac:dyDescent="0.3">
      <c r="A433" s="3" t="s">
        <v>4</v>
      </c>
      <c r="B433" t="str" cm="1">
        <f t="array" ref="B433">_xlfn.IFS(A434="March","Spring",A434="April","Spring",A434="May","Spring",A434="June","Summer",A434="July","Summer",A434="August","Summer",A434="January","Winter",A434="February","Winter",A434="Dezember","Winter",TRUE,"Autumn")</f>
        <v>Spring</v>
      </c>
      <c r="C433">
        <v>1351.5</v>
      </c>
    </row>
    <row r="434" spans="1:3" x14ac:dyDescent="0.3">
      <c r="A434" s="3" t="s">
        <v>5</v>
      </c>
      <c r="B434" t="str" cm="1">
        <f t="array" ref="B434">_xlfn.IFS(A435="March","Spring",A435="April","Spring",A435="May","Spring",A435="June","Summer",A435="July","Summer",A435="August","Summer",A435="January","Winter",A435="February","Winter",A435="Dezember","Winter",TRUE,"Autumn")</f>
        <v>Autumn</v>
      </c>
      <c r="C434">
        <v>880</v>
      </c>
    </row>
    <row r="435" spans="1:3" x14ac:dyDescent="0.3">
      <c r="A435" s="3" t="s">
        <v>9</v>
      </c>
      <c r="B435" t="str" cm="1">
        <f t="array" ref="B435">_xlfn.IFS(A436="March","Spring",A436="April","Spring",A436="May","Spring",A436="June","Summer",A436="July","Summer",A436="August","Summer",A436="January","Winter",A436="February","Winter",A436="Dezember","Winter",TRUE,"Autumn")</f>
        <v>Autumn</v>
      </c>
      <c r="C435">
        <v>1867</v>
      </c>
    </row>
    <row r="436" spans="1:3" x14ac:dyDescent="0.3">
      <c r="A436" s="3" t="s">
        <v>9</v>
      </c>
      <c r="B436" t="str" cm="1">
        <f t="array" ref="B436">_xlfn.IFS(A437="March","Spring",A437="April","Spring",A437="May","Spring",A437="June","Summer",A437="July","Summer",A437="August","Summer",A437="January","Winter",A437="February","Winter",A437="Dezember","Winter",TRUE,"Autumn")</f>
        <v>Autumn</v>
      </c>
      <c r="C436">
        <v>2234</v>
      </c>
    </row>
    <row r="437" spans="1:3" x14ac:dyDescent="0.3">
      <c r="A437" s="3" t="s">
        <v>10</v>
      </c>
      <c r="B437" t="str" cm="1">
        <f t="array" ref="B437">_xlfn.IFS(A438="March","Spring",A438="April","Spring",A438="May","Spring",A438="June","Summer",A438="July","Summer",A438="August","Summer",A438="January","Winter",A438="February","Winter",A438="Dezember","Winter",TRUE,"Autumn")</f>
        <v>Autumn</v>
      </c>
      <c r="C437">
        <v>1227</v>
      </c>
    </row>
    <row r="438" spans="1:3" x14ac:dyDescent="0.3">
      <c r="A438" s="3" t="s">
        <v>11</v>
      </c>
      <c r="B438" t="str" cm="1">
        <f t="array" ref="B438">_xlfn.IFS(A439="March","Spring",A439="April","Spring",A439="May","Spring",A439="June","Summer",A439="July","Summer",A439="August","Summer",A439="January","Winter",A439="February","Winter",A439="Dezember","Winter",TRUE,"Autumn")</f>
        <v>Autumn</v>
      </c>
      <c r="C438">
        <v>877</v>
      </c>
    </row>
    <row r="439" spans="1:3" x14ac:dyDescent="0.3">
      <c r="A439" s="3" t="s">
        <v>9</v>
      </c>
      <c r="B439" t="str" cm="1">
        <f t="array" ref="B439">_xlfn.IFS(A440="March","Spring",A440="April","Spring",A440="May","Spring",A440="June","Summer",A440="July","Summer",A440="August","Summer",A440="January","Winter",A440="February","Winter",A440="Dezember","Winter",TRUE,"Autumn")</f>
        <v>Autumn</v>
      </c>
      <c r="C439">
        <v>2071</v>
      </c>
    </row>
    <row r="440" spans="1:3" x14ac:dyDescent="0.3">
      <c r="A440" s="3" t="s">
        <v>10</v>
      </c>
      <c r="B440" t="str" cm="1">
        <f t="array" ref="B440">_xlfn.IFS(A441="March","Spring",A441="April","Spring",A441="May","Spring",A441="June","Summer",A441="July","Summer",A441="August","Summer",A441="January","Winter",A441="February","Winter",A441="Dezember","Winter",TRUE,"Autumn")</f>
        <v>Autumn</v>
      </c>
      <c r="C440">
        <v>1269</v>
      </c>
    </row>
    <row r="441" spans="1:3" x14ac:dyDescent="0.3">
      <c r="A441" s="3" t="s">
        <v>11</v>
      </c>
      <c r="B441" t="str" cm="1">
        <f t="array" ref="B441">_xlfn.IFS(A442="March","Spring",A442="April","Spring",A442="May","Spring",A442="June","Summer",A442="July","Summer",A442="August","Summer",A442="January","Winter",A442="February","Winter",A442="Dezember","Winter",TRUE,"Autumn")</f>
        <v>Autumn</v>
      </c>
      <c r="C441">
        <v>970</v>
      </c>
    </row>
    <row r="442" spans="1:3" x14ac:dyDescent="0.3">
      <c r="A442" s="3" t="s">
        <v>11</v>
      </c>
      <c r="B442" t="str" cm="1">
        <f t="array" ref="B442">_xlfn.IFS(A443="March","Spring",A443="April","Spring",A443="May","Spring",A443="June","Summer",A443="July","Summer",A443="August","Summer",A443="January","Winter",A443="February","Winter",A443="Dezember","Winter",TRUE,"Autumn")</f>
        <v>Spring</v>
      </c>
      <c r="C442">
        <v>1694</v>
      </c>
    </row>
    <row r="443" spans="1:3" x14ac:dyDescent="0.3">
      <c r="A443" s="3" t="s">
        <v>5</v>
      </c>
      <c r="B443" t="str" cm="1">
        <f t="array" ref="B443">_xlfn.IFS(A444="March","Spring",A444="April","Spring",A444="May","Spring",A444="June","Summer",A444="July","Summer",A444="August","Summer",A444="January","Winter",A444="February","Winter",A444="Dezember","Winter",TRUE,"Autumn")</f>
        <v>Summer</v>
      </c>
      <c r="C443">
        <v>663</v>
      </c>
    </row>
    <row r="444" spans="1:3" x14ac:dyDescent="0.3">
      <c r="A444" s="3" t="s">
        <v>7</v>
      </c>
      <c r="B444" t="str" cm="1">
        <f t="array" ref="B444">_xlfn.IFS(A445="March","Spring",A445="April","Spring",A445="May","Spring",A445="June","Summer",A445="July","Summer",A445="August","Summer",A445="January","Winter",A445="February","Winter",A445="Dezember","Winter",TRUE,"Autumn")</f>
        <v>Autumn</v>
      </c>
      <c r="C444">
        <v>819</v>
      </c>
    </row>
    <row r="445" spans="1:3" x14ac:dyDescent="0.3">
      <c r="A445" s="3" t="s">
        <v>9</v>
      </c>
      <c r="B445" t="str" cm="1">
        <f t="array" ref="B445">_xlfn.IFS(A446="March","Spring",A446="April","Spring",A446="May","Spring",A446="June","Summer",A446="July","Summer",A446="August","Summer",A446="January","Winter",A446="February","Winter",A446="Dezember","Winter",TRUE,"Autumn")</f>
        <v>Autumn</v>
      </c>
      <c r="C445">
        <v>1580</v>
      </c>
    </row>
    <row r="446" spans="1:3" x14ac:dyDescent="0.3">
      <c r="A446" s="3" t="s">
        <v>12</v>
      </c>
      <c r="B446" t="str" cm="1">
        <f t="array" ref="B446">_xlfn.IFS(A447="March","Spring",A447="April","Spring",A447="May","Spring",A447="June","Summer",A447="July","Summer",A447="August","Summer",A447="January","Winter",A447="February","Winter",A447="Dezember","Winter",TRUE,"Autumn")</f>
        <v>Spring</v>
      </c>
      <c r="C446">
        <v>521</v>
      </c>
    </row>
    <row r="447" spans="1:3" x14ac:dyDescent="0.3">
      <c r="A447" s="3" t="s">
        <v>3</v>
      </c>
      <c r="B447" t="str" cm="1">
        <f t="array" ref="B447">_xlfn.IFS(A448="March","Spring",A448="April","Spring",A448="May","Spring",A448="June","Summer",A448="July","Summer",A448="August","Summer",A448="January","Winter",A448="February","Winter",A448="Dezember","Winter",TRUE,"Autumn")</f>
        <v>Summer</v>
      </c>
      <c r="C447">
        <v>973</v>
      </c>
    </row>
    <row r="448" spans="1:3" x14ac:dyDescent="0.3">
      <c r="A448" s="3" t="s">
        <v>6</v>
      </c>
      <c r="B448" t="str" cm="1">
        <f t="array" ref="B448">_xlfn.IFS(A449="March","Spring",A449="April","Spring",A449="May","Spring",A449="June","Summer",A449="July","Summer",A449="August","Summer",A449="January","Winter",A449="February","Winter",A449="Dezember","Winter",TRUE,"Autumn")</f>
        <v>Autumn</v>
      </c>
      <c r="C448">
        <v>1038</v>
      </c>
    </row>
    <row r="449" spans="1:3" x14ac:dyDescent="0.3">
      <c r="A449" s="3" t="s">
        <v>10</v>
      </c>
      <c r="B449" t="str" cm="1">
        <f t="array" ref="B449">_xlfn.IFS(A450="March","Spring",A450="April","Spring",A450="May","Spring",A450="June","Summer",A450="July","Summer",A450="August","Summer",A450="January","Winter",A450="February","Winter",A450="Dezember","Winter",TRUE,"Autumn")</f>
        <v>Spring</v>
      </c>
      <c r="C449">
        <v>360</v>
      </c>
    </row>
    <row r="450" spans="1:3" x14ac:dyDescent="0.3">
      <c r="A450" s="3" t="s">
        <v>3</v>
      </c>
      <c r="B450" t="str" cm="1">
        <f t="array" ref="B450">_xlfn.IFS(A451="March","Spring",A451="April","Spring",A451="May","Spring",A451="June","Summer",A451="July","Summer",A451="August","Summer",A451="January","Winter",A451="February","Winter",A451="Dezember","Winter",TRUE,"Autumn")</f>
        <v>Spring</v>
      </c>
      <c r="C450">
        <v>1967</v>
      </c>
    </row>
    <row r="451" spans="1:3" x14ac:dyDescent="0.3">
      <c r="A451" s="3" t="s">
        <v>4</v>
      </c>
      <c r="B451" t="str" cm="1">
        <f t="array" ref="B451">_xlfn.IFS(A452="March","Spring",A452="April","Spring",A452="May","Spring",A452="June","Summer",A452="July","Summer",A452="August","Summer",A452="January","Winter",A452="February","Winter",A452="Dezember","Winter",TRUE,"Autumn")</f>
        <v>Autumn</v>
      </c>
      <c r="C451">
        <v>2628</v>
      </c>
    </row>
    <row r="452" spans="1:3" x14ac:dyDescent="0.3">
      <c r="A452" s="3" t="s">
        <v>10</v>
      </c>
      <c r="B452" t="str" cm="1">
        <f t="array" ref="B452">_xlfn.IFS(A453="March","Spring",A453="April","Spring",A453="May","Spring",A453="June","Summer",A453="July","Summer",A453="August","Summer",A453="January","Winter",A453="February","Winter",A453="Dezember","Winter",TRUE,"Autumn")</f>
        <v>Autumn</v>
      </c>
      <c r="C452">
        <v>360</v>
      </c>
    </row>
    <row r="453" spans="1:3" x14ac:dyDescent="0.3">
      <c r="A453" s="3" t="s">
        <v>11</v>
      </c>
      <c r="B453" t="str" cm="1">
        <f t="array" ref="B453">_xlfn.IFS(A454="March","Spring",A454="April","Spring",A454="May","Spring",A454="June","Summer",A454="July","Summer",A454="August","Summer",A454="January","Winter",A454="February","Winter",A454="Dezember","Winter",TRUE,"Autumn")</f>
        <v>Autumn</v>
      </c>
      <c r="C453">
        <v>2682</v>
      </c>
    </row>
    <row r="454" spans="1:3" x14ac:dyDescent="0.3">
      <c r="A454" s="3" t="s">
        <v>12</v>
      </c>
      <c r="B454" t="str" cm="1">
        <f t="array" ref="B454">_xlfn.IFS(A455="March","Spring",A455="April","Spring",A455="May","Spring",A455="June","Summer",A455="July","Summer",A455="August","Summer",A455="January","Winter",A455="February","Winter",A455="Dezember","Winter",TRUE,"Autumn")</f>
        <v>Summer</v>
      </c>
      <c r="C454">
        <v>521</v>
      </c>
    </row>
    <row r="455" spans="1:3" x14ac:dyDescent="0.3">
      <c r="A455" s="3" t="s">
        <v>6</v>
      </c>
      <c r="B455" t="str" cm="1">
        <f t="array" ref="B455">_xlfn.IFS(A456="March","Spring",A456="April","Spring",A456="May","Spring",A456="June","Summer",A456="July","Summer",A456="August","Summer",A456="January","Winter",A456="February","Winter",A456="Dezember","Winter",TRUE,"Autumn")</f>
        <v>Summer</v>
      </c>
      <c r="C455">
        <v>1038</v>
      </c>
    </row>
    <row r="456" spans="1:3" x14ac:dyDescent="0.3">
      <c r="A456" s="3" t="s">
        <v>7</v>
      </c>
      <c r="B456" t="str" cm="1">
        <f t="array" ref="B456">_xlfn.IFS(A457="March","Spring",A457="April","Spring",A457="May","Spring",A457="June","Summer",A457="July","Summer",A457="August","Summer",A457="January","Winter",A457="February","Winter",A457="Dezember","Winter",TRUE,"Autumn")</f>
        <v>Autumn</v>
      </c>
      <c r="C456">
        <v>1630.5</v>
      </c>
    </row>
    <row r="457" spans="1:3" x14ac:dyDescent="0.3">
      <c r="A457" s="3" t="s">
        <v>12</v>
      </c>
      <c r="B457" t="str" cm="1">
        <f t="array" ref="B457">_xlfn.IFS(A458="March","Spring",A458="April","Spring",A458="May","Spring",A458="June","Summer",A458="July","Summer",A458="August","Summer",A458="January","Winter",A458="February","Winter",A458="Dezember","Winter",TRUE,"Autumn")</f>
        <v>Autumn</v>
      </c>
      <c r="C457">
        <v>306</v>
      </c>
    </row>
    <row r="458" spans="1:3" x14ac:dyDescent="0.3">
      <c r="A458" s="3" t="s">
        <v>10</v>
      </c>
      <c r="B458" t="str" cm="1">
        <f t="array" ref="B458">_xlfn.IFS(A459="March","Spring",A459="April","Spring",A459="May","Spring",A459="June","Summer",A459="July","Summer",A459="August","Summer",A459="January","Winter",A459="February","Winter",A459="Dezember","Winter",TRUE,"Autumn")</f>
        <v>Autumn</v>
      </c>
      <c r="C458">
        <v>386</v>
      </c>
    </row>
    <row r="459" spans="1:3" x14ac:dyDescent="0.3">
      <c r="A459" s="3" t="s">
        <v>9</v>
      </c>
      <c r="B459" t="str" cm="1">
        <f t="array" ref="B459">_xlfn.IFS(A460="March","Spring",A460="April","Spring",A460="May","Spring",A460="June","Summer",A460="July","Summer",A460="August","Summer",A460="January","Winter",A460="February","Winter",A460="Dezember","Winter",TRUE,"Autumn")</f>
        <v>Autumn</v>
      </c>
      <c r="C459">
        <v>2328</v>
      </c>
    </row>
    <row r="460" spans="1:3" x14ac:dyDescent="0.3">
      <c r="A460" s="3" t="s">
        <v>10</v>
      </c>
      <c r="B460" t="str" cm="1">
        <f t="array" ref="B460">_xlfn.IFS(A461="March","Spring",A461="April","Spring",A461="May","Spring",A461="June","Summer",A461="July","Summer",A461="August","Summer",A461="January","Winter",A461="February","Winter",A461="Dezember","Winter",TRUE,"Autumn")</f>
        <v>Spring</v>
      </c>
      <c r="C460">
        <v>386</v>
      </c>
    </row>
    <row r="461" spans="1:3" x14ac:dyDescent="0.3">
      <c r="A461" s="3" t="s">
        <v>4</v>
      </c>
      <c r="B461" t="str" cm="1">
        <f t="array" ref="B461">_xlfn.IFS(A462="March","Spring",A462="April","Spring",A462="May","Spring",A462="June","Summer",A462="July","Summer",A462="August","Summer",A462="January","Winter",A462="February","Winter",A462="Dezember","Winter",TRUE,"Autumn")</f>
        <v>Autumn</v>
      </c>
      <c r="C461">
        <v>3445.5</v>
      </c>
    </row>
    <row r="462" spans="1:3" x14ac:dyDescent="0.3">
      <c r="A462" s="3" t="s">
        <v>12</v>
      </c>
      <c r="B462" t="str" cm="1">
        <f t="array" ref="B462">_xlfn.IFS(A463="March","Spring",A463="April","Spring",A463="May","Spring",A463="June","Summer",A463="July","Summer",A463="August","Summer",A463="January","Winter",A463="February","Winter",A463="Dezember","Winter",TRUE,"Autumn")</f>
        <v>Spring</v>
      </c>
      <c r="C462">
        <v>1482</v>
      </c>
    </row>
    <row r="463" spans="1:3" x14ac:dyDescent="0.3">
      <c r="A463" s="3" t="s">
        <v>5</v>
      </c>
      <c r="B463" t="str" cm="1">
        <f t="array" ref="B463">_xlfn.IFS(A464="March","Spring",A464="April","Spring",A464="May","Spring",A464="June","Summer",A464="July","Summer",A464="August","Summer",A464="January","Winter",A464="February","Winter",A464="Dezember","Winter",TRUE,"Autumn")</f>
        <v>Autumn</v>
      </c>
      <c r="C463">
        <v>2313</v>
      </c>
    </row>
    <row r="464" spans="1:3" x14ac:dyDescent="0.3">
      <c r="A464" s="3" t="s">
        <v>11</v>
      </c>
      <c r="B464" t="str" cm="1">
        <f t="array" ref="B464">_xlfn.IFS(A465="March","Spring",A465="April","Spring",A465="May","Spring",A465="June","Summer",A465="July","Summer",A465="August","Summer",A465="January","Winter",A465="February","Winter",A465="Dezember","Winter",TRUE,"Autumn")</f>
        <v>Autumn</v>
      </c>
      <c r="C464">
        <v>1804</v>
      </c>
    </row>
    <row r="465" spans="1:3" x14ac:dyDescent="0.3">
      <c r="A465" s="3" t="s">
        <v>12</v>
      </c>
      <c r="B465" t="str" cm="1">
        <f t="array" ref="B465">_xlfn.IFS(A466="March","Spring",A466="April","Spring",A466="May","Spring",A466="June","Summer",A466="July","Summer",A466="August","Summer",A466="January","Winter",A466="February","Winter",A466="Dezember","Winter",TRUE,"Autumn")</f>
        <v>Spring</v>
      </c>
      <c r="C465">
        <v>2072</v>
      </c>
    </row>
    <row r="466" spans="1:3" x14ac:dyDescent="0.3">
      <c r="A466" s="3" t="s">
        <v>3</v>
      </c>
      <c r="B466" t="str" cm="1">
        <f t="array" ref="B466">_xlfn.IFS(A467="March","Spring",A467="April","Spring",A467="May","Spring",A467="June","Summer",A467="July","Summer",A467="August","Summer",A467="January","Winter",A467="February","Winter",A467="Dezember","Winter",TRUE,"Autumn")</f>
        <v>Spring</v>
      </c>
      <c r="C466">
        <v>1954</v>
      </c>
    </row>
    <row r="467" spans="1:3" x14ac:dyDescent="0.3">
      <c r="A467" s="3" t="s">
        <v>5</v>
      </c>
      <c r="B467" t="str" cm="1">
        <f t="array" ref="B467">_xlfn.IFS(A468="March","Spring",A468="April","Spring",A468="May","Spring",A468="June","Summer",A468="July","Summer",A468="August","Summer",A468="January","Winter",A468="February","Winter",A468="Dezember","Winter",TRUE,"Autumn")</f>
        <v>Autumn</v>
      </c>
      <c r="C467">
        <v>591</v>
      </c>
    </row>
    <row r="468" spans="1:3" x14ac:dyDescent="0.3">
      <c r="A468" s="3" t="s">
        <v>10</v>
      </c>
      <c r="B468" t="str" cm="1">
        <f t="array" ref="B468">_xlfn.IFS(A469="March","Spring",A469="April","Spring",A469="May","Spring",A469="June","Summer",A469="July","Summer",A469="August","Summer",A469="January","Winter",A469="February","Winter",A469="Dezember","Winter",TRUE,"Autumn")</f>
        <v>Autumn</v>
      </c>
      <c r="C468">
        <v>2167</v>
      </c>
    </row>
    <row r="469" spans="1:3" x14ac:dyDescent="0.3">
      <c r="A469" s="3" t="s">
        <v>10</v>
      </c>
      <c r="B469" t="str" cm="1">
        <f t="array" ref="B469">_xlfn.IFS(A470="March","Spring",A470="April","Spring",A470="May","Spring",A470="June","Summer",A470="July","Summer",A470="August","Summer",A470="January","Winter",A470="February","Winter",A470="Dezember","Winter",TRUE,"Autumn")</f>
        <v>Winter</v>
      </c>
      <c r="C469">
        <v>241</v>
      </c>
    </row>
    <row r="470" spans="1:3" x14ac:dyDescent="0.3">
      <c r="A470" s="3" t="s">
        <v>1</v>
      </c>
      <c r="B470" t="str" cm="1">
        <f t="array" ref="B470">_xlfn.IFS(A471="March","Spring",A471="April","Spring",A471="May","Spring",A471="June","Summer",A471="July","Summer",A471="August","Summer",A471="January","Winter",A471="February","Winter",A471="Dezember","Winter",TRUE,"Autumn")</f>
        <v>Spring</v>
      </c>
      <c r="C470">
        <v>681</v>
      </c>
    </row>
    <row r="471" spans="1:3" x14ac:dyDescent="0.3">
      <c r="A471" s="3" t="s">
        <v>4</v>
      </c>
      <c r="B471" t="str" cm="1">
        <f t="array" ref="B471">_xlfn.IFS(A472="March","Spring",A472="April","Spring",A472="May","Spring",A472="June","Summer",A472="July","Summer",A472="August","Summer",A472="January","Winter",A472="February","Winter",A472="Dezember","Winter",TRUE,"Autumn")</f>
        <v>Spring</v>
      </c>
      <c r="C471">
        <v>510</v>
      </c>
    </row>
    <row r="472" spans="1:3" x14ac:dyDescent="0.3">
      <c r="A472" s="3" t="s">
        <v>5</v>
      </c>
      <c r="B472" t="str" cm="1">
        <f t="array" ref="B472">_xlfn.IFS(A473="March","Spring",A473="April","Spring",A473="May","Spring",A473="June","Summer",A473="July","Summer",A473="August","Summer",A473="January","Winter",A473="February","Winter",A473="Dezember","Winter",TRUE,"Autumn")</f>
        <v>Summer</v>
      </c>
      <c r="C472">
        <v>790</v>
      </c>
    </row>
    <row r="473" spans="1:3" x14ac:dyDescent="0.3">
      <c r="A473" s="3" t="s">
        <v>7</v>
      </c>
      <c r="B473" t="str" cm="1">
        <f t="array" ref="B473">_xlfn.IFS(A474="March","Spring",A474="April","Spring",A474="May","Spring",A474="June","Summer",A474="July","Summer",A474="August","Summer",A474="January","Winter",A474="February","Winter",A474="Dezember","Winter",TRUE,"Autumn")</f>
        <v>Autumn</v>
      </c>
      <c r="C473">
        <v>639</v>
      </c>
    </row>
    <row r="474" spans="1:3" x14ac:dyDescent="0.3">
      <c r="A474" s="3" t="s">
        <v>9</v>
      </c>
      <c r="B474" t="str" cm="1">
        <f t="array" ref="B474">_xlfn.IFS(A475="March","Spring",A475="April","Spring",A475="May","Spring",A475="June","Summer",A475="July","Summer",A475="August","Summer",A475="January","Winter",A475="February","Winter",A475="Dezember","Winter",TRUE,"Autumn")</f>
        <v>Autumn</v>
      </c>
      <c r="C474">
        <v>1596</v>
      </c>
    </row>
    <row r="475" spans="1:3" x14ac:dyDescent="0.3">
      <c r="A475" s="3" t="s">
        <v>10</v>
      </c>
      <c r="B475" t="str" cm="1">
        <f t="array" ref="B475">_xlfn.IFS(A476="March","Spring",A476="April","Spring",A476="May","Spring",A476="June","Summer",A476="July","Summer",A476="August","Summer",A476="January","Winter",A476="February","Winter",A476="Dezember","Winter",TRUE,"Autumn")</f>
        <v>Autumn</v>
      </c>
      <c r="C475">
        <v>2294</v>
      </c>
    </row>
    <row r="476" spans="1:3" x14ac:dyDescent="0.3">
      <c r="A476" s="3" t="s">
        <v>10</v>
      </c>
      <c r="B476" t="str" cm="1">
        <f t="array" ref="B476">_xlfn.IFS(A477="March","Spring",A477="April","Spring",A477="May","Spring",A477="June","Summer",A477="July","Summer",A477="August","Summer",A477="January","Winter",A477="February","Winter",A477="Dezember","Winter",TRUE,"Autumn")</f>
        <v>Autumn</v>
      </c>
      <c r="C476">
        <v>241</v>
      </c>
    </row>
    <row r="477" spans="1:3" x14ac:dyDescent="0.3">
      <c r="A477" s="3" t="s">
        <v>11</v>
      </c>
      <c r="B477" t="str" cm="1">
        <f t="array" ref="B477">_xlfn.IFS(A478="March","Spring",A478="April","Spring",A478="May","Spring",A478="June","Summer",A478="July","Summer",A478="August","Summer",A478="January","Winter",A478="February","Winter",A478="Dezember","Winter",TRUE,"Autumn")</f>
        <v>Autumn</v>
      </c>
      <c r="C477">
        <v>2665</v>
      </c>
    </row>
    <row r="478" spans="1:3" x14ac:dyDescent="0.3">
      <c r="A478" s="3" t="s">
        <v>12</v>
      </c>
      <c r="B478" t="str" cm="1">
        <f t="array" ref="B478">_xlfn.IFS(A479="March","Spring",A479="April","Spring",A479="May","Spring",A479="June","Summer",A479="July","Summer",A479="August","Summer",A479="January","Winter",A479="February","Winter",A479="Dezember","Winter",TRUE,"Autumn")</f>
        <v>Autumn</v>
      </c>
      <c r="C478">
        <v>1916</v>
      </c>
    </row>
    <row r="479" spans="1:3" x14ac:dyDescent="0.3">
      <c r="A479" s="3" t="s">
        <v>12</v>
      </c>
      <c r="B479" t="str" cm="1">
        <f t="array" ref="B479">_xlfn.IFS(A480="March","Spring",A480="April","Spring",A480="May","Spring",A480="June","Summer",A480="July","Summer",A480="August","Summer",A480="January","Winter",A480="February","Winter",A480="Dezember","Winter",TRUE,"Autumn")</f>
        <v>Spring</v>
      </c>
      <c r="C479">
        <v>853</v>
      </c>
    </row>
    <row r="480" spans="1:3" x14ac:dyDescent="0.3">
      <c r="A480" s="3" t="s">
        <v>5</v>
      </c>
      <c r="B480" t="str" cm="1">
        <f t="array" ref="B480">_xlfn.IFS(A481="March","Spring",A481="April","Spring",A481="May","Spring",A481="June","Summer",A481="July","Summer",A481="August","Summer",A481="January","Winter",A481="February","Winter",A481="Dezember","Winter",TRUE,"Autumn")</f>
        <v>Summer</v>
      </c>
      <c r="C480">
        <v>341</v>
      </c>
    </row>
    <row r="481" spans="1:3" x14ac:dyDescent="0.3">
      <c r="A481" s="3" t="s">
        <v>7</v>
      </c>
      <c r="B481" t="str" cm="1">
        <f t="array" ref="B481">_xlfn.IFS(A482="March","Spring",A482="April","Spring",A482="May","Spring",A482="June","Summer",A482="July","Summer",A482="August","Summer",A482="January","Winter",A482="February","Winter",A482="Dezember","Winter",TRUE,"Autumn")</f>
        <v>Summer</v>
      </c>
      <c r="C481">
        <v>641</v>
      </c>
    </row>
    <row r="482" spans="1:3" x14ac:dyDescent="0.3">
      <c r="A482" s="3" t="s">
        <v>8</v>
      </c>
      <c r="B482" t="str" cm="1">
        <f t="array" ref="B482">_xlfn.IFS(A483="March","Spring",A483="April","Spring",A483="May","Spring",A483="June","Summer",A483="July","Summer",A483="August","Summer",A483="January","Winter",A483="February","Winter",A483="Dezember","Winter",TRUE,"Autumn")</f>
        <v>Autumn</v>
      </c>
      <c r="C482">
        <v>2807</v>
      </c>
    </row>
    <row r="483" spans="1:3" x14ac:dyDescent="0.3">
      <c r="A483" s="3" t="s">
        <v>9</v>
      </c>
      <c r="B483" t="str" cm="1">
        <f t="array" ref="B483">_xlfn.IFS(A484="March","Spring",A484="April","Spring",A484="May","Spring",A484="June","Summer",A484="July","Summer",A484="August","Summer",A484="January","Winter",A484="February","Winter",A484="Dezember","Winter",TRUE,"Autumn")</f>
        <v>Autumn</v>
      </c>
      <c r="C483">
        <v>432</v>
      </c>
    </row>
    <row r="484" spans="1:3" x14ac:dyDescent="0.3">
      <c r="A484" s="3" t="s">
        <v>10</v>
      </c>
      <c r="B484" t="str" cm="1">
        <f t="array" ref="B484">_xlfn.IFS(A485="March","Spring",A485="April","Spring",A485="May","Spring",A485="June","Summer",A485="July","Summer",A485="August","Summer",A485="January","Winter",A485="February","Winter",A485="Dezember","Winter",TRUE,"Autumn")</f>
        <v>Autumn</v>
      </c>
      <c r="C484">
        <v>2294</v>
      </c>
    </row>
    <row r="485" spans="1:3" x14ac:dyDescent="0.3">
      <c r="A485" s="3" t="s">
        <v>10</v>
      </c>
      <c r="B485" t="str" cm="1">
        <f t="array" ref="B485">_xlfn.IFS(A486="March","Spring",A486="April","Spring",A486="May","Spring",A486="June","Summer",A486="July","Summer",A486="August","Summer",A486="January","Winter",A486="February","Winter",A486="Dezember","Winter",TRUE,"Autumn")</f>
        <v>Autumn</v>
      </c>
      <c r="C485">
        <v>2167</v>
      </c>
    </row>
    <row r="486" spans="1:3" x14ac:dyDescent="0.3">
      <c r="A486" s="3" t="s">
        <v>11</v>
      </c>
      <c r="B486" t="str" cm="1">
        <f t="array" ref="B486">_xlfn.IFS(A487="March","Spring",A487="April","Spring",A487="May","Spring",A487="June","Summer",A487="July","Summer",A487="August","Summer",A487="January","Winter",A487="February","Winter",A487="Dezember","Winter",TRUE,"Autumn")</f>
        <v>Autumn</v>
      </c>
      <c r="C486">
        <v>2529</v>
      </c>
    </row>
    <row r="487" spans="1:3" x14ac:dyDescent="0.3">
      <c r="A487" s="3" t="s">
        <v>12</v>
      </c>
      <c r="B487" t="str" cm="1">
        <f t="array" ref="B487">_xlfn.IFS(A488="March","Spring",A488="April","Spring",A488="May","Spring",A488="June","Summer",A488="July","Summer",A488="August","Summer",A488="January","Winter",A488="February","Winter",A488="Dezember","Winter",TRUE,"Autumn")</f>
        <v>Winter</v>
      </c>
      <c r="C487">
        <v>1870</v>
      </c>
    </row>
    <row r="488" spans="1:3" x14ac:dyDescent="0.3">
      <c r="A488" s="3" t="s">
        <v>1</v>
      </c>
      <c r="B488" t="str" cm="1">
        <f t="array" ref="B488">_xlfn.IFS(A489="March","Spring",A489="April","Spring",A489="May","Spring",A489="June","Summer",A489="July","Summer",A489="August","Summer",A489="January","Winter",A489="February","Winter",A489="Dezember","Winter",TRUE,"Autumn")</f>
        <v>Winter</v>
      </c>
      <c r="C488">
        <v>579</v>
      </c>
    </row>
    <row r="489" spans="1:3" x14ac:dyDescent="0.3">
      <c r="A489" s="3" t="s">
        <v>2</v>
      </c>
      <c r="B489" t="str" cm="1">
        <f t="array" ref="B489">_xlfn.IFS(A490="March","Spring",A490="April","Spring",A490="May","Spring",A490="June","Summer",A490="July","Summer",A490="August","Summer",A490="January","Winter",A490="February","Winter",A490="Dezember","Winter",TRUE,"Autumn")</f>
        <v>Spring</v>
      </c>
      <c r="C489">
        <v>2240</v>
      </c>
    </row>
    <row r="490" spans="1:3" x14ac:dyDescent="0.3">
      <c r="A490" s="3" t="s">
        <v>3</v>
      </c>
      <c r="B490" t="str" cm="1">
        <f t="array" ref="B490">_xlfn.IFS(A491="March","Spring",A491="April","Spring",A491="May","Spring",A491="June","Summer",A491="July","Summer",A491="August","Summer",A491="January","Winter",A491="February","Winter",A491="Dezember","Winter",TRUE,"Autumn")</f>
        <v>Spring</v>
      </c>
      <c r="C490">
        <v>2993</v>
      </c>
    </row>
    <row r="491" spans="1:3" x14ac:dyDescent="0.3">
      <c r="A491" s="3" t="s">
        <v>4</v>
      </c>
      <c r="B491" t="str" cm="1">
        <f t="array" ref="B491">_xlfn.IFS(A492="March","Spring",A492="April","Spring",A492="May","Spring",A492="June","Summer",A492="July","Summer",A492="August","Summer",A492="January","Winter",A492="February","Winter",A492="Dezember","Winter",TRUE,"Autumn")</f>
        <v>Spring</v>
      </c>
      <c r="C491">
        <v>3520.5</v>
      </c>
    </row>
    <row r="492" spans="1:3" x14ac:dyDescent="0.3">
      <c r="A492" s="3" t="s">
        <v>5</v>
      </c>
      <c r="B492" t="str" cm="1">
        <f t="array" ref="B492">_xlfn.IFS(A493="March","Spring",A493="April","Spring",A493="May","Spring",A493="June","Summer",A493="July","Summer",A493="August","Summer",A493="January","Winter",A493="February","Winter",A493="Dezember","Winter",TRUE,"Autumn")</f>
        <v>Summer</v>
      </c>
      <c r="C492">
        <v>2039</v>
      </c>
    </row>
    <row r="493" spans="1:3" x14ac:dyDescent="0.3">
      <c r="A493" s="3" t="s">
        <v>8</v>
      </c>
      <c r="B493" t="str" cm="1">
        <f t="array" ref="B493">_xlfn.IFS(A494="March","Spring",A494="April","Spring",A494="May","Spring",A494="June","Summer",A494="July","Summer",A494="August","Summer",A494="January","Winter",A494="February","Winter",A494="Dezember","Winter",TRUE,"Autumn")</f>
        <v>Autumn</v>
      </c>
      <c r="C493">
        <v>2574</v>
      </c>
    </row>
    <row r="494" spans="1:3" x14ac:dyDescent="0.3">
      <c r="A494" s="3" t="s">
        <v>9</v>
      </c>
      <c r="B494" t="str" cm="1">
        <f t="array" ref="B494">_xlfn.IFS(A495="March","Spring",A495="April","Spring",A495="May","Spring",A495="June","Summer",A495="July","Summer",A495="August","Summer",A495="January","Winter",A495="February","Winter",A495="Dezember","Winter",TRUE,"Autumn")</f>
        <v>Autumn</v>
      </c>
      <c r="C494">
        <v>707</v>
      </c>
    </row>
    <row r="495" spans="1:3" x14ac:dyDescent="0.3">
      <c r="A495" s="3" t="s">
        <v>12</v>
      </c>
      <c r="B495" t="str" cm="1">
        <f t="array" ref="B495">_xlfn.IFS(A496="March","Spring",A496="April","Spring",A496="May","Spring",A496="June","Summer",A496="July","Summer",A496="August","Summer",A496="January","Winter",A496="February","Winter",A496="Dezember","Winter",TRUE,"Autumn")</f>
        <v>Autumn</v>
      </c>
      <c r="C495">
        <v>2072</v>
      </c>
    </row>
    <row r="496" spans="1:3" x14ac:dyDescent="0.3">
      <c r="A496" s="3" t="s">
        <v>12</v>
      </c>
      <c r="B496" t="str" cm="1">
        <f t="array" ref="B496">_xlfn.IFS(A497="March","Spring",A497="April","Spring",A497="May","Spring",A497="June","Summer",A497="July","Summer",A497="August","Summer",A497="January","Winter",A497="February","Winter",A497="Dezember","Winter",TRUE,"Autumn")</f>
        <v>Autumn</v>
      </c>
      <c r="C496">
        <v>853</v>
      </c>
    </row>
    <row r="497" spans="1:3" x14ac:dyDescent="0.3">
      <c r="A497" s="3" t="s">
        <v>10</v>
      </c>
      <c r="B497" t="str" cm="1">
        <f t="array" ref="B497">_xlfn.IFS(A498="March","Spring",A498="April","Spring",A498="May","Spring",A498="June","Summer",A498="July","Summer",A498="August","Summer",A498="January","Winter",A498="February","Winter",A498="Dezember","Winter",TRUE,"Autumn")</f>
        <v>Spring</v>
      </c>
      <c r="C497">
        <v>1198</v>
      </c>
    </row>
    <row r="498" spans="1:3" x14ac:dyDescent="0.3">
      <c r="A498" s="3" t="s">
        <v>4</v>
      </c>
      <c r="B498" t="str" cm="1">
        <f t="array" ref="B498">_xlfn.IFS(A499="March","Spring",A499="April","Spring",A499="May","Spring",A499="June","Summer",A499="July","Summer",A499="August","Summer",A499="January","Winter",A499="February","Winter",A499="Dezember","Winter",TRUE,"Autumn")</f>
        <v>Autumn</v>
      </c>
      <c r="C498">
        <v>2532</v>
      </c>
    </row>
    <row r="499" spans="1:3" x14ac:dyDescent="0.3">
      <c r="A499" s="3" t="s">
        <v>10</v>
      </c>
      <c r="B499" t="str" cm="1">
        <f t="array" ref="B499">_xlfn.IFS(A500="March","Spring",A500="April","Spring",A500="May","Spring",A500="June","Summer",A500="July","Summer",A500="August","Summer",A500="January","Winter",A500="February","Winter",A500="Dezember","Winter",TRUE,"Autumn")</f>
        <v>Winter</v>
      </c>
      <c r="C499">
        <v>1198</v>
      </c>
    </row>
    <row r="500" spans="1:3" x14ac:dyDescent="0.3">
      <c r="A500" s="3" t="s">
        <v>1</v>
      </c>
      <c r="B500" t="str" cm="1">
        <f t="array" ref="B500">_xlfn.IFS(A501="March","Spring",A501="April","Spring",A501="May","Spring",A501="June","Summer",A501="July","Summer",A501="August","Summer",A501="January","Winter",A501="February","Winter",A501="Dezember","Winter",TRUE,"Autumn")</f>
        <v>Autumn</v>
      </c>
      <c r="C500">
        <v>384</v>
      </c>
    </row>
    <row r="501" spans="1:3" x14ac:dyDescent="0.3">
      <c r="A501" s="3" t="s">
        <v>10</v>
      </c>
      <c r="B501" t="str" cm="1">
        <f t="array" ref="B501">_xlfn.IFS(A502="March","Spring",A502="April","Spring",A502="May","Spring",A502="June","Summer",A502="July","Summer",A502="August","Summer",A502="January","Winter",A502="February","Winter",A502="Dezember","Winter",TRUE,"Autumn")</f>
        <v>Spring</v>
      </c>
      <c r="C501">
        <v>472</v>
      </c>
    </row>
    <row r="502" spans="1:3" x14ac:dyDescent="0.3">
      <c r="A502" s="3" t="s">
        <v>3</v>
      </c>
      <c r="B502" t="str" cm="1">
        <f t="array" ref="B502">_xlfn.IFS(A503="March","Spring",A503="April","Spring",A503="May","Spring",A503="June","Summer",A503="July","Summer",A503="August","Summer",A503="January","Winter",A503="February","Winter",A503="Dezember","Winter",TRUE,"Autumn")</f>
        <v>Autumn</v>
      </c>
      <c r="C502">
        <v>1579</v>
      </c>
    </row>
    <row r="503" spans="1:3" x14ac:dyDescent="0.3">
      <c r="A503" s="3" t="s">
        <v>9</v>
      </c>
      <c r="B503" t="str" cm="1">
        <f t="array" ref="B503">_xlfn.IFS(A504="March","Spring",A504="April","Spring",A504="May","Spring",A504="June","Summer",A504="July","Summer",A504="August","Summer",A504="January","Winter",A504="February","Winter",A504="Dezember","Winter",TRUE,"Autumn")</f>
        <v>Summer</v>
      </c>
      <c r="C503">
        <v>1005</v>
      </c>
    </row>
    <row r="504" spans="1:3" x14ac:dyDescent="0.3">
      <c r="A504" s="3" t="s">
        <v>7</v>
      </c>
      <c r="B504" t="str" cm="1">
        <f t="array" ref="B504">_xlfn.IFS(A505="March","Spring",A505="April","Spring",A505="May","Spring",A505="June","Summer",A505="July","Summer",A505="August","Summer",A505="January","Winter",A505="February","Winter",A505="Dezember","Winter",TRUE,"Autumn")</f>
        <v>Autumn</v>
      </c>
      <c r="C504">
        <v>3199.5</v>
      </c>
    </row>
    <row r="505" spans="1:3" x14ac:dyDescent="0.3">
      <c r="A505" s="3" t="s">
        <v>10</v>
      </c>
      <c r="B505" t="str" cm="1">
        <f t="array" ref="B505">_xlfn.IFS(A506="March","Spring",A506="April","Spring",A506="May","Spring",A506="June","Summer",A506="July","Summer",A506="August","Summer",A506="January","Winter",A506="February","Winter",A506="Dezember","Winter",TRUE,"Autumn")</f>
        <v>Winter</v>
      </c>
      <c r="C505">
        <v>472</v>
      </c>
    </row>
    <row r="506" spans="1:3" x14ac:dyDescent="0.3">
      <c r="A506" s="3" t="s">
        <v>2</v>
      </c>
      <c r="B506" t="str" cm="1">
        <f t="array" ref="B506">_xlfn.IFS(A507="March","Spring",A507="April","Spring",A507="May","Spring",A507="June","Summer",A507="July","Summer",A507="August","Summer",A507="January","Winter",A507="February","Winter",A507="Dezember","Winter",TRUE,"Autumn")</f>
        <v>Spring</v>
      </c>
      <c r="C506">
        <v>1937</v>
      </c>
    </row>
    <row r="507" spans="1:3" x14ac:dyDescent="0.3">
      <c r="A507" s="3" t="s">
        <v>3</v>
      </c>
      <c r="B507" t="str" cm="1">
        <f t="array" ref="B507">_xlfn.IFS(A508="March","Spring",A508="April","Spring",A508="May","Spring",A508="June","Summer",A508="July","Summer",A508="August","Summer",A508="January","Winter",A508="February","Winter",A508="Dezember","Winter",TRUE,"Autumn")</f>
        <v>Summer</v>
      </c>
      <c r="C507">
        <v>792</v>
      </c>
    </row>
    <row r="508" spans="1:3" x14ac:dyDescent="0.3">
      <c r="A508" s="3" t="s">
        <v>7</v>
      </c>
      <c r="B508" t="str" cm="1">
        <f t="array" ref="B508">_xlfn.IFS(A509="March","Spring",A509="April","Spring",A509="May","Spring",A509="June","Summer",A509="July","Summer",A509="August","Summer",A509="January","Winter",A509="February","Winter",A509="Dezember","Winter",TRUE,"Autumn")</f>
        <v>Autumn</v>
      </c>
      <c r="C508">
        <v>2811</v>
      </c>
    </row>
    <row r="509" spans="1:3" x14ac:dyDescent="0.3">
      <c r="A509" s="3" t="s">
        <v>10</v>
      </c>
      <c r="B509" t="str" cm="1">
        <f t="array" ref="B509">_xlfn.IFS(A510="March","Spring",A510="April","Spring",A510="May","Spring",A510="June","Summer",A510="July","Summer",A510="August","Summer",A510="January","Winter",A510="February","Winter",A510="Dezember","Winter",TRUE,"Autumn")</f>
        <v>Autumn</v>
      </c>
      <c r="C509">
        <v>2441</v>
      </c>
    </row>
    <row r="510" spans="1:3" x14ac:dyDescent="0.3">
      <c r="A510" s="3" t="s">
        <v>11</v>
      </c>
      <c r="B510" t="str" cm="1">
        <f t="array" ref="B510">_xlfn.IFS(A511="March","Spring",A511="April","Spring",A511="May","Spring",A511="June","Summer",A511="July","Summer",A511="August","Summer",A511="January","Winter",A511="February","Winter",A511="Dezember","Winter",TRUE,"Autumn")</f>
        <v>Autumn</v>
      </c>
      <c r="C510">
        <v>1560</v>
      </c>
    </row>
    <row r="511" spans="1:3" x14ac:dyDescent="0.3">
      <c r="A511" s="3" t="s">
        <v>11</v>
      </c>
      <c r="B511" t="str" cm="1">
        <f t="array" ref="B511">_xlfn.IFS(A512="March","Spring",A512="April","Spring",A512="May","Spring",A512="June","Summer",A512="July","Summer",A512="August","Summer",A512="January","Winter",A512="February","Winter",A512="Dezember","Winter",TRUE,"Autumn")</f>
        <v>Winter</v>
      </c>
      <c r="C511">
        <v>2706</v>
      </c>
    </row>
    <row r="512" spans="1:3" x14ac:dyDescent="0.3">
      <c r="A512" s="3" t="s">
        <v>1</v>
      </c>
      <c r="B512" t="str" cm="1">
        <f t="array" ref="B512">_xlfn.IFS(A513="March","Spring",A513="April","Spring",A513="May","Spring",A513="June","Summer",A513="July","Summer",A513="August","Summer",A513="January","Winter",A513="February","Winter",A513="Dezember","Winter",TRUE,"Autumn")</f>
        <v>Autumn</v>
      </c>
      <c r="C512">
        <v>766</v>
      </c>
    </row>
    <row r="513" spans="1:3" x14ac:dyDescent="0.3">
      <c r="A513" s="3" t="s">
        <v>10</v>
      </c>
      <c r="B513" t="str" cm="1">
        <f t="array" ref="B513">_xlfn.IFS(A514="March","Spring",A514="April","Spring",A514="May","Spring",A514="June","Summer",A514="July","Summer",A514="August","Summer",A514="January","Winter",A514="February","Winter",A514="Dezember","Winter",TRUE,"Autumn")</f>
        <v>Autumn</v>
      </c>
      <c r="C513">
        <v>2992</v>
      </c>
    </row>
    <row r="514" spans="1:3" x14ac:dyDescent="0.3">
      <c r="A514" s="3" t="s">
        <v>12</v>
      </c>
      <c r="B514" t="str" cm="1">
        <f t="array" ref="B514">_xlfn.IFS(A515="March","Spring",A515="April","Spring",A515="May","Spring",A515="June","Summer",A515="July","Summer",A515="August","Summer",A515="January","Winter",A515="February","Winter",A515="Dezember","Winter",TRUE,"Autumn")</f>
        <v>Winter</v>
      </c>
      <c r="C514">
        <v>2157</v>
      </c>
    </row>
    <row r="515" spans="1:3" x14ac:dyDescent="0.3">
      <c r="A515" s="3" t="s">
        <v>1</v>
      </c>
      <c r="B515" t="str" cm="1">
        <f t="array" ref="B515">_xlfn.IFS(A516="March","Spring",A516="April","Spring",A516="May","Spring",A516="June","Summer",A516="July","Summer",A516="August","Summer",A516="January","Winter",A516="February","Winter",A516="Dezember","Winter",TRUE,"Autumn")</f>
        <v>Spring</v>
      </c>
      <c r="C515">
        <v>873</v>
      </c>
    </row>
    <row r="516" spans="1:3" x14ac:dyDescent="0.3">
      <c r="A516" s="3" t="s">
        <v>3</v>
      </c>
      <c r="B516" t="str" cm="1">
        <f t="array" ref="B516">_xlfn.IFS(A517="March","Spring",A517="April","Spring",A517="May","Spring",A517="June","Summer",A517="July","Summer",A517="August","Summer",A517="January","Winter",A517="February","Winter",A517="Dezember","Winter",TRUE,"Autumn")</f>
        <v>Summer</v>
      </c>
      <c r="C516">
        <v>1122</v>
      </c>
    </row>
    <row r="517" spans="1:3" x14ac:dyDescent="0.3">
      <c r="A517" s="3" t="s">
        <v>7</v>
      </c>
      <c r="B517" t="str" cm="1">
        <f t="array" ref="B517">_xlfn.IFS(A518="March","Spring",A518="April","Spring",A518="May","Spring",A518="June","Summer",A518="July","Summer",A518="August","Summer",A518="January","Winter",A518="February","Winter",A518="Dezember","Winter",TRUE,"Autumn")</f>
        <v>Summer</v>
      </c>
      <c r="C517">
        <v>2104.5</v>
      </c>
    </row>
    <row r="518" spans="1:3" x14ac:dyDescent="0.3">
      <c r="A518" s="3" t="s">
        <v>7</v>
      </c>
      <c r="B518" t="str" cm="1">
        <f t="array" ref="B518">_xlfn.IFS(A519="March","Spring",A519="April","Spring",A519="May","Spring",A519="June","Summer",A519="July","Summer",A519="August","Summer",A519="January","Winter",A519="February","Winter",A519="Dezember","Winter",TRUE,"Autumn")</f>
        <v>Summer</v>
      </c>
      <c r="C518">
        <v>4026</v>
      </c>
    </row>
    <row r="519" spans="1:3" x14ac:dyDescent="0.3">
      <c r="A519" s="3" t="s">
        <v>7</v>
      </c>
      <c r="B519" t="str" cm="1">
        <f t="array" ref="B519">_xlfn.IFS(A520="March","Spring",A520="April","Spring",A520="May","Spring",A520="June","Summer",A520="July","Summer",A520="August","Summer",A520="January","Winter",A520="February","Winter",A520="Dezember","Winter",TRUE,"Autumn")</f>
        <v>Summer</v>
      </c>
      <c r="C519">
        <v>2425.5</v>
      </c>
    </row>
    <row r="520" spans="1:3" x14ac:dyDescent="0.3">
      <c r="A520" s="3" t="s">
        <v>8</v>
      </c>
      <c r="B520" t="str" cm="1">
        <f t="array" ref="B520">_xlfn.IFS(A521="March","Spring",A521="April","Spring",A521="May","Spring",A521="June","Summer",A521="July","Summer",A521="August","Summer",A521="January","Winter",A521="February","Winter",A521="Dezember","Winter",TRUE,"Autumn")</f>
        <v>Summer</v>
      </c>
      <c r="C520">
        <v>2394</v>
      </c>
    </row>
    <row r="521" spans="1:3" x14ac:dyDescent="0.3">
      <c r="A521" s="3" t="s">
        <v>8</v>
      </c>
      <c r="B521" t="str" cm="1">
        <f t="array" ref="B521">_xlfn.IFS(A522="March","Spring",A522="April","Spring",A522="May","Spring",A522="June","Summer",A522="July","Summer",A522="August","Summer",A522="January","Winter",A522="February","Winter",A522="Dezember","Winter",TRUE,"Autumn")</f>
        <v>Autumn</v>
      </c>
      <c r="C521">
        <v>1984</v>
      </c>
    </row>
    <row r="522" spans="1:3" x14ac:dyDescent="0.3">
      <c r="A522" s="3" t="s">
        <v>10</v>
      </c>
      <c r="B522" t="str" cm="1">
        <f t="array" ref="B522">_xlfn.IFS(A523="March","Spring",A523="April","Spring",A523="May","Spring",A523="June","Summer",A523="July","Summer",A523="August","Summer",A523="January","Winter",A523="February","Winter",A523="Dezember","Winter",TRUE,"Autumn")</f>
        <v>Autumn</v>
      </c>
      <c r="C522">
        <v>2441</v>
      </c>
    </row>
    <row r="523" spans="1:3" x14ac:dyDescent="0.3">
      <c r="A523" s="3" t="s">
        <v>10</v>
      </c>
      <c r="B523" t="str" cm="1">
        <f t="array" ref="B523">_xlfn.IFS(A524="March","Spring",A524="April","Spring",A524="May","Spring",A524="June","Summer",A524="July","Summer",A524="August","Summer",A524="January","Winter",A524="February","Winter",A524="Dezember","Winter",TRUE,"Autumn")</f>
        <v>Autumn</v>
      </c>
      <c r="C523">
        <v>2992</v>
      </c>
    </row>
    <row r="524" spans="1:3" x14ac:dyDescent="0.3">
      <c r="A524" s="3" t="s">
        <v>11</v>
      </c>
      <c r="B524" t="str" cm="1">
        <f t="array" ref="B524">_xlfn.IFS(A525="March","Spring",A525="April","Spring",A525="May","Spring",A525="June","Summer",A525="July","Summer",A525="August","Summer",A525="January","Winter",A525="February","Winter",A525="Dezember","Winter",TRUE,"Autumn")</f>
        <v>Autumn</v>
      </c>
      <c r="C524">
        <v>1366</v>
      </c>
    </row>
    <row r="525" spans="1:3" x14ac:dyDescent="0.3">
      <c r="A525" s="3" t="s">
        <v>9</v>
      </c>
      <c r="B525" t="str" cm="1">
        <f t="array" ref="B525">_xlfn.IFS(A526="March","Spring",A526="April","Spring",A526="May","Spring",A526="June","Summer",A526="July","Summer",A526="August","Summer",A526="January","Winter",A526="February","Winter",A526="Dezember","Winter",TRUE,"Autumn")</f>
        <v>Autumn</v>
      </c>
      <c r="C525">
        <v>2805</v>
      </c>
    </row>
    <row r="526" spans="1:3" x14ac:dyDescent="0.3">
      <c r="A526" s="3" t="s">
        <v>9</v>
      </c>
      <c r="B526" t="str" cm="1">
        <f t="array" ref="B526">_xlfn.IFS(A527="March","Spring",A527="April","Spring",A527="May","Spring",A527="June","Summer",A527="July","Summer",A527="August","Summer",A527="January","Winter",A527="February","Winter",A527="Dezember","Winter",TRUE,"Autumn")</f>
        <v>Autumn</v>
      </c>
      <c r="C526">
        <v>655</v>
      </c>
    </row>
    <row r="527" spans="1:3" x14ac:dyDescent="0.3">
      <c r="A527" s="3" t="s">
        <v>10</v>
      </c>
      <c r="B527" t="str" cm="1">
        <f t="array" ref="B527">_xlfn.IFS(A528="March","Spring",A528="April","Spring",A528="May","Spring",A528="June","Summer",A528="July","Summer",A528="August","Summer",A528="January","Winter",A528="February","Winter",A528="Dezember","Winter",TRUE,"Autumn")</f>
        <v>Autumn</v>
      </c>
      <c r="C527">
        <v>344</v>
      </c>
    </row>
    <row r="528" spans="1:3" x14ac:dyDescent="0.3">
      <c r="A528" s="3" t="s">
        <v>11</v>
      </c>
      <c r="B528" t="str" cm="1">
        <f t="array" ref="B528">_xlfn.IFS(A529="March","Spring",A529="April","Spring",A529="May","Spring",A529="June","Summer",A529="July","Summer",A529="August","Summer",A529="January","Winter",A529="February","Winter",A529="Dezember","Winter",TRUE,"Autumn")</f>
        <v>Winter</v>
      </c>
      <c r="C528">
        <v>1808</v>
      </c>
    </row>
    <row r="529" spans="1:3" x14ac:dyDescent="0.3">
      <c r="A529" s="3" t="s">
        <v>1</v>
      </c>
      <c r="B529" t="str" cm="1">
        <f t="array" ref="B529">_xlfn.IFS(A530="March","Spring",A530="April","Spring",A530="May","Spring",A530="June","Summer",A530="July","Summer",A530="August","Summer",A530="January","Winter",A530="February","Winter",A530="Dezember","Winter",TRUE,"Autumn")</f>
        <v>Winter</v>
      </c>
      <c r="C529">
        <v>1734</v>
      </c>
    </row>
    <row r="530" spans="1:3" x14ac:dyDescent="0.3">
      <c r="A530" s="3" t="s">
        <v>1</v>
      </c>
      <c r="B530" t="str" cm="1">
        <f t="array" ref="B530">_xlfn.IFS(A531="March","Spring",A531="April","Spring",A531="May","Spring",A531="June","Summer",A531="July","Summer",A531="August","Summer",A531="January","Winter",A531="February","Winter",A531="Dezember","Winter",TRUE,"Autumn")</f>
        <v>Autumn</v>
      </c>
      <c r="C530">
        <v>554</v>
      </c>
    </row>
    <row r="531" spans="1:3" x14ac:dyDescent="0.3">
      <c r="A531" s="3" t="s">
        <v>11</v>
      </c>
      <c r="B531" t="str" cm="1">
        <f t="array" ref="B531">_xlfn.IFS(A532="March","Spring",A532="April","Spring",A532="May","Spring",A532="June","Summer",A532="July","Summer",A532="August","Summer",A532="January","Winter",A532="February","Winter",A532="Dezember","Winter",TRUE,"Autumn")</f>
        <v>Winter</v>
      </c>
      <c r="C531">
        <v>2935</v>
      </c>
    </row>
    <row r="532" spans="1:3" x14ac:dyDescent="0.3">
      <c r="A532" s="3" t="s">
        <v>1</v>
      </c>
      <c r="B532" t="str" cm="1">
        <f t="array" ref="B532">_xlfn.IFS(A533="March","Spring",A533="April","Spring",A533="May","Spring",A533="June","Summer",A533="July","Summer",A533="August","Summer",A533="January","Winter",A533="February","Winter",A533="Dezember","Winter",TRUE,"Autumn")</f>
        <v>Winter</v>
      </c>
      <c r="C532">
        <v>3165</v>
      </c>
    </row>
    <row r="533" spans="1:3" x14ac:dyDescent="0.3">
      <c r="A533" s="3" t="s">
        <v>1</v>
      </c>
      <c r="B533" t="str" cm="1">
        <f t="array" ref="B533">_xlfn.IFS(A534="March","Spring",A534="April","Spring",A534="May","Spring",A534="June","Summer",A534="July","Summer",A534="August","Summer",A534="January","Winter",A534="February","Winter",A534="Dezember","Winter",TRUE,"Autumn")</f>
        <v>Spring</v>
      </c>
      <c r="C533">
        <v>2629</v>
      </c>
    </row>
    <row r="534" spans="1:3" x14ac:dyDescent="0.3">
      <c r="A534" s="3" t="s">
        <v>5</v>
      </c>
      <c r="B534" t="str" cm="1">
        <f t="array" ref="B534">_xlfn.IFS(A535="March","Spring",A535="April","Spring",A535="May","Spring",A535="June","Summer",A535="July","Summer",A535="August","Summer",A535="January","Winter",A535="February","Winter",A535="Dezember","Winter",TRUE,"Autumn")</f>
        <v>Autumn</v>
      </c>
      <c r="C534">
        <v>1433</v>
      </c>
    </row>
    <row r="535" spans="1:3" x14ac:dyDescent="0.3">
      <c r="A535" s="3" t="s">
        <v>9</v>
      </c>
      <c r="B535" t="str" cm="1">
        <f t="array" ref="B535">_xlfn.IFS(A536="March","Spring",A536="April","Spring",A536="May","Spring",A536="June","Summer",A536="July","Summer",A536="August","Summer",A536="January","Winter",A536="February","Winter",A536="Dezember","Winter",TRUE,"Autumn")</f>
        <v>Autumn</v>
      </c>
      <c r="C535">
        <v>947</v>
      </c>
    </row>
    <row r="536" spans="1:3" x14ac:dyDescent="0.3">
      <c r="A536" s="3" t="s">
        <v>10</v>
      </c>
      <c r="B536" t="str" cm="1">
        <f t="array" ref="B536">_xlfn.IFS(A537="March","Spring",A537="April","Spring",A537="May","Spring",A537="June","Summer",A537="July","Summer",A537="August","Summer",A537="January","Winter",A537="February","Winter",A537="Dezember","Winter",TRUE,"Autumn")</f>
        <v>Autumn</v>
      </c>
      <c r="C536">
        <v>344</v>
      </c>
    </row>
    <row r="537" spans="1:3" x14ac:dyDescent="0.3">
      <c r="A537" s="3" t="s">
        <v>12</v>
      </c>
      <c r="B537" t="str" cm="1">
        <f t="array" ref="B537">_xlfn.IFS(A538="March","Spring",A538="April","Spring",A538="May","Spring",A538="June","Summer",A538="July","Summer",A538="August","Summer",A538="January","Winter",A538="February","Winter",A538="Dezember","Winter",TRUE,"Autumn")</f>
        <v>Autumn</v>
      </c>
      <c r="C537">
        <v>2157</v>
      </c>
    </row>
    <row r="538" spans="1:3" x14ac:dyDescent="0.3">
      <c r="A538" s="3" t="s">
        <v>9</v>
      </c>
      <c r="B538" t="str" cm="1">
        <f t="array" ref="B538">_xlfn.IFS(A539="March","Spring",A539="April","Spring",A539="May","Spring",A539="June","Summer",A539="July","Summer",A539="August","Summer",A539="January","Winter",A539="February","Winter",A539="Dezember","Winter",TRUE,"Autumn")</f>
        <v>Summer</v>
      </c>
      <c r="C538">
        <v>380</v>
      </c>
    </row>
    <row r="539" spans="1:3" x14ac:dyDescent="0.3">
      <c r="A539" s="3" t="s">
        <v>6</v>
      </c>
      <c r="B539" t="str" cm="1">
        <f t="array" ref="B539">_xlfn.IFS(A540="March","Spring",A540="April","Spring",A540="May","Spring",A540="June","Summer",A540="July","Summer",A540="August","Summer",A540="January","Winter",A540="February","Winter",A540="Dezember","Winter",TRUE,"Autumn")</f>
        <v>Autumn</v>
      </c>
      <c r="C539">
        <v>886</v>
      </c>
    </row>
    <row r="540" spans="1:3" x14ac:dyDescent="0.3">
      <c r="A540" s="3" t="s">
        <v>9</v>
      </c>
      <c r="B540" t="str" cm="1">
        <f t="array" ref="B540">_xlfn.IFS(A541="March","Spring",A541="April","Spring",A541="May","Spring",A541="June","Summer",A541="July","Summer",A541="August","Summer",A541="January","Winter",A541="February","Winter",A541="Dezember","Winter",TRUE,"Autumn")</f>
        <v>Autumn</v>
      </c>
      <c r="C540">
        <v>2416</v>
      </c>
    </row>
    <row r="541" spans="1:3" x14ac:dyDescent="0.3">
      <c r="A541" s="3" t="s">
        <v>10</v>
      </c>
      <c r="B541" t="str" cm="1">
        <f t="array" ref="B541">_xlfn.IFS(A542="March","Spring",A542="April","Spring",A542="May","Spring",A542="June","Summer",A542="July","Summer",A542="August","Summer",A542="January","Winter",A542="February","Winter",A542="Dezember","Winter",TRUE,"Autumn")</f>
        <v>Autumn</v>
      </c>
      <c r="C541">
        <v>2156</v>
      </c>
    </row>
    <row r="542" spans="1:3" x14ac:dyDescent="0.3">
      <c r="A542" s="3" t="s">
        <v>11</v>
      </c>
      <c r="B542" t="str" cm="1">
        <f t="array" ref="B542">_xlfn.IFS(A543="March","Spring",A543="April","Spring",A543="May","Spring",A543="June","Summer",A543="July","Summer",A543="August","Summer",A543="January","Winter",A543="February","Winter",A543="Dezember","Winter",TRUE,"Autumn")</f>
        <v>Spring</v>
      </c>
      <c r="C542">
        <v>2689</v>
      </c>
    </row>
    <row r="543" spans="1:3" x14ac:dyDescent="0.3">
      <c r="A543" s="3" t="s">
        <v>3</v>
      </c>
      <c r="B543" t="str" cm="1">
        <f t="array" ref="B543">_xlfn.IFS(A544="March","Spring",A544="April","Spring",A544="May","Spring",A544="June","Summer",A544="July","Summer",A544="August","Summer",A544="January","Winter",A544="February","Winter",A544="Dezember","Winter",TRUE,"Autumn")</f>
        <v>Spring</v>
      </c>
      <c r="C543">
        <v>677</v>
      </c>
    </row>
    <row r="544" spans="1:3" x14ac:dyDescent="0.3">
      <c r="A544" s="3" t="s">
        <v>4</v>
      </c>
      <c r="B544" t="str" cm="1">
        <f t="array" ref="B544">_xlfn.IFS(A545="March","Spring",A545="April","Spring",A545="May","Spring",A545="June","Summer",A545="July","Summer",A545="August","Summer",A545="January","Winter",A545="February","Winter",A545="Dezember","Winter",TRUE,"Autumn")</f>
        <v>Autumn</v>
      </c>
      <c r="C544">
        <v>1773</v>
      </c>
    </row>
    <row r="545" spans="1:3" x14ac:dyDescent="0.3">
      <c r="A545" s="3" t="s">
        <v>9</v>
      </c>
      <c r="B545" t="str" cm="1">
        <f t="array" ref="B545">_xlfn.IFS(A546="March","Spring",A546="April","Spring",A546="May","Spring",A546="June","Summer",A546="July","Summer",A546="August","Summer",A546="January","Winter",A546="February","Winter",A546="Dezember","Winter",TRUE,"Autumn")</f>
        <v>Autumn</v>
      </c>
      <c r="C545">
        <v>2420</v>
      </c>
    </row>
    <row r="546" spans="1:3" x14ac:dyDescent="0.3">
      <c r="A546" s="3" t="s">
        <v>10</v>
      </c>
      <c r="B546" t="str" cm="1">
        <f t="array" ref="B546">_xlfn.IFS(A547="March","Spring",A547="April","Spring",A547="May","Spring",A547="June","Summer",A547="July","Summer",A547="August","Summer",A547="January","Winter",A547="February","Winter",A547="Dezember","Winter",TRUE,"Autumn")</f>
        <v>Autumn</v>
      </c>
      <c r="C546">
        <v>2734</v>
      </c>
    </row>
    <row r="547" spans="1:3" x14ac:dyDescent="0.3">
      <c r="A547" s="3" t="s">
        <v>10</v>
      </c>
      <c r="B547" t="str" cm="1">
        <f t="array" ref="B547">_xlfn.IFS(A548="March","Spring",A548="April","Spring",A548="May","Spring",A548="June","Summer",A548="July","Summer",A548="August","Summer",A548="January","Winter",A548="February","Winter",A548="Dezember","Winter",TRUE,"Autumn")</f>
        <v>Autumn</v>
      </c>
      <c r="C547">
        <v>1715</v>
      </c>
    </row>
    <row r="548" spans="1:3" x14ac:dyDescent="0.3">
      <c r="A548" s="3" t="s">
        <v>12</v>
      </c>
      <c r="B548" t="str" cm="1">
        <f t="array" ref="B548">_xlfn.IFS(A549="March","Spring",A549="April","Spring",A549="May","Spring",A549="June","Summer",A549="July","Summer",A549="August","Summer",A549="January","Winter",A549="February","Winter",A549="Dezember","Winter",TRUE,"Autumn")</f>
        <v>Winter</v>
      </c>
      <c r="C548">
        <v>1186</v>
      </c>
    </row>
    <row r="549" spans="1:3" x14ac:dyDescent="0.3">
      <c r="A549" s="3" t="s">
        <v>1</v>
      </c>
      <c r="B549" t="str" cm="1">
        <f t="array" ref="B549">_xlfn.IFS(A550="March","Spring",A550="April","Spring",A550="May","Spring",A550="June","Summer",A550="July","Summer",A550="August","Summer",A550="January","Winter",A550="February","Winter",A550="Dezember","Winter",TRUE,"Autumn")</f>
        <v>Summer</v>
      </c>
      <c r="C549">
        <v>3495</v>
      </c>
    </row>
    <row r="550" spans="1:3" x14ac:dyDescent="0.3">
      <c r="A550" s="3" t="s">
        <v>6</v>
      </c>
      <c r="B550" t="str" cm="1">
        <f t="array" ref="B550">_xlfn.IFS(A551="March","Spring",A551="April","Spring",A551="May","Spring",A551="June","Summer",A551="July","Summer",A551="August","Summer",A551="January","Winter",A551="February","Winter",A551="Dezember","Winter",TRUE,"Autumn")</f>
        <v>Autumn</v>
      </c>
      <c r="C550">
        <v>886</v>
      </c>
    </row>
    <row r="551" spans="1:3" x14ac:dyDescent="0.3">
      <c r="A551" s="3" t="s">
        <v>10</v>
      </c>
      <c r="B551" t="str" cm="1">
        <f t="array" ref="B551">_xlfn.IFS(A552="March","Spring",A552="April","Spring",A552="May","Spring",A552="June","Summer",A552="July","Summer",A552="August","Summer",A552="January","Winter",A552="February","Winter",A552="Dezember","Winter",TRUE,"Autumn")</f>
        <v>Autumn</v>
      </c>
      <c r="C551">
        <v>2156</v>
      </c>
    </row>
    <row r="552" spans="1:3" x14ac:dyDescent="0.3">
      <c r="A552" s="3" t="s">
        <v>10</v>
      </c>
      <c r="B552" t="str" cm="1">
        <f t="array" ref="B552">_xlfn.IFS(A553="March","Spring",A553="April","Spring",A553="May","Spring",A553="June","Summer",A553="July","Summer",A553="August","Summer",A553="January","Winter",A553="February","Winter",A553="Dezember","Winter",TRUE,"Autumn")</f>
        <v>Autumn</v>
      </c>
      <c r="C552">
        <v>905</v>
      </c>
    </row>
    <row r="553" spans="1:3" x14ac:dyDescent="0.3">
      <c r="A553" s="3" t="s">
        <v>10</v>
      </c>
      <c r="B553" t="str" cm="1">
        <f t="array" ref="B553">_xlfn.IFS(A554="March","Spring",A554="April","Spring",A554="May","Spring",A554="June","Summer",A554="July","Summer",A554="August","Summer",A554="January","Winter",A554="February","Winter",A554="Dezember","Winter",TRUE,"Autumn")</f>
        <v>Autumn</v>
      </c>
      <c r="C553">
        <v>1715</v>
      </c>
    </row>
    <row r="554" spans="1:3" x14ac:dyDescent="0.3">
      <c r="A554" s="3" t="s">
        <v>11</v>
      </c>
      <c r="B554" t="str" cm="1">
        <f t="array" ref="B554">_xlfn.IFS(A555="March","Spring",A555="April","Spring",A555="May","Spring",A555="June","Summer",A555="July","Summer",A555="August","Summer",A555="January","Winter",A555="February","Winter",A555="Dezember","Winter",TRUE,"Autumn")</f>
        <v>Autumn</v>
      </c>
      <c r="C554">
        <v>1594</v>
      </c>
    </row>
    <row r="555" spans="1:3" x14ac:dyDescent="0.3">
      <c r="A555" s="3" t="s">
        <v>11</v>
      </c>
      <c r="B555" t="str" cm="1">
        <f t="array" ref="B555">_xlfn.IFS(A556="March","Spring",A556="April","Spring",A556="May","Spring",A556="June","Summer",A556="July","Summer",A556="August","Summer",A556="January","Winter",A556="February","Winter",A556="Dezember","Winter",TRUE,"Autumn")</f>
        <v>Autumn</v>
      </c>
      <c r="C555">
        <v>1359</v>
      </c>
    </row>
    <row r="556" spans="1:3" x14ac:dyDescent="0.3">
      <c r="A556" s="3" t="s">
        <v>11</v>
      </c>
      <c r="B556" t="str" cm="1">
        <f t="array" ref="B556">_xlfn.IFS(A557="March","Spring",A557="April","Spring",A557="May","Spring",A557="June","Summer",A557="July","Summer",A557="August","Summer",A557="January","Winter",A557="February","Winter",A557="Dezember","Winter",TRUE,"Autumn")</f>
        <v>Autumn</v>
      </c>
      <c r="C556">
        <v>2150</v>
      </c>
    </row>
    <row r="557" spans="1:3" x14ac:dyDescent="0.3">
      <c r="A557" s="3" t="s">
        <v>11</v>
      </c>
      <c r="B557" t="str" cm="1">
        <f t="array" ref="B557">_xlfn.IFS(A558="March","Spring",A558="April","Spring",A558="May","Spring",A558="June","Summer",A558="July","Summer",A558="August","Summer",A558="January","Winter",A558="February","Winter",A558="Dezember","Winter",TRUE,"Autumn")</f>
        <v>Autumn</v>
      </c>
      <c r="C557">
        <v>1197</v>
      </c>
    </row>
    <row r="558" spans="1:3" x14ac:dyDescent="0.3">
      <c r="A558" s="3" t="s">
        <v>12</v>
      </c>
      <c r="B558" t="str" cm="1">
        <f t="array" ref="B558">_xlfn.IFS(A559="March","Spring",A559="April","Spring",A559="May","Spring",A559="June","Summer",A559="July","Summer",A559="August","Summer",A559="January","Winter",A559="February","Winter",A559="Dezember","Winter",TRUE,"Autumn")</f>
        <v>Autumn</v>
      </c>
      <c r="C558">
        <v>380</v>
      </c>
    </row>
    <row r="559" spans="1:3" x14ac:dyDescent="0.3">
      <c r="A559" s="3" t="s">
        <v>12</v>
      </c>
      <c r="B559" t="str" cm="1">
        <f t="array" ref="B559">_xlfn.IFS(A560="March","Spring",A560="April","Spring",A560="May","Spring",A560="June","Summer",A560="July","Summer",A560="August","Summer",A560="January","Winter",A560="February","Winter",A560="Dezember","Winter",TRUE,"Autumn")</f>
        <v>Summer</v>
      </c>
      <c r="C559">
        <v>1233</v>
      </c>
    </row>
    <row r="560" spans="1:3" x14ac:dyDescent="0.3">
      <c r="A560" s="3" t="s">
        <v>7</v>
      </c>
      <c r="B560" t="str" cm="1">
        <f t="array" ref="B560">_xlfn.IFS(A561="March","Spring",A561="April","Spring",A561="May","Spring",A561="June","Summer",A561="July","Summer",A561="August","Summer",A561="January","Winter",A561="February","Winter",A561="Dezember","Winter",TRUE,"Autumn")</f>
        <v>Autumn</v>
      </c>
      <c r="C560">
        <v>1395</v>
      </c>
    </row>
    <row r="561" spans="1:3" x14ac:dyDescent="0.3">
      <c r="A561" s="3" t="s">
        <v>10</v>
      </c>
      <c r="B561" t="str" cm="1">
        <f t="array" ref="B561">_xlfn.IFS(A562="March","Spring",A562="April","Spring",A562="May","Spring",A562="June","Summer",A562="July","Summer",A562="August","Summer",A562="January","Winter",A562="February","Winter",A562="Dezember","Winter",TRUE,"Autumn")</f>
        <v>Autumn</v>
      </c>
      <c r="C561">
        <v>986</v>
      </c>
    </row>
    <row r="562" spans="1:3" x14ac:dyDescent="0.3">
      <c r="A562" s="3" t="s">
        <v>10</v>
      </c>
      <c r="B562" t="str" cm="1">
        <f t="array" ref="B562">_xlfn.IFS(A563="March","Spring",A563="April","Spring",A563="May","Spring",A563="June","Summer",A563="July","Summer",A563="August","Summer",A563="January","Winter",A563="February","Winter",A563="Dezember","Winter",TRUE,"Autumn")</f>
        <v>Spring</v>
      </c>
      <c r="C562">
        <v>905</v>
      </c>
    </row>
    <row r="563" spans="1:3" x14ac:dyDescent="0.3">
      <c r="A563" s="3" t="s">
        <v>5</v>
      </c>
      <c r="B563" t="str" cm="1">
        <f t="array" ref="B563">_xlfn.IFS(A564="March","Spring",A564="April","Spring",A564="May","Spring",A564="June","Summer",A564="July","Summer",A564="August","Summer",A564="January","Winter",A564="February","Winter",A564="Dezember","Winter",TRUE,"Autumn")</f>
        <v>Summer</v>
      </c>
      <c r="C563">
        <v>2109</v>
      </c>
    </row>
    <row r="564" spans="1:3" x14ac:dyDescent="0.3">
      <c r="A564" s="3" t="s">
        <v>7</v>
      </c>
      <c r="B564" t="str" cm="1">
        <f t="array" ref="B564">_xlfn.IFS(A565="March","Spring",A565="April","Spring",A565="May","Spring",A565="June","Summer",A565="July","Summer",A565="August","Summer",A565="January","Winter",A565="February","Winter",A565="Dezember","Winter",TRUE,"Autumn")</f>
        <v>Autumn</v>
      </c>
      <c r="C564">
        <v>3874.5</v>
      </c>
    </row>
    <row r="565" spans="1:3" x14ac:dyDescent="0.3">
      <c r="A565" s="3" t="s">
        <v>9</v>
      </c>
      <c r="B565" t="str" cm="1">
        <f t="array" ref="B565">_xlfn.IFS(A566="March","Spring",A566="April","Spring",A566="May","Spring",A566="June","Summer",A566="July","Summer",A566="August","Summer",A566="January","Winter",A566="February","Winter",A566="Dezember","Winter",TRUE,"Autumn")</f>
        <v>Autumn</v>
      </c>
      <c r="C565">
        <v>623</v>
      </c>
    </row>
    <row r="566" spans="1:3" x14ac:dyDescent="0.3">
      <c r="A566" s="3" t="s">
        <v>10</v>
      </c>
      <c r="B566" t="str" cm="1">
        <f t="array" ref="B566">_xlfn.IFS(A567="March","Spring",A567="April","Spring",A567="May","Spring",A567="June","Summer",A567="July","Summer",A567="August","Summer",A567="January","Winter",A567="February","Winter",A567="Dezember","Winter",TRUE,"Autumn")</f>
        <v>Autumn</v>
      </c>
      <c r="C566">
        <v>986</v>
      </c>
    </row>
    <row r="567" spans="1:3" x14ac:dyDescent="0.3">
      <c r="A567" s="3" t="s">
        <v>11</v>
      </c>
      <c r="B567" t="str" cm="1">
        <f t="array" ref="B567">_xlfn.IFS(A568="March","Spring",A568="April","Spring",A568="May","Spring",A568="June","Summer",A568="July","Summer",A568="August","Summer",A568="January","Winter",A568="February","Winter",A568="Dezember","Winter",TRUE,"Autumn")</f>
        <v>Autumn</v>
      </c>
      <c r="C567">
        <v>2387</v>
      </c>
    </row>
    <row r="568" spans="1:3" x14ac:dyDescent="0.3">
      <c r="A568" s="3" t="s">
        <v>12</v>
      </c>
      <c r="B568" t="str" cm="1">
        <f t="array" ref="B568">_xlfn.IFS(A569="March","Spring",A569="April","Spring",A569="May","Spring",A569="June","Summer",A569="July","Summer",A569="August","Summer",A569="January","Winter",A569="February","Winter",A569="Dezember","Winter",TRUE,"Autumn")</f>
        <v>Winter</v>
      </c>
      <c r="C568">
        <v>1233</v>
      </c>
    </row>
    <row r="569" spans="1:3" x14ac:dyDescent="0.3">
      <c r="A569" s="3" t="s">
        <v>2</v>
      </c>
      <c r="B569" t="str" cm="1">
        <f t="array" ref="B569">_xlfn.IFS(A570="March","Spring",A570="April","Spring",A570="May","Spring",A570="June","Summer",A570="July","Summer",A570="August","Summer",A570="January","Winter",A570="February","Winter",A570="Dezember","Winter",TRUE,"Autumn")</f>
        <v>Summer</v>
      </c>
      <c r="C569">
        <v>270</v>
      </c>
    </row>
    <row r="570" spans="1:3" x14ac:dyDescent="0.3">
      <c r="A570" s="3" t="s">
        <v>7</v>
      </c>
      <c r="B570" t="str" cm="1">
        <f t="array" ref="B570">_xlfn.IFS(A571="March","Spring",A571="April","Spring",A571="May","Spring",A571="June","Summer",A571="July","Summer",A571="August","Summer",A571="January","Winter",A571="February","Winter",A571="Dezember","Winter",TRUE,"Autumn")</f>
        <v>Autumn</v>
      </c>
      <c r="C570">
        <v>3421.5</v>
      </c>
    </row>
    <row r="571" spans="1:3" x14ac:dyDescent="0.3">
      <c r="A571" s="3" t="s">
        <v>10</v>
      </c>
      <c r="B571" t="str" cm="1">
        <f t="array" ref="B571">_xlfn.IFS(A572="March","Spring",A572="April","Spring",A572="May","Spring",A572="June","Summer",A572="July","Summer",A572="August","Summer",A572="January","Winter",A572="February","Winter",A572="Dezember","Winter",TRUE,"Autumn")</f>
        <v>Autumn</v>
      </c>
      <c r="C571">
        <v>2734</v>
      </c>
    </row>
    <row r="572" spans="1:3" x14ac:dyDescent="0.3">
      <c r="A572" s="3" t="s">
        <v>11</v>
      </c>
      <c r="B572" t="str" cm="1">
        <f t="array" ref="B572">_xlfn.IFS(A573="March","Spring",A573="April","Spring",A573="May","Spring",A573="June","Summer",A573="July","Summer",A573="August","Summer",A573="January","Winter",A573="February","Winter",A573="Dezember","Winter",TRUE,"Autumn")</f>
        <v>Winter</v>
      </c>
      <c r="C572">
        <v>2548</v>
      </c>
    </row>
    <row r="573" spans="1:3" x14ac:dyDescent="0.3">
      <c r="A573" s="3" t="s">
        <v>1</v>
      </c>
      <c r="B573" t="str" cm="1">
        <f t="array" ref="B573">_xlfn.IFS(A574="March","Spring",A574="April","Spring",A574="May","Spring",A574="June","Summer",A574="July","Summer",A574="August","Summer",A574="January","Winter",A574="February","Winter",A574="Dezember","Winter",TRUE,"Autumn")</f>
        <v>Spring</v>
      </c>
      <c r="C573">
        <v>2521.5</v>
      </c>
    </row>
    <row r="574" spans="1:3" x14ac:dyDescent="0.3">
      <c r="A574" s="3" t="s">
        <v>5</v>
      </c>
      <c r="B574" t="str" cm="1">
        <f t="array" ref="B574">_xlfn.IFS(A575="March","Spring",A575="April","Spring",A575="May","Spring",A575="June","Summer",A575="July","Summer",A575="August","Summer",A575="January","Winter",A575="February","Winter",A575="Dezember","Winter",TRUE,"Autumn")</f>
        <v>Autumn</v>
      </c>
      <c r="C574">
        <v>2661</v>
      </c>
    </row>
    <row r="575" spans="1:3" x14ac:dyDescent="0.3">
      <c r="A575" s="3" t="s">
        <v>12</v>
      </c>
      <c r="B575" t="str" cm="1">
        <f t="array" ref="B575">_xlfn.IFS(A576="March","Spring",A576="April","Spring",A576="May","Spring",A576="June","Summer",A576="July","Summer",A576="August","Summer",A576="January","Winter",A576="February","Winter",A576="Dezember","Winter",TRUE,"Autumn")</f>
        <v>Spring</v>
      </c>
      <c r="C575">
        <v>1531</v>
      </c>
    </row>
    <row r="576" spans="1:3" x14ac:dyDescent="0.3">
      <c r="A576" s="3" t="s">
        <v>3</v>
      </c>
      <c r="B576" t="str" cm="1">
        <f t="array" ref="B576">_xlfn.IFS(A577="March","Spring",A577="April","Spring",A577="May","Spring",A577="June","Summer",A577="July","Summer",A577="August","Summer",A577="January","Winter",A577="February","Winter",A577="Dezember","Winter",TRUE,"Autumn")</f>
        <v>Autumn</v>
      </c>
      <c r="C576">
        <v>1491</v>
      </c>
    </row>
    <row r="577" spans="1:3" x14ac:dyDescent="0.3">
      <c r="A577" s="3" t="s">
        <v>12</v>
      </c>
      <c r="B577" t="str" cm="1">
        <f t="array" ref="B577">_xlfn.IFS(A578="March","Spring",A578="April","Spring",A578="May","Spring",A578="June","Summer",A578="July","Summer",A578="August","Summer",A578="January","Winter",A578="February","Winter",A578="Dezember","Winter",TRUE,"Autumn")</f>
        <v>Autumn</v>
      </c>
      <c r="C577">
        <v>1531</v>
      </c>
    </row>
    <row r="578" spans="1:3" x14ac:dyDescent="0.3">
      <c r="A578" s="3" t="s">
        <v>9</v>
      </c>
      <c r="B578" t="str" cm="1">
        <f t="array" ref="B578">_xlfn.IFS(A579="March","Spring",A579="April","Spring",A579="May","Spring",A579="June","Summer",A579="July","Summer",A579="August","Summer",A579="January","Winter",A579="February","Winter",A579="Dezember","Winter",TRUE,"Autumn")</f>
        <v>Summer</v>
      </c>
      <c r="C578">
        <v>2761</v>
      </c>
    </row>
    <row r="579" spans="1:3" x14ac:dyDescent="0.3">
      <c r="A579" s="3" t="s">
        <v>6</v>
      </c>
      <c r="B579" t="str" cm="1">
        <f t="array" ref="B579">_xlfn.IFS(A580="March","Spring",A580="April","Spring",A580="May","Spring",A580="June","Summer",A580="July","Summer",A580="August","Summer",A580="January","Winter",A580="February","Winter",A580="Dezember","Winter",TRUE,"Autumn")</f>
        <v>Summer</v>
      </c>
      <c r="C579">
        <v>2567</v>
      </c>
    </row>
    <row r="580" spans="1:3" x14ac:dyDescent="0.3">
      <c r="A580" s="3" t="s">
        <v>6</v>
      </c>
      <c r="B580" t="str" cm="1">
        <f t="array" ref="B580">_xlfn.IFS(A581="March","Spring",A581="April","Spring",A581="May","Spring",A581="June","Summer",A581="July","Summer",A581="August","Summer",A581="January","Winter",A581="February","Winter",A581="Dezember","Winter",TRUE,"Autumn")</f>
        <v>Spring</v>
      </c>
      <c r="C580">
        <v>2567</v>
      </c>
    </row>
    <row r="581" spans="1:3" x14ac:dyDescent="0.3">
      <c r="A581" s="3" t="s">
        <v>3</v>
      </c>
      <c r="B581" t="str" cm="1">
        <f t="array" ref="B581">_xlfn.IFS(A582="March","Spring",A582="April","Spring",A582="May","Spring",A582="June","Summer",A582="July","Summer",A582="August","Summer",A582="January","Winter",A582="February","Winter",A582="Dezember","Winter",TRUE,"Autumn")</f>
        <v>Spring</v>
      </c>
      <c r="C581">
        <v>923</v>
      </c>
    </row>
    <row r="582" spans="1:3" x14ac:dyDescent="0.3">
      <c r="A582" s="3" t="s">
        <v>3</v>
      </c>
      <c r="B582" t="str" cm="1">
        <f t="array" ref="B582">_xlfn.IFS(A583="March","Spring",A583="April","Spring",A583="May","Spring",A583="June","Summer",A583="July","Summer",A583="August","Summer",A583="January","Winter",A583="February","Winter",A583="Dezember","Winter",TRUE,"Autumn")</f>
        <v>Autumn</v>
      </c>
      <c r="C582">
        <v>1790</v>
      </c>
    </row>
    <row r="583" spans="1:3" x14ac:dyDescent="0.3">
      <c r="A583" s="3" t="s">
        <v>9</v>
      </c>
      <c r="B583" t="str" cm="1">
        <f t="array" ref="B583">_xlfn.IFS(A584="March","Spring",A584="April","Spring",A584="May","Spring",A584="June","Summer",A584="July","Summer",A584="August","Summer",A584="January","Winter",A584="February","Winter",A584="Dezember","Winter",TRUE,"Autumn")</f>
        <v>Winter</v>
      </c>
      <c r="C583">
        <v>442</v>
      </c>
    </row>
    <row r="584" spans="1:3" x14ac:dyDescent="0.3">
      <c r="A584" s="3" t="s">
        <v>1</v>
      </c>
      <c r="B584" t="str" cm="1">
        <f t="array" ref="B584">_xlfn.IFS(A585="March","Spring",A585="April","Spring",A585="May","Spring",A585="June","Summer",A585="July","Summer",A585="August","Summer",A585="January","Winter",A585="February","Winter",A585="Dezember","Winter",TRUE,"Autumn")</f>
        <v>Winter</v>
      </c>
      <c r="C584">
        <v>982.5</v>
      </c>
    </row>
    <row r="585" spans="1:3" x14ac:dyDescent="0.3">
      <c r="A585" s="3" t="s">
        <v>2</v>
      </c>
      <c r="B585" t="str" cm="1">
        <f t="array" ref="B585">_xlfn.IFS(A586="March","Spring",A586="April","Spring",A586="May","Spring",A586="June","Summer",A586="July","Summer",A586="August","Summer",A586="January","Winter",A586="February","Winter",A586="Dezember","Winter",TRUE,"Autumn")</f>
        <v>Summer</v>
      </c>
      <c r="C585">
        <v>1298</v>
      </c>
    </row>
    <row r="586" spans="1:3" x14ac:dyDescent="0.3">
      <c r="A586" s="3" t="s">
        <v>6</v>
      </c>
      <c r="B586" t="str" cm="1">
        <f t="array" ref="B586">_xlfn.IFS(A587="March","Spring",A587="April","Spring",A587="May","Spring",A587="June","Summer",A587="July","Summer",A587="August","Summer",A587="January","Winter",A587="February","Winter",A587="Dezember","Winter",TRUE,"Autumn")</f>
        <v>Summer</v>
      </c>
      <c r="C586">
        <v>604</v>
      </c>
    </row>
    <row r="587" spans="1:3" x14ac:dyDescent="0.3">
      <c r="A587" s="3" t="s">
        <v>7</v>
      </c>
      <c r="B587" t="str" cm="1">
        <f t="array" ref="B587">_xlfn.IFS(A588="March","Spring",A588="April","Spring",A588="May","Spring",A588="June","Summer",A588="July","Summer",A588="August","Summer",A588="January","Winter",A588="February","Winter",A588="Dezember","Winter",TRUE,"Autumn")</f>
        <v>Autumn</v>
      </c>
      <c r="C587">
        <v>2255</v>
      </c>
    </row>
    <row r="588" spans="1:3" x14ac:dyDescent="0.3">
      <c r="A588" s="3" t="s">
        <v>10</v>
      </c>
      <c r="B588" t="str" cm="1">
        <f t="array" ref="B588">_xlfn.IFS(A589="March","Spring",A589="April","Spring",A589="May","Spring",A589="June","Summer",A589="July","Summer",A589="August","Summer",A589="January","Winter",A589="February","Winter",A589="Dezember","Winter",TRUE,"Autumn")</f>
        <v>Winter</v>
      </c>
      <c r="C588">
        <v>1249</v>
      </c>
    </row>
    <row r="589" spans="1:3" x14ac:dyDescent="0.3">
      <c r="A589" s="3" t="s">
        <v>1</v>
      </c>
      <c r="B589" t="str" cm="1">
        <f t="array" ref="B589">_xlfn.IFS(A590="March","Spring",A590="April","Spring",A590="May","Spring",A590="June","Summer",A590="July","Summer",A590="August","Summer",A590="January","Winter",A590="February","Winter",A590="Dezember","Winter",TRUE,"Autumn")</f>
        <v>Winter</v>
      </c>
      <c r="C589">
        <v>1438.5</v>
      </c>
    </row>
    <row r="590" spans="1:3" x14ac:dyDescent="0.3">
      <c r="A590" s="3" t="s">
        <v>1</v>
      </c>
      <c r="B590" t="str" cm="1">
        <f t="array" ref="B590">_xlfn.IFS(A591="March","Spring",A591="April","Spring",A591="May","Spring",A591="June","Summer",A591="July","Summer",A591="August","Summer",A591="January","Winter",A591="February","Winter",A591="Dezember","Winter",TRUE,"Autumn")</f>
        <v>Winter</v>
      </c>
      <c r="C590">
        <v>807</v>
      </c>
    </row>
    <row r="591" spans="1:3" x14ac:dyDescent="0.3">
      <c r="A591" s="3" t="s">
        <v>2</v>
      </c>
      <c r="B591" t="str" cm="1">
        <f t="array" ref="B591">_xlfn.IFS(A592="March","Spring",A592="April","Spring",A592="May","Spring",A592="June","Summer",A592="July","Summer",A592="August","Summer",A592="January","Winter",A592="February","Winter",A592="Dezember","Winter",TRUE,"Autumn")</f>
        <v>Winter</v>
      </c>
      <c r="C591">
        <v>2641</v>
      </c>
    </row>
    <row r="592" spans="1:3" x14ac:dyDescent="0.3">
      <c r="A592" s="3" t="s">
        <v>2</v>
      </c>
      <c r="B592" t="str" cm="1">
        <f t="array" ref="B592">_xlfn.IFS(A593="March","Spring",A593="April","Spring",A593="May","Spring",A593="June","Summer",A593="July","Summer",A593="August","Summer",A593="January","Winter",A593="February","Winter",A593="Dezember","Winter",TRUE,"Autumn")</f>
        <v>Summer</v>
      </c>
      <c r="C592">
        <v>2708</v>
      </c>
    </row>
    <row r="593" spans="1:3" x14ac:dyDescent="0.3">
      <c r="A593" s="3" t="s">
        <v>6</v>
      </c>
      <c r="B593" t="str" cm="1">
        <f t="array" ref="B593">_xlfn.IFS(A594="March","Spring",A594="April","Spring",A594="May","Spring",A594="June","Summer",A594="July","Summer",A594="August","Summer",A594="January","Winter",A594="February","Winter",A594="Dezember","Winter",TRUE,"Autumn")</f>
        <v>Summer</v>
      </c>
      <c r="C593">
        <v>2632</v>
      </c>
    </row>
    <row r="594" spans="1:3" x14ac:dyDescent="0.3">
      <c r="A594" s="3" t="s">
        <v>6</v>
      </c>
      <c r="B594" t="str" cm="1">
        <f t="array" ref="B594">_xlfn.IFS(A595="March","Spring",A595="April","Spring",A595="May","Spring",A595="June","Summer",A595="July","Summer",A595="August","Summer",A595="January","Winter",A595="February","Winter",A595="Dezember","Winter",TRUE,"Autumn")</f>
        <v>Summer</v>
      </c>
      <c r="C594">
        <v>1583</v>
      </c>
    </row>
    <row r="595" spans="1:3" x14ac:dyDescent="0.3">
      <c r="A595" s="3" t="s">
        <v>7</v>
      </c>
      <c r="B595" t="str" cm="1">
        <f t="array" ref="B595">_xlfn.IFS(A596="March","Spring",A596="April","Spring",A596="May","Spring",A596="June","Summer",A596="July","Summer",A596="August","Summer",A596="January","Winter",A596="February","Winter",A596="Dezember","Winter",TRUE,"Autumn")</f>
        <v>Summer</v>
      </c>
      <c r="C595">
        <v>571</v>
      </c>
    </row>
    <row r="596" spans="1:3" x14ac:dyDescent="0.3">
      <c r="A596" s="3" t="s">
        <v>8</v>
      </c>
      <c r="B596" t="str" cm="1">
        <f t="array" ref="B596">_xlfn.IFS(A597="March","Spring",A597="April","Spring",A597="May","Spring",A597="June","Summer",A597="July","Summer",A597="August","Summer",A597="January","Winter",A597="February","Winter",A597="Dezember","Winter",TRUE,"Autumn")</f>
        <v>Autumn</v>
      </c>
      <c r="C596">
        <v>2696</v>
      </c>
    </row>
    <row r="597" spans="1:3" x14ac:dyDescent="0.3">
      <c r="A597" s="3" t="s">
        <v>10</v>
      </c>
      <c r="B597" t="str" cm="1">
        <f t="array" ref="B597">_xlfn.IFS(A598="March","Spring",A598="April","Spring",A598="May","Spring",A598="June","Summer",A598="July","Summer",A598="August","Summer",A598="January","Winter",A598="February","Winter",A598="Dezember","Winter",TRUE,"Autumn")</f>
        <v>Autumn</v>
      </c>
      <c r="C597">
        <v>1565</v>
      </c>
    </row>
    <row r="598" spans="1:3" x14ac:dyDescent="0.3">
      <c r="A598" s="3" t="s">
        <v>10</v>
      </c>
      <c r="B598" t="str" cm="1">
        <f t="array" ref="B598">_xlfn.IFS(A599="March","Spring",A599="April","Spring",A599="May","Spring",A599="June","Summer",A599="July","Summer",A599="August","Summer",A599="January","Winter",A599="February","Winter",A599="Dezember","Winter",TRUE,"Autumn")</f>
        <v>Autumn</v>
      </c>
      <c r="C598">
        <v>1249</v>
      </c>
    </row>
    <row r="599" spans="1:3" x14ac:dyDescent="0.3">
      <c r="A599" s="3" t="s">
        <v>11</v>
      </c>
      <c r="B599" t="str" cm="1">
        <f t="array" ref="B599">_xlfn.IFS(A600="March","Spring",A600="April","Spring",A600="May","Spring",A600="June","Summer",A600="July","Summer",A600="August","Summer",A600="January","Winter",A600="February","Winter",A600="Dezember","Winter",TRUE,"Autumn")</f>
        <v>Autumn</v>
      </c>
      <c r="C599">
        <v>357</v>
      </c>
    </row>
    <row r="600" spans="1:3" x14ac:dyDescent="0.3">
      <c r="A600" s="3" t="s">
        <v>12</v>
      </c>
      <c r="B600" t="str" cm="1">
        <f t="array" ref="B600">_xlfn.IFS(A601="March","Spring",A601="April","Spring",A601="May","Spring",A601="June","Summer",A601="July","Summer",A601="August","Summer",A601="January","Winter",A601="February","Winter",A601="Dezember","Winter",TRUE,"Autumn")</f>
        <v>Winter</v>
      </c>
      <c r="C600">
        <v>1013</v>
      </c>
    </row>
    <row r="601" spans="1:3" x14ac:dyDescent="0.3">
      <c r="A601" s="3" t="s">
        <v>1</v>
      </c>
      <c r="B601" t="str" cm="1">
        <f t="array" ref="B601">_xlfn.IFS(A602="March","Spring",A602="April","Spring",A602="May","Spring",A602="June","Summer",A602="July","Summer",A602="August","Summer",A602="January","Winter",A602="February","Winter",A602="Dezember","Winter",TRUE,"Autumn")</f>
        <v>Summer</v>
      </c>
      <c r="C601">
        <v>3997.5</v>
      </c>
    </row>
    <row r="602" spans="1:3" x14ac:dyDescent="0.3">
      <c r="A602" s="3" t="s">
        <v>6</v>
      </c>
      <c r="B602" t="str" cm="1">
        <f t="array" ref="B602">_xlfn.IFS(A603="March","Spring",A603="April","Spring",A603="May","Spring",A603="June","Summer",A603="July","Summer",A603="August","Summer",A603="January","Winter",A603="February","Winter",A603="Dezember","Winter",TRUE,"Autumn")</f>
        <v>Summer</v>
      </c>
      <c r="C602">
        <v>2632</v>
      </c>
    </row>
    <row r="603" spans="1:3" x14ac:dyDescent="0.3">
      <c r="A603" s="3" t="s">
        <v>6</v>
      </c>
      <c r="B603" t="str" cm="1">
        <f t="array" ref="B603">_xlfn.IFS(A604="March","Spring",A604="April","Spring",A604="May","Spring",A604="June","Summer",A604="July","Summer",A604="August","Summer",A604="January","Winter",A604="February","Winter",A604="Dezember","Winter",TRUE,"Autumn")</f>
        <v>Summer</v>
      </c>
      <c r="C603">
        <v>1190</v>
      </c>
    </row>
    <row r="604" spans="1:3" x14ac:dyDescent="0.3">
      <c r="A604" s="3" t="s">
        <v>6</v>
      </c>
      <c r="B604" t="str" cm="1">
        <f t="array" ref="B604">_xlfn.IFS(A605="March","Spring",A605="April","Spring",A605="May","Spring",A605="June","Summer",A605="July","Summer",A605="August","Summer",A605="January","Winter",A605="February","Winter",A605="Dezember","Winter",TRUE,"Autumn")</f>
        <v>Autumn</v>
      </c>
      <c r="C604">
        <v>604</v>
      </c>
    </row>
    <row r="605" spans="1:3" x14ac:dyDescent="0.3">
      <c r="A605" s="3" t="s">
        <v>9</v>
      </c>
      <c r="B605" t="str" cm="1">
        <f t="array" ref="B605">_xlfn.IFS(A606="March","Spring",A606="April","Spring",A606="May","Spring",A606="June","Summer",A606="July","Summer",A606="August","Summer",A606="January","Winter",A606="February","Winter",A606="Dezember","Winter",TRUE,"Autumn")</f>
        <v>Autumn</v>
      </c>
      <c r="C605">
        <v>660</v>
      </c>
    </row>
    <row r="606" spans="1:3" x14ac:dyDescent="0.3">
      <c r="A606" s="3" t="s">
        <v>10</v>
      </c>
      <c r="B606" t="str" cm="1">
        <f t="array" ref="B606">_xlfn.IFS(A607="March","Spring",A607="April","Spring",A607="May","Spring",A607="June","Summer",A607="July","Summer",A607="August","Summer",A607="January","Winter",A607="February","Winter",A607="Dezember","Winter",TRUE,"Autumn")</f>
        <v>Autumn</v>
      </c>
      <c r="C606">
        <v>410</v>
      </c>
    </row>
    <row r="607" spans="1:3" x14ac:dyDescent="0.3">
      <c r="A607" s="3" t="s">
        <v>11</v>
      </c>
      <c r="B607" t="str" cm="1">
        <f t="array" ref="B607">_xlfn.IFS(A608="March","Spring",A608="April","Spring",A608="May","Spring",A608="June","Summer",A608="July","Summer",A608="August","Summer",A608="January","Winter",A608="February","Winter",A608="Dezember","Winter",TRUE,"Autumn")</f>
        <v>Autumn</v>
      </c>
      <c r="C607">
        <v>2605</v>
      </c>
    </row>
    <row r="608" spans="1:3" x14ac:dyDescent="0.3">
      <c r="A608" s="3" t="s">
        <v>12</v>
      </c>
      <c r="B608" t="str" cm="1">
        <f t="array" ref="B608">_xlfn.IFS(A609="March","Spring",A609="April","Spring",A609="May","Spring",A609="June","Summer",A609="July","Summer",A609="August","Summer",A609="January","Winter",A609="February","Winter",A609="Dezember","Winter",TRUE,"Autumn")</f>
        <v>Summer</v>
      </c>
      <c r="C608">
        <v>1013</v>
      </c>
    </row>
    <row r="609" spans="1:3" x14ac:dyDescent="0.3">
      <c r="A609" s="3" t="s">
        <v>6</v>
      </c>
      <c r="B609" t="str" cm="1">
        <f t="array" ref="B609">_xlfn.IFS(A610="March","Spring",A610="April","Spring",A610="May","Spring",A610="June","Summer",A610="July","Summer",A610="August","Summer",A610="January","Winter",A610="February","Winter",A610="Dezember","Winter",TRUE,"Autumn")</f>
        <v>Autumn</v>
      </c>
      <c r="C609">
        <v>1583</v>
      </c>
    </row>
    <row r="610" spans="1:3" x14ac:dyDescent="0.3">
      <c r="A610" s="3" t="s">
        <v>10</v>
      </c>
      <c r="B610" t="str" cm="1">
        <f t="array" ref="B610">_xlfn.IFS(A611="March","Spring",A611="April","Spring",A611="May","Spring",A611="June","Summer",A611="July","Summer",A611="August","Summer",A611="January","Winter",A611="February","Winter",A611="Dezember","Winter",TRUE,"Autumn")</f>
        <v>Winter</v>
      </c>
      <c r="C610">
        <v>1565</v>
      </c>
    </row>
    <row r="611" spans="1:3" x14ac:dyDescent="0.3">
      <c r="A611" s="3" t="s">
        <v>1</v>
      </c>
      <c r="B611" t="str" cm="1">
        <f t="array" ref="B611">_xlfn.IFS(A612="March","Spring",A612="April","Spring",A612="May","Spring",A612="June","Summer",A612="July","Summer",A612="August","Summer",A612="January","Winter",A612="February","Winter",A612="Dezember","Winter",TRUE,"Autumn")</f>
        <v>Summer</v>
      </c>
      <c r="C611">
        <v>1659</v>
      </c>
    </row>
    <row r="612" spans="1:3" x14ac:dyDescent="0.3">
      <c r="A612" s="3" t="s">
        <v>6</v>
      </c>
      <c r="B612" t="str" cm="1">
        <f t="array" ref="B612">_xlfn.IFS(A613="March","Spring",A613="April","Spring",A613="May","Spring",A613="June","Summer",A613="July","Summer",A613="August","Summer",A613="January","Winter",A613="February","Winter",A613="Dezember","Winter",TRUE,"Autumn")</f>
        <v>Autumn</v>
      </c>
      <c r="C612">
        <v>1190</v>
      </c>
    </row>
    <row r="613" spans="1:3" x14ac:dyDescent="0.3">
      <c r="A613" s="3" t="s">
        <v>10</v>
      </c>
      <c r="B613" t="str" cm="1">
        <f t="array" ref="B613">_xlfn.IFS(A614="March","Spring",A614="April","Spring",A614="May","Spring",A614="June","Summer",A614="July","Summer",A614="August","Summer",A614="January","Winter",A614="February","Winter",A614="Dezember","Winter",TRUE,"Autumn")</f>
        <v>Autumn</v>
      </c>
      <c r="C613">
        <v>410</v>
      </c>
    </row>
    <row r="614" spans="1:3" x14ac:dyDescent="0.3">
      <c r="A614" s="3" t="s">
        <v>12</v>
      </c>
      <c r="B614" t="str" cm="1">
        <f t="array" ref="B614">_xlfn.IFS(A615="March","Spring",A615="April","Spring",A615="May","Spring",A615="June","Summer",A615="July","Summer",A615="August","Summer",A615="January","Winter",A615="February","Winter",A615="Dezember","Winter",TRUE,"Autumn")</f>
        <v>Spring</v>
      </c>
      <c r="C614">
        <v>1770</v>
      </c>
    </row>
    <row r="615" spans="1:3" x14ac:dyDescent="0.3">
      <c r="A615" s="3" t="s">
        <v>4</v>
      </c>
      <c r="B615" t="str" cm="1">
        <f t="array" ref="B615">_xlfn.IFS(A616="March","Spring",A616="April","Spring",A616="May","Spring",A616="June","Summer",A616="July","Summer",A616="August","Summer",A616="January","Winter",A616="February","Winter",A616="Dezember","Winter",TRUE,"Autumn")</f>
        <v>Spring</v>
      </c>
      <c r="C615">
        <v>2579</v>
      </c>
    </row>
    <row r="616" spans="1:3" x14ac:dyDescent="0.3">
      <c r="A616" s="3" t="s">
        <v>5</v>
      </c>
      <c r="B616" t="str" cm="1">
        <f t="array" ref="B616">_xlfn.IFS(A617="March","Spring",A617="April","Spring",A617="May","Spring",A617="June","Summer",A617="July","Summer",A617="August","Summer",A617="January","Winter",A617="February","Winter",A617="Dezember","Winter",TRUE,"Autumn")</f>
        <v>Autumn</v>
      </c>
      <c r="C616">
        <v>1743</v>
      </c>
    </row>
    <row r="617" spans="1:3" x14ac:dyDescent="0.3">
      <c r="A617" s="3" t="s">
        <v>10</v>
      </c>
      <c r="B617" t="str" cm="1">
        <f t="array" ref="B617">_xlfn.IFS(A618="March","Spring",A618="April","Spring",A618="May","Spring",A618="June","Summer",A618="July","Summer",A618="August","Summer",A618="January","Winter",A618="February","Winter",A618="Dezember","Winter",TRUE,"Autumn")</f>
        <v>Autumn</v>
      </c>
      <c r="C617">
        <v>2996</v>
      </c>
    </row>
    <row r="618" spans="1:3" x14ac:dyDescent="0.3">
      <c r="A618" s="3" t="s">
        <v>12</v>
      </c>
      <c r="B618" t="str" cm="1">
        <f t="array" ref="B618">_xlfn.IFS(A619="March","Spring",A619="April","Spring",A619="May","Spring",A619="June","Summer",A619="July","Summer",A619="August","Summer",A619="January","Winter",A619="February","Winter",A619="Dezember","Winter",TRUE,"Autumn")</f>
        <v>Winter</v>
      </c>
      <c r="C618">
        <v>280</v>
      </c>
    </row>
    <row r="619" spans="1:3" x14ac:dyDescent="0.3">
      <c r="A619" s="3" t="s">
        <v>2</v>
      </c>
      <c r="B619" t="str" cm="1">
        <f t="array" ref="B619">_xlfn.IFS(A620="March","Spring",A620="April","Spring",A620="May","Spring",A620="June","Summer",A620="July","Summer",A620="August","Summer",A620="January","Winter",A620="February","Winter",A620="Dezember","Winter",TRUE,"Autumn")</f>
        <v>Autumn</v>
      </c>
      <c r="C619">
        <v>293</v>
      </c>
    </row>
    <row r="620" spans="1:3" x14ac:dyDescent="0.3">
      <c r="A620" s="3" t="s">
        <v>10</v>
      </c>
      <c r="B620" t="str" cm="1">
        <f t="array" ref="B620">_xlfn.IFS(A621="March","Spring",A621="April","Spring",A621="May","Spring",A621="June","Summer",A621="July","Summer",A621="August","Summer",A621="January","Winter",A621="February","Winter",A621="Dezember","Winter",TRUE,"Autumn")</f>
        <v>Winter</v>
      </c>
      <c r="C620">
        <v>2996</v>
      </c>
    </row>
    <row r="621" spans="1:3" x14ac:dyDescent="0.3">
      <c r="A621" s="3" t="s">
        <v>2</v>
      </c>
      <c r="B621" t="str" cm="1">
        <f t="array" ref="B621">_xlfn.IFS(A622="March","Spring",A622="April","Spring",A622="May","Spring",A622="June","Summer",A622="July","Summer",A622="August","Summer",A622="January","Winter",A622="February","Winter",A622="Dezember","Winter",TRUE,"Autumn")</f>
        <v>Spring</v>
      </c>
      <c r="C621">
        <v>278</v>
      </c>
    </row>
    <row r="622" spans="1:3" x14ac:dyDescent="0.3">
      <c r="A622" s="3" t="s">
        <v>3</v>
      </c>
      <c r="B622" t="str" cm="1">
        <f t="array" ref="B622">_xlfn.IFS(A623="March","Spring",A623="April","Spring",A623="May","Spring",A623="June","Summer",A623="July","Summer",A623="August","Summer",A623="January","Winter",A623="February","Winter",A623="Dezember","Winter",TRUE,"Autumn")</f>
        <v>Autumn</v>
      </c>
      <c r="C622">
        <v>2428</v>
      </c>
    </row>
    <row r="623" spans="1:3" x14ac:dyDescent="0.3">
      <c r="A623" s="3" t="s">
        <v>9</v>
      </c>
      <c r="B623" t="str" cm="1">
        <f t="array" ref="B623">_xlfn.IFS(A624="March","Spring",A624="April","Spring",A624="May","Spring",A624="June","Summer",A624="July","Summer",A624="August","Summer",A624="January","Winter",A624="February","Winter",A624="Dezember","Winter",TRUE,"Autumn")</f>
        <v>Autumn</v>
      </c>
      <c r="C623">
        <v>1767</v>
      </c>
    </row>
    <row r="624" spans="1:3" x14ac:dyDescent="0.3">
      <c r="A624" s="3" t="s">
        <v>10</v>
      </c>
      <c r="B624" t="str" cm="1">
        <f t="array" ref="B624">_xlfn.IFS(A625="March","Spring",A625="April","Spring",A625="May","Spring",A625="June","Summer",A625="July","Summer",A625="August","Summer",A625="January","Winter",A625="February","Winter",A625="Dezember","Winter",TRUE,"Autumn")</f>
        <v>Autumn</v>
      </c>
      <c r="C624">
        <v>1393</v>
      </c>
    </row>
    <row r="625" spans="1:3" x14ac:dyDescent="0.3">
      <c r="A625" s="3" t="s">
        <v>12</v>
      </c>
      <c r="B625" t="str" cm="1">
        <f t="array" ref="B625">_xlfn.IFS(A626="March","Spring",A626="April","Spring",A626="May","Spring",A626="June","Summer",A626="July","Summer",A626="August","Summer",A626="January","Winter",A626="February","Winter",A626="Dezember","Winter",TRUE,"Autumn")</f>
        <v>Autumn</v>
      </c>
      <c r="C625">
        <v>280</v>
      </c>
    </row>
    <row r="626" spans="1:3" x14ac:dyDescent="0.3">
      <c r="A626" s="3" t="s">
        <v>10</v>
      </c>
      <c r="B626" t="str" cm="1">
        <f t="array" ref="B626">_xlfn.IFS(A627="March","Spring",A627="April","Spring",A627="May","Spring",A627="June","Summer",A627="July","Summer",A627="August","Summer",A627="January","Winter",A627="February","Winter",A627="Dezember","Winter",TRUE,"Autumn")</f>
        <v>Autumn</v>
      </c>
      <c r="C626">
        <v>1393</v>
      </c>
    </row>
    <row r="627" spans="1:3" x14ac:dyDescent="0.3">
      <c r="A627" s="3" t="s">
        <v>12</v>
      </c>
      <c r="B627" t="str" cm="1">
        <f t="array" ref="B627">_xlfn.IFS(A628="March","Spring",A628="April","Spring",A628="May","Spring",A628="June","Summer",A628="July","Summer",A628="August","Summer",A628="January","Winter",A628="February","Winter",A628="Dezember","Winter",TRUE,"Autumn")</f>
        <v>Summer</v>
      </c>
      <c r="C627">
        <v>2015</v>
      </c>
    </row>
    <row r="628" spans="1:3" x14ac:dyDescent="0.3">
      <c r="A628" s="3" t="s">
        <v>7</v>
      </c>
      <c r="B628" t="str" cm="1">
        <f t="array" ref="B628">_xlfn.IFS(A629="March","Spring",A629="April","Spring",A629="May","Spring",A629="June","Summer",A629="July","Summer",A629="August","Summer",A629="January","Winter",A629="February","Winter",A629="Dezember","Winter",TRUE,"Autumn")</f>
        <v>Autumn</v>
      </c>
      <c r="C628">
        <v>801</v>
      </c>
    </row>
    <row r="629" spans="1:3" x14ac:dyDescent="0.3">
      <c r="A629" s="3" t="s">
        <v>9</v>
      </c>
      <c r="B629" t="str" cm="1">
        <f t="array" ref="B629">_xlfn.IFS(A630="March","Spring",A630="April","Spring",A630="May","Spring",A630="June","Summer",A630="July","Summer",A630="August","Summer",A630="January","Winter",A630="February","Winter",A630="Dezember","Winter",TRUE,"Autumn")</f>
        <v>Autumn</v>
      </c>
      <c r="C629">
        <v>1023</v>
      </c>
    </row>
    <row r="630" spans="1:3" x14ac:dyDescent="0.3">
      <c r="A630" s="3" t="s">
        <v>10</v>
      </c>
      <c r="B630" t="str" cm="1">
        <f t="array" ref="B630">_xlfn.IFS(A631="March","Spring",A631="April","Spring",A631="May","Spring",A631="June","Summer",A631="July","Summer",A631="August","Summer",A631="January","Winter",A631="February","Winter",A631="Dezember","Winter",TRUE,"Autumn")</f>
        <v>Autumn</v>
      </c>
      <c r="C630">
        <v>1496</v>
      </c>
    </row>
    <row r="631" spans="1:3" x14ac:dyDescent="0.3">
      <c r="A631" s="3" t="s">
        <v>10</v>
      </c>
      <c r="B631" t="str" cm="1">
        <f t="array" ref="B631">_xlfn.IFS(A632="March","Spring",A632="April","Spring",A632="May","Spring",A632="June","Summer",A632="July","Summer",A632="August","Summer",A632="January","Winter",A632="February","Winter",A632="Dezember","Winter",TRUE,"Autumn")</f>
        <v>Autumn</v>
      </c>
      <c r="C631">
        <v>1010</v>
      </c>
    </row>
    <row r="632" spans="1:3" x14ac:dyDescent="0.3">
      <c r="A632" s="3" t="s">
        <v>11</v>
      </c>
      <c r="B632" t="str" cm="1">
        <f t="array" ref="B632">_xlfn.IFS(A633="March","Spring",A633="April","Spring",A633="May","Spring",A633="June","Summer",A633="July","Summer",A633="August","Summer",A633="January","Winter",A633="February","Winter",A633="Dezember","Winter",TRUE,"Autumn")</f>
        <v>Autumn</v>
      </c>
      <c r="C632">
        <v>1513</v>
      </c>
    </row>
    <row r="633" spans="1:3" x14ac:dyDescent="0.3">
      <c r="A633" s="3" t="s">
        <v>12</v>
      </c>
      <c r="B633" t="str" cm="1">
        <f t="array" ref="B633">_xlfn.IFS(A634="March","Spring",A634="April","Spring",A634="May","Spring",A634="June","Summer",A634="July","Summer",A634="August","Summer",A634="January","Winter",A634="February","Winter",A634="Dezember","Winter",TRUE,"Autumn")</f>
        <v>Autumn</v>
      </c>
      <c r="C633">
        <v>2300</v>
      </c>
    </row>
    <row r="634" spans="1:3" x14ac:dyDescent="0.3">
      <c r="A634" s="3" t="s">
        <v>12</v>
      </c>
      <c r="B634" t="str" cm="1">
        <f t="array" ref="B634">_xlfn.IFS(A635="March","Spring",A635="April","Spring",A635="May","Spring",A635="June","Summer",A635="July","Summer",A635="August","Summer",A635="January","Winter",A635="February","Winter",A635="Dezember","Winter",TRUE,"Autumn")</f>
        <v>Winter</v>
      </c>
      <c r="C634">
        <v>2821</v>
      </c>
    </row>
    <row r="635" spans="1:3" x14ac:dyDescent="0.3">
      <c r="A635" s="3" t="s">
        <v>1</v>
      </c>
      <c r="B635" t="str" cm="1">
        <f t="array" ref="B635">_xlfn.IFS(A636="March","Spring",A636="April","Spring",A636="May","Spring",A636="June","Summer",A636="July","Summer",A636="August","Summer",A636="January","Winter",A636="February","Winter",A636="Dezember","Winter",TRUE,"Autumn")</f>
        <v>Spring</v>
      </c>
      <c r="C635">
        <v>2227.5</v>
      </c>
    </row>
    <row r="636" spans="1:3" x14ac:dyDescent="0.3">
      <c r="A636" s="3" t="s">
        <v>4</v>
      </c>
      <c r="B636" t="str" cm="1">
        <f t="array" ref="B636">_xlfn.IFS(A637="March","Spring",A637="April","Spring",A637="May","Spring",A637="June","Summer",A637="July","Summer",A637="August","Summer",A637="January","Winter",A637="February","Winter",A637="Dezember","Winter",TRUE,"Autumn")</f>
        <v>Spring</v>
      </c>
      <c r="C636">
        <v>1199</v>
      </c>
    </row>
    <row r="637" spans="1:3" x14ac:dyDescent="0.3">
      <c r="A637" s="3" t="s">
        <v>5</v>
      </c>
      <c r="B637" t="str" cm="1">
        <f t="array" ref="B637">_xlfn.IFS(A638="March","Spring",A638="April","Spring",A638="May","Spring",A638="June","Summer",A638="July","Summer",A638="August","Summer",A638="January","Winter",A638="February","Winter",A638="Dezember","Winter",TRUE,"Autumn")</f>
        <v>Autumn</v>
      </c>
      <c r="C637">
        <v>200</v>
      </c>
    </row>
    <row r="638" spans="1:3" x14ac:dyDescent="0.3">
      <c r="A638" s="3" t="s">
        <v>9</v>
      </c>
      <c r="B638" t="str" cm="1">
        <f t="array" ref="B638">_xlfn.IFS(A639="March","Spring",A639="April","Spring",A639="May","Spring",A639="June","Summer",A639="July","Summer",A639="August","Summer",A639="January","Winter",A639="February","Winter",A639="Dezember","Winter",TRUE,"Autumn")</f>
        <v>Autumn</v>
      </c>
      <c r="C638">
        <v>388</v>
      </c>
    </row>
    <row r="639" spans="1:3" x14ac:dyDescent="0.3">
      <c r="A639" s="3" t="s">
        <v>10</v>
      </c>
      <c r="B639" t="str" cm="1">
        <f t="array" ref="B639">_xlfn.IFS(A640="March","Spring",A640="April","Spring",A640="May","Spring",A640="June","Summer",A640="July","Summer",A640="August","Summer",A640="January","Winter",A640="February","Winter",A640="Dezember","Winter",TRUE,"Autumn")</f>
        <v>Autumn</v>
      </c>
      <c r="C639">
        <v>1727</v>
      </c>
    </row>
    <row r="640" spans="1:3" x14ac:dyDescent="0.3">
      <c r="A640" s="3" t="s">
        <v>12</v>
      </c>
      <c r="B640" t="str" cm="1">
        <f t="array" ref="B640">_xlfn.IFS(A641="March","Spring",A641="April","Spring",A641="May","Spring",A641="June","Summer",A641="July","Summer",A641="August","Summer",A641="January","Winter",A641="February","Winter",A641="Dezember","Winter",TRUE,"Autumn")</f>
        <v>Winter</v>
      </c>
      <c r="C640">
        <v>2300</v>
      </c>
    </row>
    <row r="641" spans="1:3" x14ac:dyDescent="0.3">
      <c r="A641" s="3" t="s">
        <v>2</v>
      </c>
      <c r="B641" t="str" cm="1">
        <f t="array" ref="B641">_xlfn.IFS(A642="March","Spring",A642="April","Spring",A642="May","Spring",A642="June","Summer",A642="July","Summer",A642="August","Summer",A642="January","Winter",A642="February","Winter",A642="Dezember","Winter",TRUE,"Autumn")</f>
        <v>Autumn</v>
      </c>
      <c r="C641">
        <v>260</v>
      </c>
    </row>
    <row r="642" spans="1:3" x14ac:dyDescent="0.3">
      <c r="A642" s="3" t="s">
        <v>9</v>
      </c>
      <c r="B642" t="str" cm="1">
        <f t="array" ref="B642">_xlfn.IFS(A643="March","Spring",A643="April","Spring",A643="May","Spring",A643="June","Summer",A643="July","Summer",A643="August","Summer",A643="January","Winter",A643="February","Winter",A643="Dezember","Winter",TRUE,"Autumn")</f>
        <v>Autumn</v>
      </c>
      <c r="C642">
        <v>2470</v>
      </c>
    </row>
    <row r="643" spans="1:3" x14ac:dyDescent="0.3">
      <c r="A643" s="3" t="s">
        <v>10</v>
      </c>
      <c r="B643" t="str" cm="1">
        <f t="array" ref="B643">_xlfn.IFS(A644="March","Spring",A644="April","Spring",A644="May","Spring",A644="June","Summer",A644="July","Summer",A644="August","Summer",A644="January","Winter",A644="February","Winter",A644="Dezember","Winter",TRUE,"Autumn")</f>
        <v>Autumn</v>
      </c>
      <c r="C643">
        <v>1743</v>
      </c>
    </row>
    <row r="644" spans="1:3" x14ac:dyDescent="0.3">
      <c r="A644" s="3" t="s">
        <v>10</v>
      </c>
      <c r="B644" t="str" cm="1">
        <f t="array" ref="B644">_xlfn.IFS(A645="March","Spring",A645="April","Spring",A645="May","Spring",A645="June","Summer",A645="July","Summer",A645="August","Summer",A645="January","Winter",A645="February","Winter",A645="Dezember","Winter",TRUE,"Autumn")</f>
        <v>Autumn</v>
      </c>
      <c r="C644">
        <v>2914</v>
      </c>
    </row>
    <row r="645" spans="1:3" x14ac:dyDescent="0.3">
      <c r="A645" s="3" t="s">
        <v>10</v>
      </c>
      <c r="B645" t="str" cm="1">
        <f t="array" ref="B645">_xlfn.IFS(A646="March","Spring",A646="April","Spring",A646="May","Spring",A646="June","Summer",A646="July","Summer",A646="August","Summer",A646="January","Winter",A646="February","Winter",A646="Dezember","Winter",TRUE,"Autumn")</f>
        <v>Autumn</v>
      </c>
      <c r="C645">
        <v>1731</v>
      </c>
    </row>
    <row r="646" spans="1:3" x14ac:dyDescent="0.3">
      <c r="A646" s="3" t="s">
        <v>11</v>
      </c>
      <c r="B646" t="str" cm="1">
        <f t="array" ref="B646">_xlfn.IFS(A647="March","Spring",A647="April","Spring",A647="May","Spring",A647="June","Summer",A647="July","Summer",A647="August","Summer",A647="January","Winter",A647="February","Winter",A647="Dezember","Winter",TRUE,"Autumn")</f>
        <v>Autumn</v>
      </c>
      <c r="C646">
        <v>700</v>
      </c>
    </row>
    <row r="647" spans="1:3" x14ac:dyDescent="0.3">
      <c r="A647" s="3" t="s">
        <v>11</v>
      </c>
      <c r="B647" t="str" cm="1">
        <f t="array" ref="B647">_xlfn.IFS(A648="March","Spring",A648="April","Spring",A648="May","Spring",A648="June","Summer",A648="July","Summer",A648="August","Summer",A648="January","Winter",A648="February","Winter",A648="Dezember","Winter",TRUE,"Autumn")</f>
        <v>Autumn</v>
      </c>
      <c r="C647">
        <v>2222</v>
      </c>
    </row>
    <row r="648" spans="1:3" x14ac:dyDescent="0.3">
      <c r="A648" s="3" t="s">
        <v>11</v>
      </c>
      <c r="B648" t="str" cm="1">
        <f t="array" ref="B648">_xlfn.IFS(A649="March","Spring",A649="April","Spring",A649="May","Spring",A649="June","Summer",A649="July","Summer",A649="August","Summer",A649="January","Winter",A649="February","Winter",A649="Dezember","Winter",TRUE,"Autumn")</f>
        <v>Autumn</v>
      </c>
      <c r="C648">
        <v>1177</v>
      </c>
    </row>
    <row r="649" spans="1:3" x14ac:dyDescent="0.3">
      <c r="A649" s="3" t="s">
        <v>11</v>
      </c>
      <c r="B649" t="str" cm="1">
        <f t="array" ref="B649">_xlfn.IFS(A650="March","Spring",A650="April","Spring",A650="May","Spring",A650="June","Summer",A650="July","Summer",A650="August","Summer",A650="January","Winter",A650="February","Winter",A650="Dezember","Winter",TRUE,"Autumn")</f>
        <v>Winter</v>
      </c>
      <c r="C649">
        <v>1922</v>
      </c>
    </row>
    <row r="650" spans="1:3" x14ac:dyDescent="0.3">
      <c r="A650" s="3" t="s">
        <v>2</v>
      </c>
      <c r="B650" t="str" cm="1">
        <f t="array" ref="B650">_xlfn.IFS(A651="March","Spring",A651="April","Spring",A651="May","Spring",A651="June","Summer",A651="July","Summer",A651="August","Summer",A651="January","Winter",A651="February","Winter",A651="Dezember","Winter",TRUE,"Autumn")</f>
        <v>Spring</v>
      </c>
      <c r="C650">
        <v>1575</v>
      </c>
    </row>
    <row r="651" spans="1:3" x14ac:dyDescent="0.3">
      <c r="A651" s="3" t="s">
        <v>4</v>
      </c>
      <c r="B651" t="str" cm="1">
        <f t="array" ref="B651">_xlfn.IFS(A652="March","Spring",A652="April","Spring",A652="May","Spring",A652="June","Summer",A652="July","Summer",A652="August","Summer",A652="January","Winter",A652="February","Winter",A652="Dezember","Winter",TRUE,"Autumn")</f>
        <v>Summer</v>
      </c>
      <c r="C651">
        <v>606</v>
      </c>
    </row>
    <row r="652" spans="1:3" x14ac:dyDescent="0.3">
      <c r="A652" s="3" t="s">
        <v>7</v>
      </c>
      <c r="B652" t="str" cm="1">
        <f t="array" ref="B652">_xlfn.IFS(A653="March","Spring",A653="April","Spring",A653="May","Spring",A653="June","Summer",A653="July","Summer",A653="August","Summer",A653="January","Winter",A653="February","Winter",A653="Dezember","Winter",TRUE,"Autumn")</f>
        <v>Autumn</v>
      </c>
      <c r="C652">
        <v>2460</v>
      </c>
    </row>
    <row r="653" spans="1:3" x14ac:dyDescent="0.3">
      <c r="A653" s="3" t="s">
        <v>10</v>
      </c>
      <c r="B653" t="str" cm="1">
        <f t="array" ref="B653">_xlfn.IFS(A654="March","Spring",A654="April","Spring",A654="May","Spring",A654="June","Summer",A654="July","Summer",A654="August","Summer",A654="January","Winter",A654="February","Winter",A654="Dezember","Winter",TRUE,"Autumn")</f>
        <v>Autumn</v>
      </c>
      <c r="C653">
        <v>269</v>
      </c>
    </row>
    <row r="654" spans="1:3" x14ac:dyDescent="0.3">
      <c r="A654" s="3" t="s">
        <v>11</v>
      </c>
      <c r="B654" t="str" cm="1">
        <f t="array" ref="B654">_xlfn.IFS(A655="March","Spring",A655="April","Spring",A655="May","Spring",A655="June","Summer",A655="July","Summer",A655="August","Summer",A655="January","Winter",A655="February","Winter",A655="Dezember","Winter",TRUE,"Autumn")</f>
        <v>Spring</v>
      </c>
      <c r="C654">
        <v>2536</v>
      </c>
    </row>
    <row r="655" spans="1:3" x14ac:dyDescent="0.3">
      <c r="A655" s="3" t="s">
        <v>3</v>
      </c>
      <c r="B655" t="str" cm="1">
        <f t="array" ref="B655">_xlfn.IFS(A656="March","Spring",A656="April","Spring",A656="May","Spring",A656="June","Summer",A656="July","Summer",A656="August","Summer",A656="January","Winter",A656="February","Winter",A656="Dezember","Winter",TRUE,"Autumn")</f>
        <v>Summer</v>
      </c>
      <c r="C655">
        <v>2903</v>
      </c>
    </row>
    <row r="656" spans="1:3" x14ac:dyDescent="0.3">
      <c r="A656" s="3" t="s">
        <v>8</v>
      </c>
      <c r="B656" t="str" cm="1">
        <f t="array" ref="B656">_xlfn.IFS(A657="March","Spring",A657="April","Spring",A657="May","Spring",A657="June","Summer",A657="July","Summer",A657="August","Summer",A657="January","Winter",A657="February","Winter",A657="Dezember","Winter",TRUE,"Autumn")</f>
        <v>Autumn</v>
      </c>
      <c r="C656">
        <v>2541</v>
      </c>
    </row>
    <row r="657" spans="1:3" x14ac:dyDescent="0.3">
      <c r="A657" s="3" t="s">
        <v>10</v>
      </c>
      <c r="B657" t="str" cm="1">
        <f t="array" ref="B657">_xlfn.IFS(A658="March","Spring",A658="April","Spring",A658="May","Spring",A658="June","Summer",A658="July","Summer",A658="August","Summer",A658="January","Winter",A658="February","Winter",A658="Dezember","Winter",TRUE,"Autumn")</f>
        <v>Autumn</v>
      </c>
      <c r="C657">
        <v>269</v>
      </c>
    </row>
    <row r="658" spans="1:3" x14ac:dyDescent="0.3">
      <c r="A658" s="3" t="s">
        <v>10</v>
      </c>
      <c r="B658" t="str" cm="1">
        <f t="array" ref="B658">_xlfn.IFS(A659="March","Spring",A659="April","Spring",A659="May","Spring",A659="June","Summer",A659="July","Summer",A659="August","Summer",A659="January","Winter",A659="February","Winter",A659="Dezember","Winter",TRUE,"Autumn")</f>
        <v>Autumn</v>
      </c>
      <c r="C658">
        <v>1496</v>
      </c>
    </row>
    <row r="659" spans="1:3" x14ac:dyDescent="0.3">
      <c r="A659" s="3" t="s">
        <v>10</v>
      </c>
      <c r="B659" t="str" cm="1">
        <f t="array" ref="B659">_xlfn.IFS(A660="March","Spring",A660="April","Spring",A660="May","Spring",A660="June","Summer",A660="July","Summer",A660="August","Summer",A660="January","Winter",A660="February","Winter",A660="Dezember","Winter",TRUE,"Autumn")</f>
        <v>Autumn</v>
      </c>
      <c r="C659">
        <v>1010</v>
      </c>
    </row>
    <row r="660" spans="1:3" x14ac:dyDescent="0.3">
      <c r="A660" s="3" t="s">
        <v>12</v>
      </c>
      <c r="B660" t="str" cm="1">
        <f t="array" ref="B660">_xlfn.IFS(A661="March","Spring",A661="April","Spring",A661="May","Spring",A661="June","Summer",A661="July","Summer",A661="August","Summer",A661="January","Winter",A661="February","Winter",A661="Dezember","Winter",TRUE,"Autumn")</f>
        <v>Spring</v>
      </c>
      <c r="C660">
        <v>1281</v>
      </c>
    </row>
    <row r="661" spans="1:3" x14ac:dyDescent="0.3">
      <c r="A661" s="3" t="s">
        <v>3</v>
      </c>
      <c r="B661" t="str" cm="1">
        <f t="array" ref="B661">_xlfn.IFS(A662="March","Spring",A662="April","Spring",A662="May","Spring",A662="June","Summer",A662="July","Summer",A662="August","Summer",A662="January","Winter",A662="February","Winter",A662="Dezember","Winter",TRUE,"Autumn")</f>
        <v>Spring</v>
      </c>
      <c r="C661">
        <v>888</v>
      </c>
    </row>
    <row r="662" spans="1:3" x14ac:dyDescent="0.3">
      <c r="A662" s="3" t="s">
        <v>5</v>
      </c>
      <c r="B662" t="str" cm="1">
        <f t="array" ref="B662">_xlfn.IFS(A663="March","Spring",A663="April","Spring",A663="May","Spring",A663="June","Summer",A663="July","Summer",A663="August","Summer",A663="January","Winter",A663="February","Winter",A663="Dezember","Winter",TRUE,"Autumn")</f>
        <v>Summer</v>
      </c>
      <c r="C662">
        <v>2844</v>
      </c>
    </row>
    <row r="663" spans="1:3" x14ac:dyDescent="0.3">
      <c r="A663" s="3" t="s">
        <v>8</v>
      </c>
      <c r="B663" t="str" cm="1">
        <f t="array" ref="B663">_xlfn.IFS(A664="March","Spring",A664="April","Spring",A664="May","Spring",A664="June","Summer",A664="July","Summer",A664="August","Summer",A664="January","Winter",A664="February","Winter",A664="Dezember","Winter",TRUE,"Autumn")</f>
        <v>Autumn</v>
      </c>
      <c r="C663">
        <v>2475</v>
      </c>
    </row>
    <row r="664" spans="1:3" x14ac:dyDescent="0.3">
      <c r="A664" s="3" t="s">
        <v>10</v>
      </c>
      <c r="B664" t="str" cm="1">
        <f t="array" ref="B664">_xlfn.IFS(A665="March","Spring",A665="April","Spring",A665="May","Spring",A665="June","Summer",A665="July","Summer",A665="August","Summer",A665="January","Winter",A665="February","Winter",A665="Dezember","Winter",TRUE,"Autumn")</f>
        <v>Autumn</v>
      </c>
      <c r="C664">
        <v>1743</v>
      </c>
    </row>
    <row r="665" spans="1:3" x14ac:dyDescent="0.3">
      <c r="A665" s="3" t="s">
        <v>10</v>
      </c>
      <c r="B665" t="str" cm="1">
        <f t="array" ref="B665">_xlfn.IFS(A666="March","Spring",A666="April","Spring",A666="May","Spring",A666="June","Summer",A666="July","Summer",A666="August","Summer",A666="January","Winter",A666="February","Winter",A666="Dezember","Winter",TRUE,"Autumn")</f>
        <v>Autumn</v>
      </c>
      <c r="C665">
        <v>2914</v>
      </c>
    </row>
    <row r="666" spans="1:3" x14ac:dyDescent="0.3">
      <c r="A666" s="3" t="s">
        <v>10</v>
      </c>
      <c r="B666" t="str" cm="1">
        <f t="array" ref="B666">_xlfn.IFS(A667="March","Spring",A667="April","Spring",A667="May","Spring",A667="June","Summer",A667="July","Summer",A667="August","Summer",A667="January","Winter",A667="February","Winter",A667="Dezember","Winter",TRUE,"Autumn")</f>
        <v>Autumn</v>
      </c>
      <c r="C666">
        <v>1731</v>
      </c>
    </row>
    <row r="667" spans="1:3" x14ac:dyDescent="0.3">
      <c r="A667" s="3" t="s">
        <v>10</v>
      </c>
      <c r="B667" t="str" cm="1">
        <f t="array" ref="B667">_xlfn.IFS(A668="March","Spring",A668="April","Spring",A668="May","Spring",A668="June","Summer",A668="July","Summer",A668="August","Summer",A668="January","Winter",A668="February","Winter",A668="Dezember","Winter",TRUE,"Autumn")</f>
        <v>Autumn</v>
      </c>
      <c r="C667">
        <v>1727</v>
      </c>
    </row>
    <row r="668" spans="1:3" x14ac:dyDescent="0.3">
      <c r="A668" s="3" t="s">
        <v>11</v>
      </c>
      <c r="B668" t="str" cm="1">
        <f t="array" ref="B668">_xlfn.IFS(A669="March","Spring",A669="April","Spring",A669="May","Spring",A669="June","Summer",A669="July","Summer",A669="August","Summer",A669="January","Winter",A669="February","Winter",A669="Dezember","Winter",TRUE,"Autumn")</f>
        <v>Summer</v>
      </c>
      <c r="C668">
        <v>1870</v>
      </c>
    </row>
    <row r="669" spans="1:3" x14ac:dyDescent="0.3">
      <c r="A669" s="3" t="s">
        <v>8</v>
      </c>
      <c r="B669" t="str" cm="1">
        <f t="array" ref="B669">_xlfn.IFS(A670="March","Spring",A670="April","Spring",A670="May","Spring",A670="June","Summer",A670="July","Summer",A670="August","Summer",A670="January","Winter",A670="February","Winter",A670="Dezember","Winter",TRUE,"Autumn")</f>
        <v>Summer</v>
      </c>
      <c r="C669">
        <v>1174</v>
      </c>
    </row>
    <row r="670" spans="1:3" x14ac:dyDescent="0.3">
      <c r="A670" s="3" t="s">
        <v>8</v>
      </c>
      <c r="B670" t="str" cm="1">
        <f t="array" ref="B670">_xlfn.IFS(A671="March","Spring",A671="April","Spring",A671="May","Spring",A671="June","Summer",A671="July","Summer",A671="August","Summer",A671="January","Winter",A671="February","Winter",A671="Dezember","Winter",TRUE,"Autumn")</f>
        <v>Autumn</v>
      </c>
      <c r="C670">
        <v>2767</v>
      </c>
    </row>
    <row r="671" spans="1:3" x14ac:dyDescent="0.3">
      <c r="A671" s="3" t="s">
        <v>10</v>
      </c>
      <c r="B671" t="str" cm="1">
        <f t="array" ref="B671">_xlfn.IFS(A672="March","Spring",A672="April","Spring",A672="May","Spring",A672="June","Summer",A672="July","Summer",A672="August","Summer",A672="January","Winter",A672="February","Winter",A672="Dezember","Winter",TRUE,"Autumn")</f>
        <v>Autumn</v>
      </c>
      <c r="C671">
        <v>1085</v>
      </c>
    </row>
    <row r="672" spans="1:3" x14ac:dyDescent="0.3">
      <c r="A672" s="3" t="s">
        <v>10</v>
      </c>
      <c r="B672" t="str" cm="1">
        <f t="array" ref="B672">_xlfn.IFS(A673="March","Spring",A673="April","Spring",A673="May","Spring",A673="June","Summer",A673="July","Summer",A673="August","Summer",A673="January","Winter",A673="February","Winter",A673="Dezember","Winter",TRUE,"Autumn")</f>
        <v>Spring</v>
      </c>
      <c r="C672">
        <v>546</v>
      </c>
    </row>
    <row r="673" spans="1:3" x14ac:dyDescent="0.3">
      <c r="A673" s="3" t="s">
        <v>3</v>
      </c>
      <c r="B673" t="str" cm="1">
        <f t="array" ref="B673">_xlfn.IFS(A674="March","Spring",A674="April","Spring",A674="May","Spring",A674="June","Summer",A674="July","Summer",A674="August","Summer",A674="January","Winter",A674="February","Winter",A674="Dezember","Winter",TRUE,"Autumn")</f>
        <v>Spring</v>
      </c>
      <c r="C673">
        <v>1158</v>
      </c>
    </row>
    <row r="674" spans="1:3" x14ac:dyDescent="0.3">
      <c r="A674" s="3" t="s">
        <v>4</v>
      </c>
      <c r="B674" t="str" cm="1">
        <f t="array" ref="B674">_xlfn.IFS(A675="March","Spring",A675="April","Spring",A675="May","Spring",A675="June","Summer",A675="July","Summer",A675="August","Summer",A675="January","Winter",A675="February","Winter",A675="Dezember","Winter",TRUE,"Autumn")</f>
        <v>Spring</v>
      </c>
      <c r="C674">
        <v>1614</v>
      </c>
    </row>
    <row r="675" spans="1:3" x14ac:dyDescent="0.3">
      <c r="A675" s="3" t="s">
        <v>4</v>
      </c>
      <c r="B675" t="str" cm="1">
        <f t="array" ref="B675">_xlfn.IFS(A676="March","Spring",A676="April","Spring",A676="May","Spring",A676="June","Summer",A676="July","Summer",A676="August","Summer",A676="January","Winter",A676="February","Winter",A676="Dezember","Winter",TRUE,"Autumn")</f>
        <v>Spring</v>
      </c>
      <c r="C675">
        <v>2535</v>
      </c>
    </row>
    <row r="676" spans="1:3" x14ac:dyDescent="0.3">
      <c r="A676" s="3" t="s">
        <v>5</v>
      </c>
      <c r="B676" t="str" cm="1">
        <f t="array" ref="B676">_xlfn.IFS(A677="March","Spring",A677="April","Spring",A677="May","Spring",A677="June","Summer",A677="July","Summer",A677="August","Summer",A677="January","Winter",A677="February","Winter",A677="Dezember","Winter",TRUE,"Autumn")</f>
        <v>Summer</v>
      </c>
      <c r="C676">
        <v>2851</v>
      </c>
    </row>
    <row r="677" spans="1:3" x14ac:dyDescent="0.3">
      <c r="A677" s="3" t="s">
        <v>8</v>
      </c>
      <c r="B677" t="str" cm="1">
        <f t="array" ref="B677">_xlfn.IFS(A678="March","Spring",A678="April","Spring",A678="May","Spring",A678="June","Summer",A678="July","Summer",A678="August","Summer",A678="January","Winter",A678="February","Winter",A678="Dezember","Winter",TRUE,"Autumn")</f>
        <v>Autumn</v>
      </c>
      <c r="C677">
        <v>2559</v>
      </c>
    </row>
    <row r="678" spans="1:3" x14ac:dyDescent="0.3">
      <c r="A678" s="3" t="s">
        <v>10</v>
      </c>
      <c r="B678" t="str" cm="1">
        <f t="array" ref="B678">_xlfn.IFS(A679="March","Spring",A679="April","Spring",A679="May","Spring",A679="June","Summer",A679="July","Summer",A679="August","Summer",A679="January","Winter",A679="February","Winter",A679="Dezember","Winter",TRUE,"Autumn")</f>
        <v>Autumn</v>
      </c>
      <c r="C678">
        <v>267</v>
      </c>
    </row>
    <row r="679" spans="1:3" x14ac:dyDescent="0.3">
      <c r="A679" s="3" t="s">
        <v>10</v>
      </c>
      <c r="B679" t="str" cm="1">
        <f t="array" ref="B679">_xlfn.IFS(A680="March","Spring",A680="April","Spring",A680="May","Spring",A680="June","Summer",A680="July","Summer",A680="August","Summer",A680="January","Winter",A680="February","Winter",A680="Dezember","Winter",TRUE,"Autumn")</f>
        <v>Autumn</v>
      </c>
      <c r="C679">
        <v>1085</v>
      </c>
    </row>
    <row r="680" spans="1:3" x14ac:dyDescent="0.3">
      <c r="A680" s="3" t="s">
        <v>10</v>
      </c>
      <c r="B680" t="str" cm="1">
        <f t="array" ref="B680">_xlfn.IFS(A681="March","Spring",A681="April","Spring",A681="May","Spring",A681="June","Summer",A681="July","Summer",A681="August","Summer",A681="January","Winter",A681="February","Winter",A681="Dezember","Winter",TRUE,"Autumn")</f>
        <v>Autumn</v>
      </c>
      <c r="C680">
        <v>1175</v>
      </c>
    </row>
    <row r="681" spans="1:3" x14ac:dyDescent="0.3">
      <c r="A681" s="3" t="s">
        <v>11</v>
      </c>
      <c r="B681" t="str" cm="1">
        <f t="array" ref="B681">_xlfn.IFS(A682="March","Spring",A682="April","Spring",A682="May","Spring",A682="June","Summer",A682="July","Summer",A682="August","Summer",A682="January","Winter",A682="February","Winter",A682="Dezember","Winter",TRUE,"Autumn")</f>
        <v>Autumn</v>
      </c>
      <c r="C681">
        <v>2007</v>
      </c>
    </row>
    <row r="682" spans="1:3" x14ac:dyDescent="0.3">
      <c r="A682" s="3" t="s">
        <v>11</v>
      </c>
      <c r="B682" t="str" cm="1">
        <f t="array" ref="B682">_xlfn.IFS(A683="March","Spring",A683="April","Spring",A683="May","Spring",A683="June","Summer",A683="July","Summer",A683="August","Summer",A683="January","Winter",A683="February","Winter",A683="Dezember","Winter",TRUE,"Autumn")</f>
        <v>Autumn</v>
      </c>
      <c r="C682">
        <v>2151</v>
      </c>
    </row>
    <row r="683" spans="1:3" x14ac:dyDescent="0.3">
      <c r="A683" s="3" t="s">
        <v>12</v>
      </c>
      <c r="B683" t="str" cm="1">
        <f t="array" ref="B683">_xlfn.IFS(A684="March","Spring",A684="April","Spring",A684="May","Spring",A684="June","Summer",A684="July","Summer",A684="August","Summer",A684="January","Winter",A684="February","Winter",A684="Dezember","Winter",TRUE,"Autumn")</f>
        <v>Autumn</v>
      </c>
      <c r="C683">
        <v>914</v>
      </c>
    </row>
    <row r="684" spans="1:3" x14ac:dyDescent="0.3">
      <c r="A684" s="3" t="s">
        <v>12</v>
      </c>
      <c r="B684" t="str" cm="1">
        <f t="array" ref="B684">_xlfn.IFS(A685="March","Spring",A685="April","Spring",A685="May","Spring",A685="June","Summer",A685="July","Summer",A685="August","Summer",A685="January","Winter",A685="February","Winter",A685="Dezember","Winter",TRUE,"Autumn")</f>
        <v>Spring</v>
      </c>
      <c r="C684">
        <v>293</v>
      </c>
    </row>
    <row r="685" spans="1:3" x14ac:dyDescent="0.3">
      <c r="A685" s="3" t="s">
        <v>3</v>
      </c>
      <c r="B685" t="str" cm="1">
        <f t="array" ref="B685">_xlfn.IFS(A686="March","Spring",A686="April","Spring",A686="May","Spring",A686="June","Summer",A686="July","Summer",A686="August","Summer",A686="January","Winter",A686="February","Winter",A686="Dezember","Winter",TRUE,"Autumn")</f>
        <v>Spring</v>
      </c>
      <c r="C685">
        <v>500</v>
      </c>
    </row>
    <row r="686" spans="1:3" x14ac:dyDescent="0.3">
      <c r="A686" s="3" t="s">
        <v>5</v>
      </c>
      <c r="B686" t="str" cm="1">
        <f t="array" ref="B686">_xlfn.IFS(A687="March","Spring",A687="April","Spring",A687="May","Spring",A687="June","Summer",A687="July","Summer",A687="August","Summer",A687="January","Winter",A687="February","Winter",A687="Dezember","Winter",TRUE,"Autumn")</f>
        <v>Autumn</v>
      </c>
      <c r="C686">
        <v>2826</v>
      </c>
    </row>
    <row r="687" spans="1:3" x14ac:dyDescent="0.3">
      <c r="A687" s="3" t="s">
        <v>9</v>
      </c>
      <c r="B687" t="str" cm="1">
        <f t="array" ref="B687">_xlfn.IFS(A688="March","Spring",A688="April","Spring",A688="May","Spring",A688="June","Summer",A688="July","Summer",A688="August","Summer",A688="January","Winter",A688="February","Winter",A688="Dezember","Winter",TRUE,"Autumn")</f>
        <v>Autumn</v>
      </c>
      <c r="C687">
        <v>663</v>
      </c>
    </row>
    <row r="688" spans="1:3" x14ac:dyDescent="0.3">
      <c r="A688" s="3" t="s">
        <v>11</v>
      </c>
      <c r="B688" t="str" cm="1">
        <f t="array" ref="B688">_xlfn.IFS(A689="March","Spring",A689="April","Spring",A689="May","Spring",A689="June","Summer",A689="July","Summer",A689="August","Summer",A689="January","Winter",A689="February","Winter",A689="Dezember","Winter",TRUE,"Autumn")</f>
        <v>Autumn</v>
      </c>
      <c r="C688">
        <v>2574</v>
      </c>
    </row>
    <row r="689" spans="1:3" x14ac:dyDescent="0.3">
      <c r="A689" s="3" t="s">
        <v>12</v>
      </c>
      <c r="B689" t="str" cm="1">
        <f t="array" ref="B689">_xlfn.IFS(A690="March","Spring",A690="April","Spring",A690="May","Spring",A690="June","Summer",A690="July","Summer",A690="August","Summer",A690="January","Winter",A690="February","Winter",A690="Dezember","Winter",TRUE,"Autumn")</f>
        <v>Autumn</v>
      </c>
      <c r="C689">
        <v>2438</v>
      </c>
    </row>
    <row r="690" spans="1:3" x14ac:dyDescent="0.3">
      <c r="A690" s="3" t="s">
        <v>12</v>
      </c>
      <c r="B690" t="str" cm="1">
        <f t="array" ref="B690">_xlfn.IFS(A691="March","Spring",A691="April","Spring",A691="May","Spring",A691="June","Summer",A691="July","Summer",A691="August","Summer",A691="January","Winter",A691="February","Winter",A691="Dezember","Winter",TRUE,"Autumn")</f>
        <v>Summer</v>
      </c>
      <c r="C690">
        <v>914</v>
      </c>
    </row>
    <row r="691" spans="1:3" x14ac:dyDescent="0.3">
      <c r="A691" s="3" t="s">
        <v>7</v>
      </c>
      <c r="B691" t="str" cm="1">
        <f t="array" ref="B691">_xlfn.IFS(A692="March","Spring",A692="April","Spring",A692="May","Spring",A692="June","Summer",A692="July","Summer",A692="August","Summer",A692="January","Winter",A692="February","Winter",A692="Dezember","Winter",TRUE,"Autumn")</f>
        <v>Summer</v>
      </c>
      <c r="C691">
        <v>865.5</v>
      </c>
    </row>
    <row r="692" spans="1:3" x14ac:dyDescent="0.3">
      <c r="A692" s="3" t="s">
        <v>7</v>
      </c>
      <c r="B692" t="str" cm="1">
        <f t="array" ref="B692">_xlfn.IFS(A693="March","Spring",A693="April","Spring",A693="May","Spring",A693="June","Summer",A693="July","Summer",A693="August","Summer",A693="January","Winter",A693="February","Winter",A693="Dezember","Winter",TRUE,"Autumn")</f>
        <v>Autumn</v>
      </c>
      <c r="C692">
        <v>492</v>
      </c>
    </row>
    <row r="693" spans="1:3" x14ac:dyDescent="0.3">
      <c r="A693" s="3" t="s">
        <v>10</v>
      </c>
      <c r="B693" t="str" cm="1">
        <f t="array" ref="B693">_xlfn.IFS(A694="March","Spring",A694="April","Spring",A694="May","Spring",A694="June","Summer",A694="July","Summer",A694="August","Summer",A694="January","Winter",A694="February","Winter",A694="Dezember","Winter",TRUE,"Autumn")</f>
        <v>Autumn</v>
      </c>
      <c r="C693">
        <v>267</v>
      </c>
    </row>
    <row r="694" spans="1:3" x14ac:dyDescent="0.3">
      <c r="A694" s="3" t="s">
        <v>10</v>
      </c>
      <c r="B694" t="str" cm="1">
        <f t="array" ref="B694">_xlfn.IFS(A695="March","Spring",A695="April","Spring",A695="May","Spring",A695="June","Summer",A695="July","Summer",A695="August","Summer",A695="January","Winter",A695="February","Winter",A695="Dezember","Winter",TRUE,"Autumn")</f>
        <v>Autumn</v>
      </c>
      <c r="C694">
        <v>1175</v>
      </c>
    </row>
    <row r="695" spans="1:3" x14ac:dyDescent="0.3">
      <c r="A695" s="3" t="s">
        <v>11</v>
      </c>
      <c r="B695" t="str" cm="1">
        <f t="array" ref="B695">_xlfn.IFS(A696="March","Spring",A696="April","Spring",A696="May","Spring",A696="June","Summer",A696="July","Summer",A696="August","Summer",A696="January","Winter",A696="February","Winter",A696="Dezember","Winter",TRUE,"Autumn")</f>
        <v>Autumn</v>
      </c>
      <c r="C695">
        <v>2954</v>
      </c>
    </row>
    <row r="696" spans="1:3" x14ac:dyDescent="0.3">
      <c r="A696" s="3" t="s">
        <v>11</v>
      </c>
      <c r="B696" t="str" cm="1">
        <f t="array" ref="B696">_xlfn.IFS(A697="March","Spring",A697="April","Spring",A697="May","Spring",A697="June","Summer",A697="July","Summer",A697="August","Summer",A697="January","Winter",A697="February","Winter",A697="Dezember","Winter",TRUE,"Autumn")</f>
        <v>Autumn</v>
      </c>
      <c r="C696">
        <v>552</v>
      </c>
    </row>
    <row r="697" spans="1:3" x14ac:dyDescent="0.3">
      <c r="A697" s="3" t="s">
        <v>12</v>
      </c>
      <c r="B697" t="str" cm="1">
        <f t="array" ref="B697">_xlfn.IFS(A698="March","Spring",A698="April","Spring",A698="May","Spring",A698="June","Summer",A698="July","Summer",A698="August","Summer",A698="January","Winter",A698="February","Winter",A698="Dezember","Winter",TRUE,"Autumn")</f>
        <v>Spring</v>
      </c>
      <c r="C697">
        <v>293</v>
      </c>
    </row>
    <row r="698" spans="1:3" x14ac:dyDescent="0.3">
      <c r="A698" s="3" t="s">
        <v>3</v>
      </c>
      <c r="B698" t="str" cm="1">
        <f t="array" ref="B698">_xlfn.IFS(A699="March","Spring",A699="April","Spring",A699="May","Spring",A699="June","Summer",A699="July","Summer",A699="August","Summer",A699="January","Winter",A699="February","Winter",A699="Dezember","Winter",TRUE,"Autumn")</f>
        <v>Autumn</v>
      </c>
      <c r="C698">
        <v>2475</v>
      </c>
    </row>
    <row r="699" spans="1:3" x14ac:dyDescent="0.3">
      <c r="A699" s="3" t="s">
        <v>10</v>
      </c>
      <c r="B699" t="str" cm="1">
        <f t="array" ref="B699">_xlfn.IFS(A700="March","Spring",A700="April","Spring",A700="May","Spring",A700="June","Summer",A700="July","Summer",A700="August","Summer",A700="January","Winter",A700="February","Winter",A700="Dezember","Winter",TRUE,"Autumn")</f>
        <v>Winter</v>
      </c>
      <c r="C699">
        <v>546</v>
      </c>
    </row>
    <row r="700" spans="1:3" x14ac:dyDescent="0.3">
      <c r="A700" s="3" t="s">
        <v>2</v>
      </c>
      <c r="B700" t="str" cm="1">
        <f t="array" ref="B700">_xlfn.IFS(A701="March","Spring",A701="April","Spring",A701="May","Spring",A701="June","Summer",A701="July","Summer",A701="August","Summer",A701="January","Winter",A701="February","Winter",A701="Dezember","Winter",TRUE,"Autumn")</f>
        <v>Spring</v>
      </c>
      <c r="C700">
        <v>1368</v>
      </c>
    </row>
    <row r="701" spans="1:3" x14ac:dyDescent="0.3">
      <c r="A701" s="3" t="s">
        <v>4</v>
      </c>
      <c r="B701" t="str" cm="1">
        <f t="array" ref="B701">_xlfn.IFS(A702="March","Spring",A702="April","Spring",A702="May","Spring",A702="June","Summer",A702="July","Summer",A702="August","Summer",A702="January","Winter",A702="February","Winter",A702="Dezember","Winter",TRUE,"Autumn")</f>
        <v>Spring</v>
      </c>
      <c r="C701">
        <v>723</v>
      </c>
    </row>
    <row r="702" spans="1:3" x14ac:dyDescent="0.3">
      <c r="A702" s="3" t="s">
        <v>5</v>
      </c>
      <c r="B702" t="str" cm="1">
        <f t="array" ref="B702">_xlfn.IFS(A703="March","Spring",A703="April","Spring",A703="May","Spring",A703="June","Summer",A703="July","Summer",A703="August","Summer",A703="January","Winter",A703="February","Winter",A703="Dezember","Winter",TRUE,"Autumn")</f>
        <v>Autumn</v>
      </c>
      <c r="C702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3BCD-2234-4144-AEFC-E96C2B8637BD}">
  <sheetPr codeName="Sheet6"/>
  <dimension ref="A1:K702"/>
  <sheetViews>
    <sheetView workbookViewId="0">
      <selection activeCell="P12" sqref="P12"/>
    </sheetView>
  </sheetViews>
  <sheetFormatPr defaultRowHeight="14.4" x14ac:dyDescent="0.3"/>
  <cols>
    <col min="1" max="1" width="16.5546875" bestFit="1" customWidth="1"/>
    <col min="2" max="2" width="10.88671875" customWidth="1"/>
    <col min="3" max="3" width="9.5546875" bestFit="1" customWidth="1"/>
    <col min="5" max="5" width="16.109375" bestFit="1" customWidth="1"/>
    <col min="6" max="6" width="22.109375" bestFit="1" customWidth="1"/>
    <col min="7" max="7" width="23.33203125" customWidth="1"/>
    <col min="8" max="8" width="10.77734375" bestFit="1" customWidth="1"/>
    <col min="9" max="9" width="10.77734375" customWidth="1"/>
    <col min="10" max="10" width="11.77734375" bestFit="1" customWidth="1"/>
    <col min="11" max="11" width="17.109375" bestFit="1" customWidth="1"/>
  </cols>
  <sheetData>
    <row r="1" spans="1:11" x14ac:dyDescent="0.3">
      <c r="F1" s="7" t="s">
        <v>27</v>
      </c>
      <c r="H1" s="7" t="s">
        <v>28</v>
      </c>
      <c r="I1" s="7"/>
      <c r="K1" s="7" t="s">
        <v>112</v>
      </c>
    </row>
    <row r="2" spans="1:11" x14ac:dyDescent="0.3">
      <c r="A2" s="4" t="s">
        <v>13</v>
      </c>
      <c r="B2" s="5" t="s">
        <v>14</v>
      </c>
      <c r="C2" s="5" t="s">
        <v>0</v>
      </c>
    </row>
    <row r="3" spans="1:11" x14ac:dyDescent="0.3">
      <c r="A3" s="3" t="s">
        <v>1</v>
      </c>
      <c r="B3" t="str">
        <f t="shared" ref="B3:B66" si="0">IF(A3="December","Winter",IF(A3="January","Winter",IF(A3="February","Winter","Diğer")))</f>
        <v>Winter</v>
      </c>
      <c r="C3">
        <v>1618.5</v>
      </c>
      <c r="E3" s="5" t="s">
        <v>21</v>
      </c>
      <c r="F3">
        <f>COUNTIF(B:B,  "Winter")</f>
        <v>175</v>
      </c>
      <c r="G3" s="5" t="s">
        <v>26</v>
      </c>
      <c r="H3">
        <f>COUNTIFS(B:B,"Winter",A:A,"January")</f>
        <v>35</v>
      </c>
      <c r="J3" t="s">
        <v>109</v>
      </c>
      <c r="K3">
        <f>AVERAGE(C3:C702)</f>
        <v>1608.2942857142857</v>
      </c>
    </row>
    <row r="4" spans="1:11" x14ac:dyDescent="0.3">
      <c r="A4" s="3" t="s">
        <v>1</v>
      </c>
      <c r="B4" t="str">
        <f t="shared" si="0"/>
        <v>Winter</v>
      </c>
      <c r="C4">
        <v>1321</v>
      </c>
      <c r="E4" s="5" t="s">
        <v>22</v>
      </c>
      <c r="F4">
        <f>COUNTIF(C:C,  "&lt;=1000")</f>
        <v>201</v>
      </c>
      <c r="G4" s="5" t="s">
        <v>25</v>
      </c>
      <c r="H4">
        <f>COUNTIFS(B:B,"Diğer",A:A,"August")</f>
        <v>35</v>
      </c>
      <c r="J4" t="s">
        <v>110</v>
      </c>
      <c r="K4">
        <f>MIN(C3:C702)</f>
        <v>200</v>
      </c>
    </row>
    <row r="5" spans="1:11" x14ac:dyDescent="0.3">
      <c r="A5" s="3" t="s">
        <v>6</v>
      </c>
      <c r="B5" t="str">
        <f t="shared" si="0"/>
        <v>Diğer</v>
      </c>
      <c r="C5">
        <v>2178</v>
      </c>
      <c r="E5" s="5"/>
      <c r="J5" t="s">
        <v>111</v>
      </c>
      <c r="K5">
        <f>MAX(C3:C702)</f>
        <v>4492.5</v>
      </c>
    </row>
    <row r="6" spans="1:11" x14ac:dyDescent="0.3">
      <c r="A6" s="3" t="s">
        <v>6</v>
      </c>
      <c r="B6" t="str">
        <f t="shared" si="0"/>
        <v>Diğer</v>
      </c>
      <c r="C6">
        <v>888</v>
      </c>
    </row>
    <row r="7" spans="1:11" x14ac:dyDescent="0.3">
      <c r="A7" s="3" t="s">
        <v>6</v>
      </c>
      <c r="B7" t="str">
        <f t="shared" si="0"/>
        <v>Diğer</v>
      </c>
      <c r="C7">
        <v>2470</v>
      </c>
    </row>
    <row r="8" spans="1:11" x14ac:dyDescent="0.3">
      <c r="A8" s="3" t="s">
        <v>12</v>
      </c>
      <c r="B8" t="str">
        <f t="shared" si="0"/>
        <v>Winter</v>
      </c>
      <c r="C8">
        <v>1513</v>
      </c>
    </row>
    <row r="9" spans="1:11" x14ac:dyDescent="0.3">
      <c r="A9" s="3" t="s">
        <v>3</v>
      </c>
      <c r="B9" t="str">
        <f t="shared" si="0"/>
        <v>Diğer</v>
      </c>
      <c r="C9">
        <v>921</v>
      </c>
    </row>
    <row r="10" spans="1:11" x14ac:dyDescent="0.3">
      <c r="A10" s="3" t="s">
        <v>6</v>
      </c>
      <c r="B10" t="str">
        <f t="shared" si="0"/>
        <v>Diğer</v>
      </c>
      <c r="C10">
        <v>2518</v>
      </c>
    </row>
    <row r="11" spans="1:11" x14ac:dyDescent="0.3">
      <c r="A11" s="3" t="s">
        <v>6</v>
      </c>
      <c r="B11" t="str">
        <f t="shared" si="0"/>
        <v>Diğer</v>
      </c>
      <c r="C11">
        <v>1899</v>
      </c>
    </row>
    <row r="12" spans="1:11" x14ac:dyDescent="0.3">
      <c r="A12" s="3" t="s">
        <v>6</v>
      </c>
      <c r="B12" t="str">
        <f t="shared" si="0"/>
        <v>Diğer</v>
      </c>
      <c r="C12">
        <v>1545</v>
      </c>
    </row>
    <row r="13" spans="1:11" x14ac:dyDescent="0.3">
      <c r="A13" s="3" t="s">
        <v>6</v>
      </c>
      <c r="B13" t="str">
        <f t="shared" si="0"/>
        <v>Diğer</v>
      </c>
      <c r="C13">
        <v>2470</v>
      </c>
    </row>
    <row r="14" spans="1:11" x14ac:dyDescent="0.3">
      <c r="A14" s="3" t="s">
        <v>7</v>
      </c>
      <c r="B14" t="str">
        <f t="shared" si="0"/>
        <v>Diğer</v>
      </c>
      <c r="C14">
        <v>2665.5</v>
      </c>
    </row>
    <row r="15" spans="1:11" x14ac:dyDescent="0.3">
      <c r="A15" s="3" t="s">
        <v>8</v>
      </c>
      <c r="B15" t="str">
        <f t="shared" si="0"/>
        <v>Diğer</v>
      </c>
      <c r="C15">
        <v>958</v>
      </c>
    </row>
    <row r="16" spans="1:11" x14ac:dyDescent="0.3">
      <c r="A16" s="3" t="s">
        <v>9</v>
      </c>
      <c r="B16" t="str">
        <f t="shared" si="0"/>
        <v>Diğer</v>
      </c>
      <c r="C16">
        <v>2146</v>
      </c>
    </row>
    <row r="17" spans="1:3" x14ac:dyDescent="0.3">
      <c r="A17" s="3" t="s">
        <v>10</v>
      </c>
      <c r="B17" t="str">
        <f t="shared" si="0"/>
        <v>Diğer</v>
      </c>
      <c r="C17">
        <v>345</v>
      </c>
    </row>
    <row r="18" spans="1:3" x14ac:dyDescent="0.3">
      <c r="A18" s="3" t="s">
        <v>12</v>
      </c>
      <c r="B18" t="str">
        <f t="shared" si="0"/>
        <v>Winter</v>
      </c>
      <c r="C18">
        <v>615</v>
      </c>
    </row>
    <row r="19" spans="1:3" x14ac:dyDescent="0.3">
      <c r="A19" s="3" t="s">
        <v>2</v>
      </c>
      <c r="B19" t="str">
        <f t="shared" si="0"/>
        <v>Winter</v>
      </c>
      <c r="C19">
        <v>292</v>
      </c>
    </row>
    <row r="20" spans="1:3" x14ac:dyDescent="0.3">
      <c r="A20" s="3" t="s">
        <v>2</v>
      </c>
      <c r="B20" t="str">
        <f t="shared" si="0"/>
        <v>Winter</v>
      </c>
      <c r="C20">
        <v>974</v>
      </c>
    </row>
    <row r="21" spans="1:3" x14ac:dyDescent="0.3">
      <c r="A21" s="3" t="s">
        <v>6</v>
      </c>
      <c r="B21" t="str">
        <f t="shared" si="0"/>
        <v>Diğer</v>
      </c>
      <c r="C21">
        <v>2518</v>
      </c>
    </row>
    <row r="22" spans="1:3" x14ac:dyDescent="0.3">
      <c r="A22" s="3" t="s">
        <v>6</v>
      </c>
      <c r="B22" t="str">
        <f t="shared" si="0"/>
        <v>Diğer</v>
      </c>
      <c r="C22">
        <v>1006</v>
      </c>
    </row>
    <row r="23" spans="1:3" x14ac:dyDescent="0.3">
      <c r="A23" s="3" t="s">
        <v>7</v>
      </c>
      <c r="B23" t="str">
        <f t="shared" si="0"/>
        <v>Diğer</v>
      </c>
      <c r="C23">
        <v>367</v>
      </c>
    </row>
    <row r="24" spans="1:3" x14ac:dyDescent="0.3">
      <c r="A24" s="3" t="s">
        <v>8</v>
      </c>
      <c r="B24" t="str">
        <f t="shared" si="0"/>
        <v>Diğer</v>
      </c>
      <c r="C24">
        <v>883</v>
      </c>
    </row>
    <row r="25" spans="1:3" x14ac:dyDescent="0.3">
      <c r="A25" s="3" t="s">
        <v>9</v>
      </c>
      <c r="B25" t="str">
        <f t="shared" si="0"/>
        <v>Diğer</v>
      </c>
      <c r="C25">
        <v>549</v>
      </c>
    </row>
    <row r="26" spans="1:3" x14ac:dyDescent="0.3">
      <c r="A26" s="3" t="s">
        <v>9</v>
      </c>
      <c r="B26" t="str">
        <f t="shared" si="0"/>
        <v>Diğer</v>
      </c>
      <c r="C26">
        <v>788</v>
      </c>
    </row>
    <row r="27" spans="1:3" x14ac:dyDescent="0.3">
      <c r="A27" s="3" t="s">
        <v>9</v>
      </c>
      <c r="B27" t="str">
        <f t="shared" si="0"/>
        <v>Diğer</v>
      </c>
      <c r="C27">
        <v>2472</v>
      </c>
    </row>
    <row r="28" spans="1:3" x14ac:dyDescent="0.3">
      <c r="A28" s="3" t="s">
        <v>10</v>
      </c>
      <c r="B28" t="str">
        <f t="shared" si="0"/>
        <v>Diğer</v>
      </c>
      <c r="C28">
        <v>1143</v>
      </c>
    </row>
    <row r="29" spans="1:3" x14ac:dyDescent="0.3">
      <c r="A29" s="3" t="s">
        <v>11</v>
      </c>
      <c r="B29" t="str">
        <f t="shared" si="0"/>
        <v>Diğer</v>
      </c>
      <c r="C29">
        <v>1725</v>
      </c>
    </row>
    <row r="30" spans="1:3" x14ac:dyDescent="0.3">
      <c r="A30" s="3" t="s">
        <v>11</v>
      </c>
      <c r="B30" t="str">
        <f t="shared" si="0"/>
        <v>Diğer</v>
      </c>
      <c r="C30">
        <v>912</v>
      </c>
    </row>
    <row r="31" spans="1:3" x14ac:dyDescent="0.3">
      <c r="A31" s="3" t="s">
        <v>12</v>
      </c>
      <c r="B31" t="str">
        <f t="shared" si="0"/>
        <v>Winter</v>
      </c>
      <c r="C31">
        <v>2152</v>
      </c>
    </row>
    <row r="32" spans="1:3" x14ac:dyDescent="0.3">
      <c r="A32" s="3" t="s">
        <v>12</v>
      </c>
      <c r="B32" t="str">
        <f t="shared" si="0"/>
        <v>Winter</v>
      </c>
      <c r="C32">
        <v>1817</v>
      </c>
    </row>
    <row r="33" spans="1:3" x14ac:dyDescent="0.3">
      <c r="A33" s="3" t="s">
        <v>12</v>
      </c>
      <c r="B33" t="str">
        <f t="shared" si="0"/>
        <v>Winter</v>
      </c>
      <c r="C33">
        <v>1513</v>
      </c>
    </row>
    <row r="34" spans="1:3" x14ac:dyDescent="0.3">
      <c r="A34" s="3" t="s">
        <v>1</v>
      </c>
      <c r="B34" t="str">
        <f t="shared" si="0"/>
        <v>Winter</v>
      </c>
      <c r="C34">
        <v>1493</v>
      </c>
    </row>
    <row r="35" spans="1:3" x14ac:dyDescent="0.3">
      <c r="A35" s="3" t="s">
        <v>2</v>
      </c>
      <c r="B35" t="str">
        <f t="shared" si="0"/>
        <v>Winter</v>
      </c>
      <c r="C35">
        <v>1804</v>
      </c>
    </row>
    <row r="36" spans="1:3" x14ac:dyDescent="0.3">
      <c r="A36" s="3" t="s">
        <v>3</v>
      </c>
      <c r="B36" t="str">
        <f t="shared" si="0"/>
        <v>Diğer</v>
      </c>
      <c r="C36">
        <v>2161</v>
      </c>
    </row>
    <row r="37" spans="1:3" x14ac:dyDescent="0.3">
      <c r="A37" s="3" t="s">
        <v>6</v>
      </c>
      <c r="B37" t="str">
        <f t="shared" si="0"/>
        <v>Diğer</v>
      </c>
      <c r="C37">
        <v>1006</v>
      </c>
    </row>
    <row r="38" spans="1:3" x14ac:dyDescent="0.3">
      <c r="A38" s="3" t="s">
        <v>6</v>
      </c>
      <c r="B38" t="str">
        <f t="shared" si="0"/>
        <v>Diğer</v>
      </c>
      <c r="C38">
        <v>1545</v>
      </c>
    </row>
    <row r="39" spans="1:3" x14ac:dyDescent="0.3">
      <c r="A39" s="3" t="s">
        <v>8</v>
      </c>
      <c r="B39" t="str">
        <f t="shared" si="0"/>
        <v>Diğer</v>
      </c>
      <c r="C39">
        <v>2821</v>
      </c>
    </row>
    <row r="40" spans="1:3" x14ac:dyDescent="0.3">
      <c r="A40" s="3" t="s">
        <v>10</v>
      </c>
      <c r="B40" t="str">
        <f t="shared" si="0"/>
        <v>Diğer</v>
      </c>
      <c r="C40">
        <v>345</v>
      </c>
    </row>
    <row r="41" spans="1:3" x14ac:dyDescent="0.3">
      <c r="A41" s="3" t="s">
        <v>2</v>
      </c>
      <c r="B41" t="str">
        <f t="shared" si="0"/>
        <v>Winter</v>
      </c>
      <c r="C41">
        <v>2001</v>
      </c>
    </row>
    <row r="42" spans="1:3" x14ac:dyDescent="0.3">
      <c r="A42" s="3" t="s">
        <v>4</v>
      </c>
      <c r="B42" t="str">
        <f t="shared" si="0"/>
        <v>Diğer</v>
      </c>
      <c r="C42">
        <v>2838</v>
      </c>
    </row>
    <row r="43" spans="1:3" x14ac:dyDescent="0.3">
      <c r="A43" s="3" t="s">
        <v>6</v>
      </c>
      <c r="B43" t="str">
        <f t="shared" si="0"/>
        <v>Diğer</v>
      </c>
      <c r="C43">
        <v>2178</v>
      </c>
    </row>
    <row r="44" spans="1:3" x14ac:dyDescent="0.3">
      <c r="A44" s="3" t="s">
        <v>6</v>
      </c>
      <c r="B44" t="str">
        <f t="shared" si="0"/>
        <v>Diğer</v>
      </c>
      <c r="C44">
        <v>888</v>
      </c>
    </row>
    <row r="45" spans="1:3" x14ac:dyDescent="0.3">
      <c r="A45" s="3" t="s">
        <v>9</v>
      </c>
      <c r="B45" t="str">
        <f t="shared" si="0"/>
        <v>Diğer</v>
      </c>
      <c r="C45">
        <v>1527</v>
      </c>
    </row>
    <row r="46" spans="1:3" x14ac:dyDescent="0.3">
      <c r="A46" s="3" t="s">
        <v>9</v>
      </c>
      <c r="B46" t="str">
        <f t="shared" si="0"/>
        <v>Diğer</v>
      </c>
      <c r="C46">
        <v>2151</v>
      </c>
    </row>
    <row r="47" spans="1:3" x14ac:dyDescent="0.3">
      <c r="A47" s="3" t="s">
        <v>12</v>
      </c>
      <c r="B47" t="str">
        <f t="shared" si="0"/>
        <v>Winter</v>
      </c>
      <c r="C47">
        <v>1817</v>
      </c>
    </row>
    <row r="48" spans="1:3" x14ac:dyDescent="0.3">
      <c r="A48" s="3" t="s">
        <v>2</v>
      </c>
      <c r="B48" t="str">
        <f t="shared" si="0"/>
        <v>Winter</v>
      </c>
      <c r="C48">
        <v>2750</v>
      </c>
    </row>
    <row r="49" spans="1:3" x14ac:dyDescent="0.3">
      <c r="A49" s="3" t="s">
        <v>4</v>
      </c>
      <c r="B49" t="str">
        <f t="shared" si="0"/>
        <v>Diğer</v>
      </c>
      <c r="C49">
        <v>1953</v>
      </c>
    </row>
    <row r="50" spans="1:3" x14ac:dyDescent="0.3">
      <c r="A50" s="3" t="s">
        <v>4</v>
      </c>
      <c r="B50" t="str">
        <f t="shared" si="0"/>
        <v>Diğer</v>
      </c>
      <c r="C50">
        <v>4219.5</v>
      </c>
    </row>
    <row r="51" spans="1:3" x14ac:dyDescent="0.3">
      <c r="A51" s="3" t="s">
        <v>6</v>
      </c>
      <c r="B51" t="str">
        <f t="shared" si="0"/>
        <v>Diğer</v>
      </c>
      <c r="C51">
        <v>1899</v>
      </c>
    </row>
    <row r="52" spans="1:3" x14ac:dyDescent="0.3">
      <c r="A52" s="3" t="s">
        <v>7</v>
      </c>
      <c r="B52" t="str">
        <f t="shared" si="0"/>
        <v>Diğer</v>
      </c>
      <c r="C52">
        <v>1686</v>
      </c>
    </row>
    <row r="53" spans="1:3" x14ac:dyDescent="0.3">
      <c r="A53" s="3" t="s">
        <v>8</v>
      </c>
      <c r="B53" t="str">
        <f t="shared" si="0"/>
        <v>Diğer</v>
      </c>
      <c r="C53">
        <v>2141</v>
      </c>
    </row>
    <row r="54" spans="1:3" x14ac:dyDescent="0.3">
      <c r="A54" s="3" t="s">
        <v>10</v>
      </c>
      <c r="B54" t="str">
        <f t="shared" si="0"/>
        <v>Diğer</v>
      </c>
      <c r="C54">
        <v>1143</v>
      </c>
    </row>
    <row r="55" spans="1:3" x14ac:dyDescent="0.3">
      <c r="A55" s="3" t="s">
        <v>12</v>
      </c>
      <c r="B55" t="str">
        <f t="shared" si="0"/>
        <v>Winter</v>
      </c>
      <c r="C55">
        <v>615</v>
      </c>
    </row>
    <row r="56" spans="1:3" x14ac:dyDescent="0.3">
      <c r="A56" s="3" t="s">
        <v>1</v>
      </c>
      <c r="B56" t="str">
        <f t="shared" si="0"/>
        <v>Winter</v>
      </c>
      <c r="C56">
        <v>3945</v>
      </c>
    </row>
    <row r="57" spans="1:3" x14ac:dyDescent="0.3">
      <c r="A57" s="3" t="s">
        <v>2</v>
      </c>
      <c r="B57" t="str">
        <f t="shared" si="0"/>
        <v>Winter</v>
      </c>
      <c r="C57">
        <v>2296</v>
      </c>
    </row>
    <row r="58" spans="1:3" x14ac:dyDescent="0.3">
      <c r="A58" s="3" t="s">
        <v>5</v>
      </c>
      <c r="B58" t="str">
        <f t="shared" si="0"/>
        <v>Diğer</v>
      </c>
      <c r="C58">
        <v>1030</v>
      </c>
    </row>
    <row r="59" spans="1:3" x14ac:dyDescent="0.3">
      <c r="A59" s="3" t="s">
        <v>11</v>
      </c>
      <c r="B59" t="str">
        <f t="shared" si="0"/>
        <v>Diğer</v>
      </c>
      <c r="C59">
        <v>639</v>
      </c>
    </row>
    <row r="60" spans="1:3" x14ac:dyDescent="0.3">
      <c r="A60" s="3" t="s">
        <v>3</v>
      </c>
      <c r="B60" t="str">
        <f t="shared" si="0"/>
        <v>Diğer</v>
      </c>
      <c r="C60">
        <v>1326</v>
      </c>
    </row>
    <row r="61" spans="1:3" x14ac:dyDescent="0.3">
      <c r="A61" s="3" t="s">
        <v>2</v>
      </c>
      <c r="B61" t="str">
        <f t="shared" si="0"/>
        <v>Winter</v>
      </c>
      <c r="C61">
        <v>1858</v>
      </c>
    </row>
    <row r="62" spans="1:3" x14ac:dyDescent="0.3">
      <c r="A62" s="3" t="s">
        <v>3</v>
      </c>
      <c r="B62" t="str">
        <f t="shared" si="0"/>
        <v>Diğer</v>
      </c>
      <c r="C62">
        <v>1210</v>
      </c>
    </row>
    <row r="63" spans="1:3" x14ac:dyDescent="0.3">
      <c r="A63" s="3" t="s">
        <v>7</v>
      </c>
      <c r="B63" t="str">
        <f t="shared" si="0"/>
        <v>Diğer</v>
      </c>
      <c r="C63">
        <v>2529</v>
      </c>
    </row>
    <row r="64" spans="1:3" x14ac:dyDescent="0.3">
      <c r="A64" s="3" t="s">
        <v>9</v>
      </c>
      <c r="B64" t="str">
        <f t="shared" si="0"/>
        <v>Diğer</v>
      </c>
      <c r="C64">
        <v>1445</v>
      </c>
    </row>
    <row r="65" spans="1:3" x14ac:dyDescent="0.3">
      <c r="A65" s="3" t="s">
        <v>9</v>
      </c>
      <c r="B65" t="str">
        <f t="shared" si="0"/>
        <v>Diğer</v>
      </c>
      <c r="C65">
        <v>330</v>
      </c>
    </row>
    <row r="66" spans="1:3" x14ac:dyDescent="0.3">
      <c r="A66" s="3" t="s">
        <v>9</v>
      </c>
      <c r="B66" t="str">
        <f t="shared" si="0"/>
        <v>Diğer</v>
      </c>
      <c r="C66">
        <v>2671</v>
      </c>
    </row>
    <row r="67" spans="1:3" x14ac:dyDescent="0.3">
      <c r="A67" s="3" t="s">
        <v>10</v>
      </c>
      <c r="B67" t="str">
        <f t="shared" ref="B67:B130" si="1">IF(A67="December","Winter",IF(A67="January","Winter",IF(A67="February","Winter","Diğer")))</f>
        <v>Diğer</v>
      </c>
      <c r="C67">
        <v>766</v>
      </c>
    </row>
    <row r="68" spans="1:3" x14ac:dyDescent="0.3">
      <c r="A68" s="3" t="s">
        <v>10</v>
      </c>
      <c r="B68" t="str">
        <f t="shared" si="1"/>
        <v>Diğer</v>
      </c>
      <c r="C68">
        <v>494</v>
      </c>
    </row>
    <row r="69" spans="1:3" x14ac:dyDescent="0.3">
      <c r="A69" s="3" t="s">
        <v>10</v>
      </c>
      <c r="B69" t="str">
        <f t="shared" si="1"/>
        <v>Diğer</v>
      </c>
      <c r="C69">
        <v>1397</v>
      </c>
    </row>
    <row r="70" spans="1:3" x14ac:dyDescent="0.3">
      <c r="A70" s="3" t="s">
        <v>12</v>
      </c>
      <c r="B70" t="str">
        <f t="shared" si="1"/>
        <v>Winter</v>
      </c>
      <c r="C70">
        <v>2155</v>
      </c>
    </row>
    <row r="71" spans="1:3" x14ac:dyDescent="0.3">
      <c r="A71" s="3" t="s">
        <v>3</v>
      </c>
      <c r="B71" t="str">
        <f t="shared" si="1"/>
        <v>Diğer</v>
      </c>
      <c r="C71">
        <v>2214</v>
      </c>
    </row>
    <row r="72" spans="1:3" x14ac:dyDescent="0.3">
      <c r="A72" s="3" t="s">
        <v>4</v>
      </c>
      <c r="B72" t="str">
        <f t="shared" si="1"/>
        <v>Diğer</v>
      </c>
      <c r="C72">
        <v>2301</v>
      </c>
    </row>
    <row r="73" spans="1:3" x14ac:dyDescent="0.3">
      <c r="A73" s="3" t="s">
        <v>7</v>
      </c>
      <c r="B73" t="str">
        <f t="shared" si="1"/>
        <v>Diğer</v>
      </c>
      <c r="C73">
        <v>1375.5</v>
      </c>
    </row>
    <row r="74" spans="1:3" x14ac:dyDescent="0.3">
      <c r="A74" s="3" t="s">
        <v>8</v>
      </c>
      <c r="B74" t="str">
        <f t="shared" si="1"/>
        <v>Diğer</v>
      </c>
      <c r="C74">
        <v>1830</v>
      </c>
    </row>
    <row r="75" spans="1:3" x14ac:dyDescent="0.3">
      <c r="A75" s="3" t="s">
        <v>9</v>
      </c>
      <c r="B75" t="str">
        <f t="shared" si="1"/>
        <v>Diğer</v>
      </c>
      <c r="C75">
        <v>2498</v>
      </c>
    </row>
    <row r="76" spans="1:3" x14ac:dyDescent="0.3">
      <c r="A76" s="3" t="s">
        <v>10</v>
      </c>
      <c r="B76" t="str">
        <f t="shared" si="1"/>
        <v>Diğer</v>
      </c>
      <c r="C76">
        <v>663</v>
      </c>
    </row>
    <row r="77" spans="1:3" x14ac:dyDescent="0.3">
      <c r="A77" s="3" t="s">
        <v>2</v>
      </c>
      <c r="B77" t="str">
        <f t="shared" si="1"/>
        <v>Winter</v>
      </c>
      <c r="C77">
        <v>1514</v>
      </c>
    </row>
    <row r="78" spans="1:3" x14ac:dyDescent="0.3">
      <c r="A78" s="3" t="s">
        <v>4</v>
      </c>
      <c r="B78" t="str">
        <f t="shared" si="1"/>
        <v>Diğer</v>
      </c>
      <c r="C78">
        <v>4492.5</v>
      </c>
    </row>
    <row r="79" spans="1:3" x14ac:dyDescent="0.3">
      <c r="A79" s="3" t="s">
        <v>6</v>
      </c>
      <c r="B79" t="str">
        <f t="shared" si="1"/>
        <v>Diğer</v>
      </c>
      <c r="C79">
        <v>727</v>
      </c>
    </row>
    <row r="80" spans="1:3" x14ac:dyDescent="0.3">
      <c r="A80" s="3" t="s">
        <v>6</v>
      </c>
      <c r="B80" t="str">
        <f t="shared" si="1"/>
        <v>Diğer</v>
      </c>
      <c r="C80">
        <v>787</v>
      </c>
    </row>
    <row r="81" spans="1:3" x14ac:dyDescent="0.3">
      <c r="A81" s="3" t="s">
        <v>7</v>
      </c>
      <c r="B81" t="str">
        <f t="shared" si="1"/>
        <v>Diğer</v>
      </c>
      <c r="C81">
        <v>1823</v>
      </c>
    </row>
    <row r="82" spans="1:3" x14ac:dyDescent="0.3">
      <c r="A82" s="3" t="s">
        <v>9</v>
      </c>
      <c r="B82" t="str">
        <f t="shared" si="1"/>
        <v>Diğer</v>
      </c>
      <c r="C82">
        <v>747</v>
      </c>
    </row>
    <row r="83" spans="1:3" x14ac:dyDescent="0.3">
      <c r="A83" s="3" t="s">
        <v>10</v>
      </c>
      <c r="B83" t="str">
        <f t="shared" si="1"/>
        <v>Diğer</v>
      </c>
      <c r="C83">
        <v>766</v>
      </c>
    </row>
    <row r="84" spans="1:3" x14ac:dyDescent="0.3">
      <c r="A84" s="3" t="s">
        <v>11</v>
      </c>
      <c r="B84" t="str">
        <f t="shared" si="1"/>
        <v>Diğer</v>
      </c>
      <c r="C84">
        <v>2905</v>
      </c>
    </row>
    <row r="85" spans="1:3" x14ac:dyDescent="0.3">
      <c r="A85" s="3" t="s">
        <v>12</v>
      </c>
      <c r="B85" t="str">
        <f t="shared" si="1"/>
        <v>Winter</v>
      </c>
      <c r="C85">
        <v>2155</v>
      </c>
    </row>
    <row r="86" spans="1:3" x14ac:dyDescent="0.3">
      <c r="A86" s="3" t="s">
        <v>4</v>
      </c>
      <c r="B86" t="str">
        <f t="shared" si="1"/>
        <v>Diğer</v>
      </c>
      <c r="C86">
        <v>3864</v>
      </c>
    </row>
    <row r="87" spans="1:3" x14ac:dyDescent="0.3">
      <c r="A87" s="3" t="s">
        <v>5</v>
      </c>
      <c r="B87" t="str">
        <f t="shared" si="1"/>
        <v>Diğer</v>
      </c>
      <c r="C87">
        <v>362</v>
      </c>
    </row>
    <row r="88" spans="1:3" x14ac:dyDescent="0.3">
      <c r="A88" s="3" t="s">
        <v>8</v>
      </c>
      <c r="B88" t="str">
        <f t="shared" si="1"/>
        <v>Diğer</v>
      </c>
      <c r="C88">
        <v>923</v>
      </c>
    </row>
    <row r="89" spans="1:3" x14ac:dyDescent="0.3">
      <c r="A89" s="3" t="s">
        <v>10</v>
      </c>
      <c r="B89" t="str">
        <f t="shared" si="1"/>
        <v>Diğer</v>
      </c>
      <c r="C89">
        <v>663</v>
      </c>
    </row>
    <row r="90" spans="1:3" x14ac:dyDescent="0.3">
      <c r="A90" s="3" t="s">
        <v>11</v>
      </c>
      <c r="B90" t="str">
        <f t="shared" si="1"/>
        <v>Diğer</v>
      </c>
      <c r="C90">
        <v>2092</v>
      </c>
    </row>
    <row r="91" spans="1:3" x14ac:dyDescent="0.3">
      <c r="A91" s="3" t="s">
        <v>3</v>
      </c>
      <c r="B91" t="str">
        <f t="shared" si="1"/>
        <v>Diğer</v>
      </c>
      <c r="C91">
        <v>263</v>
      </c>
    </row>
    <row r="92" spans="1:3" x14ac:dyDescent="0.3">
      <c r="A92" s="3" t="s">
        <v>4</v>
      </c>
      <c r="B92" t="str">
        <f t="shared" si="1"/>
        <v>Diğer</v>
      </c>
      <c r="C92">
        <v>943.5</v>
      </c>
    </row>
    <row r="93" spans="1:3" x14ac:dyDescent="0.3">
      <c r="A93" s="3" t="s">
        <v>6</v>
      </c>
      <c r="B93" t="str">
        <f t="shared" si="1"/>
        <v>Diğer</v>
      </c>
      <c r="C93">
        <v>727</v>
      </c>
    </row>
    <row r="94" spans="1:3" x14ac:dyDescent="0.3">
      <c r="A94" s="3" t="s">
        <v>6</v>
      </c>
      <c r="B94" t="str">
        <f t="shared" si="1"/>
        <v>Diğer</v>
      </c>
      <c r="C94">
        <v>787</v>
      </c>
    </row>
    <row r="95" spans="1:3" x14ac:dyDescent="0.3">
      <c r="A95" s="3" t="s">
        <v>9</v>
      </c>
      <c r="B95" t="str">
        <f t="shared" si="1"/>
        <v>Diğer</v>
      </c>
      <c r="C95">
        <v>986</v>
      </c>
    </row>
    <row r="96" spans="1:3" x14ac:dyDescent="0.3">
      <c r="A96" s="3" t="s">
        <v>10</v>
      </c>
      <c r="B96" t="str">
        <f t="shared" si="1"/>
        <v>Diğer</v>
      </c>
      <c r="C96">
        <v>494</v>
      </c>
    </row>
    <row r="97" spans="1:3" x14ac:dyDescent="0.3">
      <c r="A97" s="3" t="s">
        <v>10</v>
      </c>
      <c r="B97" t="str">
        <f t="shared" si="1"/>
        <v>Diğer</v>
      </c>
      <c r="C97">
        <v>1397</v>
      </c>
    </row>
    <row r="98" spans="1:3" x14ac:dyDescent="0.3">
      <c r="A98" s="3" t="s">
        <v>11</v>
      </c>
      <c r="B98" t="str">
        <f t="shared" si="1"/>
        <v>Diğer</v>
      </c>
      <c r="C98">
        <v>1744</v>
      </c>
    </row>
    <row r="99" spans="1:3" x14ac:dyDescent="0.3">
      <c r="A99" s="3" t="s">
        <v>9</v>
      </c>
      <c r="B99" t="str">
        <f t="shared" si="1"/>
        <v>Diğer</v>
      </c>
      <c r="C99">
        <v>1989</v>
      </c>
    </row>
    <row r="100" spans="1:3" x14ac:dyDescent="0.3">
      <c r="A100" s="3" t="s">
        <v>11</v>
      </c>
      <c r="B100" t="str">
        <f t="shared" si="1"/>
        <v>Diğer</v>
      </c>
      <c r="C100">
        <v>321</v>
      </c>
    </row>
    <row r="101" spans="1:3" x14ac:dyDescent="0.3">
      <c r="A101" s="3" t="s">
        <v>4</v>
      </c>
      <c r="B101" t="str">
        <f t="shared" si="1"/>
        <v>Diğer</v>
      </c>
      <c r="C101">
        <v>742.5</v>
      </c>
    </row>
    <row r="102" spans="1:3" x14ac:dyDescent="0.3">
      <c r="A102" s="3" t="s">
        <v>10</v>
      </c>
      <c r="B102" t="str">
        <f t="shared" si="1"/>
        <v>Diğer</v>
      </c>
      <c r="C102">
        <v>1295</v>
      </c>
    </row>
    <row r="103" spans="1:3" x14ac:dyDescent="0.3">
      <c r="A103" s="3" t="s">
        <v>10</v>
      </c>
      <c r="B103" t="str">
        <f t="shared" si="1"/>
        <v>Diğer</v>
      </c>
      <c r="C103">
        <v>214</v>
      </c>
    </row>
    <row r="104" spans="1:3" x14ac:dyDescent="0.3">
      <c r="A104" s="3" t="s">
        <v>11</v>
      </c>
      <c r="B104" t="str">
        <f t="shared" si="1"/>
        <v>Diğer</v>
      </c>
      <c r="C104">
        <v>2145</v>
      </c>
    </row>
    <row r="105" spans="1:3" x14ac:dyDescent="0.3">
      <c r="A105" s="3" t="s">
        <v>12</v>
      </c>
      <c r="B105" t="str">
        <f t="shared" si="1"/>
        <v>Winter</v>
      </c>
      <c r="C105">
        <v>2852</v>
      </c>
    </row>
    <row r="106" spans="1:3" x14ac:dyDescent="0.3">
      <c r="A106" s="3" t="s">
        <v>6</v>
      </c>
      <c r="B106" t="str">
        <f t="shared" si="1"/>
        <v>Diğer</v>
      </c>
      <c r="C106">
        <v>1142</v>
      </c>
    </row>
    <row r="107" spans="1:3" x14ac:dyDescent="0.3">
      <c r="A107" s="3" t="s">
        <v>10</v>
      </c>
      <c r="B107" t="str">
        <f t="shared" si="1"/>
        <v>Diğer</v>
      </c>
      <c r="C107">
        <v>1566</v>
      </c>
    </row>
    <row r="108" spans="1:3" x14ac:dyDescent="0.3">
      <c r="A108" s="3" t="s">
        <v>11</v>
      </c>
      <c r="B108" t="str">
        <f t="shared" si="1"/>
        <v>Diğer</v>
      </c>
      <c r="C108">
        <v>690</v>
      </c>
    </row>
    <row r="109" spans="1:3" x14ac:dyDescent="0.3">
      <c r="A109" s="3" t="s">
        <v>11</v>
      </c>
      <c r="B109" t="str">
        <f t="shared" si="1"/>
        <v>Diğer</v>
      </c>
      <c r="C109">
        <v>1660</v>
      </c>
    </row>
    <row r="110" spans="1:3" x14ac:dyDescent="0.3">
      <c r="A110" s="3" t="s">
        <v>2</v>
      </c>
      <c r="B110" t="str">
        <f t="shared" si="1"/>
        <v>Winter</v>
      </c>
      <c r="C110">
        <v>2363</v>
      </c>
    </row>
    <row r="111" spans="1:3" x14ac:dyDescent="0.3">
      <c r="A111" s="3" t="s">
        <v>5</v>
      </c>
      <c r="B111" t="str">
        <f t="shared" si="1"/>
        <v>Diğer</v>
      </c>
      <c r="C111">
        <v>918</v>
      </c>
    </row>
    <row r="112" spans="1:3" x14ac:dyDescent="0.3">
      <c r="A112" s="3" t="s">
        <v>5</v>
      </c>
      <c r="B112" t="str">
        <f t="shared" si="1"/>
        <v>Diğer</v>
      </c>
      <c r="C112">
        <v>1728</v>
      </c>
    </row>
    <row r="113" spans="1:3" x14ac:dyDescent="0.3">
      <c r="A113" s="3" t="s">
        <v>6</v>
      </c>
      <c r="B113" t="str">
        <f t="shared" si="1"/>
        <v>Diğer</v>
      </c>
      <c r="C113">
        <v>1142</v>
      </c>
    </row>
    <row r="114" spans="1:3" x14ac:dyDescent="0.3">
      <c r="A114" s="3" t="s">
        <v>6</v>
      </c>
      <c r="B114" t="str">
        <f t="shared" si="1"/>
        <v>Diğer</v>
      </c>
      <c r="C114">
        <v>662</v>
      </c>
    </row>
    <row r="115" spans="1:3" x14ac:dyDescent="0.3">
      <c r="A115" s="3" t="s">
        <v>10</v>
      </c>
      <c r="B115" t="str">
        <f t="shared" si="1"/>
        <v>Diğer</v>
      </c>
      <c r="C115">
        <v>1295</v>
      </c>
    </row>
    <row r="116" spans="1:3" x14ac:dyDescent="0.3">
      <c r="A116" s="3" t="s">
        <v>10</v>
      </c>
      <c r="B116" t="str">
        <f t="shared" si="1"/>
        <v>Diğer</v>
      </c>
      <c r="C116">
        <v>809</v>
      </c>
    </row>
    <row r="117" spans="1:3" x14ac:dyDescent="0.3">
      <c r="A117" s="3" t="s">
        <v>10</v>
      </c>
      <c r="B117" t="str">
        <f t="shared" si="1"/>
        <v>Diğer</v>
      </c>
      <c r="C117">
        <v>2145</v>
      </c>
    </row>
    <row r="118" spans="1:3" x14ac:dyDescent="0.3">
      <c r="A118" s="3" t="s">
        <v>11</v>
      </c>
      <c r="B118" t="str">
        <f t="shared" si="1"/>
        <v>Diğer</v>
      </c>
      <c r="C118">
        <v>1785</v>
      </c>
    </row>
    <row r="119" spans="1:3" x14ac:dyDescent="0.3">
      <c r="A119" s="3" t="s">
        <v>12</v>
      </c>
      <c r="B119" t="str">
        <f t="shared" si="1"/>
        <v>Winter</v>
      </c>
      <c r="C119">
        <v>1916</v>
      </c>
    </row>
    <row r="120" spans="1:3" x14ac:dyDescent="0.3">
      <c r="A120" s="3" t="s">
        <v>12</v>
      </c>
      <c r="B120" t="str">
        <f t="shared" si="1"/>
        <v>Winter</v>
      </c>
      <c r="C120">
        <v>2852</v>
      </c>
    </row>
    <row r="121" spans="1:3" x14ac:dyDescent="0.3">
      <c r="A121" s="3" t="s">
        <v>12</v>
      </c>
      <c r="B121" t="str">
        <f t="shared" si="1"/>
        <v>Winter</v>
      </c>
      <c r="C121">
        <v>2729</v>
      </c>
    </row>
    <row r="122" spans="1:3" x14ac:dyDescent="0.3">
      <c r="A122" s="3" t="s">
        <v>12</v>
      </c>
      <c r="B122" t="str">
        <f t="shared" si="1"/>
        <v>Winter</v>
      </c>
      <c r="C122">
        <v>1925</v>
      </c>
    </row>
    <row r="123" spans="1:3" x14ac:dyDescent="0.3">
      <c r="A123" s="3" t="s">
        <v>12</v>
      </c>
      <c r="B123" t="str">
        <f t="shared" si="1"/>
        <v>Winter</v>
      </c>
      <c r="C123">
        <v>2013</v>
      </c>
    </row>
    <row r="124" spans="1:3" x14ac:dyDescent="0.3">
      <c r="A124" s="3" t="s">
        <v>12</v>
      </c>
      <c r="B124" t="str">
        <f t="shared" si="1"/>
        <v>Winter</v>
      </c>
      <c r="C124">
        <v>1055</v>
      </c>
    </row>
    <row r="125" spans="1:3" x14ac:dyDescent="0.3">
      <c r="A125" s="3" t="s">
        <v>12</v>
      </c>
      <c r="B125" t="str">
        <f t="shared" si="1"/>
        <v>Winter</v>
      </c>
      <c r="C125">
        <v>1084</v>
      </c>
    </row>
    <row r="126" spans="1:3" x14ac:dyDescent="0.3">
      <c r="A126" s="3" t="s">
        <v>10</v>
      </c>
      <c r="B126" t="str">
        <f t="shared" si="1"/>
        <v>Diğer</v>
      </c>
      <c r="C126">
        <v>1566</v>
      </c>
    </row>
    <row r="127" spans="1:3" x14ac:dyDescent="0.3">
      <c r="A127" s="3" t="s">
        <v>10</v>
      </c>
      <c r="B127" t="str">
        <f t="shared" si="1"/>
        <v>Diğer</v>
      </c>
      <c r="C127">
        <v>2966</v>
      </c>
    </row>
    <row r="128" spans="1:3" x14ac:dyDescent="0.3">
      <c r="A128" s="3" t="s">
        <v>10</v>
      </c>
      <c r="B128" t="str">
        <f t="shared" si="1"/>
        <v>Diğer</v>
      </c>
      <c r="C128">
        <v>2877</v>
      </c>
    </row>
    <row r="129" spans="1:3" x14ac:dyDescent="0.3">
      <c r="A129" s="3" t="s">
        <v>10</v>
      </c>
      <c r="B129" t="str">
        <f t="shared" si="1"/>
        <v>Diğer</v>
      </c>
      <c r="C129">
        <v>809</v>
      </c>
    </row>
    <row r="130" spans="1:3" x14ac:dyDescent="0.3">
      <c r="A130" s="3" t="s">
        <v>10</v>
      </c>
      <c r="B130" t="str">
        <f t="shared" si="1"/>
        <v>Diğer</v>
      </c>
      <c r="C130">
        <v>2145</v>
      </c>
    </row>
    <row r="131" spans="1:3" x14ac:dyDescent="0.3">
      <c r="A131" s="3" t="s">
        <v>12</v>
      </c>
      <c r="B131" t="str">
        <f t="shared" ref="B131:B194" si="2">IF(A131="December","Winter",IF(A131="January","Winter",IF(A131="February","Winter","Diğer")))</f>
        <v>Winter</v>
      </c>
      <c r="C131">
        <v>1055</v>
      </c>
    </row>
    <row r="132" spans="1:3" x14ac:dyDescent="0.3">
      <c r="A132" s="3" t="s">
        <v>12</v>
      </c>
      <c r="B132" t="str">
        <f t="shared" si="2"/>
        <v>Winter</v>
      </c>
      <c r="C132">
        <v>544</v>
      </c>
    </row>
    <row r="133" spans="1:3" x14ac:dyDescent="0.3">
      <c r="A133" s="3" t="s">
        <v>12</v>
      </c>
      <c r="B133" t="str">
        <f t="shared" si="2"/>
        <v>Winter</v>
      </c>
      <c r="C133">
        <v>1084</v>
      </c>
    </row>
    <row r="134" spans="1:3" x14ac:dyDescent="0.3">
      <c r="A134" s="3" t="s">
        <v>6</v>
      </c>
      <c r="B134" t="str">
        <f t="shared" si="2"/>
        <v>Diğer</v>
      </c>
      <c r="C134">
        <v>662</v>
      </c>
    </row>
    <row r="135" spans="1:3" x14ac:dyDescent="0.3">
      <c r="A135" s="3" t="s">
        <v>10</v>
      </c>
      <c r="B135" t="str">
        <f t="shared" si="2"/>
        <v>Diğer</v>
      </c>
      <c r="C135">
        <v>214</v>
      </c>
    </row>
    <row r="136" spans="1:3" x14ac:dyDescent="0.3">
      <c r="A136" s="3" t="s">
        <v>10</v>
      </c>
      <c r="B136" t="str">
        <f t="shared" si="2"/>
        <v>Diğer</v>
      </c>
      <c r="C136">
        <v>2877</v>
      </c>
    </row>
    <row r="137" spans="1:3" x14ac:dyDescent="0.3">
      <c r="A137" s="3" t="s">
        <v>12</v>
      </c>
      <c r="B137" t="str">
        <f t="shared" si="2"/>
        <v>Winter</v>
      </c>
      <c r="C137">
        <v>2729</v>
      </c>
    </row>
    <row r="138" spans="1:3" x14ac:dyDescent="0.3">
      <c r="A138" s="3" t="s">
        <v>12</v>
      </c>
      <c r="B138" t="str">
        <f t="shared" si="2"/>
        <v>Winter</v>
      </c>
      <c r="C138">
        <v>266</v>
      </c>
    </row>
    <row r="139" spans="1:3" x14ac:dyDescent="0.3">
      <c r="A139" s="3" t="s">
        <v>12</v>
      </c>
      <c r="B139" t="str">
        <f t="shared" si="2"/>
        <v>Winter</v>
      </c>
      <c r="C139">
        <v>1940</v>
      </c>
    </row>
    <row r="140" spans="1:3" x14ac:dyDescent="0.3">
      <c r="A140" s="3" t="s">
        <v>3</v>
      </c>
      <c r="B140" t="str">
        <f t="shared" si="2"/>
        <v>Diğer</v>
      </c>
      <c r="C140">
        <v>259</v>
      </c>
    </row>
    <row r="141" spans="1:3" x14ac:dyDescent="0.3">
      <c r="A141" s="3" t="s">
        <v>3</v>
      </c>
      <c r="B141" t="str">
        <f t="shared" si="2"/>
        <v>Diğer</v>
      </c>
      <c r="C141">
        <v>1101</v>
      </c>
    </row>
    <row r="142" spans="1:3" x14ac:dyDescent="0.3">
      <c r="A142" s="3" t="s">
        <v>5</v>
      </c>
      <c r="B142" t="str">
        <f t="shared" si="2"/>
        <v>Diğer</v>
      </c>
      <c r="C142">
        <v>2276</v>
      </c>
    </row>
    <row r="143" spans="1:3" x14ac:dyDescent="0.3">
      <c r="A143" s="3" t="s">
        <v>10</v>
      </c>
      <c r="B143" t="str">
        <f t="shared" si="2"/>
        <v>Diğer</v>
      </c>
      <c r="C143">
        <v>2966</v>
      </c>
    </row>
    <row r="144" spans="1:3" x14ac:dyDescent="0.3">
      <c r="A144" s="3" t="s">
        <v>11</v>
      </c>
      <c r="B144" t="str">
        <f t="shared" si="2"/>
        <v>Diğer</v>
      </c>
      <c r="C144">
        <v>1236</v>
      </c>
    </row>
    <row r="145" spans="1:3" x14ac:dyDescent="0.3">
      <c r="A145" s="3" t="s">
        <v>11</v>
      </c>
      <c r="B145" t="str">
        <f t="shared" si="2"/>
        <v>Diğer</v>
      </c>
      <c r="C145">
        <v>941</v>
      </c>
    </row>
    <row r="146" spans="1:3" x14ac:dyDescent="0.3">
      <c r="A146" s="3" t="s">
        <v>12</v>
      </c>
      <c r="B146" t="str">
        <f t="shared" si="2"/>
        <v>Winter</v>
      </c>
      <c r="C146">
        <v>1916</v>
      </c>
    </row>
    <row r="147" spans="1:3" x14ac:dyDescent="0.3">
      <c r="A147" s="3" t="s">
        <v>4</v>
      </c>
      <c r="B147" t="str">
        <f t="shared" si="2"/>
        <v>Diğer</v>
      </c>
      <c r="C147">
        <v>4243.5</v>
      </c>
    </row>
    <row r="148" spans="1:3" x14ac:dyDescent="0.3">
      <c r="A148" s="3" t="s">
        <v>4</v>
      </c>
      <c r="B148" t="str">
        <f t="shared" si="2"/>
        <v>Diğer</v>
      </c>
      <c r="C148">
        <v>2580</v>
      </c>
    </row>
    <row r="149" spans="1:3" x14ac:dyDescent="0.3">
      <c r="A149" s="3" t="s">
        <v>6</v>
      </c>
      <c r="B149" t="str">
        <f t="shared" si="2"/>
        <v>Diğer</v>
      </c>
      <c r="C149">
        <v>689</v>
      </c>
    </row>
    <row r="150" spans="1:3" x14ac:dyDescent="0.3">
      <c r="A150" s="3" t="s">
        <v>9</v>
      </c>
      <c r="B150" t="str">
        <f t="shared" si="2"/>
        <v>Diğer</v>
      </c>
      <c r="C150">
        <v>1947</v>
      </c>
    </row>
    <row r="151" spans="1:3" x14ac:dyDescent="0.3">
      <c r="A151" s="3" t="s">
        <v>12</v>
      </c>
      <c r="B151" t="str">
        <f t="shared" si="2"/>
        <v>Winter</v>
      </c>
      <c r="C151">
        <v>908</v>
      </c>
    </row>
    <row r="152" spans="1:3" x14ac:dyDescent="0.3">
      <c r="A152" s="3" t="s">
        <v>2</v>
      </c>
      <c r="B152" t="str">
        <f t="shared" si="2"/>
        <v>Winter</v>
      </c>
      <c r="C152">
        <v>1958</v>
      </c>
    </row>
    <row r="153" spans="1:3" x14ac:dyDescent="0.3">
      <c r="A153" s="3" t="s">
        <v>6</v>
      </c>
      <c r="B153" t="str">
        <f t="shared" si="2"/>
        <v>Diğer</v>
      </c>
      <c r="C153">
        <v>1901</v>
      </c>
    </row>
    <row r="154" spans="1:3" x14ac:dyDescent="0.3">
      <c r="A154" s="3" t="s">
        <v>9</v>
      </c>
      <c r="B154" t="str">
        <f t="shared" si="2"/>
        <v>Diğer</v>
      </c>
      <c r="C154">
        <v>544</v>
      </c>
    </row>
    <row r="155" spans="1:3" x14ac:dyDescent="0.3">
      <c r="A155" s="3" t="s">
        <v>9</v>
      </c>
      <c r="B155" t="str">
        <f t="shared" si="2"/>
        <v>Diğer</v>
      </c>
      <c r="C155">
        <v>1797</v>
      </c>
    </row>
    <row r="156" spans="1:3" x14ac:dyDescent="0.3">
      <c r="A156" s="3" t="s">
        <v>12</v>
      </c>
      <c r="B156" t="str">
        <f t="shared" si="2"/>
        <v>Winter</v>
      </c>
      <c r="C156">
        <v>1287</v>
      </c>
    </row>
    <row r="157" spans="1:3" x14ac:dyDescent="0.3">
      <c r="A157" s="3" t="s">
        <v>12</v>
      </c>
      <c r="B157" t="str">
        <f t="shared" si="2"/>
        <v>Winter</v>
      </c>
      <c r="C157">
        <v>1706</v>
      </c>
    </row>
    <row r="158" spans="1:3" x14ac:dyDescent="0.3">
      <c r="A158" s="3" t="s">
        <v>1</v>
      </c>
      <c r="B158" t="str">
        <f t="shared" si="2"/>
        <v>Winter</v>
      </c>
      <c r="C158">
        <v>2434.5</v>
      </c>
    </row>
    <row r="159" spans="1:3" x14ac:dyDescent="0.3">
      <c r="A159" s="3" t="s">
        <v>3</v>
      </c>
      <c r="B159" t="str">
        <f t="shared" si="2"/>
        <v>Diğer</v>
      </c>
      <c r="C159">
        <v>1774</v>
      </c>
    </row>
    <row r="160" spans="1:3" x14ac:dyDescent="0.3">
      <c r="A160" s="3" t="s">
        <v>6</v>
      </c>
      <c r="B160" t="str">
        <f t="shared" si="2"/>
        <v>Diğer</v>
      </c>
      <c r="C160">
        <v>1901</v>
      </c>
    </row>
    <row r="161" spans="1:3" x14ac:dyDescent="0.3">
      <c r="A161" s="3" t="s">
        <v>6</v>
      </c>
      <c r="B161" t="str">
        <f t="shared" si="2"/>
        <v>Diğer</v>
      </c>
      <c r="C161">
        <v>689</v>
      </c>
    </row>
    <row r="162" spans="1:3" x14ac:dyDescent="0.3">
      <c r="A162" s="3" t="s">
        <v>6</v>
      </c>
      <c r="B162" t="str">
        <f t="shared" si="2"/>
        <v>Diğer</v>
      </c>
      <c r="C162">
        <v>1570</v>
      </c>
    </row>
    <row r="163" spans="1:3" x14ac:dyDescent="0.3">
      <c r="A163" s="3" t="s">
        <v>7</v>
      </c>
      <c r="B163" t="str">
        <f t="shared" si="2"/>
        <v>Diğer</v>
      </c>
      <c r="C163">
        <v>1369.5</v>
      </c>
    </row>
    <row r="164" spans="1:3" x14ac:dyDescent="0.3">
      <c r="A164" s="3" t="s">
        <v>10</v>
      </c>
      <c r="B164" t="str">
        <f t="shared" si="2"/>
        <v>Diğer</v>
      </c>
      <c r="C164">
        <v>2009</v>
      </c>
    </row>
    <row r="165" spans="1:3" x14ac:dyDescent="0.3">
      <c r="A165" s="3" t="s">
        <v>10</v>
      </c>
      <c r="B165" t="str">
        <f t="shared" si="2"/>
        <v>Diğer</v>
      </c>
      <c r="C165">
        <v>1945</v>
      </c>
    </row>
    <row r="166" spans="1:3" x14ac:dyDescent="0.3">
      <c r="A166" s="3" t="s">
        <v>12</v>
      </c>
      <c r="B166" t="str">
        <f t="shared" si="2"/>
        <v>Winter</v>
      </c>
      <c r="C166">
        <v>1287</v>
      </c>
    </row>
    <row r="167" spans="1:3" x14ac:dyDescent="0.3">
      <c r="A167" s="3" t="s">
        <v>12</v>
      </c>
      <c r="B167" t="str">
        <f t="shared" si="2"/>
        <v>Winter</v>
      </c>
      <c r="C167">
        <v>1706</v>
      </c>
    </row>
    <row r="168" spans="1:3" x14ac:dyDescent="0.3">
      <c r="A168" s="3" t="s">
        <v>10</v>
      </c>
      <c r="B168" t="str">
        <f t="shared" si="2"/>
        <v>Diğer</v>
      </c>
      <c r="C168">
        <v>2009</v>
      </c>
    </row>
    <row r="169" spans="1:3" x14ac:dyDescent="0.3">
      <c r="A169" s="3" t="s">
        <v>2</v>
      </c>
      <c r="B169" t="str">
        <f t="shared" si="2"/>
        <v>Winter</v>
      </c>
      <c r="C169">
        <v>2844</v>
      </c>
    </row>
    <row r="170" spans="1:3" x14ac:dyDescent="0.3">
      <c r="A170" s="3" t="s">
        <v>4</v>
      </c>
      <c r="B170" t="str">
        <f t="shared" si="2"/>
        <v>Diğer</v>
      </c>
      <c r="C170">
        <v>1916</v>
      </c>
    </row>
    <row r="171" spans="1:3" x14ac:dyDescent="0.3">
      <c r="A171" s="3" t="s">
        <v>6</v>
      </c>
      <c r="B171" t="str">
        <f t="shared" si="2"/>
        <v>Diğer</v>
      </c>
      <c r="C171">
        <v>1570</v>
      </c>
    </row>
    <row r="172" spans="1:3" x14ac:dyDescent="0.3">
      <c r="A172" s="3" t="s">
        <v>8</v>
      </c>
      <c r="B172" t="str">
        <f t="shared" si="2"/>
        <v>Diğer</v>
      </c>
      <c r="C172">
        <v>1874</v>
      </c>
    </row>
    <row r="173" spans="1:3" x14ac:dyDescent="0.3">
      <c r="A173" s="3" t="s">
        <v>8</v>
      </c>
      <c r="B173" t="str">
        <f t="shared" si="2"/>
        <v>Diğer</v>
      </c>
      <c r="C173">
        <v>1642</v>
      </c>
    </row>
    <row r="174" spans="1:3" x14ac:dyDescent="0.3">
      <c r="A174" s="3" t="s">
        <v>10</v>
      </c>
      <c r="B174" t="str">
        <f t="shared" si="2"/>
        <v>Diğer</v>
      </c>
      <c r="C174">
        <v>1945</v>
      </c>
    </row>
    <row r="175" spans="1:3" x14ac:dyDescent="0.3">
      <c r="A175" s="3" t="s">
        <v>5</v>
      </c>
      <c r="B175" t="str">
        <f t="shared" si="2"/>
        <v>Diğer</v>
      </c>
      <c r="C175">
        <v>831</v>
      </c>
    </row>
    <row r="176" spans="1:3" x14ac:dyDescent="0.3">
      <c r="A176" s="3" t="s">
        <v>9</v>
      </c>
      <c r="B176" t="str">
        <f t="shared" si="2"/>
        <v>Diğer</v>
      </c>
      <c r="C176">
        <v>1760</v>
      </c>
    </row>
    <row r="177" spans="1:3" x14ac:dyDescent="0.3">
      <c r="A177" s="3" t="s">
        <v>4</v>
      </c>
      <c r="B177" t="str">
        <f t="shared" si="2"/>
        <v>Diğer</v>
      </c>
      <c r="C177">
        <v>3850.5</v>
      </c>
    </row>
    <row r="178" spans="1:3" x14ac:dyDescent="0.3">
      <c r="A178" s="3" t="s">
        <v>1</v>
      </c>
      <c r="B178" t="str">
        <f t="shared" si="2"/>
        <v>Winter</v>
      </c>
      <c r="C178">
        <v>2479</v>
      </c>
    </row>
    <row r="179" spans="1:3" x14ac:dyDescent="0.3">
      <c r="A179" s="3" t="s">
        <v>10</v>
      </c>
      <c r="B179" t="str">
        <f t="shared" si="2"/>
        <v>Diğer</v>
      </c>
      <c r="C179">
        <v>2031</v>
      </c>
    </row>
    <row r="180" spans="1:3" x14ac:dyDescent="0.3">
      <c r="A180" s="3" t="s">
        <v>10</v>
      </c>
      <c r="B180" t="str">
        <f t="shared" si="2"/>
        <v>Diğer</v>
      </c>
      <c r="C180">
        <v>2031</v>
      </c>
    </row>
    <row r="181" spans="1:3" x14ac:dyDescent="0.3">
      <c r="A181" s="3" t="s">
        <v>12</v>
      </c>
      <c r="B181" t="str">
        <f t="shared" si="2"/>
        <v>Winter</v>
      </c>
      <c r="C181">
        <v>2261</v>
      </c>
    </row>
    <row r="182" spans="1:3" x14ac:dyDescent="0.3">
      <c r="A182" s="3" t="s">
        <v>9</v>
      </c>
      <c r="B182" t="str">
        <f t="shared" si="2"/>
        <v>Diğer</v>
      </c>
      <c r="C182">
        <v>736</v>
      </c>
    </row>
    <row r="183" spans="1:3" x14ac:dyDescent="0.3">
      <c r="A183" s="3" t="s">
        <v>10</v>
      </c>
      <c r="B183" t="str">
        <f t="shared" si="2"/>
        <v>Diğer</v>
      </c>
      <c r="C183">
        <v>2851</v>
      </c>
    </row>
    <row r="184" spans="1:3" x14ac:dyDescent="0.3">
      <c r="A184" s="3" t="s">
        <v>10</v>
      </c>
      <c r="B184" t="str">
        <f t="shared" si="2"/>
        <v>Diğer</v>
      </c>
      <c r="C184">
        <v>2021</v>
      </c>
    </row>
    <row r="185" spans="1:3" x14ac:dyDescent="0.3">
      <c r="A185" s="3" t="s">
        <v>12</v>
      </c>
      <c r="B185" t="str">
        <f t="shared" si="2"/>
        <v>Winter</v>
      </c>
      <c r="C185">
        <v>274</v>
      </c>
    </row>
    <row r="186" spans="1:3" x14ac:dyDescent="0.3">
      <c r="A186" s="3" t="s">
        <v>3</v>
      </c>
      <c r="B186" t="str">
        <f t="shared" si="2"/>
        <v>Diğer</v>
      </c>
      <c r="C186">
        <v>1967</v>
      </c>
    </row>
    <row r="187" spans="1:3" x14ac:dyDescent="0.3">
      <c r="A187" s="3" t="s">
        <v>8</v>
      </c>
      <c r="B187" t="str">
        <f t="shared" si="2"/>
        <v>Diğer</v>
      </c>
      <c r="C187">
        <v>1859</v>
      </c>
    </row>
    <row r="188" spans="1:3" x14ac:dyDescent="0.3">
      <c r="A188" s="3" t="s">
        <v>10</v>
      </c>
      <c r="B188" t="str">
        <f t="shared" si="2"/>
        <v>Diğer</v>
      </c>
      <c r="C188">
        <v>2851</v>
      </c>
    </row>
    <row r="189" spans="1:3" x14ac:dyDescent="0.3">
      <c r="A189" s="3" t="s">
        <v>10</v>
      </c>
      <c r="B189" t="str">
        <f t="shared" si="2"/>
        <v>Diğer</v>
      </c>
      <c r="C189">
        <v>2021</v>
      </c>
    </row>
    <row r="190" spans="1:3" x14ac:dyDescent="0.3">
      <c r="A190" s="3" t="s">
        <v>12</v>
      </c>
      <c r="B190" t="str">
        <f t="shared" si="2"/>
        <v>Winter</v>
      </c>
      <c r="C190">
        <v>1138</v>
      </c>
    </row>
    <row r="191" spans="1:3" x14ac:dyDescent="0.3">
      <c r="A191" s="3" t="s">
        <v>1</v>
      </c>
      <c r="B191" t="str">
        <f t="shared" si="2"/>
        <v>Winter</v>
      </c>
      <c r="C191">
        <v>4251</v>
      </c>
    </row>
    <row r="192" spans="1:3" x14ac:dyDescent="0.3">
      <c r="A192" s="3" t="s">
        <v>3</v>
      </c>
      <c r="B192" t="str">
        <f t="shared" si="2"/>
        <v>Diğer</v>
      </c>
      <c r="C192">
        <v>795</v>
      </c>
    </row>
    <row r="193" spans="1:3" x14ac:dyDescent="0.3">
      <c r="A193" s="3" t="s">
        <v>4</v>
      </c>
      <c r="B193" t="str">
        <f t="shared" si="2"/>
        <v>Diğer</v>
      </c>
      <c r="C193">
        <v>1414.5</v>
      </c>
    </row>
    <row r="194" spans="1:3" x14ac:dyDescent="0.3">
      <c r="A194" s="3" t="s">
        <v>5</v>
      </c>
      <c r="B194" t="str">
        <f t="shared" si="2"/>
        <v>Diğer</v>
      </c>
      <c r="C194">
        <v>2918</v>
      </c>
    </row>
    <row r="195" spans="1:3" x14ac:dyDescent="0.3">
      <c r="A195" s="3" t="s">
        <v>7</v>
      </c>
      <c r="B195" t="str">
        <f t="shared" ref="B195:B258" si="3">IF(A195="December","Winter",IF(A195="January","Winter",IF(A195="February","Winter","Diğer")))</f>
        <v>Diğer</v>
      </c>
      <c r="C195">
        <v>3450</v>
      </c>
    </row>
    <row r="196" spans="1:3" x14ac:dyDescent="0.3">
      <c r="A196" s="3" t="s">
        <v>7</v>
      </c>
      <c r="B196" t="str">
        <f t="shared" si="3"/>
        <v>Diğer</v>
      </c>
      <c r="C196">
        <v>2988</v>
      </c>
    </row>
    <row r="197" spans="1:3" x14ac:dyDescent="0.3">
      <c r="A197" s="3" t="s">
        <v>9</v>
      </c>
      <c r="B197" t="str">
        <f t="shared" si="3"/>
        <v>Diğer</v>
      </c>
      <c r="C197">
        <v>218</v>
      </c>
    </row>
    <row r="198" spans="1:3" x14ac:dyDescent="0.3">
      <c r="A198" s="3" t="s">
        <v>9</v>
      </c>
      <c r="B198" t="str">
        <f t="shared" si="3"/>
        <v>Diğer</v>
      </c>
      <c r="C198">
        <v>2074</v>
      </c>
    </row>
    <row r="199" spans="1:3" x14ac:dyDescent="0.3">
      <c r="A199" s="3" t="s">
        <v>9</v>
      </c>
      <c r="B199" t="str">
        <f t="shared" si="3"/>
        <v>Diğer</v>
      </c>
      <c r="C199">
        <v>1056</v>
      </c>
    </row>
    <row r="200" spans="1:3" x14ac:dyDescent="0.3">
      <c r="A200" s="3" t="s">
        <v>10</v>
      </c>
      <c r="B200" t="str">
        <f t="shared" si="3"/>
        <v>Diğer</v>
      </c>
      <c r="C200">
        <v>671</v>
      </c>
    </row>
    <row r="201" spans="1:3" x14ac:dyDescent="0.3">
      <c r="A201" s="3" t="s">
        <v>10</v>
      </c>
      <c r="B201" t="str">
        <f t="shared" si="3"/>
        <v>Diğer</v>
      </c>
      <c r="C201">
        <v>1514</v>
      </c>
    </row>
    <row r="202" spans="1:3" x14ac:dyDescent="0.3">
      <c r="A202" s="3" t="s">
        <v>12</v>
      </c>
      <c r="B202" t="str">
        <f t="shared" si="3"/>
        <v>Winter</v>
      </c>
      <c r="C202">
        <v>274</v>
      </c>
    </row>
    <row r="203" spans="1:3" x14ac:dyDescent="0.3">
      <c r="A203" s="3" t="s">
        <v>12</v>
      </c>
      <c r="B203" t="str">
        <f t="shared" si="3"/>
        <v>Winter</v>
      </c>
      <c r="C203">
        <v>1138</v>
      </c>
    </row>
    <row r="204" spans="1:3" x14ac:dyDescent="0.3">
      <c r="A204" s="3" t="s">
        <v>3</v>
      </c>
      <c r="B204" t="str">
        <f t="shared" si="3"/>
        <v>Diğer</v>
      </c>
      <c r="C204">
        <v>1465</v>
      </c>
    </row>
    <row r="205" spans="1:3" x14ac:dyDescent="0.3">
      <c r="A205" s="3" t="s">
        <v>9</v>
      </c>
      <c r="B205" t="str">
        <f t="shared" si="3"/>
        <v>Diğer</v>
      </c>
      <c r="C205">
        <v>2646</v>
      </c>
    </row>
    <row r="206" spans="1:3" x14ac:dyDescent="0.3">
      <c r="A206" s="3" t="s">
        <v>10</v>
      </c>
      <c r="B206" t="str">
        <f t="shared" si="3"/>
        <v>Diğer</v>
      </c>
      <c r="C206">
        <v>2177</v>
      </c>
    </row>
    <row r="207" spans="1:3" x14ac:dyDescent="0.3">
      <c r="A207" s="3" t="s">
        <v>5</v>
      </c>
      <c r="B207" t="str">
        <f t="shared" si="3"/>
        <v>Diğer</v>
      </c>
      <c r="C207">
        <v>866</v>
      </c>
    </row>
    <row r="208" spans="1:3" x14ac:dyDescent="0.3">
      <c r="A208" s="3" t="s">
        <v>9</v>
      </c>
      <c r="B208" t="str">
        <f t="shared" si="3"/>
        <v>Diğer</v>
      </c>
      <c r="C208">
        <v>349</v>
      </c>
    </row>
    <row r="209" spans="1:3" x14ac:dyDescent="0.3">
      <c r="A209" s="3" t="s">
        <v>10</v>
      </c>
      <c r="B209" t="str">
        <f t="shared" si="3"/>
        <v>Diğer</v>
      </c>
      <c r="C209">
        <v>2177</v>
      </c>
    </row>
    <row r="210" spans="1:3" x14ac:dyDescent="0.3">
      <c r="A210" s="3" t="s">
        <v>10</v>
      </c>
      <c r="B210" t="str">
        <f t="shared" si="3"/>
        <v>Diğer</v>
      </c>
      <c r="C210">
        <v>1514</v>
      </c>
    </row>
    <row r="211" spans="1:3" x14ac:dyDescent="0.3">
      <c r="A211" s="3" t="s">
        <v>2</v>
      </c>
      <c r="B211" t="str">
        <f t="shared" si="3"/>
        <v>Winter</v>
      </c>
      <c r="C211">
        <v>1865</v>
      </c>
    </row>
    <row r="212" spans="1:3" x14ac:dyDescent="0.3">
      <c r="A212" s="3" t="s">
        <v>4</v>
      </c>
      <c r="B212" t="str">
        <f t="shared" si="3"/>
        <v>Diğer</v>
      </c>
      <c r="C212">
        <v>1074</v>
      </c>
    </row>
    <row r="213" spans="1:3" x14ac:dyDescent="0.3">
      <c r="A213" s="3" t="s">
        <v>9</v>
      </c>
      <c r="B213" t="str">
        <f t="shared" si="3"/>
        <v>Diğer</v>
      </c>
      <c r="C213">
        <v>1907</v>
      </c>
    </row>
    <row r="214" spans="1:3" x14ac:dyDescent="0.3">
      <c r="A214" s="3" t="s">
        <v>10</v>
      </c>
      <c r="B214" t="str">
        <f t="shared" si="3"/>
        <v>Diğer</v>
      </c>
      <c r="C214">
        <v>671</v>
      </c>
    </row>
    <row r="215" spans="1:3" x14ac:dyDescent="0.3">
      <c r="A215" s="3" t="s">
        <v>12</v>
      </c>
      <c r="B215" t="str">
        <f t="shared" si="3"/>
        <v>Winter</v>
      </c>
      <c r="C215">
        <v>1778</v>
      </c>
    </row>
    <row r="216" spans="1:3" x14ac:dyDescent="0.3">
      <c r="A216" s="3" t="s">
        <v>10</v>
      </c>
      <c r="B216" t="str">
        <f t="shared" si="3"/>
        <v>Diğer</v>
      </c>
      <c r="C216">
        <v>1159</v>
      </c>
    </row>
    <row r="217" spans="1:3" x14ac:dyDescent="0.3">
      <c r="A217" s="3" t="s">
        <v>1</v>
      </c>
      <c r="B217" t="str">
        <f t="shared" si="3"/>
        <v>Winter</v>
      </c>
      <c r="C217">
        <v>1372</v>
      </c>
    </row>
    <row r="218" spans="1:3" x14ac:dyDescent="0.3">
      <c r="A218" s="3" t="s">
        <v>9</v>
      </c>
      <c r="B218" t="str">
        <f t="shared" si="3"/>
        <v>Diğer</v>
      </c>
      <c r="C218">
        <v>2349</v>
      </c>
    </row>
    <row r="219" spans="1:3" x14ac:dyDescent="0.3">
      <c r="A219" s="3" t="s">
        <v>10</v>
      </c>
      <c r="B219" t="str">
        <f t="shared" si="3"/>
        <v>Diğer</v>
      </c>
      <c r="C219">
        <v>2689</v>
      </c>
    </row>
    <row r="220" spans="1:3" x14ac:dyDescent="0.3">
      <c r="A220" s="3" t="s">
        <v>12</v>
      </c>
      <c r="B220" t="str">
        <f t="shared" si="3"/>
        <v>Winter</v>
      </c>
      <c r="C220">
        <v>2431</v>
      </c>
    </row>
    <row r="221" spans="1:3" x14ac:dyDescent="0.3">
      <c r="A221" s="3" t="s">
        <v>12</v>
      </c>
      <c r="B221" t="str">
        <f t="shared" si="3"/>
        <v>Winter</v>
      </c>
      <c r="C221">
        <v>2431</v>
      </c>
    </row>
    <row r="222" spans="1:3" x14ac:dyDescent="0.3">
      <c r="A222" s="3" t="s">
        <v>10</v>
      </c>
      <c r="B222" t="str">
        <f t="shared" si="3"/>
        <v>Diğer</v>
      </c>
      <c r="C222">
        <v>2689</v>
      </c>
    </row>
    <row r="223" spans="1:3" x14ac:dyDescent="0.3">
      <c r="A223" s="3" t="s">
        <v>7</v>
      </c>
      <c r="B223" t="str">
        <f t="shared" si="3"/>
        <v>Diğer</v>
      </c>
      <c r="C223">
        <v>1683</v>
      </c>
    </row>
    <row r="224" spans="1:3" x14ac:dyDescent="0.3">
      <c r="A224" s="3" t="s">
        <v>8</v>
      </c>
      <c r="B224" t="str">
        <f t="shared" si="3"/>
        <v>Diğer</v>
      </c>
      <c r="C224">
        <v>1123</v>
      </c>
    </row>
    <row r="225" spans="1:3" x14ac:dyDescent="0.3">
      <c r="A225" s="3" t="s">
        <v>10</v>
      </c>
      <c r="B225" t="str">
        <f t="shared" si="3"/>
        <v>Diğer</v>
      </c>
      <c r="C225">
        <v>1159</v>
      </c>
    </row>
    <row r="226" spans="1:3" x14ac:dyDescent="0.3">
      <c r="A226" s="3" t="s">
        <v>2</v>
      </c>
      <c r="B226" t="str">
        <f t="shared" si="3"/>
        <v>Winter</v>
      </c>
      <c r="C226">
        <v>1865</v>
      </c>
    </row>
    <row r="227" spans="1:3" x14ac:dyDescent="0.3">
      <c r="A227" s="3" t="s">
        <v>2</v>
      </c>
      <c r="B227" t="str">
        <f t="shared" si="3"/>
        <v>Winter</v>
      </c>
      <c r="C227">
        <v>1116</v>
      </c>
    </row>
    <row r="228" spans="1:3" x14ac:dyDescent="0.3">
      <c r="A228" s="3" t="s">
        <v>5</v>
      </c>
      <c r="B228" t="str">
        <f t="shared" si="3"/>
        <v>Diğer</v>
      </c>
      <c r="C228">
        <v>1563</v>
      </c>
    </row>
    <row r="229" spans="1:3" x14ac:dyDescent="0.3">
      <c r="A229" s="3" t="s">
        <v>6</v>
      </c>
      <c r="B229" t="str">
        <f t="shared" si="3"/>
        <v>Diğer</v>
      </c>
      <c r="C229">
        <v>991</v>
      </c>
    </row>
    <row r="230" spans="1:3" x14ac:dyDescent="0.3">
      <c r="A230" s="3" t="s">
        <v>11</v>
      </c>
      <c r="B230" t="str">
        <f t="shared" si="3"/>
        <v>Diğer</v>
      </c>
      <c r="C230">
        <v>1016</v>
      </c>
    </row>
    <row r="231" spans="1:3" x14ac:dyDescent="0.3">
      <c r="A231" s="3" t="s">
        <v>11</v>
      </c>
      <c r="B231" t="str">
        <f t="shared" si="3"/>
        <v>Diğer</v>
      </c>
      <c r="C231">
        <v>2791</v>
      </c>
    </row>
    <row r="232" spans="1:3" x14ac:dyDescent="0.3">
      <c r="A232" s="3" t="s">
        <v>12</v>
      </c>
      <c r="B232" t="str">
        <f t="shared" si="3"/>
        <v>Winter</v>
      </c>
      <c r="C232">
        <v>570</v>
      </c>
    </row>
    <row r="233" spans="1:3" x14ac:dyDescent="0.3">
      <c r="A233" s="3" t="s">
        <v>12</v>
      </c>
      <c r="B233" t="str">
        <f t="shared" si="3"/>
        <v>Winter</v>
      </c>
      <c r="C233">
        <v>2487</v>
      </c>
    </row>
    <row r="234" spans="1:3" x14ac:dyDescent="0.3">
      <c r="A234" s="3" t="s">
        <v>1</v>
      </c>
      <c r="B234" t="str">
        <f t="shared" si="3"/>
        <v>Winter</v>
      </c>
      <c r="C234">
        <v>1384.5</v>
      </c>
    </row>
    <row r="235" spans="1:3" x14ac:dyDescent="0.3">
      <c r="A235" s="3" t="s">
        <v>7</v>
      </c>
      <c r="B235" t="str">
        <f t="shared" si="3"/>
        <v>Diğer</v>
      </c>
      <c r="C235">
        <v>3627</v>
      </c>
    </row>
    <row r="236" spans="1:3" x14ac:dyDescent="0.3">
      <c r="A236" s="3" t="s">
        <v>9</v>
      </c>
      <c r="B236" t="str">
        <f t="shared" si="3"/>
        <v>Diğer</v>
      </c>
      <c r="C236">
        <v>720</v>
      </c>
    </row>
    <row r="237" spans="1:3" x14ac:dyDescent="0.3">
      <c r="A237" s="3" t="s">
        <v>11</v>
      </c>
      <c r="B237" t="str">
        <f t="shared" si="3"/>
        <v>Diğer</v>
      </c>
      <c r="C237">
        <v>2342</v>
      </c>
    </row>
    <row r="238" spans="1:3" x14ac:dyDescent="0.3">
      <c r="A238" s="3" t="s">
        <v>12</v>
      </c>
      <c r="B238" t="str">
        <f t="shared" si="3"/>
        <v>Winter</v>
      </c>
      <c r="C238">
        <v>1100</v>
      </c>
    </row>
    <row r="239" spans="1:3" x14ac:dyDescent="0.3">
      <c r="A239" s="3" t="s">
        <v>2</v>
      </c>
      <c r="B239" t="str">
        <f t="shared" si="3"/>
        <v>Winter</v>
      </c>
      <c r="C239">
        <v>1303</v>
      </c>
    </row>
    <row r="240" spans="1:3" x14ac:dyDescent="0.3">
      <c r="A240" s="3" t="s">
        <v>3</v>
      </c>
      <c r="B240" t="str">
        <f t="shared" si="3"/>
        <v>Diğer</v>
      </c>
      <c r="C240">
        <v>2992</v>
      </c>
    </row>
    <row r="241" spans="1:3" x14ac:dyDescent="0.3">
      <c r="A241" s="3" t="s">
        <v>3</v>
      </c>
      <c r="B241" t="str">
        <f t="shared" si="3"/>
        <v>Diğer</v>
      </c>
      <c r="C241">
        <v>2385</v>
      </c>
    </row>
    <row r="242" spans="1:3" x14ac:dyDescent="0.3">
      <c r="A242" s="3" t="s">
        <v>4</v>
      </c>
      <c r="B242" t="str">
        <f t="shared" si="3"/>
        <v>Diğer</v>
      </c>
      <c r="C242">
        <v>1607</v>
      </c>
    </row>
    <row r="243" spans="1:3" x14ac:dyDescent="0.3">
      <c r="A243" s="3" t="s">
        <v>5</v>
      </c>
      <c r="B243" t="str">
        <f t="shared" si="3"/>
        <v>Diğer</v>
      </c>
      <c r="C243">
        <v>2327</v>
      </c>
    </row>
    <row r="244" spans="1:3" x14ac:dyDescent="0.3">
      <c r="A244" s="3" t="s">
        <v>6</v>
      </c>
      <c r="B244" t="str">
        <f t="shared" si="3"/>
        <v>Diğer</v>
      </c>
      <c r="C244">
        <v>991</v>
      </c>
    </row>
    <row r="245" spans="1:3" x14ac:dyDescent="0.3">
      <c r="A245" s="3" t="s">
        <v>6</v>
      </c>
      <c r="B245" t="str">
        <f t="shared" si="3"/>
        <v>Diğer</v>
      </c>
      <c r="C245">
        <v>602</v>
      </c>
    </row>
    <row r="246" spans="1:3" x14ac:dyDescent="0.3">
      <c r="A246" s="3" t="s">
        <v>9</v>
      </c>
      <c r="B246" t="str">
        <f t="shared" si="3"/>
        <v>Diğer</v>
      </c>
      <c r="C246">
        <v>2620</v>
      </c>
    </row>
    <row r="247" spans="1:3" x14ac:dyDescent="0.3">
      <c r="A247" s="3" t="s">
        <v>10</v>
      </c>
      <c r="B247" t="str">
        <f t="shared" si="3"/>
        <v>Diğer</v>
      </c>
      <c r="C247">
        <v>1228</v>
      </c>
    </row>
    <row r="248" spans="1:3" x14ac:dyDescent="0.3">
      <c r="A248" s="3" t="s">
        <v>10</v>
      </c>
      <c r="B248" t="str">
        <f t="shared" si="3"/>
        <v>Diğer</v>
      </c>
      <c r="C248">
        <v>1389</v>
      </c>
    </row>
    <row r="249" spans="1:3" x14ac:dyDescent="0.3">
      <c r="A249" s="3" t="s">
        <v>10</v>
      </c>
      <c r="B249" t="str">
        <f t="shared" si="3"/>
        <v>Diğer</v>
      </c>
      <c r="C249">
        <v>861</v>
      </c>
    </row>
    <row r="250" spans="1:3" x14ac:dyDescent="0.3">
      <c r="A250" s="3" t="s">
        <v>10</v>
      </c>
      <c r="B250" t="str">
        <f t="shared" si="3"/>
        <v>Diğer</v>
      </c>
      <c r="C250">
        <v>704</v>
      </c>
    </row>
    <row r="251" spans="1:3" x14ac:dyDescent="0.3">
      <c r="A251" s="3" t="s">
        <v>12</v>
      </c>
      <c r="B251" t="str">
        <f t="shared" si="3"/>
        <v>Winter</v>
      </c>
      <c r="C251">
        <v>1802</v>
      </c>
    </row>
    <row r="252" spans="1:3" x14ac:dyDescent="0.3">
      <c r="A252" s="3" t="s">
        <v>12</v>
      </c>
      <c r="B252" t="str">
        <f t="shared" si="3"/>
        <v>Winter</v>
      </c>
      <c r="C252">
        <v>2663</v>
      </c>
    </row>
    <row r="253" spans="1:3" x14ac:dyDescent="0.3">
      <c r="A253" s="3" t="s">
        <v>12</v>
      </c>
      <c r="B253" t="str">
        <f t="shared" si="3"/>
        <v>Winter</v>
      </c>
      <c r="C253">
        <v>2136</v>
      </c>
    </row>
    <row r="254" spans="1:3" x14ac:dyDescent="0.3">
      <c r="A254" s="3" t="s">
        <v>12</v>
      </c>
      <c r="B254" t="str">
        <f t="shared" si="3"/>
        <v>Winter</v>
      </c>
      <c r="C254">
        <v>2116</v>
      </c>
    </row>
    <row r="255" spans="1:3" x14ac:dyDescent="0.3">
      <c r="A255" s="3" t="s">
        <v>1</v>
      </c>
      <c r="B255" t="str">
        <f t="shared" si="3"/>
        <v>Winter</v>
      </c>
      <c r="C255">
        <v>555</v>
      </c>
    </row>
    <row r="256" spans="1:3" x14ac:dyDescent="0.3">
      <c r="A256" s="3" t="s">
        <v>1</v>
      </c>
      <c r="B256" t="str">
        <f t="shared" si="3"/>
        <v>Winter</v>
      </c>
      <c r="C256">
        <v>2861</v>
      </c>
    </row>
    <row r="257" spans="1:3" x14ac:dyDescent="0.3">
      <c r="A257" s="3" t="s">
        <v>2</v>
      </c>
      <c r="B257" t="str">
        <f t="shared" si="3"/>
        <v>Winter</v>
      </c>
      <c r="C257">
        <v>807</v>
      </c>
    </row>
    <row r="258" spans="1:3" x14ac:dyDescent="0.3">
      <c r="A258" s="3" t="s">
        <v>6</v>
      </c>
      <c r="B258" t="str">
        <f t="shared" si="3"/>
        <v>Diğer</v>
      </c>
      <c r="C258">
        <v>602</v>
      </c>
    </row>
    <row r="259" spans="1:3" x14ac:dyDescent="0.3">
      <c r="A259" s="3" t="s">
        <v>8</v>
      </c>
      <c r="B259" t="str">
        <f t="shared" ref="B259:B322" si="4">IF(A259="December","Winter",IF(A259="January","Winter",IF(A259="February","Winter","Diğer")))</f>
        <v>Diğer</v>
      </c>
      <c r="C259">
        <v>2832</v>
      </c>
    </row>
    <row r="260" spans="1:3" x14ac:dyDescent="0.3">
      <c r="A260" s="3" t="s">
        <v>8</v>
      </c>
      <c r="B260" t="str">
        <f t="shared" si="4"/>
        <v>Diğer</v>
      </c>
      <c r="C260">
        <v>1579</v>
      </c>
    </row>
    <row r="261" spans="1:3" x14ac:dyDescent="0.3">
      <c r="A261" s="3" t="s">
        <v>10</v>
      </c>
      <c r="B261" t="str">
        <f t="shared" si="4"/>
        <v>Diğer</v>
      </c>
      <c r="C261">
        <v>861</v>
      </c>
    </row>
    <row r="262" spans="1:3" x14ac:dyDescent="0.3">
      <c r="A262" s="3" t="s">
        <v>10</v>
      </c>
      <c r="B262" t="str">
        <f t="shared" si="4"/>
        <v>Diğer</v>
      </c>
      <c r="C262">
        <v>704</v>
      </c>
    </row>
    <row r="263" spans="1:3" x14ac:dyDescent="0.3">
      <c r="A263" s="3" t="s">
        <v>12</v>
      </c>
      <c r="B263" t="str">
        <f t="shared" si="4"/>
        <v>Winter</v>
      </c>
      <c r="C263">
        <v>1033</v>
      </c>
    </row>
    <row r="264" spans="1:3" x14ac:dyDescent="0.3">
      <c r="A264" s="3" t="s">
        <v>12</v>
      </c>
      <c r="B264" t="str">
        <f t="shared" si="4"/>
        <v>Winter</v>
      </c>
      <c r="C264">
        <v>1250</v>
      </c>
    </row>
    <row r="265" spans="1:3" x14ac:dyDescent="0.3">
      <c r="A265" s="3" t="s">
        <v>10</v>
      </c>
      <c r="B265" t="str">
        <f t="shared" si="4"/>
        <v>Diğer</v>
      </c>
      <c r="C265">
        <v>1389</v>
      </c>
    </row>
    <row r="266" spans="1:3" x14ac:dyDescent="0.3">
      <c r="A266" s="3" t="s">
        <v>11</v>
      </c>
      <c r="B266" t="str">
        <f t="shared" si="4"/>
        <v>Diğer</v>
      </c>
      <c r="C266">
        <v>1265</v>
      </c>
    </row>
    <row r="267" spans="1:3" x14ac:dyDescent="0.3">
      <c r="A267" s="3" t="s">
        <v>11</v>
      </c>
      <c r="B267" t="str">
        <f t="shared" si="4"/>
        <v>Diğer</v>
      </c>
      <c r="C267">
        <v>2297</v>
      </c>
    </row>
    <row r="268" spans="1:3" x14ac:dyDescent="0.3">
      <c r="A268" s="3" t="s">
        <v>12</v>
      </c>
      <c r="B268" t="str">
        <f t="shared" si="4"/>
        <v>Winter</v>
      </c>
      <c r="C268">
        <v>2663</v>
      </c>
    </row>
    <row r="269" spans="1:3" x14ac:dyDescent="0.3">
      <c r="A269" s="3" t="s">
        <v>12</v>
      </c>
      <c r="B269" t="str">
        <f t="shared" si="4"/>
        <v>Winter</v>
      </c>
      <c r="C269">
        <v>570</v>
      </c>
    </row>
    <row r="270" spans="1:3" x14ac:dyDescent="0.3">
      <c r="A270" s="3" t="s">
        <v>12</v>
      </c>
      <c r="B270" t="str">
        <f t="shared" si="4"/>
        <v>Winter</v>
      </c>
      <c r="C270">
        <v>2487</v>
      </c>
    </row>
    <row r="271" spans="1:3" x14ac:dyDescent="0.3">
      <c r="A271" s="3" t="s">
        <v>2</v>
      </c>
      <c r="B271" t="str">
        <f t="shared" si="4"/>
        <v>Winter</v>
      </c>
      <c r="C271">
        <v>1350</v>
      </c>
    </row>
    <row r="272" spans="1:3" x14ac:dyDescent="0.3">
      <c r="A272" s="3" t="s">
        <v>8</v>
      </c>
      <c r="B272" t="str">
        <f t="shared" si="4"/>
        <v>Diğer</v>
      </c>
      <c r="C272">
        <v>552</v>
      </c>
    </row>
    <row r="273" spans="1:3" x14ac:dyDescent="0.3">
      <c r="A273" s="3" t="s">
        <v>10</v>
      </c>
      <c r="B273" t="str">
        <f t="shared" si="4"/>
        <v>Diğer</v>
      </c>
      <c r="C273">
        <v>1228</v>
      </c>
    </row>
    <row r="274" spans="1:3" x14ac:dyDescent="0.3">
      <c r="A274" s="3" t="s">
        <v>12</v>
      </c>
      <c r="B274" t="str">
        <f t="shared" si="4"/>
        <v>Winter</v>
      </c>
      <c r="C274">
        <v>1250</v>
      </c>
    </row>
    <row r="275" spans="1:3" x14ac:dyDescent="0.3">
      <c r="A275" s="3" t="s">
        <v>4</v>
      </c>
      <c r="B275" t="str">
        <f t="shared" si="4"/>
        <v>Diğer</v>
      </c>
      <c r="C275">
        <v>3801</v>
      </c>
    </row>
    <row r="276" spans="1:3" x14ac:dyDescent="0.3">
      <c r="A276" s="3" t="s">
        <v>1</v>
      </c>
      <c r="B276" t="str">
        <f t="shared" si="4"/>
        <v>Winter</v>
      </c>
      <c r="C276">
        <v>1117.5</v>
      </c>
    </row>
    <row r="277" spans="1:3" x14ac:dyDescent="0.3">
      <c r="A277" s="3" t="s">
        <v>6</v>
      </c>
      <c r="B277" t="str">
        <f t="shared" si="4"/>
        <v>Diğer</v>
      </c>
      <c r="C277">
        <v>2844</v>
      </c>
    </row>
    <row r="278" spans="1:3" x14ac:dyDescent="0.3">
      <c r="A278" s="3" t="s">
        <v>9</v>
      </c>
      <c r="B278" t="str">
        <f t="shared" si="4"/>
        <v>Diğer</v>
      </c>
      <c r="C278">
        <v>562</v>
      </c>
    </row>
    <row r="279" spans="1:3" x14ac:dyDescent="0.3">
      <c r="A279" s="3" t="s">
        <v>10</v>
      </c>
      <c r="B279" t="str">
        <f t="shared" si="4"/>
        <v>Diğer</v>
      </c>
      <c r="C279">
        <v>2299</v>
      </c>
    </row>
    <row r="280" spans="1:3" x14ac:dyDescent="0.3">
      <c r="A280" s="3" t="s">
        <v>11</v>
      </c>
      <c r="B280" t="str">
        <f t="shared" si="4"/>
        <v>Diğer</v>
      </c>
      <c r="C280">
        <v>2030</v>
      </c>
    </row>
    <row r="281" spans="1:3" x14ac:dyDescent="0.3">
      <c r="A281" s="3" t="s">
        <v>11</v>
      </c>
      <c r="B281" t="str">
        <f t="shared" si="4"/>
        <v>Diğer</v>
      </c>
      <c r="C281">
        <v>263</v>
      </c>
    </row>
    <row r="282" spans="1:3" x14ac:dyDescent="0.3">
      <c r="A282" s="3" t="s">
        <v>12</v>
      </c>
      <c r="B282" t="str">
        <f t="shared" si="4"/>
        <v>Winter</v>
      </c>
      <c r="C282">
        <v>887</v>
      </c>
    </row>
    <row r="283" spans="1:3" x14ac:dyDescent="0.3">
      <c r="A283" s="3" t="s">
        <v>4</v>
      </c>
      <c r="B283" t="str">
        <f t="shared" si="4"/>
        <v>Diğer</v>
      </c>
      <c r="C283">
        <v>980</v>
      </c>
    </row>
    <row r="284" spans="1:3" x14ac:dyDescent="0.3">
      <c r="A284" s="3" t="s">
        <v>5</v>
      </c>
      <c r="B284" t="str">
        <f t="shared" si="4"/>
        <v>Diğer</v>
      </c>
      <c r="C284">
        <v>1460</v>
      </c>
    </row>
    <row r="285" spans="1:3" x14ac:dyDescent="0.3">
      <c r="A285" s="3" t="s">
        <v>10</v>
      </c>
      <c r="B285" t="str">
        <f t="shared" si="4"/>
        <v>Diğer</v>
      </c>
      <c r="C285">
        <v>1403</v>
      </c>
    </row>
    <row r="286" spans="1:3" x14ac:dyDescent="0.3">
      <c r="A286" s="3" t="s">
        <v>11</v>
      </c>
      <c r="B286" t="str">
        <f t="shared" si="4"/>
        <v>Diğer</v>
      </c>
      <c r="C286">
        <v>2723</v>
      </c>
    </row>
    <row r="287" spans="1:3" x14ac:dyDescent="0.3">
      <c r="A287" s="3" t="s">
        <v>6</v>
      </c>
      <c r="B287" t="str">
        <f t="shared" si="4"/>
        <v>Diğer</v>
      </c>
      <c r="C287">
        <v>1496</v>
      </c>
    </row>
    <row r="288" spans="1:3" x14ac:dyDescent="0.3">
      <c r="A288" s="3" t="s">
        <v>10</v>
      </c>
      <c r="B288" t="str">
        <f t="shared" si="4"/>
        <v>Diğer</v>
      </c>
      <c r="C288">
        <v>2299</v>
      </c>
    </row>
    <row r="289" spans="1:3" x14ac:dyDescent="0.3">
      <c r="A289" s="3" t="s">
        <v>10</v>
      </c>
      <c r="B289" t="str">
        <f t="shared" si="4"/>
        <v>Diğer</v>
      </c>
      <c r="C289">
        <v>727</v>
      </c>
    </row>
    <row r="290" spans="1:3" x14ac:dyDescent="0.3">
      <c r="A290" s="3" t="s">
        <v>2</v>
      </c>
      <c r="B290" t="str">
        <f t="shared" si="4"/>
        <v>Winter</v>
      </c>
      <c r="C290">
        <v>952</v>
      </c>
    </row>
    <row r="291" spans="1:3" x14ac:dyDescent="0.3">
      <c r="A291" s="3" t="s">
        <v>2</v>
      </c>
      <c r="B291" t="str">
        <f t="shared" si="4"/>
        <v>Winter</v>
      </c>
      <c r="C291">
        <v>2755</v>
      </c>
    </row>
    <row r="292" spans="1:3" x14ac:dyDescent="0.3">
      <c r="A292" s="3" t="s">
        <v>5</v>
      </c>
      <c r="B292" t="str">
        <f t="shared" si="4"/>
        <v>Diğer</v>
      </c>
      <c r="C292">
        <v>1530</v>
      </c>
    </row>
    <row r="293" spans="1:3" x14ac:dyDescent="0.3">
      <c r="A293" s="3" t="s">
        <v>6</v>
      </c>
      <c r="B293" t="str">
        <f t="shared" si="4"/>
        <v>Diğer</v>
      </c>
      <c r="C293">
        <v>1496</v>
      </c>
    </row>
    <row r="294" spans="1:3" x14ac:dyDescent="0.3">
      <c r="A294" s="3" t="s">
        <v>6</v>
      </c>
      <c r="B294" t="str">
        <f t="shared" si="4"/>
        <v>Diğer</v>
      </c>
      <c r="C294">
        <v>1498</v>
      </c>
    </row>
    <row r="295" spans="1:3" x14ac:dyDescent="0.3">
      <c r="A295" s="3" t="s">
        <v>10</v>
      </c>
      <c r="B295" t="str">
        <f t="shared" si="4"/>
        <v>Diğer</v>
      </c>
      <c r="C295">
        <v>1221</v>
      </c>
    </row>
    <row r="296" spans="1:3" x14ac:dyDescent="0.3">
      <c r="A296" s="3" t="s">
        <v>10</v>
      </c>
      <c r="B296" t="str">
        <f t="shared" si="4"/>
        <v>Diğer</v>
      </c>
      <c r="C296">
        <v>2076</v>
      </c>
    </row>
    <row r="297" spans="1:3" x14ac:dyDescent="0.3">
      <c r="A297" s="3" t="s">
        <v>6</v>
      </c>
      <c r="B297" t="str">
        <f t="shared" si="4"/>
        <v>Diğer</v>
      </c>
      <c r="C297">
        <v>2844</v>
      </c>
    </row>
    <row r="298" spans="1:3" x14ac:dyDescent="0.3">
      <c r="A298" s="3" t="s">
        <v>6</v>
      </c>
      <c r="B298" t="str">
        <f t="shared" si="4"/>
        <v>Diğer</v>
      </c>
      <c r="C298">
        <v>1498</v>
      </c>
    </row>
    <row r="299" spans="1:3" x14ac:dyDescent="0.3">
      <c r="A299" s="3" t="s">
        <v>10</v>
      </c>
      <c r="B299" t="str">
        <f t="shared" si="4"/>
        <v>Diğer</v>
      </c>
      <c r="C299">
        <v>1221</v>
      </c>
    </row>
    <row r="300" spans="1:3" x14ac:dyDescent="0.3">
      <c r="A300" s="3" t="s">
        <v>11</v>
      </c>
      <c r="B300" t="str">
        <f t="shared" si="4"/>
        <v>Diğer</v>
      </c>
      <c r="C300">
        <v>1123</v>
      </c>
    </row>
    <row r="301" spans="1:3" x14ac:dyDescent="0.3">
      <c r="A301" s="3" t="s">
        <v>12</v>
      </c>
      <c r="B301" t="str">
        <f t="shared" si="4"/>
        <v>Winter</v>
      </c>
      <c r="C301">
        <v>2436</v>
      </c>
    </row>
    <row r="302" spans="1:3" x14ac:dyDescent="0.3">
      <c r="A302" s="3" t="s">
        <v>1</v>
      </c>
      <c r="B302" t="str">
        <f t="shared" si="4"/>
        <v>Winter</v>
      </c>
      <c r="C302">
        <v>1987.5</v>
      </c>
    </row>
    <row r="303" spans="1:3" x14ac:dyDescent="0.3">
      <c r="A303" s="3" t="s">
        <v>9</v>
      </c>
      <c r="B303" t="str">
        <f t="shared" si="4"/>
        <v>Diğer</v>
      </c>
      <c r="C303">
        <v>1679</v>
      </c>
    </row>
    <row r="304" spans="1:3" x14ac:dyDescent="0.3">
      <c r="A304" s="3" t="s">
        <v>10</v>
      </c>
      <c r="B304" t="str">
        <f t="shared" si="4"/>
        <v>Diğer</v>
      </c>
      <c r="C304">
        <v>727</v>
      </c>
    </row>
    <row r="305" spans="1:3" x14ac:dyDescent="0.3">
      <c r="A305" s="3" t="s">
        <v>10</v>
      </c>
      <c r="B305" t="str">
        <f t="shared" si="4"/>
        <v>Diğer</v>
      </c>
      <c r="C305">
        <v>1403</v>
      </c>
    </row>
    <row r="306" spans="1:3" x14ac:dyDescent="0.3">
      <c r="A306" s="3" t="s">
        <v>10</v>
      </c>
      <c r="B306" t="str">
        <f t="shared" si="4"/>
        <v>Diğer</v>
      </c>
      <c r="C306">
        <v>2076</v>
      </c>
    </row>
    <row r="307" spans="1:3" x14ac:dyDescent="0.3">
      <c r="A307" s="3" t="s">
        <v>10</v>
      </c>
      <c r="B307" t="str">
        <f t="shared" si="4"/>
        <v>Diğer</v>
      </c>
      <c r="C307">
        <v>1757</v>
      </c>
    </row>
    <row r="308" spans="1:3" x14ac:dyDescent="0.3">
      <c r="A308" s="3" t="s">
        <v>8</v>
      </c>
      <c r="B308" t="str">
        <f t="shared" si="4"/>
        <v>Diğer</v>
      </c>
      <c r="C308">
        <v>2198</v>
      </c>
    </row>
    <row r="309" spans="1:3" x14ac:dyDescent="0.3">
      <c r="A309" s="3" t="s">
        <v>8</v>
      </c>
      <c r="B309" t="str">
        <f t="shared" si="4"/>
        <v>Diğer</v>
      </c>
      <c r="C309">
        <v>1743</v>
      </c>
    </row>
    <row r="310" spans="1:3" x14ac:dyDescent="0.3">
      <c r="A310" s="3" t="s">
        <v>10</v>
      </c>
      <c r="B310" t="str">
        <f t="shared" si="4"/>
        <v>Diğer</v>
      </c>
      <c r="C310">
        <v>1153</v>
      </c>
    </row>
    <row r="311" spans="1:3" x14ac:dyDescent="0.3">
      <c r="A311" s="3" t="s">
        <v>10</v>
      </c>
      <c r="B311" t="str">
        <f t="shared" si="4"/>
        <v>Diğer</v>
      </c>
      <c r="C311">
        <v>1757</v>
      </c>
    </row>
    <row r="312" spans="1:3" x14ac:dyDescent="0.3">
      <c r="A312" s="3" t="s">
        <v>8</v>
      </c>
      <c r="B312" t="str">
        <f t="shared" si="4"/>
        <v>Diğer</v>
      </c>
      <c r="C312">
        <v>1001</v>
      </c>
    </row>
    <row r="313" spans="1:3" x14ac:dyDescent="0.3">
      <c r="A313" s="3" t="s">
        <v>11</v>
      </c>
      <c r="B313" t="str">
        <f t="shared" si="4"/>
        <v>Diğer</v>
      </c>
      <c r="C313">
        <v>1333</v>
      </c>
    </row>
    <row r="314" spans="1:3" x14ac:dyDescent="0.3">
      <c r="A314" s="3" t="s">
        <v>10</v>
      </c>
      <c r="B314" t="str">
        <f t="shared" si="4"/>
        <v>Diğer</v>
      </c>
      <c r="C314">
        <v>1153</v>
      </c>
    </row>
    <row r="315" spans="1:3" x14ac:dyDescent="0.3">
      <c r="A315" s="3" t="s">
        <v>2</v>
      </c>
      <c r="B315" t="str">
        <f t="shared" si="4"/>
        <v>Winter</v>
      </c>
      <c r="C315">
        <v>727</v>
      </c>
    </row>
    <row r="316" spans="1:3" x14ac:dyDescent="0.3">
      <c r="A316" s="3" t="s">
        <v>8</v>
      </c>
      <c r="B316" t="str">
        <f t="shared" si="4"/>
        <v>Diğer</v>
      </c>
      <c r="C316">
        <v>1884</v>
      </c>
    </row>
    <row r="317" spans="1:3" x14ac:dyDescent="0.3">
      <c r="A317" s="3" t="s">
        <v>9</v>
      </c>
      <c r="B317" t="str">
        <f t="shared" si="4"/>
        <v>Diğer</v>
      </c>
      <c r="C317">
        <v>1834</v>
      </c>
    </row>
    <row r="318" spans="1:3" x14ac:dyDescent="0.3">
      <c r="A318" s="3" t="s">
        <v>1</v>
      </c>
      <c r="B318" t="str">
        <f t="shared" si="4"/>
        <v>Winter</v>
      </c>
      <c r="C318">
        <v>2340</v>
      </c>
    </row>
    <row r="319" spans="1:3" x14ac:dyDescent="0.3">
      <c r="A319" s="3" t="s">
        <v>11</v>
      </c>
      <c r="B319" t="str">
        <f t="shared" si="4"/>
        <v>Diğer</v>
      </c>
      <c r="C319">
        <v>2342</v>
      </c>
    </row>
    <row r="320" spans="1:3" x14ac:dyDescent="0.3">
      <c r="A320" s="3" t="s">
        <v>9</v>
      </c>
      <c r="B320" t="str">
        <f t="shared" si="4"/>
        <v>Diğer</v>
      </c>
      <c r="C320">
        <v>1031</v>
      </c>
    </row>
    <row r="321" spans="1:3" x14ac:dyDescent="0.3">
      <c r="A321" s="3" t="s">
        <v>5</v>
      </c>
      <c r="B321" t="str">
        <f t="shared" si="4"/>
        <v>Diğer</v>
      </c>
      <c r="C321">
        <v>1262</v>
      </c>
    </row>
    <row r="322" spans="1:3" x14ac:dyDescent="0.3">
      <c r="A322" s="3" t="s">
        <v>6</v>
      </c>
      <c r="B322" t="str">
        <f t="shared" si="4"/>
        <v>Diğer</v>
      </c>
      <c r="C322">
        <v>1135</v>
      </c>
    </row>
    <row r="323" spans="1:3" x14ac:dyDescent="0.3">
      <c r="A323" s="3" t="s">
        <v>11</v>
      </c>
      <c r="B323" t="str">
        <f t="shared" ref="B323:B386" si="5">IF(A323="December","Winter",IF(A323="January","Winter",IF(A323="February","Winter","Diğer")))</f>
        <v>Diğer</v>
      </c>
      <c r="C323">
        <v>547</v>
      </c>
    </row>
    <row r="324" spans="1:3" x14ac:dyDescent="0.3">
      <c r="A324" s="3" t="s">
        <v>12</v>
      </c>
      <c r="B324" t="str">
        <f t="shared" si="5"/>
        <v>Winter</v>
      </c>
      <c r="C324">
        <v>1582</v>
      </c>
    </row>
    <row r="325" spans="1:3" x14ac:dyDescent="0.3">
      <c r="A325" s="3" t="s">
        <v>4</v>
      </c>
      <c r="B325" t="str">
        <f t="shared" si="5"/>
        <v>Diğer</v>
      </c>
      <c r="C325">
        <v>1738.5</v>
      </c>
    </row>
    <row r="326" spans="1:3" x14ac:dyDescent="0.3">
      <c r="A326" s="3" t="s">
        <v>9</v>
      </c>
      <c r="B326" t="str">
        <f t="shared" si="5"/>
        <v>Diğer</v>
      </c>
      <c r="C326">
        <v>2215</v>
      </c>
    </row>
    <row r="327" spans="1:3" x14ac:dyDescent="0.3">
      <c r="A327" s="3" t="s">
        <v>12</v>
      </c>
      <c r="B327" t="str">
        <f t="shared" si="5"/>
        <v>Winter</v>
      </c>
      <c r="C327">
        <v>1582</v>
      </c>
    </row>
    <row r="328" spans="1:3" x14ac:dyDescent="0.3">
      <c r="A328" s="3" t="s">
        <v>6</v>
      </c>
      <c r="B328" t="str">
        <f t="shared" si="5"/>
        <v>Diğer</v>
      </c>
      <c r="C328">
        <v>1135</v>
      </c>
    </row>
    <row r="329" spans="1:3" x14ac:dyDescent="0.3">
      <c r="A329" s="3" t="s">
        <v>3</v>
      </c>
      <c r="B329" t="str">
        <f t="shared" si="5"/>
        <v>Diğer</v>
      </c>
      <c r="C329">
        <v>1761</v>
      </c>
    </row>
    <row r="330" spans="1:3" x14ac:dyDescent="0.3">
      <c r="A330" s="3" t="s">
        <v>6</v>
      </c>
      <c r="B330" t="str">
        <f t="shared" si="5"/>
        <v>Diğer</v>
      </c>
      <c r="C330">
        <v>448</v>
      </c>
    </row>
    <row r="331" spans="1:3" x14ac:dyDescent="0.3">
      <c r="A331" s="3" t="s">
        <v>10</v>
      </c>
      <c r="B331" t="str">
        <f t="shared" si="5"/>
        <v>Diğer</v>
      </c>
      <c r="C331">
        <v>2181</v>
      </c>
    </row>
    <row r="332" spans="1:3" x14ac:dyDescent="0.3">
      <c r="A332" s="3" t="s">
        <v>10</v>
      </c>
      <c r="B332" t="str">
        <f t="shared" si="5"/>
        <v>Diğer</v>
      </c>
      <c r="C332">
        <v>1976</v>
      </c>
    </row>
    <row r="333" spans="1:3" x14ac:dyDescent="0.3">
      <c r="A333" s="3" t="s">
        <v>10</v>
      </c>
      <c r="B333" t="str">
        <f t="shared" si="5"/>
        <v>Diğer</v>
      </c>
      <c r="C333">
        <v>2181</v>
      </c>
    </row>
    <row r="334" spans="1:3" x14ac:dyDescent="0.3">
      <c r="A334" s="3" t="s">
        <v>11</v>
      </c>
      <c r="B334" t="str">
        <f t="shared" si="5"/>
        <v>Diğer</v>
      </c>
      <c r="C334">
        <v>2500</v>
      </c>
    </row>
    <row r="335" spans="1:3" x14ac:dyDescent="0.3">
      <c r="A335" s="3" t="s">
        <v>5</v>
      </c>
      <c r="B335" t="str">
        <f t="shared" si="5"/>
        <v>Diğer</v>
      </c>
      <c r="C335">
        <v>1702</v>
      </c>
    </row>
    <row r="336" spans="1:3" x14ac:dyDescent="0.3">
      <c r="A336" s="3" t="s">
        <v>6</v>
      </c>
      <c r="B336" t="str">
        <f t="shared" si="5"/>
        <v>Diğer</v>
      </c>
      <c r="C336">
        <v>448</v>
      </c>
    </row>
    <row r="337" spans="1:3" x14ac:dyDescent="0.3">
      <c r="A337" s="3" t="s">
        <v>7</v>
      </c>
      <c r="B337" t="str">
        <f t="shared" si="5"/>
        <v>Diğer</v>
      </c>
      <c r="C337">
        <v>3513</v>
      </c>
    </row>
    <row r="338" spans="1:3" x14ac:dyDescent="0.3">
      <c r="A338" s="3" t="s">
        <v>8</v>
      </c>
      <c r="B338" t="str">
        <f t="shared" si="5"/>
        <v>Diğer</v>
      </c>
      <c r="C338">
        <v>2101</v>
      </c>
    </row>
    <row r="339" spans="1:3" x14ac:dyDescent="0.3">
      <c r="A339" s="3" t="s">
        <v>9</v>
      </c>
      <c r="B339" t="str">
        <f t="shared" si="5"/>
        <v>Diğer</v>
      </c>
      <c r="C339">
        <v>2931</v>
      </c>
    </row>
    <row r="340" spans="1:3" x14ac:dyDescent="0.3">
      <c r="A340" s="3" t="s">
        <v>9</v>
      </c>
      <c r="B340" t="str">
        <f t="shared" si="5"/>
        <v>Diğer</v>
      </c>
      <c r="C340">
        <v>1535</v>
      </c>
    </row>
    <row r="341" spans="1:3" x14ac:dyDescent="0.3">
      <c r="A341" s="3" t="s">
        <v>9</v>
      </c>
      <c r="B341" t="str">
        <f t="shared" si="5"/>
        <v>Diğer</v>
      </c>
      <c r="C341">
        <v>1123</v>
      </c>
    </row>
    <row r="342" spans="1:3" x14ac:dyDescent="0.3">
      <c r="A342" s="3" t="s">
        <v>11</v>
      </c>
      <c r="B342" t="str">
        <f t="shared" si="5"/>
        <v>Diğer</v>
      </c>
      <c r="C342">
        <v>1404</v>
      </c>
    </row>
    <row r="343" spans="1:3" x14ac:dyDescent="0.3">
      <c r="A343" s="3" t="s">
        <v>11</v>
      </c>
      <c r="B343" t="str">
        <f t="shared" si="5"/>
        <v>Diğer</v>
      </c>
      <c r="C343">
        <v>2763</v>
      </c>
    </row>
    <row r="344" spans="1:3" x14ac:dyDescent="0.3">
      <c r="A344" s="3" t="s">
        <v>12</v>
      </c>
      <c r="B344" t="str">
        <f t="shared" si="5"/>
        <v>Winter</v>
      </c>
      <c r="C344">
        <v>2125</v>
      </c>
    </row>
    <row r="345" spans="1:3" x14ac:dyDescent="0.3">
      <c r="A345" s="3" t="s">
        <v>7</v>
      </c>
      <c r="B345" t="str">
        <f t="shared" si="5"/>
        <v>Diğer</v>
      </c>
      <c r="C345">
        <v>1659</v>
      </c>
    </row>
    <row r="346" spans="1:3" x14ac:dyDescent="0.3">
      <c r="A346" s="3" t="s">
        <v>8</v>
      </c>
      <c r="B346" t="str">
        <f t="shared" si="5"/>
        <v>Diğer</v>
      </c>
      <c r="C346">
        <v>609</v>
      </c>
    </row>
    <row r="347" spans="1:3" x14ac:dyDescent="0.3">
      <c r="A347" s="3" t="s">
        <v>9</v>
      </c>
      <c r="B347" t="str">
        <f t="shared" si="5"/>
        <v>Diğer</v>
      </c>
      <c r="C347">
        <v>2087</v>
      </c>
    </row>
    <row r="348" spans="1:3" x14ac:dyDescent="0.3">
      <c r="A348" s="3" t="s">
        <v>10</v>
      </c>
      <c r="B348" t="str">
        <f t="shared" si="5"/>
        <v>Diğer</v>
      </c>
      <c r="C348">
        <v>1976</v>
      </c>
    </row>
    <row r="349" spans="1:3" x14ac:dyDescent="0.3">
      <c r="A349" s="3" t="s">
        <v>12</v>
      </c>
      <c r="B349" t="str">
        <f t="shared" si="5"/>
        <v>Winter</v>
      </c>
      <c r="C349">
        <v>1421</v>
      </c>
    </row>
    <row r="350" spans="1:3" x14ac:dyDescent="0.3">
      <c r="A350" s="3" t="s">
        <v>12</v>
      </c>
      <c r="B350" t="str">
        <f t="shared" si="5"/>
        <v>Winter</v>
      </c>
      <c r="C350">
        <v>1372</v>
      </c>
    </row>
    <row r="351" spans="1:3" x14ac:dyDescent="0.3">
      <c r="A351" s="3" t="s">
        <v>12</v>
      </c>
      <c r="B351" t="str">
        <f t="shared" si="5"/>
        <v>Winter</v>
      </c>
      <c r="C351">
        <v>588</v>
      </c>
    </row>
    <row r="352" spans="1:3" x14ac:dyDescent="0.3">
      <c r="A352" s="3" t="s">
        <v>1</v>
      </c>
      <c r="B352" t="str">
        <f t="shared" si="5"/>
        <v>Winter</v>
      </c>
      <c r="C352">
        <v>3244.5</v>
      </c>
    </row>
    <row r="353" spans="1:3" x14ac:dyDescent="0.3">
      <c r="A353" s="3" t="s">
        <v>2</v>
      </c>
      <c r="B353" t="str">
        <f t="shared" si="5"/>
        <v>Winter</v>
      </c>
      <c r="C353">
        <v>959</v>
      </c>
    </row>
    <row r="354" spans="1:3" x14ac:dyDescent="0.3">
      <c r="A354" s="3" t="s">
        <v>2</v>
      </c>
      <c r="B354" t="str">
        <f t="shared" si="5"/>
        <v>Winter</v>
      </c>
      <c r="C354">
        <v>2747</v>
      </c>
    </row>
    <row r="355" spans="1:3" x14ac:dyDescent="0.3">
      <c r="A355" s="3" t="s">
        <v>5</v>
      </c>
      <c r="B355" t="str">
        <f t="shared" si="5"/>
        <v>Diğer</v>
      </c>
      <c r="C355">
        <v>1645</v>
      </c>
    </row>
    <row r="356" spans="1:3" x14ac:dyDescent="0.3">
      <c r="A356" s="3" t="s">
        <v>9</v>
      </c>
      <c r="B356" t="str">
        <f t="shared" si="5"/>
        <v>Diğer</v>
      </c>
      <c r="C356">
        <v>2876</v>
      </c>
    </row>
    <row r="357" spans="1:3" x14ac:dyDescent="0.3">
      <c r="A357" s="3" t="s">
        <v>9</v>
      </c>
      <c r="B357" t="str">
        <f t="shared" si="5"/>
        <v>Diğer</v>
      </c>
      <c r="C357">
        <v>994</v>
      </c>
    </row>
    <row r="358" spans="1:3" x14ac:dyDescent="0.3">
      <c r="A358" s="3" t="s">
        <v>11</v>
      </c>
      <c r="B358" t="str">
        <f t="shared" si="5"/>
        <v>Diğer</v>
      </c>
      <c r="C358">
        <v>1118</v>
      </c>
    </row>
    <row r="359" spans="1:3" x14ac:dyDescent="0.3">
      <c r="A359" s="3" t="s">
        <v>12</v>
      </c>
      <c r="B359" t="str">
        <f t="shared" si="5"/>
        <v>Winter</v>
      </c>
      <c r="C359">
        <v>1372</v>
      </c>
    </row>
    <row r="360" spans="1:3" x14ac:dyDescent="0.3">
      <c r="A360" s="3" t="s">
        <v>2</v>
      </c>
      <c r="B360" t="str">
        <f t="shared" si="5"/>
        <v>Winter</v>
      </c>
      <c r="C360">
        <v>488</v>
      </c>
    </row>
    <row r="361" spans="1:3" x14ac:dyDescent="0.3">
      <c r="A361" s="3" t="s">
        <v>6</v>
      </c>
      <c r="B361" t="str">
        <f t="shared" si="5"/>
        <v>Diğer</v>
      </c>
      <c r="C361">
        <v>1282</v>
      </c>
    </row>
    <row r="362" spans="1:3" x14ac:dyDescent="0.3">
      <c r="A362" s="3" t="s">
        <v>5</v>
      </c>
      <c r="B362" t="str">
        <f t="shared" si="5"/>
        <v>Diğer</v>
      </c>
      <c r="C362">
        <v>257</v>
      </c>
    </row>
    <row r="363" spans="1:3" x14ac:dyDescent="0.3">
      <c r="A363" s="3" t="s">
        <v>6</v>
      </c>
      <c r="B363" t="str">
        <f t="shared" si="5"/>
        <v>Diğer</v>
      </c>
      <c r="C363">
        <v>1282</v>
      </c>
    </row>
    <row r="364" spans="1:3" x14ac:dyDescent="0.3">
      <c r="A364" s="3" t="s">
        <v>8</v>
      </c>
      <c r="B364" t="str">
        <f t="shared" si="5"/>
        <v>Diğer</v>
      </c>
      <c r="C364">
        <v>1540</v>
      </c>
    </row>
    <row r="365" spans="1:3" x14ac:dyDescent="0.3">
      <c r="A365" s="3" t="s">
        <v>11</v>
      </c>
      <c r="B365" t="str">
        <f t="shared" si="5"/>
        <v>Diğer</v>
      </c>
      <c r="C365">
        <v>490</v>
      </c>
    </row>
    <row r="366" spans="1:3" x14ac:dyDescent="0.3">
      <c r="A366" s="3" t="s">
        <v>12</v>
      </c>
      <c r="B366" t="str">
        <f t="shared" si="5"/>
        <v>Winter</v>
      </c>
      <c r="C366">
        <v>1362</v>
      </c>
    </row>
    <row r="367" spans="1:3" x14ac:dyDescent="0.3">
      <c r="A367" s="3" t="s">
        <v>3</v>
      </c>
      <c r="B367" t="str">
        <f t="shared" si="5"/>
        <v>Diğer</v>
      </c>
      <c r="C367">
        <v>2501</v>
      </c>
    </row>
    <row r="368" spans="1:3" x14ac:dyDescent="0.3">
      <c r="A368" s="3" t="s">
        <v>6</v>
      </c>
      <c r="B368" t="str">
        <f t="shared" si="5"/>
        <v>Diğer</v>
      </c>
      <c r="C368">
        <v>708</v>
      </c>
    </row>
    <row r="369" spans="1:3" x14ac:dyDescent="0.3">
      <c r="A369" s="3" t="s">
        <v>7</v>
      </c>
      <c r="B369" t="str">
        <f t="shared" si="5"/>
        <v>Diğer</v>
      </c>
      <c r="C369">
        <v>645</v>
      </c>
    </row>
    <row r="370" spans="1:3" x14ac:dyDescent="0.3">
      <c r="A370" s="3" t="s">
        <v>8</v>
      </c>
      <c r="B370" t="str">
        <f t="shared" si="5"/>
        <v>Diğer</v>
      </c>
      <c r="C370">
        <v>1562</v>
      </c>
    </row>
    <row r="371" spans="1:3" x14ac:dyDescent="0.3">
      <c r="A371" s="3" t="s">
        <v>9</v>
      </c>
      <c r="B371" t="str">
        <f t="shared" si="5"/>
        <v>Diğer</v>
      </c>
      <c r="C371">
        <v>1283</v>
      </c>
    </row>
    <row r="372" spans="1:3" x14ac:dyDescent="0.3">
      <c r="A372" s="3" t="s">
        <v>12</v>
      </c>
      <c r="B372" t="str">
        <f t="shared" si="5"/>
        <v>Winter</v>
      </c>
      <c r="C372">
        <v>711</v>
      </c>
    </row>
    <row r="373" spans="1:3" x14ac:dyDescent="0.3">
      <c r="A373" s="3" t="s">
        <v>3</v>
      </c>
      <c r="B373" t="str">
        <f t="shared" si="5"/>
        <v>Diğer</v>
      </c>
      <c r="C373">
        <v>1114</v>
      </c>
    </row>
    <row r="374" spans="1:3" x14ac:dyDescent="0.3">
      <c r="A374" s="3" t="s">
        <v>4</v>
      </c>
      <c r="B374" t="str">
        <f t="shared" si="5"/>
        <v>Diğer</v>
      </c>
      <c r="C374">
        <v>1259</v>
      </c>
    </row>
    <row r="375" spans="1:3" x14ac:dyDescent="0.3">
      <c r="A375" s="3" t="s">
        <v>5</v>
      </c>
      <c r="B375" t="str">
        <f t="shared" si="5"/>
        <v>Diğer</v>
      </c>
      <c r="C375">
        <v>1095</v>
      </c>
    </row>
    <row r="376" spans="1:3" x14ac:dyDescent="0.3">
      <c r="A376" s="3" t="s">
        <v>6</v>
      </c>
      <c r="B376" t="str">
        <f t="shared" si="5"/>
        <v>Diğer</v>
      </c>
      <c r="C376">
        <v>1366</v>
      </c>
    </row>
    <row r="377" spans="1:3" x14ac:dyDescent="0.3">
      <c r="A377" s="3" t="s">
        <v>6</v>
      </c>
      <c r="B377" t="str">
        <f t="shared" si="5"/>
        <v>Diğer</v>
      </c>
      <c r="C377">
        <v>2460</v>
      </c>
    </row>
    <row r="378" spans="1:3" x14ac:dyDescent="0.3">
      <c r="A378" s="3" t="s">
        <v>8</v>
      </c>
      <c r="B378" t="str">
        <f t="shared" si="5"/>
        <v>Diğer</v>
      </c>
      <c r="C378">
        <v>678</v>
      </c>
    </row>
    <row r="379" spans="1:3" x14ac:dyDescent="0.3">
      <c r="A379" s="3" t="s">
        <v>8</v>
      </c>
      <c r="B379" t="str">
        <f t="shared" si="5"/>
        <v>Diğer</v>
      </c>
      <c r="C379">
        <v>1598</v>
      </c>
    </row>
    <row r="380" spans="1:3" x14ac:dyDescent="0.3">
      <c r="A380" s="3" t="s">
        <v>9</v>
      </c>
      <c r="B380" t="str">
        <f t="shared" si="5"/>
        <v>Diğer</v>
      </c>
      <c r="C380">
        <v>2409</v>
      </c>
    </row>
    <row r="381" spans="1:3" x14ac:dyDescent="0.3">
      <c r="A381" s="3" t="s">
        <v>9</v>
      </c>
      <c r="B381" t="str">
        <f t="shared" si="5"/>
        <v>Diğer</v>
      </c>
      <c r="C381">
        <v>1934</v>
      </c>
    </row>
    <row r="382" spans="1:3" x14ac:dyDescent="0.3">
      <c r="A382" s="3" t="s">
        <v>9</v>
      </c>
      <c r="B382" t="str">
        <f t="shared" si="5"/>
        <v>Diğer</v>
      </c>
      <c r="C382">
        <v>2993</v>
      </c>
    </row>
    <row r="383" spans="1:3" x14ac:dyDescent="0.3">
      <c r="A383" s="3" t="s">
        <v>11</v>
      </c>
      <c r="B383" t="str">
        <f t="shared" si="5"/>
        <v>Diğer</v>
      </c>
      <c r="C383">
        <v>2146</v>
      </c>
    </row>
    <row r="384" spans="1:3" x14ac:dyDescent="0.3">
      <c r="A384" s="3" t="s">
        <v>12</v>
      </c>
      <c r="B384" t="str">
        <f t="shared" si="5"/>
        <v>Winter</v>
      </c>
      <c r="C384">
        <v>1946</v>
      </c>
    </row>
    <row r="385" spans="1:3" x14ac:dyDescent="0.3">
      <c r="A385" s="3" t="s">
        <v>12</v>
      </c>
      <c r="B385" t="str">
        <f t="shared" si="5"/>
        <v>Winter</v>
      </c>
      <c r="C385">
        <v>1362</v>
      </c>
    </row>
    <row r="386" spans="1:3" x14ac:dyDescent="0.3">
      <c r="A386" s="3" t="s">
        <v>3</v>
      </c>
      <c r="B386" t="str">
        <f t="shared" si="5"/>
        <v>Diğer</v>
      </c>
      <c r="C386">
        <v>598</v>
      </c>
    </row>
    <row r="387" spans="1:3" x14ac:dyDescent="0.3">
      <c r="A387" s="3" t="s">
        <v>6</v>
      </c>
      <c r="B387" t="str">
        <f t="shared" ref="B387:B450" si="6">IF(A387="December","Winter",IF(A387="January","Winter",IF(A387="February","Winter","Diğer")))</f>
        <v>Diğer</v>
      </c>
      <c r="C387">
        <v>2907</v>
      </c>
    </row>
    <row r="388" spans="1:3" x14ac:dyDescent="0.3">
      <c r="A388" s="3" t="s">
        <v>6</v>
      </c>
      <c r="B388" t="str">
        <f t="shared" si="6"/>
        <v>Diğer</v>
      </c>
      <c r="C388">
        <v>2338</v>
      </c>
    </row>
    <row r="389" spans="1:3" x14ac:dyDescent="0.3">
      <c r="A389" s="3" t="s">
        <v>11</v>
      </c>
      <c r="B389" t="str">
        <f t="shared" si="6"/>
        <v>Diğer</v>
      </c>
      <c r="C389">
        <v>386</v>
      </c>
    </row>
    <row r="390" spans="1:3" x14ac:dyDescent="0.3">
      <c r="A390" s="3" t="s">
        <v>12</v>
      </c>
      <c r="B390" t="str">
        <f t="shared" si="6"/>
        <v>Winter</v>
      </c>
      <c r="C390">
        <v>635</v>
      </c>
    </row>
    <row r="391" spans="1:3" x14ac:dyDescent="0.3">
      <c r="A391" s="3" t="s">
        <v>4</v>
      </c>
      <c r="B391" t="str">
        <f t="shared" si="6"/>
        <v>Diğer</v>
      </c>
      <c r="C391">
        <v>574.5</v>
      </c>
    </row>
    <row r="392" spans="1:3" x14ac:dyDescent="0.3">
      <c r="A392" s="3" t="s">
        <v>6</v>
      </c>
      <c r="B392" t="str">
        <f t="shared" si="6"/>
        <v>Diğer</v>
      </c>
      <c r="C392">
        <v>2338</v>
      </c>
    </row>
    <row r="393" spans="1:3" x14ac:dyDescent="0.3">
      <c r="A393" s="3" t="s">
        <v>8</v>
      </c>
      <c r="B393" t="str">
        <f t="shared" si="6"/>
        <v>Diğer</v>
      </c>
      <c r="C393">
        <v>381</v>
      </c>
    </row>
    <row r="394" spans="1:3" x14ac:dyDescent="0.3">
      <c r="A394" s="3" t="s">
        <v>8</v>
      </c>
      <c r="B394" t="str">
        <f t="shared" si="6"/>
        <v>Diğer</v>
      </c>
      <c r="C394">
        <v>422</v>
      </c>
    </row>
    <row r="395" spans="1:3" x14ac:dyDescent="0.3">
      <c r="A395" s="3" t="s">
        <v>9</v>
      </c>
      <c r="B395" t="str">
        <f t="shared" si="6"/>
        <v>Diğer</v>
      </c>
      <c r="C395">
        <v>2134</v>
      </c>
    </row>
    <row r="396" spans="1:3" x14ac:dyDescent="0.3">
      <c r="A396" s="3" t="s">
        <v>12</v>
      </c>
      <c r="B396" t="str">
        <f t="shared" si="6"/>
        <v>Winter</v>
      </c>
      <c r="C396">
        <v>808</v>
      </c>
    </row>
    <row r="397" spans="1:3" x14ac:dyDescent="0.3">
      <c r="A397" s="3" t="s">
        <v>6</v>
      </c>
      <c r="B397" t="str">
        <f t="shared" si="6"/>
        <v>Diğer</v>
      </c>
      <c r="C397">
        <v>708</v>
      </c>
    </row>
    <row r="398" spans="1:3" x14ac:dyDescent="0.3">
      <c r="A398" s="3" t="s">
        <v>6</v>
      </c>
      <c r="B398" t="str">
        <f t="shared" si="6"/>
        <v>Diğer</v>
      </c>
      <c r="C398">
        <v>2907</v>
      </c>
    </row>
    <row r="399" spans="1:3" x14ac:dyDescent="0.3">
      <c r="A399" s="3" t="s">
        <v>6</v>
      </c>
      <c r="B399" t="str">
        <f t="shared" si="6"/>
        <v>Diğer</v>
      </c>
      <c r="C399">
        <v>1366</v>
      </c>
    </row>
    <row r="400" spans="1:3" x14ac:dyDescent="0.3">
      <c r="A400" s="3" t="s">
        <v>6</v>
      </c>
      <c r="B400" t="str">
        <f t="shared" si="6"/>
        <v>Diğer</v>
      </c>
      <c r="C400">
        <v>2460</v>
      </c>
    </row>
    <row r="401" spans="1:3" x14ac:dyDescent="0.3">
      <c r="A401" s="3" t="s">
        <v>11</v>
      </c>
      <c r="B401" t="str">
        <f t="shared" si="6"/>
        <v>Diğer</v>
      </c>
      <c r="C401">
        <v>1520</v>
      </c>
    </row>
    <row r="402" spans="1:3" x14ac:dyDescent="0.3">
      <c r="A402" s="3" t="s">
        <v>12</v>
      </c>
      <c r="B402" t="str">
        <f t="shared" si="6"/>
        <v>Winter</v>
      </c>
      <c r="C402">
        <v>711</v>
      </c>
    </row>
    <row r="403" spans="1:3" x14ac:dyDescent="0.3">
      <c r="A403" s="3" t="s">
        <v>12</v>
      </c>
      <c r="B403" t="str">
        <f t="shared" si="6"/>
        <v>Winter</v>
      </c>
      <c r="C403">
        <v>1375</v>
      </c>
    </row>
    <row r="404" spans="1:3" x14ac:dyDescent="0.3">
      <c r="A404" s="3" t="s">
        <v>12</v>
      </c>
      <c r="B404" t="str">
        <f t="shared" si="6"/>
        <v>Winter</v>
      </c>
      <c r="C404">
        <v>635</v>
      </c>
    </row>
    <row r="405" spans="1:3" x14ac:dyDescent="0.3">
      <c r="A405" s="3" t="s">
        <v>7</v>
      </c>
      <c r="B405" t="str">
        <f t="shared" si="6"/>
        <v>Diğer</v>
      </c>
      <c r="C405">
        <v>436.5</v>
      </c>
    </row>
    <row r="406" spans="1:3" x14ac:dyDescent="0.3">
      <c r="A406" s="3" t="s">
        <v>6</v>
      </c>
      <c r="B406" t="str">
        <f t="shared" si="6"/>
        <v>Diğer</v>
      </c>
      <c r="C406">
        <v>1094</v>
      </c>
    </row>
    <row r="407" spans="1:3" x14ac:dyDescent="0.3">
      <c r="A407" s="3" t="s">
        <v>10</v>
      </c>
      <c r="B407" t="str">
        <f t="shared" si="6"/>
        <v>Diğer</v>
      </c>
      <c r="C407">
        <v>367</v>
      </c>
    </row>
    <row r="408" spans="1:3" x14ac:dyDescent="0.3">
      <c r="A408" s="3" t="s">
        <v>4</v>
      </c>
      <c r="B408" t="str">
        <f t="shared" si="6"/>
        <v>Diğer</v>
      </c>
      <c r="C408">
        <v>3802.5</v>
      </c>
    </row>
    <row r="409" spans="1:3" x14ac:dyDescent="0.3">
      <c r="A409" s="3" t="s">
        <v>5</v>
      </c>
      <c r="B409" t="str">
        <f t="shared" si="6"/>
        <v>Diğer</v>
      </c>
      <c r="C409">
        <v>1666</v>
      </c>
    </row>
    <row r="410" spans="1:3" x14ac:dyDescent="0.3">
      <c r="A410" s="3" t="s">
        <v>9</v>
      </c>
      <c r="B410" t="str">
        <f t="shared" si="6"/>
        <v>Diğer</v>
      </c>
      <c r="C410">
        <v>322</v>
      </c>
    </row>
    <row r="411" spans="1:3" x14ac:dyDescent="0.3">
      <c r="A411" s="3" t="s">
        <v>11</v>
      </c>
      <c r="B411" t="str">
        <f t="shared" si="6"/>
        <v>Diğer</v>
      </c>
      <c r="C411">
        <v>2321</v>
      </c>
    </row>
    <row r="412" spans="1:3" x14ac:dyDescent="0.3">
      <c r="A412" s="3" t="s">
        <v>11</v>
      </c>
      <c r="B412" t="str">
        <f t="shared" si="6"/>
        <v>Diğer</v>
      </c>
      <c r="C412">
        <v>1857</v>
      </c>
    </row>
    <row r="413" spans="1:3" x14ac:dyDescent="0.3">
      <c r="A413" s="3" t="s">
        <v>12</v>
      </c>
      <c r="B413" t="str">
        <f t="shared" si="6"/>
        <v>Winter</v>
      </c>
      <c r="C413">
        <v>1611</v>
      </c>
    </row>
    <row r="414" spans="1:3" x14ac:dyDescent="0.3">
      <c r="A414" s="3" t="s">
        <v>12</v>
      </c>
      <c r="B414" t="str">
        <f t="shared" si="6"/>
        <v>Winter</v>
      </c>
      <c r="C414">
        <v>2797</v>
      </c>
    </row>
    <row r="415" spans="1:3" x14ac:dyDescent="0.3">
      <c r="A415" s="3" t="s">
        <v>12</v>
      </c>
      <c r="B415" t="str">
        <f t="shared" si="6"/>
        <v>Winter</v>
      </c>
      <c r="C415">
        <v>334</v>
      </c>
    </row>
    <row r="416" spans="1:3" x14ac:dyDescent="0.3">
      <c r="A416" s="3" t="s">
        <v>1</v>
      </c>
      <c r="B416" t="str">
        <f t="shared" si="6"/>
        <v>Winter</v>
      </c>
      <c r="C416">
        <v>2565</v>
      </c>
    </row>
    <row r="417" spans="1:3" x14ac:dyDescent="0.3">
      <c r="A417" s="3" t="s">
        <v>1</v>
      </c>
      <c r="B417" t="str">
        <f t="shared" si="6"/>
        <v>Winter</v>
      </c>
      <c r="C417">
        <v>2417</v>
      </c>
    </row>
    <row r="418" spans="1:3" x14ac:dyDescent="0.3">
      <c r="A418" s="3" t="s">
        <v>4</v>
      </c>
      <c r="B418" t="str">
        <f t="shared" si="6"/>
        <v>Diğer</v>
      </c>
      <c r="C418">
        <v>3675</v>
      </c>
    </row>
    <row r="419" spans="1:3" x14ac:dyDescent="0.3">
      <c r="A419" s="3" t="s">
        <v>6</v>
      </c>
      <c r="B419" t="str">
        <f t="shared" si="6"/>
        <v>Diğer</v>
      </c>
      <c r="C419">
        <v>1094</v>
      </c>
    </row>
    <row r="420" spans="1:3" x14ac:dyDescent="0.3">
      <c r="A420" s="3" t="s">
        <v>10</v>
      </c>
      <c r="B420" t="str">
        <f t="shared" si="6"/>
        <v>Diğer</v>
      </c>
      <c r="C420">
        <v>1227</v>
      </c>
    </row>
    <row r="421" spans="1:3" x14ac:dyDescent="0.3">
      <c r="A421" s="3" t="s">
        <v>10</v>
      </c>
      <c r="B421" t="str">
        <f t="shared" si="6"/>
        <v>Diğer</v>
      </c>
      <c r="C421">
        <v>367</v>
      </c>
    </row>
    <row r="422" spans="1:3" x14ac:dyDescent="0.3">
      <c r="A422" s="3" t="s">
        <v>11</v>
      </c>
      <c r="B422" t="str">
        <f t="shared" si="6"/>
        <v>Diğer</v>
      </c>
      <c r="C422">
        <v>1324</v>
      </c>
    </row>
    <row r="423" spans="1:3" x14ac:dyDescent="0.3">
      <c r="A423" s="3" t="s">
        <v>11</v>
      </c>
      <c r="B423" t="str">
        <f t="shared" si="6"/>
        <v>Diğer</v>
      </c>
      <c r="C423">
        <v>1775</v>
      </c>
    </row>
    <row r="424" spans="1:3" x14ac:dyDescent="0.3">
      <c r="A424" s="3" t="s">
        <v>12</v>
      </c>
      <c r="B424" t="str">
        <f t="shared" si="6"/>
        <v>Winter</v>
      </c>
      <c r="C424">
        <v>2797</v>
      </c>
    </row>
    <row r="425" spans="1:3" x14ac:dyDescent="0.3">
      <c r="A425" s="3" t="s">
        <v>5</v>
      </c>
      <c r="B425" t="str">
        <f t="shared" si="6"/>
        <v>Diğer</v>
      </c>
      <c r="C425">
        <v>245</v>
      </c>
    </row>
    <row r="426" spans="1:3" x14ac:dyDescent="0.3">
      <c r="A426" s="3" t="s">
        <v>7</v>
      </c>
      <c r="B426" t="str">
        <f t="shared" si="6"/>
        <v>Diğer</v>
      </c>
      <c r="C426">
        <v>3793.5</v>
      </c>
    </row>
    <row r="427" spans="1:3" x14ac:dyDescent="0.3">
      <c r="A427" s="3" t="s">
        <v>7</v>
      </c>
      <c r="B427" t="str">
        <f t="shared" si="6"/>
        <v>Diğer</v>
      </c>
      <c r="C427">
        <v>1307</v>
      </c>
    </row>
    <row r="428" spans="1:3" x14ac:dyDescent="0.3">
      <c r="A428" s="3" t="s">
        <v>9</v>
      </c>
      <c r="B428" t="str">
        <f t="shared" si="6"/>
        <v>Diğer</v>
      </c>
      <c r="C428">
        <v>567</v>
      </c>
    </row>
    <row r="429" spans="1:3" x14ac:dyDescent="0.3">
      <c r="A429" s="3" t="s">
        <v>9</v>
      </c>
      <c r="B429" t="str">
        <f t="shared" si="6"/>
        <v>Diğer</v>
      </c>
      <c r="C429">
        <v>2110</v>
      </c>
    </row>
    <row r="430" spans="1:3" x14ac:dyDescent="0.3">
      <c r="A430" s="3" t="s">
        <v>10</v>
      </c>
      <c r="B430" t="str">
        <f t="shared" si="6"/>
        <v>Diğer</v>
      </c>
      <c r="C430">
        <v>1269</v>
      </c>
    </row>
    <row r="431" spans="1:3" x14ac:dyDescent="0.3">
      <c r="A431" s="3" t="s">
        <v>1</v>
      </c>
      <c r="B431" t="str">
        <f t="shared" si="6"/>
        <v>Winter</v>
      </c>
      <c r="C431">
        <v>1956</v>
      </c>
    </row>
    <row r="432" spans="1:3" x14ac:dyDescent="0.3">
      <c r="A432" s="3" t="s">
        <v>2</v>
      </c>
      <c r="B432" t="str">
        <f t="shared" si="6"/>
        <v>Winter</v>
      </c>
      <c r="C432">
        <v>2659</v>
      </c>
    </row>
    <row r="433" spans="1:3" x14ac:dyDescent="0.3">
      <c r="A433" s="3" t="s">
        <v>4</v>
      </c>
      <c r="B433" t="str">
        <f t="shared" si="6"/>
        <v>Diğer</v>
      </c>
      <c r="C433">
        <v>1351.5</v>
      </c>
    </row>
    <row r="434" spans="1:3" x14ac:dyDescent="0.3">
      <c r="A434" s="3" t="s">
        <v>5</v>
      </c>
      <c r="B434" t="str">
        <f t="shared" si="6"/>
        <v>Diğer</v>
      </c>
      <c r="C434">
        <v>880</v>
      </c>
    </row>
    <row r="435" spans="1:3" x14ac:dyDescent="0.3">
      <c r="A435" s="3" t="s">
        <v>9</v>
      </c>
      <c r="B435" t="str">
        <f t="shared" si="6"/>
        <v>Diğer</v>
      </c>
      <c r="C435">
        <v>1867</v>
      </c>
    </row>
    <row r="436" spans="1:3" x14ac:dyDescent="0.3">
      <c r="A436" s="3" t="s">
        <v>9</v>
      </c>
      <c r="B436" t="str">
        <f t="shared" si="6"/>
        <v>Diğer</v>
      </c>
      <c r="C436">
        <v>2234</v>
      </c>
    </row>
    <row r="437" spans="1:3" x14ac:dyDescent="0.3">
      <c r="A437" s="3" t="s">
        <v>10</v>
      </c>
      <c r="B437" t="str">
        <f t="shared" si="6"/>
        <v>Diğer</v>
      </c>
      <c r="C437">
        <v>1227</v>
      </c>
    </row>
    <row r="438" spans="1:3" x14ac:dyDescent="0.3">
      <c r="A438" s="3" t="s">
        <v>11</v>
      </c>
      <c r="B438" t="str">
        <f t="shared" si="6"/>
        <v>Diğer</v>
      </c>
      <c r="C438">
        <v>877</v>
      </c>
    </row>
    <row r="439" spans="1:3" x14ac:dyDescent="0.3">
      <c r="A439" s="3" t="s">
        <v>9</v>
      </c>
      <c r="B439" t="str">
        <f t="shared" si="6"/>
        <v>Diğer</v>
      </c>
      <c r="C439">
        <v>2071</v>
      </c>
    </row>
    <row r="440" spans="1:3" x14ac:dyDescent="0.3">
      <c r="A440" s="3" t="s">
        <v>10</v>
      </c>
      <c r="B440" t="str">
        <f t="shared" si="6"/>
        <v>Diğer</v>
      </c>
      <c r="C440">
        <v>1269</v>
      </c>
    </row>
    <row r="441" spans="1:3" x14ac:dyDescent="0.3">
      <c r="A441" s="3" t="s">
        <v>11</v>
      </c>
      <c r="B441" t="str">
        <f t="shared" si="6"/>
        <v>Diğer</v>
      </c>
      <c r="C441">
        <v>970</v>
      </c>
    </row>
    <row r="442" spans="1:3" x14ac:dyDescent="0.3">
      <c r="A442" s="3" t="s">
        <v>11</v>
      </c>
      <c r="B442" t="str">
        <f t="shared" si="6"/>
        <v>Diğer</v>
      </c>
      <c r="C442">
        <v>1694</v>
      </c>
    </row>
    <row r="443" spans="1:3" x14ac:dyDescent="0.3">
      <c r="A443" s="3" t="s">
        <v>5</v>
      </c>
      <c r="B443" t="str">
        <f t="shared" si="6"/>
        <v>Diğer</v>
      </c>
      <c r="C443">
        <v>663</v>
      </c>
    </row>
    <row r="444" spans="1:3" x14ac:dyDescent="0.3">
      <c r="A444" s="3" t="s">
        <v>7</v>
      </c>
      <c r="B444" t="str">
        <f t="shared" si="6"/>
        <v>Diğer</v>
      </c>
      <c r="C444">
        <v>819</v>
      </c>
    </row>
    <row r="445" spans="1:3" x14ac:dyDescent="0.3">
      <c r="A445" s="3" t="s">
        <v>9</v>
      </c>
      <c r="B445" t="str">
        <f t="shared" si="6"/>
        <v>Diğer</v>
      </c>
      <c r="C445">
        <v>1580</v>
      </c>
    </row>
    <row r="446" spans="1:3" x14ac:dyDescent="0.3">
      <c r="A446" s="3" t="s">
        <v>12</v>
      </c>
      <c r="B446" t="str">
        <f t="shared" si="6"/>
        <v>Winter</v>
      </c>
      <c r="C446">
        <v>521</v>
      </c>
    </row>
    <row r="447" spans="1:3" x14ac:dyDescent="0.3">
      <c r="A447" s="3" t="s">
        <v>3</v>
      </c>
      <c r="B447" t="str">
        <f t="shared" si="6"/>
        <v>Diğer</v>
      </c>
      <c r="C447">
        <v>973</v>
      </c>
    </row>
    <row r="448" spans="1:3" x14ac:dyDescent="0.3">
      <c r="A448" s="3" t="s">
        <v>6</v>
      </c>
      <c r="B448" t="str">
        <f t="shared" si="6"/>
        <v>Diğer</v>
      </c>
      <c r="C448">
        <v>1038</v>
      </c>
    </row>
    <row r="449" spans="1:3" x14ac:dyDescent="0.3">
      <c r="A449" s="3" t="s">
        <v>10</v>
      </c>
      <c r="B449" t="str">
        <f t="shared" si="6"/>
        <v>Diğer</v>
      </c>
      <c r="C449">
        <v>360</v>
      </c>
    </row>
    <row r="450" spans="1:3" x14ac:dyDescent="0.3">
      <c r="A450" s="3" t="s">
        <v>3</v>
      </c>
      <c r="B450" t="str">
        <f t="shared" si="6"/>
        <v>Diğer</v>
      </c>
      <c r="C450">
        <v>1967</v>
      </c>
    </row>
    <row r="451" spans="1:3" x14ac:dyDescent="0.3">
      <c r="A451" s="3" t="s">
        <v>4</v>
      </c>
      <c r="B451" t="str">
        <f t="shared" ref="B451:B514" si="7">IF(A451="December","Winter",IF(A451="January","Winter",IF(A451="February","Winter","Diğer")))</f>
        <v>Diğer</v>
      </c>
      <c r="C451">
        <v>2628</v>
      </c>
    </row>
    <row r="452" spans="1:3" x14ac:dyDescent="0.3">
      <c r="A452" s="3" t="s">
        <v>10</v>
      </c>
      <c r="B452" t="str">
        <f t="shared" si="7"/>
        <v>Diğer</v>
      </c>
      <c r="C452">
        <v>360</v>
      </c>
    </row>
    <row r="453" spans="1:3" x14ac:dyDescent="0.3">
      <c r="A453" s="3" t="s">
        <v>11</v>
      </c>
      <c r="B453" t="str">
        <f t="shared" si="7"/>
        <v>Diğer</v>
      </c>
      <c r="C453">
        <v>2682</v>
      </c>
    </row>
    <row r="454" spans="1:3" x14ac:dyDescent="0.3">
      <c r="A454" s="3" t="s">
        <v>12</v>
      </c>
      <c r="B454" t="str">
        <f t="shared" si="7"/>
        <v>Winter</v>
      </c>
      <c r="C454">
        <v>521</v>
      </c>
    </row>
    <row r="455" spans="1:3" x14ac:dyDescent="0.3">
      <c r="A455" s="3" t="s">
        <v>6</v>
      </c>
      <c r="B455" t="str">
        <f t="shared" si="7"/>
        <v>Diğer</v>
      </c>
      <c r="C455">
        <v>1038</v>
      </c>
    </row>
    <row r="456" spans="1:3" x14ac:dyDescent="0.3">
      <c r="A456" s="3" t="s">
        <v>7</v>
      </c>
      <c r="B456" t="str">
        <f t="shared" si="7"/>
        <v>Diğer</v>
      </c>
      <c r="C456">
        <v>1630.5</v>
      </c>
    </row>
    <row r="457" spans="1:3" x14ac:dyDescent="0.3">
      <c r="A457" s="3" t="s">
        <v>12</v>
      </c>
      <c r="B457" t="str">
        <f t="shared" si="7"/>
        <v>Winter</v>
      </c>
      <c r="C457">
        <v>306</v>
      </c>
    </row>
    <row r="458" spans="1:3" x14ac:dyDescent="0.3">
      <c r="A458" s="3" t="s">
        <v>10</v>
      </c>
      <c r="B458" t="str">
        <f t="shared" si="7"/>
        <v>Diğer</v>
      </c>
      <c r="C458">
        <v>386</v>
      </c>
    </row>
    <row r="459" spans="1:3" x14ac:dyDescent="0.3">
      <c r="A459" s="3" t="s">
        <v>9</v>
      </c>
      <c r="B459" t="str">
        <f t="shared" si="7"/>
        <v>Diğer</v>
      </c>
      <c r="C459">
        <v>2328</v>
      </c>
    </row>
    <row r="460" spans="1:3" x14ac:dyDescent="0.3">
      <c r="A460" s="3" t="s">
        <v>10</v>
      </c>
      <c r="B460" t="str">
        <f t="shared" si="7"/>
        <v>Diğer</v>
      </c>
      <c r="C460">
        <v>386</v>
      </c>
    </row>
    <row r="461" spans="1:3" x14ac:dyDescent="0.3">
      <c r="A461" s="3" t="s">
        <v>4</v>
      </c>
      <c r="B461" t="str">
        <f t="shared" si="7"/>
        <v>Diğer</v>
      </c>
      <c r="C461">
        <v>3445.5</v>
      </c>
    </row>
    <row r="462" spans="1:3" x14ac:dyDescent="0.3">
      <c r="A462" s="3" t="s">
        <v>12</v>
      </c>
      <c r="B462" t="str">
        <f t="shared" si="7"/>
        <v>Winter</v>
      </c>
      <c r="C462">
        <v>1482</v>
      </c>
    </row>
    <row r="463" spans="1:3" x14ac:dyDescent="0.3">
      <c r="A463" s="3" t="s">
        <v>5</v>
      </c>
      <c r="B463" t="str">
        <f t="shared" si="7"/>
        <v>Diğer</v>
      </c>
      <c r="C463">
        <v>2313</v>
      </c>
    </row>
    <row r="464" spans="1:3" x14ac:dyDescent="0.3">
      <c r="A464" s="3" t="s">
        <v>11</v>
      </c>
      <c r="B464" t="str">
        <f t="shared" si="7"/>
        <v>Diğer</v>
      </c>
      <c r="C464">
        <v>1804</v>
      </c>
    </row>
    <row r="465" spans="1:3" x14ac:dyDescent="0.3">
      <c r="A465" s="3" t="s">
        <v>12</v>
      </c>
      <c r="B465" t="str">
        <f t="shared" si="7"/>
        <v>Winter</v>
      </c>
      <c r="C465">
        <v>2072</v>
      </c>
    </row>
    <row r="466" spans="1:3" x14ac:dyDescent="0.3">
      <c r="A466" s="3" t="s">
        <v>3</v>
      </c>
      <c r="B466" t="str">
        <f t="shared" si="7"/>
        <v>Diğer</v>
      </c>
      <c r="C466">
        <v>1954</v>
      </c>
    </row>
    <row r="467" spans="1:3" x14ac:dyDescent="0.3">
      <c r="A467" s="3" t="s">
        <v>5</v>
      </c>
      <c r="B467" t="str">
        <f t="shared" si="7"/>
        <v>Diğer</v>
      </c>
      <c r="C467">
        <v>591</v>
      </c>
    </row>
    <row r="468" spans="1:3" x14ac:dyDescent="0.3">
      <c r="A468" s="3" t="s">
        <v>10</v>
      </c>
      <c r="B468" t="str">
        <f t="shared" si="7"/>
        <v>Diğer</v>
      </c>
      <c r="C468">
        <v>2167</v>
      </c>
    </row>
    <row r="469" spans="1:3" x14ac:dyDescent="0.3">
      <c r="A469" s="3" t="s">
        <v>10</v>
      </c>
      <c r="B469" t="str">
        <f t="shared" si="7"/>
        <v>Diğer</v>
      </c>
      <c r="C469">
        <v>241</v>
      </c>
    </row>
    <row r="470" spans="1:3" x14ac:dyDescent="0.3">
      <c r="A470" s="3" t="s">
        <v>1</v>
      </c>
      <c r="B470" t="str">
        <f t="shared" si="7"/>
        <v>Winter</v>
      </c>
      <c r="C470">
        <v>681</v>
      </c>
    </row>
    <row r="471" spans="1:3" x14ac:dyDescent="0.3">
      <c r="A471" s="3" t="s">
        <v>4</v>
      </c>
      <c r="B471" t="str">
        <f t="shared" si="7"/>
        <v>Diğer</v>
      </c>
      <c r="C471">
        <v>510</v>
      </c>
    </row>
    <row r="472" spans="1:3" x14ac:dyDescent="0.3">
      <c r="A472" s="3" t="s">
        <v>5</v>
      </c>
      <c r="B472" t="str">
        <f t="shared" si="7"/>
        <v>Diğer</v>
      </c>
      <c r="C472">
        <v>790</v>
      </c>
    </row>
    <row r="473" spans="1:3" x14ac:dyDescent="0.3">
      <c r="A473" s="3" t="s">
        <v>7</v>
      </c>
      <c r="B473" t="str">
        <f t="shared" si="7"/>
        <v>Diğer</v>
      </c>
      <c r="C473">
        <v>639</v>
      </c>
    </row>
    <row r="474" spans="1:3" x14ac:dyDescent="0.3">
      <c r="A474" s="3" t="s">
        <v>9</v>
      </c>
      <c r="B474" t="str">
        <f t="shared" si="7"/>
        <v>Diğer</v>
      </c>
      <c r="C474">
        <v>1596</v>
      </c>
    </row>
    <row r="475" spans="1:3" x14ac:dyDescent="0.3">
      <c r="A475" s="3" t="s">
        <v>10</v>
      </c>
      <c r="B475" t="str">
        <f t="shared" si="7"/>
        <v>Diğer</v>
      </c>
      <c r="C475">
        <v>2294</v>
      </c>
    </row>
    <row r="476" spans="1:3" x14ac:dyDescent="0.3">
      <c r="A476" s="3" t="s">
        <v>10</v>
      </c>
      <c r="B476" t="str">
        <f t="shared" si="7"/>
        <v>Diğer</v>
      </c>
      <c r="C476">
        <v>241</v>
      </c>
    </row>
    <row r="477" spans="1:3" x14ac:dyDescent="0.3">
      <c r="A477" s="3" t="s">
        <v>11</v>
      </c>
      <c r="B477" t="str">
        <f t="shared" si="7"/>
        <v>Diğer</v>
      </c>
      <c r="C477">
        <v>2665</v>
      </c>
    </row>
    <row r="478" spans="1:3" x14ac:dyDescent="0.3">
      <c r="A478" s="3" t="s">
        <v>12</v>
      </c>
      <c r="B478" t="str">
        <f t="shared" si="7"/>
        <v>Winter</v>
      </c>
      <c r="C478">
        <v>1916</v>
      </c>
    </row>
    <row r="479" spans="1:3" x14ac:dyDescent="0.3">
      <c r="A479" s="3" t="s">
        <v>12</v>
      </c>
      <c r="B479" t="str">
        <f t="shared" si="7"/>
        <v>Winter</v>
      </c>
      <c r="C479">
        <v>853</v>
      </c>
    </row>
    <row r="480" spans="1:3" x14ac:dyDescent="0.3">
      <c r="A480" s="3" t="s">
        <v>5</v>
      </c>
      <c r="B480" t="str">
        <f t="shared" si="7"/>
        <v>Diğer</v>
      </c>
      <c r="C480">
        <v>341</v>
      </c>
    </row>
    <row r="481" spans="1:3" x14ac:dyDescent="0.3">
      <c r="A481" s="3" t="s">
        <v>7</v>
      </c>
      <c r="B481" t="str">
        <f t="shared" si="7"/>
        <v>Diğer</v>
      </c>
      <c r="C481">
        <v>641</v>
      </c>
    </row>
    <row r="482" spans="1:3" x14ac:dyDescent="0.3">
      <c r="A482" s="3" t="s">
        <v>8</v>
      </c>
      <c r="B482" t="str">
        <f t="shared" si="7"/>
        <v>Diğer</v>
      </c>
      <c r="C482">
        <v>2807</v>
      </c>
    </row>
    <row r="483" spans="1:3" x14ac:dyDescent="0.3">
      <c r="A483" s="3" t="s">
        <v>9</v>
      </c>
      <c r="B483" t="str">
        <f t="shared" si="7"/>
        <v>Diğer</v>
      </c>
      <c r="C483">
        <v>432</v>
      </c>
    </row>
    <row r="484" spans="1:3" x14ac:dyDescent="0.3">
      <c r="A484" s="3" t="s">
        <v>10</v>
      </c>
      <c r="B484" t="str">
        <f t="shared" si="7"/>
        <v>Diğer</v>
      </c>
      <c r="C484">
        <v>2294</v>
      </c>
    </row>
    <row r="485" spans="1:3" x14ac:dyDescent="0.3">
      <c r="A485" s="3" t="s">
        <v>10</v>
      </c>
      <c r="B485" t="str">
        <f t="shared" si="7"/>
        <v>Diğer</v>
      </c>
      <c r="C485">
        <v>2167</v>
      </c>
    </row>
    <row r="486" spans="1:3" x14ac:dyDescent="0.3">
      <c r="A486" s="3" t="s">
        <v>11</v>
      </c>
      <c r="B486" t="str">
        <f t="shared" si="7"/>
        <v>Diğer</v>
      </c>
      <c r="C486">
        <v>2529</v>
      </c>
    </row>
    <row r="487" spans="1:3" x14ac:dyDescent="0.3">
      <c r="A487" s="3" t="s">
        <v>12</v>
      </c>
      <c r="B487" t="str">
        <f t="shared" si="7"/>
        <v>Winter</v>
      </c>
      <c r="C487">
        <v>1870</v>
      </c>
    </row>
    <row r="488" spans="1:3" x14ac:dyDescent="0.3">
      <c r="A488" s="3" t="s">
        <v>1</v>
      </c>
      <c r="B488" t="str">
        <f t="shared" si="7"/>
        <v>Winter</v>
      </c>
      <c r="C488">
        <v>579</v>
      </c>
    </row>
    <row r="489" spans="1:3" x14ac:dyDescent="0.3">
      <c r="A489" s="3" t="s">
        <v>2</v>
      </c>
      <c r="B489" t="str">
        <f t="shared" si="7"/>
        <v>Winter</v>
      </c>
      <c r="C489">
        <v>2240</v>
      </c>
    </row>
    <row r="490" spans="1:3" x14ac:dyDescent="0.3">
      <c r="A490" s="3" t="s">
        <v>3</v>
      </c>
      <c r="B490" t="str">
        <f t="shared" si="7"/>
        <v>Diğer</v>
      </c>
      <c r="C490">
        <v>2993</v>
      </c>
    </row>
    <row r="491" spans="1:3" x14ac:dyDescent="0.3">
      <c r="A491" s="3" t="s">
        <v>4</v>
      </c>
      <c r="B491" t="str">
        <f t="shared" si="7"/>
        <v>Diğer</v>
      </c>
      <c r="C491">
        <v>3520.5</v>
      </c>
    </row>
    <row r="492" spans="1:3" x14ac:dyDescent="0.3">
      <c r="A492" s="3" t="s">
        <v>5</v>
      </c>
      <c r="B492" t="str">
        <f t="shared" si="7"/>
        <v>Diğer</v>
      </c>
      <c r="C492">
        <v>2039</v>
      </c>
    </row>
    <row r="493" spans="1:3" x14ac:dyDescent="0.3">
      <c r="A493" s="3" t="s">
        <v>8</v>
      </c>
      <c r="B493" t="str">
        <f t="shared" si="7"/>
        <v>Diğer</v>
      </c>
      <c r="C493">
        <v>2574</v>
      </c>
    </row>
    <row r="494" spans="1:3" x14ac:dyDescent="0.3">
      <c r="A494" s="3" t="s">
        <v>9</v>
      </c>
      <c r="B494" t="str">
        <f t="shared" si="7"/>
        <v>Diğer</v>
      </c>
      <c r="C494">
        <v>707</v>
      </c>
    </row>
    <row r="495" spans="1:3" x14ac:dyDescent="0.3">
      <c r="A495" s="3" t="s">
        <v>12</v>
      </c>
      <c r="B495" t="str">
        <f t="shared" si="7"/>
        <v>Winter</v>
      </c>
      <c r="C495">
        <v>2072</v>
      </c>
    </row>
    <row r="496" spans="1:3" x14ac:dyDescent="0.3">
      <c r="A496" s="3" t="s">
        <v>12</v>
      </c>
      <c r="B496" t="str">
        <f t="shared" si="7"/>
        <v>Winter</v>
      </c>
      <c r="C496">
        <v>853</v>
      </c>
    </row>
    <row r="497" spans="1:3" x14ac:dyDescent="0.3">
      <c r="A497" s="3" t="s">
        <v>10</v>
      </c>
      <c r="B497" t="str">
        <f t="shared" si="7"/>
        <v>Diğer</v>
      </c>
      <c r="C497">
        <v>1198</v>
      </c>
    </row>
    <row r="498" spans="1:3" x14ac:dyDescent="0.3">
      <c r="A498" s="3" t="s">
        <v>4</v>
      </c>
      <c r="B498" t="str">
        <f t="shared" si="7"/>
        <v>Diğer</v>
      </c>
      <c r="C498">
        <v>2532</v>
      </c>
    </row>
    <row r="499" spans="1:3" x14ac:dyDescent="0.3">
      <c r="A499" s="3" t="s">
        <v>10</v>
      </c>
      <c r="B499" t="str">
        <f t="shared" si="7"/>
        <v>Diğer</v>
      </c>
      <c r="C499">
        <v>1198</v>
      </c>
    </row>
    <row r="500" spans="1:3" x14ac:dyDescent="0.3">
      <c r="A500" s="3" t="s">
        <v>1</v>
      </c>
      <c r="B500" t="str">
        <f t="shared" si="7"/>
        <v>Winter</v>
      </c>
      <c r="C500">
        <v>384</v>
      </c>
    </row>
    <row r="501" spans="1:3" x14ac:dyDescent="0.3">
      <c r="A501" s="3" t="s">
        <v>10</v>
      </c>
      <c r="B501" t="str">
        <f t="shared" si="7"/>
        <v>Diğer</v>
      </c>
      <c r="C501">
        <v>472</v>
      </c>
    </row>
    <row r="502" spans="1:3" x14ac:dyDescent="0.3">
      <c r="A502" s="3" t="s">
        <v>3</v>
      </c>
      <c r="B502" t="str">
        <f t="shared" si="7"/>
        <v>Diğer</v>
      </c>
      <c r="C502">
        <v>1579</v>
      </c>
    </row>
    <row r="503" spans="1:3" x14ac:dyDescent="0.3">
      <c r="A503" s="3" t="s">
        <v>9</v>
      </c>
      <c r="B503" t="str">
        <f t="shared" si="7"/>
        <v>Diğer</v>
      </c>
      <c r="C503">
        <v>1005</v>
      </c>
    </row>
    <row r="504" spans="1:3" x14ac:dyDescent="0.3">
      <c r="A504" s="3" t="s">
        <v>7</v>
      </c>
      <c r="B504" t="str">
        <f t="shared" si="7"/>
        <v>Diğer</v>
      </c>
      <c r="C504">
        <v>3199.5</v>
      </c>
    </row>
    <row r="505" spans="1:3" x14ac:dyDescent="0.3">
      <c r="A505" s="3" t="s">
        <v>10</v>
      </c>
      <c r="B505" t="str">
        <f t="shared" si="7"/>
        <v>Diğer</v>
      </c>
      <c r="C505">
        <v>472</v>
      </c>
    </row>
    <row r="506" spans="1:3" x14ac:dyDescent="0.3">
      <c r="A506" s="3" t="s">
        <v>2</v>
      </c>
      <c r="B506" t="str">
        <f t="shared" si="7"/>
        <v>Winter</v>
      </c>
      <c r="C506">
        <v>1937</v>
      </c>
    </row>
    <row r="507" spans="1:3" x14ac:dyDescent="0.3">
      <c r="A507" s="3" t="s">
        <v>3</v>
      </c>
      <c r="B507" t="str">
        <f t="shared" si="7"/>
        <v>Diğer</v>
      </c>
      <c r="C507">
        <v>792</v>
      </c>
    </row>
    <row r="508" spans="1:3" x14ac:dyDescent="0.3">
      <c r="A508" s="3" t="s">
        <v>7</v>
      </c>
      <c r="B508" t="str">
        <f t="shared" si="7"/>
        <v>Diğer</v>
      </c>
      <c r="C508">
        <v>2811</v>
      </c>
    </row>
    <row r="509" spans="1:3" x14ac:dyDescent="0.3">
      <c r="A509" s="3" t="s">
        <v>10</v>
      </c>
      <c r="B509" t="str">
        <f t="shared" si="7"/>
        <v>Diğer</v>
      </c>
      <c r="C509">
        <v>2441</v>
      </c>
    </row>
    <row r="510" spans="1:3" x14ac:dyDescent="0.3">
      <c r="A510" s="3" t="s">
        <v>11</v>
      </c>
      <c r="B510" t="str">
        <f t="shared" si="7"/>
        <v>Diğer</v>
      </c>
      <c r="C510">
        <v>1560</v>
      </c>
    </row>
    <row r="511" spans="1:3" x14ac:dyDescent="0.3">
      <c r="A511" s="3" t="s">
        <v>11</v>
      </c>
      <c r="B511" t="str">
        <f t="shared" si="7"/>
        <v>Diğer</v>
      </c>
      <c r="C511">
        <v>2706</v>
      </c>
    </row>
    <row r="512" spans="1:3" x14ac:dyDescent="0.3">
      <c r="A512" s="3" t="s">
        <v>1</v>
      </c>
      <c r="B512" t="str">
        <f t="shared" si="7"/>
        <v>Winter</v>
      </c>
      <c r="C512">
        <v>766</v>
      </c>
    </row>
    <row r="513" spans="1:3" x14ac:dyDescent="0.3">
      <c r="A513" s="3" t="s">
        <v>10</v>
      </c>
      <c r="B513" t="str">
        <f t="shared" si="7"/>
        <v>Diğer</v>
      </c>
      <c r="C513">
        <v>2992</v>
      </c>
    </row>
    <row r="514" spans="1:3" x14ac:dyDescent="0.3">
      <c r="A514" s="3" t="s">
        <v>12</v>
      </c>
      <c r="B514" t="str">
        <f t="shared" si="7"/>
        <v>Winter</v>
      </c>
      <c r="C514">
        <v>2157</v>
      </c>
    </row>
    <row r="515" spans="1:3" x14ac:dyDescent="0.3">
      <c r="A515" s="3" t="s">
        <v>1</v>
      </c>
      <c r="B515" t="str">
        <f t="shared" ref="B515:B578" si="8">IF(A515="December","Winter",IF(A515="January","Winter",IF(A515="February","Winter","Diğer")))</f>
        <v>Winter</v>
      </c>
      <c r="C515">
        <v>873</v>
      </c>
    </row>
    <row r="516" spans="1:3" x14ac:dyDescent="0.3">
      <c r="A516" s="3" t="s">
        <v>3</v>
      </c>
      <c r="B516" t="str">
        <f t="shared" si="8"/>
        <v>Diğer</v>
      </c>
      <c r="C516">
        <v>1122</v>
      </c>
    </row>
    <row r="517" spans="1:3" x14ac:dyDescent="0.3">
      <c r="A517" s="3" t="s">
        <v>7</v>
      </c>
      <c r="B517" t="str">
        <f t="shared" si="8"/>
        <v>Diğer</v>
      </c>
      <c r="C517">
        <v>2104.5</v>
      </c>
    </row>
    <row r="518" spans="1:3" x14ac:dyDescent="0.3">
      <c r="A518" s="3" t="s">
        <v>7</v>
      </c>
      <c r="B518" t="str">
        <f t="shared" si="8"/>
        <v>Diğer</v>
      </c>
      <c r="C518">
        <v>4026</v>
      </c>
    </row>
    <row r="519" spans="1:3" x14ac:dyDescent="0.3">
      <c r="A519" s="3" t="s">
        <v>7</v>
      </c>
      <c r="B519" t="str">
        <f t="shared" si="8"/>
        <v>Diğer</v>
      </c>
      <c r="C519">
        <v>2425.5</v>
      </c>
    </row>
    <row r="520" spans="1:3" x14ac:dyDescent="0.3">
      <c r="A520" s="3" t="s">
        <v>8</v>
      </c>
      <c r="B520" t="str">
        <f t="shared" si="8"/>
        <v>Diğer</v>
      </c>
      <c r="C520">
        <v>2394</v>
      </c>
    </row>
    <row r="521" spans="1:3" x14ac:dyDescent="0.3">
      <c r="A521" s="3" t="s">
        <v>8</v>
      </c>
      <c r="B521" t="str">
        <f t="shared" si="8"/>
        <v>Diğer</v>
      </c>
      <c r="C521">
        <v>1984</v>
      </c>
    </row>
    <row r="522" spans="1:3" x14ac:dyDescent="0.3">
      <c r="A522" s="3" t="s">
        <v>10</v>
      </c>
      <c r="B522" t="str">
        <f t="shared" si="8"/>
        <v>Diğer</v>
      </c>
      <c r="C522">
        <v>2441</v>
      </c>
    </row>
    <row r="523" spans="1:3" x14ac:dyDescent="0.3">
      <c r="A523" s="3" t="s">
        <v>10</v>
      </c>
      <c r="B523" t="str">
        <f t="shared" si="8"/>
        <v>Diğer</v>
      </c>
      <c r="C523">
        <v>2992</v>
      </c>
    </row>
    <row r="524" spans="1:3" x14ac:dyDescent="0.3">
      <c r="A524" s="3" t="s">
        <v>11</v>
      </c>
      <c r="B524" t="str">
        <f t="shared" si="8"/>
        <v>Diğer</v>
      </c>
      <c r="C524">
        <v>1366</v>
      </c>
    </row>
    <row r="525" spans="1:3" x14ac:dyDescent="0.3">
      <c r="A525" s="3" t="s">
        <v>9</v>
      </c>
      <c r="B525" t="str">
        <f t="shared" si="8"/>
        <v>Diğer</v>
      </c>
      <c r="C525">
        <v>2805</v>
      </c>
    </row>
    <row r="526" spans="1:3" x14ac:dyDescent="0.3">
      <c r="A526" s="3" t="s">
        <v>9</v>
      </c>
      <c r="B526" t="str">
        <f t="shared" si="8"/>
        <v>Diğer</v>
      </c>
      <c r="C526">
        <v>655</v>
      </c>
    </row>
    <row r="527" spans="1:3" x14ac:dyDescent="0.3">
      <c r="A527" s="3" t="s">
        <v>10</v>
      </c>
      <c r="B527" t="str">
        <f t="shared" si="8"/>
        <v>Diğer</v>
      </c>
      <c r="C527">
        <v>344</v>
      </c>
    </row>
    <row r="528" spans="1:3" x14ac:dyDescent="0.3">
      <c r="A528" s="3" t="s">
        <v>11</v>
      </c>
      <c r="B528" t="str">
        <f t="shared" si="8"/>
        <v>Diğer</v>
      </c>
      <c r="C528">
        <v>1808</v>
      </c>
    </row>
    <row r="529" spans="1:3" x14ac:dyDescent="0.3">
      <c r="A529" s="3" t="s">
        <v>1</v>
      </c>
      <c r="B529" t="str">
        <f t="shared" si="8"/>
        <v>Winter</v>
      </c>
      <c r="C529">
        <v>1734</v>
      </c>
    </row>
    <row r="530" spans="1:3" x14ac:dyDescent="0.3">
      <c r="A530" s="3" t="s">
        <v>1</v>
      </c>
      <c r="B530" t="str">
        <f t="shared" si="8"/>
        <v>Winter</v>
      </c>
      <c r="C530">
        <v>554</v>
      </c>
    </row>
    <row r="531" spans="1:3" x14ac:dyDescent="0.3">
      <c r="A531" s="3" t="s">
        <v>11</v>
      </c>
      <c r="B531" t="str">
        <f t="shared" si="8"/>
        <v>Diğer</v>
      </c>
      <c r="C531">
        <v>2935</v>
      </c>
    </row>
    <row r="532" spans="1:3" x14ac:dyDescent="0.3">
      <c r="A532" s="3" t="s">
        <v>1</v>
      </c>
      <c r="B532" t="str">
        <f t="shared" si="8"/>
        <v>Winter</v>
      </c>
      <c r="C532">
        <v>3165</v>
      </c>
    </row>
    <row r="533" spans="1:3" x14ac:dyDescent="0.3">
      <c r="A533" s="3" t="s">
        <v>1</v>
      </c>
      <c r="B533" t="str">
        <f t="shared" si="8"/>
        <v>Winter</v>
      </c>
      <c r="C533">
        <v>2629</v>
      </c>
    </row>
    <row r="534" spans="1:3" x14ac:dyDescent="0.3">
      <c r="A534" s="3" t="s">
        <v>5</v>
      </c>
      <c r="B534" t="str">
        <f t="shared" si="8"/>
        <v>Diğer</v>
      </c>
      <c r="C534">
        <v>1433</v>
      </c>
    </row>
    <row r="535" spans="1:3" x14ac:dyDescent="0.3">
      <c r="A535" s="3" t="s">
        <v>9</v>
      </c>
      <c r="B535" t="str">
        <f t="shared" si="8"/>
        <v>Diğer</v>
      </c>
      <c r="C535">
        <v>947</v>
      </c>
    </row>
    <row r="536" spans="1:3" x14ac:dyDescent="0.3">
      <c r="A536" s="3" t="s">
        <v>10</v>
      </c>
      <c r="B536" t="str">
        <f t="shared" si="8"/>
        <v>Diğer</v>
      </c>
      <c r="C536">
        <v>344</v>
      </c>
    </row>
    <row r="537" spans="1:3" x14ac:dyDescent="0.3">
      <c r="A537" s="3" t="s">
        <v>12</v>
      </c>
      <c r="B537" t="str">
        <f t="shared" si="8"/>
        <v>Winter</v>
      </c>
      <c r="C537">
        <v>2157</v>
      </c>
    </row>
    <row r="538" spans="1:3" x14ac:dyDescent="0.3">
      <c r="A538" s="3" t="s">
        <v>9</v>
      </c>
      <c r="B538" t="str">
        <f t="shared" si="8"/>
        <v>Diğer</v>
      </c>
      <c r="C538">
        <v>380</v>
      </c>
    </row>
    <row r="539" spans="1:3" x14ac:dyDescent="0.3">
      <c r="A539" s="3" t="s">
        <v>6</v>
      </c>
      <c r="B539" t="str">
        <f t="shared" si="8"/>
        <v>Diğer</v>
      </c>
      <c r="C539">
        <v>886</v>
      </c>
    </row>
    <row r="540" spans="1:3" x14ac:dyDescent="0.3">
      <c r="A540" s="3" t="s">
        <v>9</v>
      </c>
      <c r="B540" t="str">
        <f t="shared" si="8"/>
        <v>Diğer</v>
      </c>
      <c r="C540">
        <v>2416</v>
      </c>
    </row>
    <row r="541" spans="1:3" x14ac:dyDescent="0.3">
      <c r="A541" s="3" t="s">
        <v>10</v>
      </c>
      <c r="B541" t="str">
        <f t="shared" si="8"/>
        <v>Diğer</v>
      </c>
      <c r="C541">
        <v>2156</v>
      </c>
    </row>
    <row r="542" spans="1:3" x14ac:dyDescent="0.3">
      <c r="A542" s="3" t="s">
        <v>11</v>
      </c>
      <c r="B542" t="str">
        <f t="shared" si="8"/>
        <v>Diğer</v>
      </c>
      <c r="C542">
        <v>2689</v>
      </c>
    </row>
    <row r="543" spans="1:3" x14ac:dyDescent="0.3">
      <c r="A543" s="3" t="s">
        <v>3</v>
      </c>
      <c r="B543" t="str">
        <f t="shared" si="8"/>
        <v>Diğer</v>
      </c>
      <c r="C543">
        <v>677</v>
      </c>
    </row>
    <row r="544" spans="1:3" x14ac:dyDescent="0.3">
      <c r="A544" s="3" t="s">
        <v>4</v>
      </c>
      <c r="B544" t="str">
        <f t="shared" si="8"/>
        <v>Diğer</v>
      </c>
      <c r="C544">
        <v>1773</v>
      </c>
    </row>
    <row r="545" spans="1:3" x14ac:dyDescent="0.3">
      <c r="A545" s="3" t="s">
        <v>9</v>
      </c>
      <c r="B545" t="str">
        <f t="shared" si="8"/>
        <v>Diğer</v>
      </c>
      <c r="C545">
        <v>2420</v>
      </c>
    </row>
    <row r="546" spans="1:3" x14ac:dyDescent="0.3">
      <c r="A546" s="3" t="s">
        <v>10</v>
      </c>
      <c r="B546" t="str">
        <f t="shared" si="8"/>
        <v>Diğer</v>
      </c>
      <c r="C546">
        <v>2734</v>
      </c>
    </row>
    <row r="547" spans="1:3" x14ac:dyDescent="0.3">
      <c r="A547" s="3" t="s">
        <v>10</v>
      </c>
      <c r="B547" t="str">
        <f t="shared" si="8"/>
        <v>Diğer</v>
      </c>
      <c r="C547">
        <v>1715</v>
      </c>
    </row>
    <row r="548" spans="1:3" x14ac:dyDescent="0.3">
      <c r="A548" s="3" t="s">
        <v>12</v>
      </c>
      <c r="B548" t="str">
        <f t="shared" si="8"/>
        <v>Winter</v>
      </c>
      <c r="C548">
        <v>1186</v>
      </c>
    </row>
    <row r="549" spans="1:3" x14ac:dyDescent="0.3">
      <c r="A549" s="3" t="s">
        <v>1</v>
      </c>
      <c r="B549" t="str">
        <f t="shared" si="8"/>
        <v>Winter</v>
      </c>
      <c r="C549">
        <v>3495</v>
      </c>
    </row>
    <row r="550" spans="1:3" x14ac:dyDescent="0.3">
      <c r="A550" s="3" t="s">
        <v>6</v>
      </c>
      <c r="B550" t="str">
        <f t="shared" si="8"/>
        <v>Diğer</v>
      </c>
      <c r="C550">
        <v>886</v>
      </c>
    </row>
    <row r="551" spans="1:3" x14ac:dyDescent="0.3">
      <c r="A551" s="3" t="s">
        <v>10</v>
      </c>
      <c r="B551" t="str">
        <f t="shared" si="8"/>
        <v>Diğer</v>
      </c>
      <c r="C551">
        <v>2156</v>
      </c>
    </row>
    <row r="552" spans="1:3" x14ac:dyDescent="0.3">
      <c r="A552" s="3" t="s">
        <v>10</v>
      </c>
      <c r="B552" t="str">
        <f t="shared" si="8"/>
        <v>Diğer</v>
      </c>
      <c r="C552">
        <v>905</v>
      </c>
    </row>
    <row r="553" spans="1:3" x14ac:dyDescent="0.3">
      <c r="A553" s="3" t="s">
        <v>10</v>
      </c>
      <c r="B553" t="str">
        <f t="shared" si="8"/>
        <v>Diğer</v>
      </c>
      <c r="C553">
        <v>1715</v>
      </c>
    </row>
    <row r="554" spans="1:3" x14ac:dyDescent="0.3">
      <c r="A554" s="3" t="s">
        <v>11</v>
      </c>
      <c r="B554" t="str">
        <f t="shared" si="8"/>
        <v>Diğer</v>
      </c>
      <c r="C554">
        <v>1594</v>
      </c>
    </row>
    <row r="555" spans="1:3" x14ac:dyDescent="0.3">
      <c r="A555" s="3" t="s">
        <v>11</v>
      </c>
      <c r="B555" t="str">
        <f t="shared" si="8"/>
        <v>Diğer</v>
      </c>
      <c r="C555">
        <v>1359</v>
      </c>
    </row>
    <row r="556" spans="1:3" x14ac:dyDescent="0.3">
      <c r="A556" s="3" t="s">
        <v>11</v>
      </c>
      <c r="B556" t="str">
        <f t="shared" si="8"/>
        <v>Diğer</v>
      </c>
      <c r="C556">
        <v>2150</v>
      </c>
    </row>
    <row r="557" spans="1:3" x14ac:dyDescent="0.3">
      <c r="A557" s="3" t="s">
        <v>11</v>
      </c>
      <c r="B557" t="str">
        <f t="shared" si="8"/>
        <v>Diğer</v>
      </c>
      <c r="C557">
        <v>1197</v>
      </c>
    </row>
    <row r="558" spans="1:3" x14ac:dyDescent="0.3">
      <c r="A558" s="3" t="s">
        <v>12</v>
      </c>
      <c r="B558" t="str">
        <f t="shared" si="8"/>
        <v>Winter</v>
      </c>
      <c r="C558">
        <v>380</v>
      </c>
    </row>
    <row r="559" spans="1:3" x14ac:dyDescent="0.3">
      <c r="A559" s="3" t="s">
        <v>12</v>
      </c>
      <c r="B559" t="str">
        <f t="shared" si="8"/>
        <v>Winter</v>
      </c>
      <c r="C559">
        <v>1233</v>
      </c>
    </row>
    <row r="560" spans="1:3" x14ac:dyDescent="0.3">
      <c r="A560" s="3" t="s">
        <v>7</v>
      </c>
      <c r="B560" t="str">
        <f t="shared" si="8"/>
        <v>Diğer</v>
      </c>
      <c r="C560">
        <v>1395</v>
      </c>
    </row>
    <row r="561" spans="1:3" x14ac:dyDescent="0.3">
      <c r="A561" s="3" t="s">
        <v>10</v>
      </c>
      <c r="B561" t="str">
        <f t="shared" si="8"/>
        <v>Diğer</v>
      </c>
      <c r="C561">
        <v>986</v>
      </c>
    </row>
    <row r="562" spans="1:3" x14ac:dyDescent="0.3">
      <c r="A562" s="3" t="s">
        <v>10</v>
      </c>
      <c r="B562" t="str">
        <f t="shared" si="8"/>
        <v>Diğer</v>
      </c>
      <c r="C562">
        <v>905</v>
      </c>
    </row>
    <row r="563" spans="1:3" x14ac:dyDescent="0.3">
      <c r="A563" s="3" t="s">
        <v>5</v>
      </c>
      <c r="B563" t="str">
        <f t="shared" si="8"/>
        <v>Diğer</v>
      </c>
      <c r="C563">
        <v>2109</v>
      </c>
    </row>
    <row r="564" spans="1:3" x14ac:dyDescent="0.3">
      <c r="A564" s="3" t="s">
        <v>7</v>
      </c>
      <c r="B564" t="str">
        <f t="shared" si="8"/>
        <v>Diğer</v>
      </c>
      <c r="C564">
        <v>3874.5</v>
      </c>
    </row>
    <row r="565" spans="1:3" x14ac:dyDescent="0.3">
      <c r="A565" s="3" t="s">
        <v>9</v>
      </c>
      <c r="B565" t="str">
        <f t="shared" si="8"/>
        <v>Diğer</v>
      </c>
      <c r="C565">
        <v>623</v>
      </c>
    </row>
    <row r="566" spans="1:3" x14ac:dyDescent="0.3">
      <c r="A566" s="3" t="s">
        <v>10</v>
      </c>
      <c r="B566" t="str">
        <f t="shared" si="8"/>
        <v>Diğer</v>
      </c>
      <c r="C566">
        <v>986</v>
      </c>
    </row>
    <row r="567" spans="1:3" x14ac:dyDescent="0.3">
      <c r="A567" s="3" t="s">
        <v>11</v>
      </c>
      <c r="B567" t="str">
        <f t="shared" si="8"/>
        <v>Diğer</v>
      </c>
      <c r="C567">
        <v>2387</v>
      </c>
    </row>
    <row r="568" spans="1:3" x14ac:dyDescent="0.3">
      <c r="A568" s="3" t="s">
        <v>12</v>
      </c>
      <c r="B568" t="str">
        <f t="shared" si="8"/>
        <v>Winter</v>
      </c>
      <c r="C568">
        <v>1233</v>
      </c>
    </row>
    <row r="569" spans="1:3" x14ac:dyDescent="0.3">
      <c r="A569" s="3" t="s">
        <v>2</v>
      </c>
      <c r="B569" t="str">
        <f t="shared" si="8"/>
        <v>Winter</v>
      </c>
      <c r="C569">
        <v>270</v>
      </c>
    </row>
    <row r="570" spans="1:3" x14ac:dyDescent="0.3">
      <c r="A570" s="3" t="s">
        <v>7</v>
      </c>
      <c r="B570" t="str">
        <f t="shared" si="8"/>
        <v>Diğer</v>
      </c>
      <c r="C570">
        <v>3421.5</v>
      </c>
    </row>
    <row r="571" spans="1:3" x14ac:dyDescent="0.3">
      <c r="A571" s="3" t="s">
        <v>10</v>
      </c>
      <c r="B571" t="str">
        <f t="shared" si="8"/>
        <v>Diğer</v>
      </c>
      <c r="C571">
        <v>2734</v>
      </c>
    </row>
    <row r="572" spans="1:3" x14ac:dyDescent="0.3">
      <c r="A572" s="3" t="s">
        <v>11</v>
      </c>
      <c r="B572" t="str">
        <f t="shared" si="8"/>
        <v>Diğer</v>
      </c>
      <c r="C572">
        <v>2548</v>
      </c>
    </row>
    <row r="573" spans="1:3" x14ac:dyDescent="0.3">
      <c r="A573" s="3" t="s">
        <v>1</v>
      </c>
      <c r="B573" t="str">
        <f t="shared" si="8"/>
        <v>Winter</v>
      </c>
      <c r="C573">
        <v>2521.5</v>
      </c>
    </row>
    <row r="574" spans="1:3" x14ac:dyDescent="0.3">
      <c r="A574" s="3" t="s">
        <v>5</v>
      </c>
      <c r="B574" t="str">
        <f t="shared" si="8"/>
        <v>Diğer</v>
      </c>
      <c r="C574">
        <v>2661</v>
      </c>
    </row>
    <row r="575" spans="1:3" x14ac:dyDescent="0.3">
      <c r="A575" s="3" t="s">
        <v>12</v>
      </c>
      <c r="B575" t="str">
        <f t="shared" si="8"/>
        <v>Winter</v>
      </c>
      <c r="C575">
        <v>1531</v>
      </c>
    </row>
    <row r="576" spans="1:3" x14ac:dyDescent="0.3">
      <c r="A576" s="3" t="s">
        <v>3</v>
      </c>
      <c r="B576" t="str">
        <f t="shared" si="8"/>
        <v>Diğer</v>
      </c>
      <c r="C576">
        <v>1491</v>
      </c>
    </row>
    <row r="577" spans="1:3" x14ac:dyDescent="0.3">
      <c r="A577" s="3" t="s">
        <v>12</v>
      </c>
      <c r="B577" t="str">
        <f t="shared" si="8"/>
        <v>Winter</v>
      </c>
      <c r="C577">
        <v>1531</v>
      </c>
    </row>
    <row r="578" spans="1:3" x14ac:dyDescent="0.3">
      <c r="A578" s="3" t="s">
        <v>9</v>
      </c>
      <c r="B578" t="str">
        <f t="shared" si="8"/>
        <v>Diğer</v>
      </c>
      <c r="C578">
        <v>2761</v>
      </c>
    </row>
    <row r="579" spans="1:3" x14ac:dyDescent="0.3">
      <c r="A579" s="3" t="s">
        <v>6</v>
      </c>
      <c r="B579" t="str">
        <f t="shared" ref="B579:B642" si="9">IF(A579="December","Winter",IF(A579="January","Winter",IF(A579="February","Winter","Diğer")))</f>
        <v>Diğer</v>
      </c>
      <c r="C579">
        <v>2567</v>
      </c>
    </row>
    <row r="580" spans="1:3" x14ac:dyDescent="0.3">
      <c r="A580" s="3" t="s">
        <v>6</v>
      </c>
      <c r="B580" t="str">
        <f t="shared" si="9"/>
        <v>Diğer</v>
      </c>
      <c r="C580">
        <v>2567</v>
      </c>
    </row>
    <row r="581" spans="1:3" x14ac:dyDescent="0.3">
      <c r="A581" s="3" t="s">
        <v>3</v>
      </c>
      <c r="B581" t="str">
        <f t="shared" si="9"/>
        <v>Diğer</v>
      </c>
      <c r="C581">
        <v>923</v>
      </c>
    </row>
    <row r="582" spans="1:3" x14ac:dyDescent="0.3">
      <c r="A582" s="3" t="s">
        <v>3</v>
      </c>
      <c r="B582" t="str">
        <f t="shared" si="9"/>
        <v>Diğer</v>
      </c>
      <c r="C582">
        <v>1790</v>
      </c>
    </row>
    <row r="583" spans="1:3" x14ac:dyDescent="0.3">
      <c r="A583" s="3" t="s">
        <v>9</v>
      </c>
      <c r="B583" t="str">
        <f t="shared" si="9"/>
        <v>Diğer</v>
      </c>
      <c r="C583">
        <v>442</v>
      </c>
    </row>
    <row r="584" spans="1:3" x14ac:dyDescent="0.3">
      <c r="A584" s="3" t="s">
        <v>1</v>
      </c>
      <c r="B584" t="str">
        <f t="shared" si="9"/>
        <v>Winter</v>
      </c>
      <c r="C584">
        <v>982.5</v>
      </c>
    </row>
    <row r="585" spans="1:3" x14ac:dyDescent="0.3">
      <c r="A585" s="3" t="s">
        <v>2</v>
      </c>
      <c r="B585" t="str">
        <f t="shared" si="9"/>
        <v>Winter</v>
      </c>
      <c r="C585">
        <v>1298</v>
      </c>
    </row>
    <row r="586" spans="1:3" x14ac:dyDescent="0.3">
      <c r="A586" s="3" t="s">
        <v>6</v>
      </c>
      <c r="B586" t="str">
        <f t="shared" si="9"/>
        <v>Diğer</v>
      </c>
      <c r="C586">
        <v>604</v>
      </c>
    </row>
    <row r="587" spans="1:3" x14ac:dyDescent="0.3">
      <c r="A587" s="3" t="s">
        <v>7</v>
      </c>
      <c r="B587" t="str">
        <f t="shared" si="9"/>
        <v>Diğer</v>
      </c>
      <c r="C587">
        <v>2255</v>
      </c>
    </row>
    <row r="588" spans="1:3" x14ac:dyDescent="0.3">
      <c r="A588" s="3" t="s">
        <v>10</v>
      </c>
      <c r="B588" t="str">
        <f t="shared" si="9"/>
        <v>Diğer</v>
      </c>
      <c r="C588">
        <v>1249</v>
      </c>
    </row>
    <row r="589" spans="1:3" x14ac:dyDescent="0.3">
      <c r="A589" s="3" t="s">
        <v>1</v>
      </c>
      <c r="B589" t="str">
        <f t="shared" si="9"/>
        <v>Winter</v>
      </c>
      <c r="C589">
        <v>1438.5</v>
      </c>
    </row>
    <row r="590" spans="1:3" x14ac:dyDescent="0.3">
      <c r="A590" s="3" t="s">
        <v>1</v>
      </c>
      <c r="B590" t="str">
        <f t="shared" si="9"/>
        <v>Winter</v>
      </c>
      <c r="C590">
        <v>807</v>
      </c>
    </row>
    <row r="591" spans="1:3" x14ac:dyDescent="0.3">
      <c r="A591" s="3" t="s">
        <v>2</v>
      </c>
      <c r="B591" t="str">
        <f t="shared" si="9"/>
        <v>Winter</v>
      </c>
      <c r="C591">
        <v>2641</v>
      </c>
    </row>
    <row r="592" spans="1:3" x14ac:dyDescent="0.3">
      <c r="A592" s="3" t="s">
        <v>2</v>
      </c>
      <c r="B592" t="str">
        <f t="shared" si="9"/>
        <v>Winter</v>
      </c>
      <c r="C592">
        <v>2708</v>
      </c>
    </row>
    <row r="593" spans="1:3" x14ac:dyDescent="0.3">
      <c r="A593" s="3" t="s">
        <v>6</v>
      </c>
      <c r="B593" t="str">
        <f t="shared" si="9"/>
        <v>Diğer</v>
      </c>
      <c r="C593">
        <v>2632</v>
      </c>
    </row>
    <row r="594" spans="1:3" x14ac:dyDescent="0.3">
      <c r="A594" s="3" t="s">
        <v>6</v>
      </c>
      <c r="B594" t="str">
        <f t="shared" si="9"/>
        <v>Diğer</v>
      </c>
      <c r="C594">
        <v>1583</v>
      </c>
    </row>
    <row r="595" spans="1:3" x14ac:dyDescent="0.3">
      <c r="A595" s="3" t="s">
        <v>7</v>
      </c>
      <c r="B595" t="str">
        <f t="shared" si="9"/>
        <v>Diğer</v>
      </c>
      <c r="C595">
        <v>571</v>
      </c>
    </row>
    <row r="596" spans="1:3" x14ac:dyDescent="0.3">
      <c r="A596" s="3" t="s">
        <v>8</v>
      </c>
      <c r="B596" t="str">
        <f t="shared" si="9"/>
        <v>Diğer</v>
      </c>
      <c r="C596">
        <v>2696</v>
      </c>
    </row>
    <row r="597" spans="1:3" x14ac:dyDescent="0.3">
      <c r="A597" s="3" t="s">
        <v>10</v>
      </c>
      <c r="B597" t="str">
        <f t="shared" si="9"/>
        <v>Diğer</v>
      </c>
      <c r="C597">
        <v>1565</v>
      </c>
    </row>
    <row r="598" spans="1:3" x14ac:dyDescent="0.3">
      <c r="A598" s="3" t="s">
        <v>10</v>
      </c>
      <c r="B598" t="str">
        <f t="shared" si="9"/>
        <v>Diğer</v>
      </c>
      <c r="C598">
        <v>1249</v>
      </c>
    </row>
    <row r="599" spans="1:3" x14ac:dyDescent="0.3">
      <c r="A599" s="3" t="s">
        <v>11</v>
      </c>
      <c r="B599" t="str">
        <f t="shared" si="9"/>
        <v>Diğer</v>
      </c>
      <c r="C599">
        <v>357</v>
      </c>
    </row>
    <row r="600" spans="1:3" x14ac:dyDescent="0.3">
      <c r="A600" s="3" t="s">
        <v>12</v>
      </c>
      <c r="B600" t="str">
        <f t="shared" si="9"/>
        <v>Winter</v>
      </c>
      <c r="C600">
        <v>1013</v>
      </c>
    </row>
    <row r="601" spans="1:3" x14ac:dyDescent="0.3">
      <c r="A601" s="3" t="s">
        <v>1</v>
      </c>
      <c r="B601" t="str">
        <f t="shared" si="9"/>
        <v>Winter</v>
      </c>
      <c r="C601">
        <v>3997.5</v>
      </c>
    </row>
    <row r="602" spans="1:3" x14ac:dyDescent="0.3">
      <c r="A602" s="3" t="s">
        <v>6</v>
      </c>
      <c r="B602" t="str">
        <f t="shared" si="9"/>
        <v>Diğer</v>
      </c>
      <c r="C602">
        <v>2632</v>
      </c>
    </row>
    <row r="603" spans="1:3" x14ac:dyDescent="0.3">
      <c r="A603" s="3" t="s">
        <v>6</v>
      </c>
      <c r="B603" t="str">
        <f t="shared" si="9"/>
        <v>Diğer</v>
      </c>
      <c r="C603">
        <v>1190</v>
      </c>
    </row>
    <row r="604" spans="1:3" x14ac:dyDescent="0.3">
      <c r="A604" s="3" t="s">
        <v>6</v>
      </c>
      <c r="B604" t="str">
        <f t="shared" si="9"/>
        <v>Diğer</v>
      </c>
      <c r="C604">
        <v>604</v>
      </c>
    </row>
    <row r="605" spans="1:3" x14ac:dyDescent="0.3">
      <c r="A605" s="3" t="s">
        <v>9</v>
      </c>
      <c r="B605" t="str">
        <f t="shared" si="9"/>
        <v>Diğer</v>
      </c>
      <c r="C605">
        <v>660</v>
      </c>
    </row>
    <row r="606" spans="1:3" x14ac:dyDescent="0.3">
      <c r="A606" s="3" t="s">
        <v>10</v>
      </c>
      <c r="B606" t="str">
        <f t="shared" si="9"/>
        <v>Diğer</v>
      </c>
      <c r="C606">
        <v>410</v>
      </c>
    </row>
    <row r="607" spans="1:3" x14ac:dyDescent="0.3">
      <c r="A607" s="3" t="s">
        <v>11</v>
      </c>
      <c r="B607" t="str">
        <f t="shared" si="9"/>
        <v>Diğer</v>
      </c>
      <c r="C607">
        <v>2605</v>
      </c>
    </row>
    <row r="608" spans="1:3" x14ac:dyDescent="0.3">
      <c r="A608" s="3" t="s">
        <v>12</v>
      </c>
      <c r="B608" t="str">
        <f t="shared" si="9"/>
        <v>Winter</v>
      </c>
      <c r="C608">
        <v>1013</v>
      </c>
    </row>
    <row r="609" spans="1:3" x14ac:dyDescent="0.3">
      <c r="A609" s="3" t="s">
        <v>6</v>
      </c>
      <c r="B609" t="str">
        <f t="shared" si="9"/>
        <v>Diğer</v>
      </c>
      <c r="C609">
        <v>1583</v>
      </c>
    </row>
    <row r="610" spans="1:3" x14ac:dyDescent="0.3">
      <c r="A610" s="3" t="s">
        <v>10</v>
      </c>
      <c r="B610" t="str">
        <f t="shared" si="9"/>
        <v>Diğer</v>
      </c>
      <c r="C610">
        <v>1565</v>
      </c>
    </row>
    <row r="611" spans="1:3" x14ac:dyDescent="0.3">
      <c r="A611" s="3" t="s">
        <v>1</v>
      </c>
      <c r="B611" t="str">
        <f t="shared" si="9"/>
        <v>Winter</v>
      </c>
      <c r="C611">
        <v>1659</v>
      </c>
    </row>
    <row r="612" spans="1:3" x14ac:dyDescent="0.3">
      <c r="A612" s="3" t="s">
        <v>6</v>
      </c>
      <c r="B612" t="str">
        <f t="shared" si="9"/>
        <v>Diğer</v>
      </c>
      <c r="C612">
        <v>1190</v>
      </c>
    </row>
    <row r="613" spans="1:3" x14ac:dyDescent="0.3">
      <c r="A613" s="3" t="s">
        <v>10</v>
      </c>
      <c r="B613" t="str">
        <f t="shared" si="9"/>
        <v>Diğer</v>
      </c>
      <c r="C613">
        <v>410</v>
      </c>
    </row>
    <row r="614" spans="1:3" x14ac:dyDescent="0.3">
      <c r="A614" s="3" t="s">
        <v>12</v>
      </c>
      <c r="B614" t="str">
        <f t="shared" si="9"/>
        <v>Winter</v>
      </c>
      <c r="C614">
        <v>1770</v>
      </c>
    </row>
    <row r="615" spans="1:3" x14ac:dyDescent="0.3">
      <c r="A615" s="3" t="s">
        <v>4</v>
      </c>
      <c r="B615" t="str">
        <f t="shared" si="9"/>
        <v>Diğer</v>
      </c>
      <c r="C615">
        <v>2579</v>
      </c>
    </row>
    <row r="616" spans="1:3" x14ac:dyDescent="0.3">
      <c r="A616" s="3" t="s">
        <v>5</v>
      </c>
      <c r="B616" t="str">
        <f t="shared" si="9"/>
        <v>Diğer</v>
      </c>
      <c r="C616">
        <v>1743</v>
      </c>
    </row>
    <row r="617" spans="1:3" x14ac:dyDescent="0.3">
      <c r="A617" s="3" t="s">
        <v>10</v>
      </c>
      <c r="B617" t="str">
        <f t="shared" si="9"/>
        <v>Diğer</v>
      </c>
      <c r="C617">
        <v>2996</v>
      </c>
    </row>
    <row r="618" spans="1:3" x14ac:dyDescent="0.3">
      <c r="A618" s="3" t="s">
        <v>12</v>
      </c>
      <c r="B618" t="str">
        <f t="shared" si="9"/>
        <v>Winter</v>
      </c>
      <c r="C618">
        <v>280</v>
      </c>
    </row>
    <row r="619" spans="1:3" x14ac:dyDescent="0.3">
      <c r="A619" s="3" t="s">
        <v>2</v>
      </c>
      <c r="B619" t="str">
        <f t="shared" si="9"/>
        <v>Winter</v>
      </c>
      <c r="C619">
        <v>293</v>
      </c>
    </row>
    <row r="620" spans="1:3" x14ac:dyDescent="0.3">
      <c r="A620" s="3" t="s">
        <v>10</v>
      </c>
      <c r="B620" t="str">
        <f t="shared" si="9"/>
        <v>Diğer</v>
      </c>
      <c r="C620">
        <v>2996</v>
      </c>
    </row>
    <row r="621" spans="1:3" x14ac:dyDescent="0.3">
      <c r="A621" s="3" t="s">
        <v>2</v>
      </c>
      <c r="B621" t="str">
        <f t="shared" si="9"/>
        <v>Winter</v>
      </c>
      <c r="C621">
        <v>278</v>
      </c>
    </row>
    <row r="622" spans="1:3" x14ac:dyDescent="0.3">
      <c r="A622" s="3" t="s">
        <v>3</v>
      </c>
      <c r="B622" t="str">
        <f t="shared" si="9"/>
        <v>Diğer</v>
      </c>
      <c r="C622">
        <v>2428</v>
      </c>
    </row>
    <row r="623" spans="1:3" x14ac:dyDescent="0.3">
      <c r="A623" s="3" t="s">
        <v>9</v>
      </c>
      <c r="B623" t="str">
        <f t="shared" si="9"/>
        <v>Diğer</v>
      </c>
      <c r="C623">
        <v>1767</v>
      </c>
    </row>
    <row r="624" spans="1:3" x14ac:dyDescent="0.3">
      <c r="A624" s="3" t="s">
        <v>10</v>
      </c>
      <c r="B624" t="str">
        <f t="shared" si="9"/>
        <v>Diğer</v>
      </c>
      <c r="C624">
        <v>1393</v>
      </c>
    </row>
    <row r="625" spans="1:3" x14ac:dyDescent="0.3">
      <c r="A625" s="3" t="s">
        <v>12</v>
      </c>
      <c r="B625" t="str">
        <f t="shared" si="9"/>
        <v>Winter</v>
      </c>
      <c r="C625">
        <v>280</v>
      </c>
    </row>
    <row r="626" spans="1:3" x14ac:dyDescent="0.3">
      <c r="A626" s="3" t="s">
        <v>10</v>
      </c>
      <c r="B626" t="str">
        <f t="shared" si="9"/>
        <v>Diğer</v>
      </c>
      <c r="C626">
        <v>1393</v>
      </c>
    </row>
    <row r="627" spans="1:3" x14ac:dyDescent="0.3">
      <c r="A627" s="3" t="s">
        <v>12</v>
      </c>
      <c r="B627" t="str">
        <f t="shared" si="9"/>
        <v>Winter</v>
      </c>
      <c r="C627">
        <v>2015</v>
      </c>
    </row>
    <row r="628" spans="1:3" x14ac:dyDescent="0.3">
      <c r="A628" s="3" t="s">
        <v>7</v>
      </c>
      <c r="B628" t="str">
        <f t="shared" si="9"/>
        <v>Diğer</v>
      </c>
      <c r="C628">
        <v>801</v>
      </c>
    </row>
    <row r="629" spans="1:3" x14ac:dyDescent="0.3">
      <c r="A629" s="3" t="s">
        <v>9</v>
      </c>
      <c r="B629" t="str">
        <f t="shared" si="9"/>
        <v>Diğer</v>
      </c>
      <c r="C629">
        <v>1023</v>
      </c>
    </row>
    <row r="630" spans="1:3" x14ac:dyDescent="0.3">
      <c r="A630" s="3" t="s">
        <v>10</v>
      </c>
      <c r="B630" t="str">
        <f t="shared" si="9"/>
        <v>Diğer</v>
      </c>
      <c r="C630">
        <v>1496</v>
      </c>
    </row>
    <row r="631" spans="1:3" x14ac:dyDescent="0.3">
      <c r="A631" s="3" t="s">
        <v>10</v>
      </c>
      <c r="B631" t="str">
        <f t="shared" si="9"/>
        <v>Diğer</v>
      </c>
      <c r="C631">
        <v>1010</v>
      </c>
    </row>
    <row r="632" spans="1:3" x14ac:dyDescent="0.3">
      <c r="A632" s="3" t="s">
        <v>11</v>
      </c>
      <c r="B632" t="str">
        <f t="shared" si="9"/>
        <v>Diğer</v>
      </c>
      <c r="C632">
        <v>1513</v>
      </c>
    </row>
    <row r="633" spans="1:3" x14ac:dyDescent="0.3">
      <c r="A633" s="3" t="s">
        <v>12</v>
      </c>
      <c r="B633" t="str">
        <f t="shared" si="9"/>
        <v>Winter</v>
      </c>
      <c r="C633">
        <v>2300</v>
      </c>
    </row>
    <row r="634" spans="1:3" x14ac:dyDescent="0.3">
      <c r="A634" s="3" t="s">
        <v>12</v>
      </c>
      <c r="B634" t="str">
        <f t="shared" si="9"/>
        <v>Winter</v>
      </c>
      <c r="C634">
        <v>2821</v>
      </c>
    </row>
    <row r="635" spans="1:3" x14ac:dyDescent="0.3">
      <c r="A635" s="3" t="s">
        <v>1</v>
      </c>
      <c r="B635" t="str">
        <f t="shared" si="9"/>
        <v>Winter</v>
      </c>
      <c r="C635">
        <v>2227.5</v>
      </c>
    </row>
    <row r="636" spans="1:3" x14ac:dyDescent="0.3">
      <c r="A636" s="3" t="s">
        <v>4</v>
      </c>
      <c r="B636" t="str">
        <f t="shared" si="9"/>
        <v>Diğer</v>
      </c>
      <c r="C636">
        <v>1199</v>
      </c>
    </row>
    <row r="637" spans="1:3" x14ac:dyDescent="0.3">
      <c r="A637" s="3" t="s">
        <v>5</v>
      </c>
      <c r="B637" t="str">
        <f t="shared" si="9"/>
        <v>Diğer</v>
      </c>
      <c r="C637">
        <v>200</v>
      </c>
    </row>
    <row r="638" spans="1:3" x14ac:dyDescent="0.3">
      <c r="A638" s="3" t="s">
        <v>9</v>
      </c>
      <c r="B638" t="str">
        <f t="shared" si="9"/>
        <v>Diğer</v>
      </c>
      <c r="C638">
        <v>388</v>
      </c>
    </row>
    <row r="639" spans="1:3" x14ac:dyDescent="0.3">
      <c r="A639" s="3" t="s">
        <v>10</v>
      </c>
      <c r="B639" t="str">
        <f t="shared" si="9"/>
        <v>Diğer</v>
      </c>
      <c r="C639">
        <v>1727</v>
      </c>
    </row>
    <row r="640" spans="1:3" x14ac:dyDescent="0.3">
      <c r="A640" s="3" t="s">
        <v>12</v>
      </c>
      <c r="B640" t="str">
        <f t="shared" si="9"/>
        <v>Winter</v>
      </c>
      <c r="C640">
        <v>2300</v>
      </c>
    </row>
    <row r="641" spans="1:3" x14ac:dyDescent="0.3">
      <c r="A641" s="3" t="s">
        <v>2</v>
      </c>
      <c r="B641" t="str">
        <f t="shared" si="9"/>
        <v>Winter</v>
      </c>
      <c r="C641">
        <v>260</v>
      </c>
    </row>
    <row r="642" spans="1:3" x14ac:dyDescent="0.3">
      <c r="A642" s="3" t="s">
        <v>9</v>
      </c>
      <c r="B642" t="str">
        <f t="shared" si="9"/>
        <v>Diğer</v>
      </c>
      <c r="C642">
        <v>2470</v>
      </c>
    </row>
    <row r="643" spans="1:3" x14ac:dyDescent="0.3">
      <c r="A643" s="3" t="s">
        <v>10</v>
      </c>
      <c r="B643" t="str">
        <f t="shared" ref="B643:B702" si="10">IF(A643="December","Winter",IF(A643="January","Winter",IF(A643="February","Winter","Diğer")))</f>
        <v>Diğer</v>
      </c>
      <c r="C643">
        <v>1743</v>
      </c>
    </row>
    <row r="644" spans="1:3" x14ac:dyDescent="0.3">
      <c r="A644" s="3" t="s">
        <v>10</v>
      </c>
      <c r="B644" t="str">
        <f t="shared" si="10"/>
        <v>Diğer</v>
      </c>
      <c r="C644">
        <v>2914</v>
      </c>
    </row>
    <row r="645" spans="1:3" x14ac:dyDescent="0.3">
      <c r="A645" s="3" t="s">
        <v>10</v>
      </c>
      <c r="B645" t="str">
        <f t="shared" si="10"/>
        <v>Diğer</v>
      </c>
      <c r="C645">
        <v>1731</v>
      </c>
    </row>
    <row r="646" spans="1:3" x14ac:dyDescent="0.3">
      <c r="A646" s="3" t="s">
        <v>11</v>
      </c>
      <c r="B646" t="str">
        <f t="shared" si="10"/>
        <v>Diğer</v>
      </c>
      <c r="C646">
        <v>700</v>
      </c>
    </row>
    <row r="647" spans="1:3" x14ac:dyDescent="0.3">
      <c r="A647" s="3" t="s">
        <v>11</v>
      </c>
      <c r="B647" t="str">
        <f t="shared" si="10"/>
        <v>Diğer</v>
      </c>
      <c r="C647">
        <v>2222</v>
      </c>
    </row>
    <row r="648" spans="1:3" x14ac:dyDescent="0.3">
      <c r="A648" s="3" t="s">
        <v>11</v>
      </c>
      <c r="B648" t="str">
        <f t="shared" si="10"/>
        <v>Diğer</v>
      </c>
      <c r="C648">
        <v>1177</v>
      </c>
    </row>
    <row r="649" spans="1:3" x14ac:dyDescent="0.3">
      <c r="A649" s="3" t="s">
        <v>11</v>
      </c>
      <c r="B649" t="str">
        <f t="shared" si="10"/>
        <v>Diğer</v>
      </c>
      <c r="C649">
        <v>1922</v>
      </c>
    </row>
    <row r="650" spans="1:3" x14ac:dyDescent="0.3">
      <c r="A650" s="3" t="s">
        <v>2</v>
      </c>
      <c r="B650" t="str">
        <f t="shared" si="10"/>
        <v>Winter</v>
      </c>
      <c r="C650">
        <v>1575</v>
      </c>
    </row>
    <row r="651" spans="1:3" x14ac:dyDescent="0.3">
      <c r="A651" s="3" t="s">
        <v>4</v>
      </c>
      <c r="B651" t="str">
        <f t="shared" si="10"/>
        <v>Diğer</v>
      </c>
      <c r="C651">
        <v>606</v>
      </c>
    </row>
    <row r="652" spans="1:3" x14ac:dyDescent="0.3">
      <c r="A652" s="3" t="s">
        <v>7</v>
      </c>
      <c r="B652" t="str">
        <f t="shared" si="10"/>
        <v>Diğer</v>
      </c>
      <c r="C652">
        <v>2460</v>
      </c>
    </row>
    <row r="653" spans="1:3" x14ac:dyDescent="0.3">
      <c r="A653" s="3" t="s">
        <v>10</v>
      </c>
      <c r="B653" t="str">
        <f t="shared" si="10"/>
        <v>Diğer</v>
      </c>
      <c r="C653">
        <v>269</v>
      </c>
    </row>
    <row r="654" spans="1:3" x14ac:dyDescent="0.3">
      <c r="A654" s="3" t="s">
        <v>11</v>
      </c>
      <c r="B654" t="str">
        <f t="shared" si="10"/>
        <v>Diğer</v>
      </c>
      <c r="C654">
        <v>2536</v>
      </c>
    </row>
    <row r="655" spans="1:3" x14ac:dyDescent="0.3">
      <c r="A655" s="3" t="s">
        <v>3</v>
      </c>
      <c r="B655" t="str">
        <f t="shared" si="10"/>
        <v>Diğer</v>
      </c>
      <c r="C655">
        <v>2903</v>
      </c>
    </row>
    <row r="656" spans="1:3" x14ac:dyDescent="0.3">
      <c r="A656" s="3" t="s">
        <v>8</v>
      </c>
      <c r="B656" t="str">
        <f t="shared" si="10"/>
        <v>Diğer</v>
      </c>
      <c r="C656">
        <v>2541</v>
      </c>
    </row>
    <row r="657" spans="1:3" x14ac:dyDescent="0.3">
      <c r="A657" s="3" t="s">
        <v>10</v>
      </c>
      <c r="B657" t="str">
        <f t="shared" si="10"/>
        <v>Diğer</v>
      </c>
      <c r="C657">
        <v>269</v>
      </c>
    </row>
    <row r="658" spans="1:3" x14ac:dyDescent="0.3">
      <c r="A658" s="3" t="s">
        <v>10</v>
      </c>
      <c r="B658" t="str">
        <f t="shared" si="10"/>
        <v>Diğer</v>
      </c>
      <c r="C658">
        <v>1496</v>
      </c>
    </row>
    <row r="659" spans="1:3" x14ac:dyDescent="0.3">
      <c r="A659" s="3" t="s">
        <v>10</v>
      </c>
      <c r="B659" t="str">
        <f t="shared" si="10"/>
        <v>Diğer</v>
      </c>
      <c r="C659">
        <v>1010</v>
      </c>
    </row>
    <row r="660" spans="1:3" x14ac:dyDescent="0.3">
      <c r="A660" s="3" t="s">
        <v>12</v>
      </c>
      <c r="B660" t="str">
        <f t="shared" si="10"/>
        <v>Winter</v>
      </c>
      <c r="C660">
        <v>1281</v>
      </c>
    </row>
    <row r="661" spans="1:3" x14ac:dyDescent="0.3">
      <c r="A661" s="3" t="s">
        <v>3</v>
      </c>
      <c r="B661" t="str">
        <f t="shared" si="10"/>
        <v>Diğer</v>
      </c>
      <c r="C661">
        <v>888</v>
      </c>
    </row>
    <row r="662" spans="1:3" x14ac:dyDescent="0.3">
      <c r="A662" s="3" t="s">
        <v>5</v>
      </c>
      <c r="B662" t="str">
        <f t="shared" si="10"/>
        <v>Diğer</v>
      </c>
      <c r="C662">
        <v>2844</v>
      </c>
    </row>
    <row r="663" spans="1:3" x14ac:dyDescent="0.3">
      <c r="A663" s="3" t="s">
        <v>8</v>
      </c>
      <c r="B663" t="str">
        <f t="shared" si="10"/>
        <v>Diğer</v>
      </c>
      <c r="C663">
        <v>2475</v>
      </c>
    </row>
    <row r="664" spans="1:3" x14ac:dyDescent="0.3">
      <c r="A664" s="3" t="s">
        <v>10</v>
      </c>
      <c r="B664" t="str">
        <f t="shared" si="10"/>
        <v>Diğer</v>
      </c>
      <c r="C664">
        <v>1743</v>
      </c>
    </row>
    <row r="665" spans="1:3" x14ac:dyDescent="0.3">
      <c r="A665" s="3" t="s">
        <v>10</v>
      </c>
      <c r="B665" t="str">
        <f t="shared" si="10"/>
        <v>Diğer</v>
      </c>
      <c r="C665">
        <v>2914</v>
      </c>
    </row>
    <row r="666" spans="1:3" x14ac:dyDescent="0.3">
      <c r="A666" s="3" t="s">
        <v>10</v>
      </c>
      <c r="B666" t="str">
        <f t="shared" si="10"/>
        <v>Diğer</v>
      </c>
      <c r="C666">
        <v>1731</v>
      </c>
    </row>
    <row r="667" spans="1:3" x14ac:dyDescent="0.3">
      <c r="A667" s="3" t="s">
        <v>10</v>
      </c>
      <c r="B667" t="str">
        <f t="shared" si="10"/>
        <v>Diğer</v>
      </c>
      <c r="C667">
        <v>1727</v>
      </c>
    </row>
    <row r="668" spans="1:3" x14ac:dyDescent="0.3">
      <c r="A668" s="3" t="s">
        <v>11</v>
      </c>
      <c r="B668" t="str">
        <f t="shared" si="10"/>
        <v>Diğer</v>
      </c>
      <c r="C668">
        <v>1870</v>
      </c>
    </row>
    <row r="669" spans="1:3" x14ac:dyDescent="0.3">
      <c r="A669" s="3" t="s">
        <v>8</v>
      </c>
      <c r="B669" t="str">
        <f t="shared" si="10"/>
        <v>Diğer</v>
      </c>
      <c r="C669">
        <v>1174</v>
      </c>
    </row>
    <row r="670" spans="1:3" x14ac:dyDescent="0.3">
      <c r="A670" s="3" t="s">
        <v>8</v>
      </c>
      <c r="B670" t="str">
        <f t="shared" si="10"/>
        <v>Diğer</v>
      </c>
      <c r="C670">
        <v>2767</v>
      </c>
    </row>
    <row r="671" spans="1:3" x14ac:dyDescent="0.3">
      <c r="A671" s="3" t="s">
        <v>10</v>
      </c>
      <c r="B671" t="str">
        <f t="shared" si="10"/>
        <v>Diğer</v>
      </c>
      <c r="C671">
        <v>1085</v>
      </c>
    </row>
    <row r="672" spans="1:3" x14ac:dyDescent="0.3">
      <c r="A672" s="3" t="s">
        <v>10</v>
      </c>
      <c r="B672" t="str">
        <f t="shared" si="10"/>
        <v>Diğer</v>
      </c>
      <c r="C672">
        <v>546</v>
      </c>
    </row>
    <row r="673" spans="1:3" x14ac:dyDescent="0.3">
      <c r="A673" s="3" t="s">
        <v>3</v>
      </c>
      <c r="B673" t="str">
        <f t="shared" si="10"/>
        <v>Diğer</v>
      </c>
      <c r="C673">
        <v>1158</v>
      </c>
    </row>
    <row r="674" spans="1:3" x14ac:dyDescent="0.3">
      <c r="A674" s="3" t="s">
        <v>4</v>
      </c>
      <c r="B674" t="str">
        <f t="shared" si="10"/>
        <v>Diğer</v>
      </c>
      <c r="C674">
        <v>1614</v>
      </c>
    </row>
    <row r="675" spans="1:3" x14ac:dyDescent="0.3">
      <c r="A675" s="3" t="s">
        <v>4</v>
      </c>
      <c r="B675" t="str">
        <f t="shared" si="10"/>
        <v>Diğer</v>
      </c>
      <c r="C675">
        <v>2535</v>
      </c>
    </row>
    <row r="676" spans="1:3" x14ac:dyDescent="0.3">
      <c r="A676" s="3" t="s">
        <v>5</v>
      </c>
      <c r="B676" t="str">
        <f t="shared" si="10"/>
        <v>Diğer</v>
      </c>
      <c r="C676">
        <v>2851</v>
      </c>
    </row>
    <row r="677" spans="1:3" x14ac:dyDescent="0.3">
      <c r="A677" s="3" t="s">
        <v>8</v>
      </c>
      <c r="B677" t="str">
        <f t="shared" si="10"/>
        <v>Diğer</v>
      </c>
      <c r="C677">
        <v>2559</v>
      </c>
    </row>
    <row r="678" spans="1:3" x14ac:dyDescent="0.3">
      <c r="A678" s="3" t="s">
        <v>10</v>
      </c>
      <c r="B678" t="str">
        <f t="shared" si="10"/>
        <v>Diğer</v>
      </c>
      <c r="C678">
        <v>267</v>
      </c>
    </row>
    <row r="679" spans="1:3" x14ac:dyDescent="0.3">
      <c r="A679" s="3" t="s">
        <v>10</v>
      </c>
      <c r="B679" t="str">
        <f t="shared" si="10"/>
        <v>Diğer</v>
      </c>
      <c r="C679">
        <v>1085</v>
      </c>
    </row>
    <row r="680" spans="1:3" x14ac:dyDescent="0.3">
      <c r="A680" s="3" t="s">
        <v>10</v>
      </c>
      <c r="B680" t="str">
        <f t="shared" si="10"/>
        <v>Diğer</v>
      </c>
      <c r="C680">
        <v>1175</v>
      </c>
    </row>
    <row r="681" spans="1:3" x14ac:dyDescent="0.3">
      <c r="A681" s="3" t="s">
        <v>11</v>
      </c>
      <c r="B681" t="str">
        <f t="shared" si="10"/>
        <v>Diğer</v>
      </c>
      <c r="C681">
        <v>2007</v>
      </c>
    </row>
    <row r="682" spans="1:3" x14ac:dyDescent="0.3">
      <c r="A682" s="3" t="s">
        <v>11</v>
      </c>
      <c r="B682" t="str">
        <f t="shared" si="10"/>
        <v>Diğer</v>
      </c>
      <c r="C682">
        <v>2151</v>
      </c>
    </row>
    <row r="683" spans="1:3" x14ac:dyDescent="0.3">
      <c r="A683" s="3" t="s">
        <v>12</v>
      </c>
      <c r="B683" t="str">
        <f t="shared" si="10"/>
        <v>Winter</v>
      </c>
      <c r="C683">
        <v>914</v>
      </c>
    </row>
    <row r="684" spans="1:3" x14ac:dyDescent="0.3">
      <c r="A684" s="3" t="s">
        <v>12</v>
      </c>
      <c r="B684" t="str">
        <f t="shared" si="10"/>
        <v>Winter</v>
      </c>
      <c r="C684">
        <v>293</v>
      </c>
    </row>
    <row r="685" spans="1:3" x14ac:dyDescent="0.3">
      <c r="A685" s="3" t="s">
        <v>3</v>
      </c>
      <c r="B685" t="str">
        <f t="shared" si="10"/>
        <v>Diğer</v>
      </c>
      <c r="C685">
        <v>500</v>
      </c>
    </row>
    <row r="686" spans="1:3" x14ac:dyDescent="0.3">
      <c r="A686" s="3" t="s">
        <v>5</v>
      </c>
      <c r="B686" t="str">
        <f t="shared" si="10"/>
        <v>Diğer</v>
      </c>
      <c r="C686">
        <v>2826</v>
      </c>
    </row>
    <row r="687" spans="1:3" x14ac:dyDescent="0.3">
      <c r="A687" s="3" t="s">
        <v>9</v>
      </c>
      <c r="B687" t="str">
        <f t="shared" si="10"/>
        <v>Diğer</v>
      </c>
      <c r="C687">
        <v>663</v>
      </c>
    </row>
    <row r="688" spans="1:3" x14ac:dyDescent="0.3">
      <c r="A688" s="3" t="s">
        <v>11</v>
      </c>
      <c r="B688" t="str">
        <f t="shared" si="10"/>
        <v>Diğer</v>
      </c>
      <c r="C688">
        <v>2574</v>
      </c>
    </row>
    <row r="689" spans="1:3" x14ac:dyDescent="0.3">
      <c r="A689" s="3" t="s">
        <v>12</v>
      </c>
      <c r="B689" t="str">
        <f t="shared" si="10"/>
        <v>Winter</v>
      </c>
      <c r="C689">
        <v>2438</v>
      </c>
    </row>
    <row r="690" spans="1:3" x14ac:dyDescent="0.3">
      <c r="A690" s="3" t="s">
        <v>12</v>
      </c>
      <c r="B690" t="str">
        <f t="shared" si="10"/>
        <v>Winter</v>
      </c>
      <c r="C690">
        <v>914</v>
      </c>
    </row>
    <row r="691" spans="1:3" x14ac:dyDescent="0.3">
      <c r="A691" s="3" t="s">
        <v>7</v>
      </c>
      <c r="B691" t="str">
        <f t="shared" si="10"/>
        <v>Diğer</v>
      </c>
      <c r="C691">
        <v>865.5</v>
      </c>
    </row>
    <row r="692" spans="1:3" x14ac:dyDescent="0.3">
      <c r="A692" s="3" t="s">
        <v>7</v>
      </c>
      <c r="B692" t="str">
        <f t="shared" si="10"/>
        <v>Diğer</v>
      </c>
      <c r="C692">
        <v>492</v>
      </c>
    </row>
    <row r="693" spans="1:3" x14ac:dyDescent="0.3">
      <c r="A693" s="3" t="s">
        <v>10</v>
      </c>
      <c r="B693" t="str">
        <f t="shared" si="10"/>
        <v>Diğer</v>
      </c>
      <c r="C693">
        <v>267</v>
      </c>
    </row>
    <row r="694" spans="1:3" x14ac:dyDescent="0.3">
      <c r="A694" s="3" t="s">
        <v>10</v>
      </c>
      <c r="B694" t="str">
        <f t="shared" si="10"/>
        <v>Diğer</v>
      </c>
      <c r="C694">
        <v>1175</v>
      </c>
    </row>
    <row r="695" spans="1:3" x14ac:dyDescent="0.3">
      <c r="A695" s="3" t="s">
        <v>11</v>
      </c>
      <c r="B695" t="str">
        <f t="shared" si="10"/>
        <v>Diğer</v>
      </c>
      <c r="C695">
        <v>2954</v>
      </c>
    </row>
    <row r="696" spans="1:3" x14ac:dyDescent="0.3">
      <c r="A696" s="3" t="s">
        <v>11</v>
      </c>
      <c r="B696" t="str">
        <f t="shared" si="10"/>
        <v>Diğer</v>
      </c>
      <c r="C696">
        <v>552</v>
      </c>
    </row>
    <row r="697" spans="1:3" x14ac:dyDescent="0.3">
      <c r="A697" s="3" t="s">
        <v>12</v>
      </c>
      <c r="B697" t="str">
        <f t="shared" si="10"/>
        <v>Winter</v>
      </c>
      <c r="C697">
        <v>293</v>
      </c>
    </row>
    <row r="698" spans="1:3" x14ac:dyDescent="0.3">
      <c r="A698" s="3" t="s">
        <v>3</v>
      </c>
      <c r="B698" t="str">
        <f t="shared" si="10"/>
        <v>Diğer</v>
      </c>
      <c r="C698">
        <v>2475</v>
      </c>
    </row>
    <row r="699" spans="1:3" x14ac:dyDescent="0.3">
      <c r="A699" s="3" t="s">
        <v>10</v>
      </c>
      <c r="B699" t="str">
        <f t="shared" si="10"/>
        <v>Diğer</v>
      </c>
      <c r="C699">
        <v>546</v>
      </c>
    </row>
    <row r="700" spans="1:3" x14ac:dyDescent="0.3">
      <c r="A700" s="3" t="s">
        <v>2</v>
      </c>
      <c r="B700" t="str">
        <f t="shared" si="10"/>
        <v>Winter</v>
      </c>
      <c r="C700">
        <v>1368</v>
      </c>
    </row>
    <row r="701" spans="1:3" x14ac:dyDescent="0.3">
      <c r="A701" s="3" t="s">
        <v>4</v>
      </c>
      <c r="B701" t="str">
        <f t="shared" si="10"/>
        <v>Diğer</v>
      </c>
      <c r="C701">
        <v>723</v>
      </c>
    </row>
    <row r="702" spans="1:3" x14ac:dyDescent="0.3">
      <c r="A702" s="3" t="s">
        <v>5</v>
      </c>
      <c r="B702" t="str">
        <f t="shared" si="10"/>
        <v>Diğer</v>
      </c>
      <c r="C702">
        <v>1806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856E9-7870-4510-A98B-71B8AF2A82E7}">
  <sheetPr codeName="Sheet7"/>
  <dimension ref="A1:Q38"/>
  <sheetViews>
    <sheetView workbookViewId="0">
      <selection activeCell="Q20" sqref="Q20"/>
    </sheetView>
  </sheetViews>
  <sheetFormatPr defaultRowHeight="14.4" x14ac:dyDescent="0.3"/>
  <cols>
    <col min="1" max="1" width="12.44140625" bestFit="1" customWidth="1"/>
    <col min="2" max="2" width="16.21875" style="1" bestFit="1" customWidth="1"/>
    <col min="3" max="3" width="23.33203125" bestFit="1" customWidth="1"/>
    <col min="4" max="4" width="20.21875" style="11" bestFit="1" customWidth="1"/>
    <col min="5" max="5" width="19.6640625" bestFit="1" customWidth="1"/>
    <col min="6" max="7" width="15.21875" bestFit="1" customWidth="1"/>
    <col min="9" max="9" width="14" customWidth="1"/>
    <col min="11" max="11" width="14.5546875" bestFit="1" customWidth="1"/>
    <col min="12" max="12" width="16.5546875" bestFit="1" customWidth="1"/>
    <col min="13" max="13" width="10.5546875" customWidth="1"/>
    <col min="14" max="14" width="9.33203125" bestFit="1" customWidth="1"/>
    <col min="15" max="15" width="9.33203125" customWidth="1"/>
    <col min="16" max="16" width="13.77734375" bestFit="1" customWidth="1"/>
    <col min="17" max="17" width="19.44140625" bestFit="1" customWidth="1"/>
  </cols>
  <sheetData>
    <row r="1" spans="1:17" x14ac:dyDescent="0.3">
      <c r="A1" s="5" t="s">
        <v>29</v>
      </c>
      <c r="B1" s="6" t="s">
        <v>30</v>
      </c>
      <c r="C1" s="5" t="s">
        <v>31</v>
      </c>
      <c r="D1" s="13" t="s">
        <v>32</v>
      </c>
      <c r="E1" s="5" t="s">
        <v>33</v>
      </c>
      <c r="F1" s="5" t="s">
        <v>34</v>
      </c>
      <c r="G1" s="5" t="s">
        <v>35</v>
      </c>
      <c r="I1" s="7" t="s">
        <v>118</v>
      </c>
      <c r="L1" s="7" t="s">
        <v>71</v>
      </c>
      <c r="N1" s="7" t="s">
        <v>72</v>
      </c>
      <c r="O1" s="7"/>
      <c r="Q1" s="7" t="s">
        <v>73</v>
      </c>
    </row>
    <row r="2" spans="1:17" x14ac:dyDescent="0.3">
      <c r="A2">
        <v>11000</v>
      </c>
      <c r="B2" s="1" t="s">
        <v>36</v>
      </c>
      <c r="C2" t="s">
        <v>37</v>
      </c>
      <c r="D2" s="11" t="s">
        <v>38</v>
      </c>
      <c r="E2" t="s">
        <v>39</v>
      </c>
      <c r="F2" t="s">
        <v>40</v>
      </c>
      <c r="G2">
        <v>4700</v>
      </c>
      <c r="I2" s="5" t="s">
        <v>29</v>
      </c>
      <c r="K2" s="5" t="s">
        <v>31</v>
      </c>
      <c r="L2" t="str">
        <f>VLOOKUP(I3,A:G,3,FALSE)</f>
        <v>Jon Yang</v>
      </c>
      <c r="M2" s="5" t="s">
        <v>31</v>
      </c>
      <c r="N2" t="str">
        <f>_xlfn.XLOOKUP(I3,A:A,C:C,"CustomerKey Check ")</f>
        <v>Jon Yang</v>
      </c>
      <c r="P2" s="5" t="s">
        <v>35</v>
      </c>
      <c r="Q2">
        <f>INDEX(A2:G3,2,7)</f>
        <v>3198</v>
      </c>
    </row>
    <row r="3" spans="1:17" x14ac:dyDescent="0.3">
      <c r="A3">
        <v>11001</v>
      </c>
      <c r="B3" s="1" t="s">
        <v>41</v>
      </c>
      <c r="C3" t="s">
        <v>42</v>
      </c>
      <c r="D3" s="11" t="s">
        <v>43</v>
      </c>
      <c r="E3" t="s">
        <v>44</v>
      </c>
      <c r="F3" t="s">
        <v>40</v>
      </c>
      <c r="G3">
        <v>3198</v>
      </c>
      <c r="I3">
        <v>11000</v>
      </c>
      <c r="K3" s="5" t="s">
        <v>32</v>
      </c>
      <c r="L3" t="str">
        <f>VLOOKUP(I3,A:G,4,FALSE)</f>
        <v>Rockhampton</v>
      </c>
    </row>
    <row r="4" spans="1:17" x14ac:dyDescent="0.3">
      <c r="A4">
        <v>11002</v>
      </c>
      <c r="B4" s="1" t="s">
        <v>45</v>
      </c>
      <c r="C4" t="s">
        <v>46</v>
      </c>
      <c r="D4" s="11" t="s">
        <v>47</v>
      </c>
      <c r="E4" t="s">
        <v>48</v>
      </c>
      <c r="F4" t="s">
        <v>40</v>
      </c>
      <c r="G4">
        <v>7001</v>
      </c>
      <c r="K4" s="5" t="s">
        <v>34</v>
      </c>
      <c r="L4" t="str">
        <f>VLOOKUP(I3,A:G,6,FALSE)</f>
        <v>Australia</v>
      </c>
    </row>
    <row r="5" spans="1:17" x14ac:dyDescent="0.3">
      <c r="A5">
        <v>11003</v>
      </c>
      <c r="B5" s="1" t="s">
        <v>49</v>
      </c>
      <c r="C5" t="s">
        <v>50</v>
      </c>
      <c r="D5" s="11" t="s">
        <v>51</v>
      </c>
      <c r="E5" t="s">
        <v>52</v>
      </c>
      <c r="F5" t="s">
        <v>40</v>
      </c>
      <c r="G5">
        <v>2113</v>
      </c>
    </row>
    <row r="6" spans="1:17" x14ac:dyDescent="0.3">
      <c r="A6">
        <v>11004</v>
      </c>
      <c r="B6" s="1" t="s">
        <v>53</v>
      </c>
      <c r="C6" t="s">
        <v>54</v>
      </c>
      <c r="D6" s="11" t="s">
        <v>55</v>
      </c>
      <c r="E6" t="s">
        <v>52</v>
      </c>
      <c r="F6" t="s">
        <v>40</v>
      </c>
      <c r="G6">
        <v>2500</v>
      </c>
    </row>
    <row r="7" spans="1:17" x14ac:dyDescent="0.3">
      <c r="A7">
        <v>11005</v>
      </c>
      <c r="B7" s="1" t="s">
        <v>56</v>
      </c>
      <c r="C7" t="s">
        <v>57</v>
      </c>
      <c r="D7" s="11" t="s">
        <v>58</v>
      </c>
      <c r="E7" t="s">
        <v>39</v>
      </c>
      <c r="F7" t="s">
        <v>40</v>
      </c>
      <c r="G7">
        <v>4169</v>
      </c>
    </row>
    <row r="8" spans="1:17" x14ac:dyDescent="0.3">
      <c r="A8">
        <v>11006</v>
      </c>
      <c r="B8" s="1" t="s">
        <v>59</v>
      </c>
      <c r="C8" t="s">
        <v>60</v>
      </c>
      <c r="D8" s="11" t="s">
        <v>61</v>
      </c>
      <c r="E8" t="s">
        <v>52</v>
      </c>
      <c r="F8" t="s">
        <v>40</v>
      </c>
      <c r="G8">
        <v>2036</v>
      </c>
    </row>
    <row r="9" spans="1:17" x14ac:dyDescent="0.3">
      <c r="A9">
        <v>11007</v>
      </c>
      <c r="B9" s="1" t="s">
        <v>62</v>
      </c>
      <c r="C9" t="s">
        <v>63</v>
      </c>
      <c r="D9" s="11" t="s">
        <v>64</v>
      </c>
      <c r="E9" t="s">
        <v>44</v>
      </c>
      <c r="F9" t="s">
        <v>40</v>
      </c>
      <c r="G9">
        <v>3280</v>
      </c>
    </row>
    <row r="10" spans="1:17" x14ac:dyDescent="0.3">
      <c r="A10">
        <v>11008</v>
      </c>
      <c r="B10" s="1" t="s">
        <v>65</v>
      </c>
      <c r="C10" t="s">
        <v>66</v>
      </c>
      <c r="D10" s="11" t="s">
        <v>67</v>
      </c>
      <c r="E10" t="s">
        <v>44</v>
      </c>
      <c r="F10" t="s">
        <v>40</v>
      </c>
      <c r="G10">
        <v>3550</v>
      </c>
    </row>
    <row r="11" spans="1:17" x14ac:dyDescent="0.3">
      <c r="A11">
        <v>11009</v>
      </c>
      <c r="B11" s="1" t="s">
        <v>68</v>
      </c>
      <c r="C11" t="s">
        <v>69</v>
      </c>
      <c r="D11" s="11" t="s">
        <v>70</v>
      </c>
      <c r="E11" t="s">
        <v>39</v>
      </c>
      <c r="F11" t="s">
        <v>40</v>
      </c>
      <c r="G11">
        <v>4655</v>
      </c>
    </row>
    <row r="13" spans="1:17" x14ac:dyDescent="0.3">
      <c r="Q13" s="7" t="s">
        <v>114</v>
      </c>
    </row>
    <row r="14" spans="1:17" x14ac:dyDescent="0.3">
      <c r="A14" t="s">
        <v>74</v>
      </c>
      <c r="Q14" s="7" t="s">
        <v>113</v>
      </c>
    </row>
    <row r="15" spans="1:17" x14ac:dyDescent="0.3">
      <c r="A15" s="5" t="s">
        <v>29</v>
      </c>
      <c r="B15" s="6" t="s">
        <v>30</v>
      </c>
      <c r="C15" s="5" t="s">
        <v>31</v>
      </c>
      <c r="D15" s="13" t="s">
        <v>32</v>
      </c>
      <c r="P15" s="6" t="s">
        <v>30</v>
      </c>
      <c r="Q15" t="str">
        <f>INDEX((B16:D25,B29:D38),1,2,1)</f>
        <v>Jon Yang</v>
      </c>
    </row>
    <row r="16" spans="1:17" x14ac:dyDescent="0.3">
      <c r="A16">
        <v>11000</v>
      </c>
      <c r="B16" s="1" t="s">
        <v>36</v>
      </c>
      <c r="C16" t="s">
        <v>37</v>
      </c>
      <c r="D16" s="11" t="s">
        <v>38</v>
      </c>
      <c r="P16" s="5" t="s">
        <v>33</v>
      </c>
      <c r="Q16" t="str">
        <f>INDEX((B16:D25,B29:D38),1,2,2)</f>
        <v>Australia</v>
      </c>
    </row>
    <row r="17" spans="1:17" x14ac:dyDescent="0.3">
      <c r="A17">
        <v>11001</v>
      </c>
      <c r="B17" s="1" t="s">
        <v>41</v>
      </c>
      <c r="C17" t="s">
        <v>42</v>
      </c>
      <c r="D17" s="11" t="s">
        <v>43</v>
      </c>
    </row>
    <row r="18" spans="1:17" x14ac:dyDescent="0.3">
      <c r="A18">
        <v>11002</v>
      </c>
      <c r="B18" s="1" t="s">
        <v>45</v>
      </c>
      <c r="C18" t="s">
        <v>46</v>
      </c>
      <c r="D18" s="11" t="s">
        <v>47</v>
      </c>
    </row>
    <row r="19" spans="1:17" x14ac:dyDescent="0.3">
      <c r="A19">
        <v>11003</v>
      </c>
      <c r="B19" s="1" t="s">
        <v>49</v>
      </c>
      <c r="C19" t="s">
        <v>50</v>
      </c>
      <c r="D19" s="11" t="s">
        <v>51</v>
      </c>
      <c r="Q19" s="7" t="s">
        <v>115</v>
      </c>
    </row>
    <row r="20" spans="1:17" x14ac:dyDescent="0.3">
      <c r="A20">
        <v>11004</v>
      </c>
      <c r="B20" s="1" t="s">
        <v>53</v>
      </c>
      <c r="C20" t="s">
        <v>54</v>
      </c>
      <c r="D20" s="11" t="s">
        <v>55</v>
      </c>
      <c r="Q20">
        <f>MATCH(I3,A2:A11)</f>
        <v>1</v>
      </c>
    </row>
    <row r="21" spans="1:17" x14ac:dyDescent="0.3">
      <c r="A21">
        <v>11005</v>
      </c>
      <c r="B21" s="1" t="s">
        <v>56</v>
      </c>
      <c r="C21" t="s">
        <v>57</v>
      </c>
      <c r="D21" s="11" t="s">
        <v>58</v>
      </c>
    </row>
    <row r="22" spans="1:17" x14ac:dyDescent="0.3">
      <c r="A22">
        <v>11006</v>
      </c>
      <c r="B22" s="1" t="s">
        <v>59</v>
      </c>
      <c r="C22" t="s">
        <v>60</v>
      </c>
      <c r="D22" s="11" t="s">
        <v>61</v>
      </c>
      <c r="Q22" s="7" t="s">
        <v>116</v>
      </c>
    </row>
    <row r="23" spans="1:17" x14ac:dyDescent="0.3">
      <c r="A23">
        <v>11007</v>
      </c>
      <c r="B23" s="1" t="s">
        <v>62</v>
      </c>
      <c r="C23" t="s">
        <v>63</v>
      </c>
      <c r="D23" s="11" t="s">
        <v>64</v>
      </c>
      <c r="P23" s="6" t="s">
        <v>30</v>
      </c>
      <c r="Q23" t="str">
        <f>INDEX((B16:D25,B29:D38),MATCH(I3,A2:A11),2,1)</f>
        <v>Jon Yang</v>
      </c>
    </row>
    <row r="24" spans="1:17" x14ac:dyDescent="0.3">
      <c r="A24">
        <v>11008</v>
      </c>
      <c r="B24" s="1" t="s">
        <v>65</v>
      </c>
      <c r="C24" t="s">
        <v>66</v>
      </c>
      <c r="D24" s="11" t="s">
        <v>67</v>
      </c>
      <c r="P24" s="5" t="s">
        <v>33</v>
      </c>
      <c r="Q24" t="str">
        <f>INDEX((B16:D25,B29:D38),MATCH(I3,A2:A11),2,2)</f>
        <v>Australia</v>
      </c>
    </row>
    <row r="25" spans="1:17" x14ac:dyDescent="0.3">
      <c r="A25">
        <v>11009</v>
      </c>
      <c r="B25" s="1" t="s">
        <v>68</v>
      </c>
      <c r="C25" t="s">
        <v>69</v>
      </c>
      <c r="D25" s="11" t="s">
        <v>70</v>
      </c>
    </row>
    <row r="27" spans="1:17" x14ac:dyDescent="0.3">
      <c r="A27" t="s">
        <v>117</v>
      </c>
    </row>
    <row r="28" spans="1:17" x14ac:dyDescent="0.3">
      <c r="A28" s="5" t="s">
        <v>29</v>
      </c>
      <c r="B28" s="5" t="s">
        <v>33</v>
      </c>
      <c r="C28" s="5" t="s">
        <v>34</v>
      </c>
      <c r="D28" s="13" t="s">
        <v>35</v>
      </c>
    </row>
    <row r="29" spans="1:17" x14ac:dyDescent="0.3">
      <c r="A29">
        <v>11000</v>
      </c>
      <c r="B29" t="s">
        <v>39</v>
      </c>
      <c r="C29" t="s">
        <v>40</v>
      </c>
      <c r="D29" s="11">
        <v>4700</v>
      </c>
    </row>
    <row r="30" spans="1:17" x14ac:dyDescent="0.3">
      <c r="A30">
        <v>11001</v>
      </c>
      <c r="B30" t="s">
        <v>44</v>
      </c>
      <c r="C30" t="s">
        <v>40</v>
      </c>
      <c r="D30" s="11">
        <v>3198</v>
      </c>
    </row>
    <row r="31" spans="1:17" x14ac:dyDescent="0.3">
      <c r="A31">
        <v>11002</v>
      </c>
      <c r="B31" t="s">
        <v>48</v>
      </c>
      <c r="C31" t="s">
        <v>40</v>
      </c>
      <c r="D31" s="11">
        <v>7001</v>
      </c>
    </row>
    <row r="32" spans="1:17" x14ac:dyDescent="0.3">
      <c r="A32">
        <v>11003</v>
      </c>
      <c r="B32" t="s">
        <v>52</v>
      </c>
      <c r="C32" t="s">
        <v>40</v>
      </c>
      <c r="D32" s="11">
        <v>2113</v>
      </c>
    </row>
    <row r="33" spans="1:4" x14ac:dyDescent="0.3">
      <c r="A33">
        <v>11004</v>
      </c>
      <c r="B33" t="s">
        <v>52</v>
      </c>
      <c r="C33" t="s">
        <v>40</v>
      </c>
      <c r="D33" s="11">
        <v>2500</v>
      </c>
    </row>
    <row r="34" spans="1:4" x14ac:dyDescent="0.3">
      <c r="A34">
        <v>11005</v>
      </c>
      <c r="B34" t="s">
        <v>39</v>
      </c>
      <c r="C34" t="s">
        <v>40</v>
      </c>
      <c r="D34" s="11">
        <v>4169</v>
      </c>
    </row>
    <row r="35" spans="1:4" x14ac:dyDescent="0.3">
      <c r="A35">
        <v>11006</v>
      </c>
      <c r="B35" t="s">
        <v>52</v>
      </c>
      <c r="C35" t="s">
        <v>40</v>
      </c>
      <c r="D35" s="11">
        <v>2036</v>
      </c>
    </row>
    <row r="36" spans="1:4" x14ac:dyDescent="0.3">
      <c r="A36">
        <v>11007</v>
      </c>
      <c r="B36" t="s">
        <v>44</v>
      </c>
      <c r="C36" t="s">
        <v>40</v>
      </c>
      <c r="D36" s="11">
        <v>3280</v>
      </c>
    </row>
    <row r="37" spans="1:4" x14ac:dyDescent="0.3">
      <c r="A37">
        <v>11008</v>
      </c>
      <c r="B37" t="s">
        <v>44</v>
      </c>
      <c r="C37" t="s">
        <v>40</v>
      </c>
      <c r="D37" s="11">
        <v>3550</v>
      </c>
    </row>
    <row r="38" spans="1:4" x14ac:dyDescent="0.3">
      <c r="A38">
        <v>11009</v>
      </c>
      <c r="B38" t="s">
        <v>39</v>
      </c>
      <c r="C38" t="s">
        <v>40</v>
      </c>
      <c r="D38" s="11">
        <v>4655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F932B-2067-478B-BAAB-BE31F3E91465}">
  <dimension ref="A1:AB176"/>
  <sheetViews>
    <sheetView tabSelected="1" topLeftCell="B1" workbookViewId="0">
      <selection activeCell="R11" sqref="R11"/>
    </sheetView>
  </sheetViews>
  <sheetFormatPr defaultRowHeight="14.4" x14ac:dyDescent="0.3"/>
  <cols>
    <col min="1" max="1" width="15.77734375" bestFit="1" customWidth="1"/>
    <col min="2" max="2" width="22.6640625" bestFit="1" customWidth="1"/>
    <col min="3" max="3" width="9" bestFit="1" customWidth="1"/>
    <col min="4" max="4" width="9.5546875" bestFit="1" customWidth="1"/>
    <col min="5" max="5" width="18.44140625" bestFit="1" customWidth="1"/>
    <col min="6" max="6" width="5.6640625" bestFit="1" customWidth="1"/>
    <col min="7" max="7" width="9.33203125" bestFit="1" customWidth="1"/>
    <col min="8" max="8" width="10.5546875" bestFit="1" customWidth="1"/>
    <col min="9" max="9" width="9.33203125" bestFit="1" customWidth="1"/>
    <col min="10" max="10" width="11.777343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4" width="9.109375" style="2" bestFit="1" customWidth="1"/>
    <col min="15" max="15" width="14.33203125" bestFit="1" customWidth="1"/>
    <col min="16" max="16" width="12.21875" bestFit="1" customWidth="1"/>
    <col min="17" max="17" width="5" bestFit="1" customWidth="1"/>
    <col min="18" max="18" width="16.33203125" bestFit="1" customWidth="1"/>
    <col min="21" max="21" width="8.88671875" customWidth="1"/>
    <col min="22" max="22" width="9.109375" bestFit="1" customWidth="1"/>
    <col min="23" max="23" width="12.109375" bestFit="1" customWidth="1"/>
    <col min="24" max="24" width="10.109375" bestFit="1" customWidth="1"/>
    <col min="25" max="25" width="15.21875" bestFit="1" customWidth="1"/>
  </cols>
  <sheetData>
    <row r="1" spans="1:28" x14ac:dyDescent="0.3">
      <c r="A1" t="str" cm="1">
        <f t="array" ref="A1:Q176">[2]Formüller!$A$2:$Q$177</f>
        <v>Segment</v>
      </c>
      <c r="B1" t="str">
        <v>Country</v>
      </c>
      <c r="C1" t="str">
        <v>Product</v>
      </c>
      <c r="D1" t="str">
        <v>Units Sold</v>
      </c>
      <c r="E1" t="str">
        <v>Manufacturing Price</v>
      </c>
      <c r="F1" t="str">
        <v>COGS</v>
      </c>
      <c r="G1" t="str">
        <v>Sale Price</v>
      </c>
      <c r="H1" t="str">
        <v>Gross Sales</v>
      </c>
      <c r="I1" t="str">
        <v>Discounts</v>
      </c>
      <c r="J1" t="str">
        <v>Discounts_%</v>
      </c>
      <c r="K1" t="str">
        <v xml:space="preserve"> Sales</v>
      </c>
      <c r="L1" t="str">
        <v>Costs</v>
      </c>
      <c r="M1" t="str">
        <v>Profit</v>
      </c>
      <c r="N1" s="2" t="str">
        <v>Date</v>
      </c>
      <c r="O1" t="str">
        <v>Month Number</v>
      </c>
      <c r="P1" t="str">
        <v>Month Name</v>
      </c>
      <c r="Q1" t="str">
        <v>Year</v>
      </c>
      <c r="R1" s="16" t="s">
        <v>123</v>
      </c>
      <c r="S1" s="7" t="s">
        <v>120</v>
      </c>
      <c r="T1" s="7" t="s">
        <v>121</v>
      </c>
      <c r="U1" s="7" t="s">
        <v>122</v>
      </c>
      <c r="V1" s="7" t="s">
        <v>119</v>
      </c>
      <c r="W1" s="7" t="s">
        <v>124</v>
      </c>
      <c r="X1" s="7" t="s">
        <v>125</v>
      </c>
      <c r="Y1" s="7" t="s">
        <v>126</v>
      </c>
      <c r="Z1" s="7" t="s">
        <v>127</v>
      </c>
      <c r="AA1" s="7" t="s">
        <v>128</v>
      </c>
      <c r="AB1" s="7" t="s">
        <v>129</v>
      </c>
    </row>
    <row r="2" spans="1:28" x14ac:dyDescent="0.3">
      <c r="A2" s="2" t="str">
        <v>Channel Partners</v>
      </c>
      <c r="B2" t="str">
        <v>Canada</v>
      </c>
      <c r="C2" t="str">
        <v>Carretera</v>
      </c>
      <c r="D2">
        <v>908</v>
      </c>
      <c r="E2">
        <v>3</v>
      </c>
      <c r="F2">
        <v>2.1</v>
      </c>
      <c r="G2">
        <v>12</v>
      </c>
      <c r="H2">
        <v>10896</v>
      </c>
      <c r="I2">
        <v>326.88</v>
      </c>
      <c r="J2">
        <v>0.03</v>
      </c>
      <c r="K2">
        <v>10569.12</v>
      </c>
      <c r="L2">
        <v>2724</v>
      </c>
      <c r="M2">
        <v>8172</v>
      </c>
      <c r="N2" s="2">
        <v>41609</v>
      </c>
      <c r="O2">
        <v>12</v>
      </c>
      <c r="P2" t="str">
        <v>December</v>
      </c>
      <c r="Q2" t="str">
        <v>2013</v>
      </c>
      <c r="S2">
        <f>DAY(N2)</f>
        <v>1</v>
      </c>
      <c r="T2">
        <f>MONTH(N2)</f>
        <v>12</v>
      </c>
      <c r="U2">
        <f>YEAR(N2)</f>
        <v>2013</v>
      </c>
      <c r="V2" s="2">
        <f>DATE(U2,T2,S2)</f>
        <v>41609</v>
      </c>
      <c r="W2" s="2">
        <f>V2+70</f>
        <v>41679</v>
      </c>
      <c r="X2" s="2">
        <f ca="1">TODAY()</f>
        <v>45231</v>
      </c>
      <c r="Y2" s="14">
        <f ca="1">NOW()</f>
        <v>45231.761076388888</v>
      </c>
      <c r="Z2">
        <f ca="1">HOUR(Y2)</f>
        <v>18</v>
      </c>
      <c r="AA2">
        <f ca="1">MINUTE(Y2)</f>
        <v>15</v>
      </c>
      <c r="AB2">
        <f ca="1">X2-V2</f>
        <v>3622</v>
      </c>
    </row>
    <row r="3" spans="1:28" x14ac:dyDescent="0.3">
      <c r="A3" t="str">
        <v>Channel Partners</v>
      </c>
      <c r="B3" t="str">
        <v>Canada</v>
      </c>
      <c r="C3" t="str">
        <v>Paseo</v>
      </c>
      <c r="D3">
        <v>2222</v>
      </c>
      <c r="E3">
        <v>10</v>
      </c>
      <c r="F3">
        <v>7</v>
      </c>
      <c r="G3">
        <v>12</v>
      </c>
      <c r="H3">
        <v>26664</v>
      </c>
      <c r="I3">
        <v>3732.96</v>
      </c>
      <c r="J3">
        <v>0.14000000000000001</v>
      </c>
      <c r="K3">
        <v>22931.040000000001</v>
      </c>
      <c r="L3">
        <v>22220</v>
      </c>
      <c r="M3">
        <v>4444</v>
      </c>
      <c r="N3" s="2">
        <v>41579</v>
      </c>
      <c r="O3">
        <v>11</v>
      </c>
      <c r="P3" t="str">
        <v>November</v>
      </c>
      <c r="Q3" t="str">
        <v>2013</v>
      </c>
      <c r="S3">
        <f t="shared" ref="S3:S66" si="0">DAY(N3)</f>
        <v>1</v>
      </c>
      <c r="T3">
        <f t="shared" ref="T3:T66" si="1">MONTH(N3)</f>
        <v>11</v>
      </c>
      <c r="U3">
        <f t="shared" ref="U3:U66" si="2">YEAR(N3)</f>
        <v>2013</v>
      </c>
      <c r="V3" s="2">
        <f t="shared" ref="V3:V66" si="3">DATE(U3,T3,S3)</f>
        <v>41579</v>
      </c>
      <c r="W3" s="2">
        <f t="shared" ref="W3:W66" si="4">V3+70</f>
        <v>41649</v>
      </c>
      <c r="X3" s="2">
        <f t="shared" ref="X3:X66" ca="1" si="5">TODAY()</f>
        <v>45231</v>
      </c>
      <c r="Y3" s="14">
        <f t="shared" ref="Y3:Y66" ca="1" si="6">NOW()</f>
        <v>45231.761076388888</v>
      </c>
      <c r="Z3">
        <f t="shared" ref="Z3:Z66" ca="1" si="7">HOUR(Y3)</f>
        <v>18</v>
      </c>
      <c r="AA3">
        <f t="shared" ref="AA3:AA66" ca="1" si="8">MINUTE(Y3)</f>
        <v>15</v>
      </c>
      <c r="AB3">
        <f t="shared" ref="AB3:AB66" ca="1" si="9">X3-V3</f>
        <v>3652</v>
      </c>
    </row>
    <row r="4" spans="1:28" x14ac:dyDescent="0.3">
      <c r="A4" t="str">
        <v>Channel Partners</v>
      </c>
      <c r="B4" t="str">
        <v>Canada</v>
      </c>
      <c r="C4" t="str">
        <v>Carretera</v>
      </c>
      <c r="D4">
        <v>2299</v>
      </c>
      <c r="E4">
        <v>3</v>
      </c>
      <c r="F4">
        <v>2.1</v>
      </c>
      <c r="G4">
        <v>12</v>
      </c>
      <c r="H4">
        <v>27588</v>
      </c>
      <c r="I4">
        <v>1655.28</v>
      </c>
      <c r="J4">
        <v>0.06</v>
      </c>
      <c r="K4">
        <v>25932.720000000001</v>
      </c>
      <c r="L4">
        <v>6897</v>
      </c>
      <c r="M4">
        <v>20691</v>
      </c>
      <c r="N4" s="2">
        <v>41548</v>
      </c>
      <c r="O4">
        <v>10</v>
      </c>
      <c r="P4" t="str">
        <v>October</v>
      </c>
      <c r="Q4" t="str">
        <v>2013</v>
      </c>
      <c r="S4">
        <f t="shared" si="0"/>
        <v>1</v>
      </c>
      <c r="T4">
        <f t="shared" si="1"/>
        <v>10</v>
      </c>
      <c r="U4">
        <f t="shared" si="2"/>
        <v>2013</v>
      </c>
      <c r="V4" s="2">
        <f t="shared" si="3"/>
        <v>41548</v>
      </c>
      <c r="W4" s="2">
        <f t="shared" si="4"/>
        <v>41618</v>
      </c>
      <c r="X4" s="2">
        <f t="shared" ca="1" si="5"/>
        <v>45231</v>
      </c>
      <c r="Y4" s="14">
        <f t="shared" ca="1" si="6"/>
        <v>45231.761076388888</v>
      </c>
      <c r="Z4">
        <f t="shared" ca="1" si="7"/>
        <v>18</v>
      </c>
      <c r="AA4">
        <f t="shared" ca="1" si="8"/>
        <v>15</v>
      </c>
      <c r="AB4">
        <f t="shared" ca="1" si="9"/>
        <v>3683</v>
      </c>
    </row>
    <row r="5" spans="1:28" x14ac:dyDescent="0.3">
      <c r="A5" t="str">
        <v>Channel Partners</v>
      </c>
      <c r="B5" t="str">
        <v>Canada</v>
      </c>
      <c r="C5" t="str">
        <v>Paseo</v>
      </c>
      <c r="D5">
        <v>2299</v>
      </c>
      <c r="E5">
        <v>10</v>
      </c>
      <c r="F5">
        <v>7</v>
      </c>
      <c r="G5">
        <v>12</v>
      </c>
      <c r="H5">
        <v>27588</v>
      </c>
      <c r="I5">
        <v>1655.28</v>
      </c>
      <c r="J5">
        <v>0.06</v>
      </c>
      <c r="K5">
        <v>25932.720000000001</v>
      </c>
      <c r="L5">
        <v>22990</v>
      </c>
      <c r="M5">
        <v>4598</v>
      </c>
      <c r="N5" s="2">
        <v>41548</v>
      </c>
      <c r="O5">
        <v>10</v>
      </c>
      <c r="P5" t="str">
        <v>October</v>
      </c>
      <c r="Q5" t="str">
        <v>2013</v>
      </c>
      <c r="S5">
        <f t="shared" si="0"/>
        <v>1</v>
      </c>
      <c r="T5">
        <f t="shared" si="1"/>
        <v>10</v>
      </c>
      <c r="U5">
        <f t="shared" si="2"/>
        <v>2013</v>
      </c>
      <c r="V5" s="2">
        <f t="shared" si="3"/>
        <v>41548</v>
      </c>
      <c r="W5" s="2">
        <f t="shared" si="4"/>
        <v>41618</v>
      </c>
      <c r="X5" s="2">
        <f t="shared" ca="1" si="5"/>
        <v>45231</v>
      </c>
      <c r="Y5" s="14">
        <f t="shared" ca="1" si="6"/>
        <v>45231.761076388888</v>
      </c>
      <c r="Z5">
        <f t="shared" ca="1" si="7"/>
        <v>18</v>
      </c>
      <c r="AA5">
        <f t="shared" ca="1" si="8"/>
        <v>15</v>
      </c>
      <c r="AB5">
        <f t="shared" ca="1" si="9"/>
        <v>3683</v>
      </c>
    </row>
    <row r="6" spans="1:28" x14ac:dyDescent="0.3">
      <c r="A6" t="str">
        <v>Channel Partners</v>
      </c>
      <c r="B6" t="str">
        <v>Canada</v>
      </c>
      <c r="C6" t="str">
        <v>Amarilla</v>
      </c>
      <c r="D6">
        <v>2761</v>
      </c>
      <c r="E6">
        <v>260</v>
      </c>
      <c r="F6">
        <v>182</v>
      </c>
      <c r="G6">
        <v>12</v>
      </c>
      <c r="H6">
        <v>33132</v>
      </c>
      <c r="I6">
        <v>3975.84</v>
      </c>
      <c r="J6">
        <v>0.12000000000000001</v>
      </c>
      <c r="K6">
        <v>29156.16</v>
      </c>
      <c r="L6">
        <v>717860</v>
      </c>
      <c r="M6">
        <v>-684728</v>
      </c>
      <c r="N6" s="2">
        <v>41518</v>
      </c>
      <c r="O6">
        <v>9</v>
      </c>
      <c r="P6" t="str">
        <v>September</v>
      </c>
      <c r="Q6" t="str">
        <v>2013</v>
      </c>
      <c r="S6">
        <f t="shared" si="0"/>
        <v>1</v>
      </c>
      <c r="T6">
        <f t="shared" si="1"/>
        <v>9</v>
      </c>
      <c r="U6">
        <f t="shared" si="2"/>
        <v>2013</v>
      </c>
      <c r="V6" s="2">
        <f t="shared" si="3"/>
        <v>41518</v>
      </c>
      <c r="W6" s="2">
        <f t="shared" si="4"/>
        <v>41588</v>
      </c>
      <c r="X6" s="2">
        <f t="shared" ca="1" si="5"/>
        <v>45231</v>
      </c>
      <c r="Y6" s="14">
        <f t="shared" ca="1" si="6"/>
        <v>45231.761076388888</v>
      </c>
      <c r="Z6">
        <f t="shared" ca="1" si="7"/>
        <v>18</v>
      </c>
      <c r="AA6">
        <f t="shared" ca="1" si="8"/>
        <v>15</v>
      </c>
      <c r="AB6">
        <f t="shared" ca="1" si="9"/>
        <v>3713</v>
      </c>
    </row>
    <row r="7" spans="1:28" x14ac:dyDescent="0.3">
      <c r="A7" t="str">
        <v>Channel Partners</v>
      </c>
      <c r="B7" t="str">
        <v>France</v>
      </c>
      <c r="C7" t="str">
        <v>Amarilla</v>
      </c>
      <c r="D7">
        <v>306</v>
      </c>
      <c r="E7">
        <v>260</v>
      </c>
      <c r="F7">
        <v>182</v>
      </c>
      <c r="G7">
        <v>12</v>
      </c>
      <c r="H7">
        <v>3672</v>
      </c>
      <c r="I7">
        <v>330.48</v>
      </c>
      <c r="J7">
        <v>9.0000000000000011E-2</v>
      </c>
      <c r="K7">
        <v>3341.52</v>
      </c>
      <c r="L7">
        <v>79560</v>
      </c>
      <c r="M7">
        <v>-75888</v>
      </c>
      <c r="N7" s="2">
        <v>41609</v>
      </c>
      <c r="O7">
        <v>12</v>
      </c>
      <c r="P7" t="str">
        <v>December</v>
      </c>
      <c r="Q7" t="str">
        <v>2013</v>
      </c>
      <c r="S7">
        <f t="shared" si="0"/>
        <v>1</v>
      </c>
      <c r="T7">
        <f t="shared" si="1"/>
        <v>12</v>
      </c>
      <c r="U7">
        <f t="shared" si="2"/>
        <v>2013</v>
      </c>
      <c r="V7" s="2">
        <f t="shared" si="3"/>
        <v>41609</v>
      </c>
      <c r="W7" s="2">
        <f t="shared" si="4"/>
        <v>41679</v>
      </c>
      <c r="X7" s="2">
        <f t="shared" ca="1" si="5"/>
        <v>45231</v>
      </c>
      <c r="Y7" s="14">
        <f t="shared" ca="1" si="6"/>
        <v>45231.761076388888</v>
      </c>
      <c r="Z7">
        <f t="shared" ca="1" si="7"/>
        <v>18</v>
      </c>
      <c r="AA7">
        <f t="shared" ca="1" si="8"/>
        <v>15</v>
      </c>
      <c r="AB7">
        <f t="shared" ca="1" si="9"/>
        <v>3622</v>
      </c>
    </row>
    <row r="8" spans="1:28" x14ac:dyDescent="0.3">
      <c r="A8" t="str">
        <v>Channel Partners</v>
      </c>
      <c r="B8" t="str">
        <v>France</v>
      </c>
      <c r="C8" t="str">
        <v>Carretera</v>
      </c>
      <c r="D8">
        <v>1198</v>
      </c>
      <c r="E8">
        <v>3</v>
      </c>
      <c r="F8">
        <v>2.1</v>
      </c>
      <c r="G8">
        <v>12</v>
      </c>
      <c r="H8">
        <v>14376</v>
      </c>
      <c r="I8">
        <v>1581.36</v>
      </c>
      <c r="J8">
        <v>0.10999999999999999</v>
      </c>
      <c r="K8">
        <v>12794.64</v>
      </c>
      <c r="L8">
        <v>3594</v>
      </c>
      <c r="M8">
        <v>10782</v>
      </c>
      <c r="N8" s="2">
        <v>41548</v>
      </c>
      <c r="O8">
        <v>10</v>
      </c>
      <c r="P8" t="str">
        <v>October</v>
      </c>
      <c r="Q8" t="str">
        <v>2013</v>
      </c>
      <c r="S8">
        <f t="shared" si="0"/>
        <v>1</v>
      </c>
      <c r="T8">
        <f t="shared" si="1"/>
        <v>10</v>
      </c>
      <c r="U8">
        <f t="shared" si="2"/>
        <v>2013</v>
      </c>
      <c r="V8" s="2">
        <f t="shared" si="3"/>
        <v>41548</v>
      </c>
      <c r="W8" s="2">
        <f t="shared" si="4"/>
        <v>41618</v>
      </c>
      <c r="X8" s="2">
        <f t="shared" ca="1" si="5"/>
        <v>45231</v>
      </c>
      <c r="Y8" s="14">
        <f t="shared" ca="1" si="6"/>
        <v>45231.761076388888</v>
      </c>
      <c r="Z8">
        <f t="shared" ca="1" si="7"/>
        <v>18</v>
      </c>
      <c r="AA8">
        <f t="shared" ca="1" si="8"/>
        <v>15</v>
      </c>
      <c r="AB8">
        <f t="shared" ca="1" si="9"/>
        <v>3683</v>
      </c>
    </row>
    <row r="9" spans="1:28" x14ac:dyDescent="0.3">
      <c r="A9" t="str">
        <v>Channel Partners</v>
      </c>
      <c r="B9" t="str">
        <v>France</v>
      </c>
      <c r="C9" t="str">
        <v>Paseo</v>
      </c>
      <c r="D9">
        <v>1198</v>
      </c>
      <c r="E9">
        <v>10</v>
      </c>
      <c r="F9">
        <v>7</v>
      </c>
      <c r="G9">
        <v>12</v>
      </c>
      <c r="H9">
        <v>14376</v>
      </c>
      <c r="I9">
        <v>1581.36</v>
      </c>
      <c r="J9">
        <v>0.10999999999999999</v>
      </c>
      <c r="K9">
        <v>12794.64</v>
      </c>
      <c r="L9">
        <v>11980</v>
      </c>
      <c r="M9">
        <v>2396</v>
      </c>
      <c r="N9" s="2">
        <v>41548</v>
      </c>
      <c r="O9">
        <v>10</v>
      </c>
      <c r="P9" t="str">
        <v>October</v>
      </c>
      <c r="Q9" t="str">
        <v>2013</v>
      </c>
      <c r="S9">
        <f t="shared" si="0"/>
        <v>1</v>
      </c>
      <c r="T9">
        <f t="shared" si="1"/>
        <v>10</v>
      </c>
      <c r="U9">
        <f t="shared" si="2"/>
        <v>2013</v>
      </c>
      <c r="V9" s="2">
        <f t="shared" si="3"/>
        <v>41548</v>
      </c>
      <c r="W9" s="2">
        <f t="shared" si="4"/>
        <v>41618</v>
      </c>
      <c r="X9" s="2">
        <f t="shared" ca="1" si="5"/>
        <v>45231</v>
      </c>
      <c r="Y9" s="14">
        <f t="shared" ca="1" si="6"/>
        <v>45231.761076388888</v>
      </c>
      <c r="Z9">
        <f t="shared" ca="1" si="7"/>
        <v>18</v>
      </c>
      <c r="AA9">
        <f t="shared" ca="1" si="8"/>
        <v>15</v>
      </c>
      <c r="AB9">
        <f t="shared" ca="1" si="9"/>
        <v>3683</v>
      </c>
    </row>
    <row r="10" spans="1:28" x14ac:dyDescent="0.3">
      <c r="A10" t="str">
        <v>Channel Partners</v>
      </c>
      <c r="B10" t="str">
        <v>France</v>
      </c>
      <c r="C10" t="str">
        <v>Paseo</v>
      </c>
      <c r="D10">
        <v>1785</v>
      </c>
      <c r="E10">
        <v>10</v>
      </c>
      <c r="F10">
        <v>7</v>
      </c>
      <c r="G10">
        <v>12</v>
      </c>
      <c r="H10">
        <v>21420</v>
      </c>
      <c r="I10">
        <v>428.4</v>
      </c>
      <c r="J10">
        <v>0.02</v>
      </c>
      <c r="K10">
        <v>20991.599999999999</v>
      </c>
      <c r="L10">
        <v>17850</v>
      </c>
      <c r="M10">
        <v>3570</v>
      </c>
      <c r="N10" s="2">
        <v>41579</v>
      </c>
      <c r="O10">
        <v>11</v>
      </c>
      <c r="P10" t="str">
        <v>November</v>
      </c>
      <c r="Q10" t="str">
        <v>2013</v>
      </c>
      <c r="S10">
        <f t="shared" si="0"/>
        <v>1</v>
      </c>
      <c r="T10">
        <f t="shared" si="1"/>
        <v>11</v>
      </c>
      <c r="U10">
        <f t="shared" si="2"/>
        <v>2013</v>
      </c>
      <c r="V10" s="2">
        <f t="shared" si="3"/>
        <v>41579</v>
      </c>
      <c r="W10" s="2">
        <f t="shared" si="4"/>
        <v>41649</v>
      </c>
      <c r="X10" s="2">
        <f t="shared" ca="1" si="5"/>
        <v>45231</v>
      </c>
      <c r="Y10" s="14">
        <f t="shared" ca="1" si="6"/>
        <v>45231.761076388888</v>
      </c>
      <c r="Z10">
        <f t="shared" ca="1" si="7"/>
        <v>18</v>
      </c>
      <c r="AA10">
        <f t="shared" ca="1" si="8"/>
        <v>15</v>
      </c>
      <c r="AB10">
        <f t="shared" ca="1" si="9"/>
        <v>3652</v>
      </c>
    </row>
    <row r="11" spans="1:28" x14ac:dyDescent="0.3">
      <c r="A11" t="str">
        <v>Channel Partners</v>
      </c>
      <c r="B11" t="str">
        <v>France</v>
      </c>
      <c r="C11" t="str">
        <v>VTT</v>
      </c>
      <c r="D11">
        <v>2234</v>
      </c>
      <c r="E11">
        <v>250</v>
      </c>
      <c r="F11">
        <v>175</v>
      </c>
      <c r="G11">
        <v>12</v>
      </c>
      <c r="H11">
        <v>26808</v>
      </c>
      <c r="I11">
        <v>2412.7199999999998</v>
      </c>
      <c r="J11">
        <v>0.09</v>
      </c>
      <c r="K11">
        <v>24395.279999999999</v>
      </c>
      <c r="L11">
        <v>558500</v>
      </c>
      <c r="M11">
        <v>-531692</v>
      </c>
      <c r="N11" s="2">
        <v>41518</v>
      </c>
      <c r="O11">
        <v>9</v>
      </c>
      <c r="P11" t="str">
        <v>September</v>
      </c>
      <c r="Q11" t="str">
        <v>2013</v>
      </c>
      <c r="S11">
        <f t="shared" si="0"/>
        <v>1</v>
      </c>
      <c r="T11">
        <f t="shared" si="1"/>
        <v>9</v>
      </c>
      <c r="U11">
        <f t="shared" si="2"/>
        <v>2013</v>
      </c>
      <c r="V11" s="2">
        <f t="shared" si="3"/>
        <v>41518</v>
      </c>
      <c r="W11" s="2">
        <f t="shared" si="4"/>
        <v>41588</v>
      </c>
      <c r="X11" s="2">
        <f t="shared" ca="1" si="5"/>
        <v>45231</v>
      </c>
      <c r="Y11" s="14">
        <f t="shared" ca="1" si="6"/>
        <v>45231.761076388888</v>
      </c>
      <c r="Z11">
        <f t="shared" ca="1" si="7"/>
        <v>18</v>
      </c>
      <c r="AA11">
        <f t="shared" ca="1" si="8"/>
        <v>15</v>
      </c>
      <c r="AB11">
        <f t="shared" ca="1" si="9"/>
        <v>3713</v>
      </c>
    </row>
    <row r="12" spans="1:28" x14ac:dyDescent="0.3">
      <c r="A12" t="str">
        <v>Channel Partners</v>
      </c>
      <c r="B12" t="str">
        <v>Germany</v>
      </c>
      <c r="C12" t="str">
        <v>Carretera</v>
      </c>
      <c r="D12">
        <v>766</v>
      </c>
      <c r="E12">
        <v>3</v>
      </c>
      <c r="F12">
        <v>2.1</v>
      </c>
      <c r="G12">
        <v>12</v>
      </c>
      <c r="H12">
        <v>9192</v>
      </c>
      <c r="I12">
        <v>91.92</v>
      </c>
      <c r="J12">
        <v>0.01</v>
      </c>
      <c r="K12">
        <v>9100.08</v>
      </c>
      <c r="L12">
        <v>2298</v>
      </c>
      <c r="M12">
        <v>6894</v>
      </c>
      <c r="N12" s="2">
        <v>41548</v>
      </c>
      <c r="O12">
        <v>10</v>
      </c>
      <c r="P12" t="str">
        <v>October</v>
      </c>
      <c r="Q12" t="str">
        <v>2013</v>
      </c>
      <c r="S12">
        <f t="shared" si="0"/>
        <v>1</v>
      </c>
      <c r="T12">
        <f t="shared" si="1"/>
        <v>10</v>
      </c>
      <c r="U12">
        <f t="shared" si="2"/>
        <v>2013</v>
      </c>
      <c r="V12" s="2">
        <f t="shared" si="3"/>
        <v>41548</v>
      </c>
      <c r="W12" s="2">
        <f t="shared" si="4"/>
        <v>41618</v>
      </c>
      <c r="X12" s="2">
        <f t="shared" ca="1" si="5"/>
        <v>45231</v>
      </c>
      <c r="Y12" s="14">
        <f t="shared" ca="1" si="6"/>
        <v>45231.761076388888</v>
      </c>
      <c r="Z12">
        <f t="shared" ca="1" si="7"/>
        <v>18</v>
      </c>
      <c r="AA12">
        <f t="shared" ca="1" si="8"/>
        <v>15</v>
      </c>
      <c r="AB12">
        <f t="shared" ca="1" si="9"/>
        <v>3683</v>
      </c>
    </row>
    <row r="13" spans="1:28" x14ac:dyDescent="0.3">
      <c r="A13" t="str">
        <v>Channel Partners</v>
      </c>
      <c r="B13" t="str">
        <v>Germany</v>
      </c>
      <c r="C13" t="str">
        <v>Paseo</v>
      </c>
      <c r="D13">
        <v>766</v>
      </c>
      <c r="E13">
        <v>10</v>
      </c>
      <c r="F13">
        <v>7</v>
      </c>
      <c r="G13">
        <v>12</v>
      </c>
      <c r="H13">
        <v>9192</v>
      </c>
      <c r="I13">
        <v>91.92</v>
      </c>
      <c r="J13">
        <v>0.01</v>
      </c>
      <c r="K13">
        <v>9100.08</v>
      </c>
      <c r="L13">
        <v>7660</v>
      </c>
      <c r="M13">
        <v>1532</v>
      </c>
      <c r="N13" s="2">
        <v>41548</v>
      </c>
      <c r="O13">
        <v>10</v>
      </c>
      <c r="P13" t="str">
        <v>October</v>
      </c>
      <c r="Q13" t="str">
        <v>2013</v>
      </c>
      <c r="S13">
        <f t="shared" si="0"/>
        <v>1</v>
      </c>
      <c r="T13">
        <f t="shared" si="1"/>
        <v>10</v>
      </c>
      <c r="U13">
        <f t="shared" si="2"/>
        <v>2013</v>
      </c>
      <c r="V13" s="2">
        <f t="shared" si="3"/>
        <v>41548</v>
      </c>
      <c r="W13" s="2">
        <f t="shared" si="4"/>
        <v>41618</v>
      </c>
      <c r="X13" s="2">
        <f t="shared" ca="1" si="5"/>
        <v>45231</v>
      </c>
      <c r="Y13" s="14">
        <f t="shared" ca="1" si="6"/>
        <v>45231.761076388888</v>
      </c>
      <c r="Z13">
        <f t="shared" ca="1" si="7"/>
        <v>18</v>
      </c>
      <c r="AA13">
        <f t="shared" ca="1" si="8"/>
        <v>15</v>
      </c>
      <c r="AB13">
        <f t="shared" ca="1" si="9"/>
        <v>3683</v>
      </c>
    </row>
    <row r="14" spans="1:28" x14ac:dyDescent="0.3">
      <c r="A14" t="str">
        <v>Channel Partners</v>
      </c>
      <c r="B14" t="str">
        <v>Germany</v>
      </c>
      <c r="C14" t="str">
        <v>Amarilla</v>
      </c>
      <c r="D14">
        <v>1770</v>
      </c>
      <c r="E14">
        <v>260</v>
      </c>
      <c r="F14">
        <v>182</v>
      </c>
      <c r="G14">
        <v>12</v>
      </c>
      <c r="H14">
        <v>21240</v>
      </c>
      <c r="I14">
        <v>2761.2</v>
      </c>
      <c r="J14">
        <v>0.13</v>
      </c>
      <c r="K14">
        <v>18478.8</v>
      </c>
      <c r="L14">
        <v>460200</v>
      </c>
      <c r="M14">
        <v>-438960</v>
      </c>
      <c r="N14" s="2">
        <v>41609</v>
      </c>
      <c r="O14">
        <v>12</v>
      </c>
      <c r="P14" t="str">
        <v>December</v>
      </c>
      <c r="Q14" t="str">
        <v>2013</v>
      </c>
      <c r="S14">
        <f t="shared" si="0"/>
        <v>1</v>
      </c>
      <c r="T14">
        <f t="shared" si="1"/>
        <v>12</v>
      </c>
      <c r="U14">
        <f t="shared" si="2"/>
        <v>2013</v>
      </c>
      <c r="V14" s="2">
        <f t="shared" si="3"/>
        <v>41609</v>
      </c>
      <c r="W14" s="2">
        <f t="shared" si="4"/>
        <v>41679</v>
      </c>
      <c r="X14" s="2">
        <f t="shared" ca="1" si="5"/>
        <v>45231</v>
      </c>
      <c r="Y14" s="14">
        <f t="shared" ca="1" si="6"/>
        <v>45231.761076388888</v>
      </c>
      <c r="Z14">
        <f t="shared" ca="1" si="7"/>
        <v>18</v>
      </c>
      <c r="AA14">
        <f t="shared" ca="1" si="8"/>
        <v>15</v>
      </c>
      <c r="AB14">
        <f t="shared" ca="1" si="9"/>
        <v>3622</v>
      </c>
    </row>
    <row r="15" spans="1:28" x14ac:dyDescent="0.3">
      <c r="A15" t="str">
        <v>Channel Partners</v>
      </c>
      <c r="B15" t="str">
        <v>Germany</v>
      </c>
      <c r="C15" t="str">
        <v>Paseo</v>
      </c>
      <c r="D15">
        <v>1775</v>
      </c>
      <c r="E15">
        <v>10</v>
      </c>
      <c r="F15">
        <v>7</v>
      </c>
      <c r="G15">
        <v>12</v>
      </c>
      <c r="H15">
        <v>21300</v>
      </c>
      <c r="I15">
        <v>1917</v>
      </c>
      <c r="J15">
        <v>0.09</v>
      </c>
      <c r="K15">
        <v>19383</v>
      </c>
      <c r="L15">
        <v>17750</v>
      </c>
      <c r="M15">
        <v>3550</v>
      </c>
      <c r="N15" s="2">
        <v>41579</v>
      </c>
      <c r="O15">
        <v>11</v>
      </c>
      <c r="P15" t="str">
        <v>November</v>
      </c>
      <c r="Q15" t="str">
        <v>2013</v>
      </c>
      <c r="S15">
        <f t="shared" si="0"/>
        <v>1</v>
      </c>
      <c r="T15">
        <f t="shared" si="1"/>
        <v>11</v>
      </c>
      <c r="U15">
        <f t="shared" si="2"/>
        <v>2013</v>
      </c>
      <c r="V15" s="2">
        <f t="shared" si="3"/>
        <v>41579</v>
      </c>
      <c r="W15" s="2">
        <f t="shared" si="4"/>
        <v>41649</v>
      </c>
      <c r="X15" s="2">
        <f t="shared" ca="1" si="5"/>
        <v>45231</v>
      </c>
      <c r="Y15" s="14">
        <f t="shared" ca="1" si="6"/>
        <v>45231.761076388888</v>
      </c>
      <c r="Z15">
        <f t="shared" ca="1" si="7"/>
        <v>18</v>
      </c>
      <c r="AA15">
        <f t="shared" ca="1" si="8"/>
        <v>15</v>
      </c>
      <c r="AB15">
        <f t="shared" ca="1" si="9"/>
        <v>3652</v>
      </c>
    </row>
    <row r="16" spans="1:28" x14ac:dyDescent="0.3">
      <c r="A16" t="str">
        <v>Channel Partners</v>
      </c>
      <c r="B16" t="str">
        <v>Germany</v>
      </c>
      <c r="C16" t="str">
        <v>VTT</v>
      </c>
      <c r="D16">
        <v>2215</v>
      </c>
      <c r="E16">
        <v>250</v>
      </c>
      <c r="F16">
        <v>175</v>
      </c>
      <c r="G16">
        <v>12</v>
      </c>
      <c r="H16">
        <v>26580</v>
      </c>
      <c r="I16">
        <v>1860.6</v>
      </c>
      <c r="J16">
        <v>6.9999999999999993E-2</v>
      </c>
      <c r="K16">
        <v>24719.4</v>
      </c>
      <c r="L16">
        <v>553750</v>
      </c>
      <c r="M16">
        <v>-527170</v>
      </c>
      <c r="N16" s="2">
        <v>41518</v>
      </c>
      <c r="O16">
        <v>9</v>
      </c>
      <c r="P16" t="str">
        <v>September</v>
      </c>
      <c r="Q16" t="str">
        <v>2013</v>
      </c>
      <c r="S16">
        <f t="shared" si="0"/>
        <v>1</v>
      </c>
      <c r="T16">
        <f t="shared" si="1"/>
        <v>9</v>
      </c>
      <c r="U16">
        <f t="shared" si="2"/>
        <v>2013</v>
      </c>
      <c r="V16" s="2">
        <f t="shared" si="3"/>
        <v>41518</v>
      </c>
      <c r="W16" s="2">
        <f t="shared" si="4"/>
        <v>41588</v>
      </c>
      <c r="X16" s="2">
        <f t="shared" ca="1" si="5"/>
        <v>45231</v>
      </c>
      <c r="Y16" s="14">
        <f t="shared" ca="1" si="6"/>
        <v>45231.761076388888</v>
      </c>
      <c r="Z16">
        <f t="shared" ca="1" si="7"/>
        <v>18</v>
      </c>
      <c r="AA16">
        <f t="shared" ca="1" si="8"/>
        <v>15</v>
      </c>
      <c r="AB16">
        <f t="shared" ca="1" si="9"/>
        <v>3713</v>
      </c>
    </row>
    <row r="17" spans="1:28" x14ac:dyDescent="0.3">
      <c r="A17" t="str">
        <v>Channel Partners</v>
      </c>
      <c r="B17" t="str">
        <v>Mexico</v>
      </c>
      <c r="C17" t="str">
        <v>Carretera</v>
      </c>
      <c r="D17">
        <v>367</v>
      </c>
      <c r="E17">
        <v>3</v>
      </c>
      <c r="F17">
        <v>2.1</v>
      </c>
      <c r="G17">
        <v>12</v>
      </c>
      <c r="H17">
        <v>4404</v>
      </c>
      <c r="I17">
        <v>396.36</v>
      </c>
      <c r="J17">
        <v>0.09</v>
      </c>
      <c r="K17">
        <v>4007.64</v>
      </c>
      <c r="L17">
        <v>1101</v>
      </c>
      <c r="M17">
        <v>3303</v>
      </c>
      <c r="N17" s="2">
        <v>41548</v>
      </c>
      <c r="O17">
        <v>10</v>
      </c>
      <c r="P17" t="str">
        <v>October</v>
      </c>
      <c r="Q17" t="str">
        <v>2013</v>
      </c>
      <c r="S17">
        <f t="shared" si="0"/>
        <v>1</v>
      </c>
      <c r="T17">
        <f t="shared" si="1"/>
        <v>10</v>
      </c>
      <c r="U17">
        <f t="shared" si="2"/>
        <v>2013</v>
      </c>
      <c r="V17" s="2">
        <f t="shared" si="3"/>
        <v>41548</v>
      </c>
      <c r="W17" s="2">
        <f t="shared" si="4"/>
        <v>41618</v>
      </c>
      <c r="X17" s="2">
        <f t="shared" ca="1" si="5"/>
        <v>45231</v>
      </c>
      <c r="Y17" s="14">
        <f t="shared" ca="1" si="6"/>
        <v>45231.761076388888</v>
      </c>
      <c r="Z17">
        <f t="shared" ca="1" si="7"/>
        <v>18</v>
      </c>
      <c r="AA17">
        <f t="shared" ca="1" si="8"/>
        <v>15</v>
      </c>
      <c r="AB17">
        <f t="shared" ca="1" si="9"/>
        <v>3683</v>
      </c>
    </row>
    <row r="18" spans="1:28" x14ac:dyDescent="0.3">
      <c r="A18" t="str">
        <v>Channel Partners</v>
      </c>
      <c r="B18" t="str">
        <v>Mexico</v>
      </c>
      <c r="C18" t="str">
        <v>Paseo</v>
      </c>
      <c r="D18">
        <v>367</v>
      </c>
      <c r="E18">
        <v>10</v>
      </c>
      <c r="F18">
        <v>7</v>
      </c>
      <c r="G18">
        <v>12</v>
      </c>
      <c r="H18">
        <v>4404</v>
      </c>
      <c r="I18">
        <v>396.36</v>
      </c>
      <c r="J18">
        <v>0.09</v>
      </c>
      <c r="K18">
        <v>4007.64</v>
      </c>
      <c r="L18">
        <v>3670</v>
      </c>
      <c r="M18">
        <v>734</v>
      </c>
      <c r="N18" s="2">
        <v>41548</v>
      </c>
      <c r="O18">
        <v>10</v>
      </c>
      <c r="P18" t="str">
        <v>October</v>
      </c>
      <c r="Q18" t="str">
        <v>2013</v>
      </c>
      <c r="S18">
        <f t="shared" si="0"/>
        <v>1</v>
      </c>
      <c r="T18">
        <f t="shared" si="1"/>
        <v>10</v>
      </c>
      <c r="U18">
        <f t="shared" si="2"/>
        <v>2013</v>
      </c>
      <c r="V18" s="2">
        <f t="shared" si="3"/>
        <v>41548</v>
      </c>
      <c r="W18" s="2">
        <f t="shared" si="4"/>
        <v>41618</v>
      </c>
      <c r="X18" s="2">
        <f t="shared" ca="1" si="5"/>
        <v>45231</v>
      </c>
      <c r="Y18" s="14">
        <f t="shared" ca="1" si="6"/>
        <v>45231.761076388888</v>
      </c>
      <c r="Z18">
        <f t="shared" ca="1" si="7"/>
        <v>18</v>
      </c>
      <c r="AA18">
        <f t="shared" ca="1" si="8"/>
        <v>15</v>
      </c>
      <c r="AB18">
        <f t="shared" ca="1" si="9"/>
        <v>3683</v>
      </c>
    </row>
    <row r="19" spans="1:28" x14ac:dyDescent="0.3">
      <c r="A19" t="str">
        <v>Channel Partners</v>
      </c>
      <c r="B19" t="str">
        <v>Mexico</v>
      </c>
      <c r="C19" t="str">
        <v>VTT</v>
      </c>
      <c r="D19">
        <v>1005</v>
      </c>
      <c r="E19">
        <v>250</v>
      </c>
      <c r="F19">
        <v>175</v>
      </c>
      <c r="G19">
        <v>12</v>
      </c>
      <c r="H19">
        <v>12060</v>
      </c>
      <c r="I19">
        <v>1326.6</v>
      </c>
      <c r="J19">
        <v>0.10999999999999999</v>
      </c>
      <c r="K19">
        <v>10733.4</v>
      </c>
      <c r="L19">
        <v>251250</v>
      </c>
      <c r="M19">
        <v>-239190</v>
      </c>
      <c r="N19" s="2">
        <v>41518</v>
      </c>
      <c r="O19">
        <v>9</v>
      </c>
      <c r="P19" t="str">
        <v>September</v>
      </c>
      <c r="Q19" t="str">
        <v>2013</v>
      </c>
      <c r="S19">
        <f t="shared" si="0"/>
        <v>1</v>
      </c>
      <c r="T19">
        <f t="shared" si="1"/>
        <v>9</v>
      </c>
      <c r="U19">
        <f t="shared" si="2"/>
        <v>2013</v>
      </c>
      <c r="V19" s="2">
        <f t="shared" si="3"/>
        <v>41518</v>
      </c>
      <c r="W19" s="2">
        <f t="shared" si="4"/>
        <v>41588</v>
      </c>
      <c r="X19" s="2">
        <f t="shared" ca="1" si="5"/>
        <v>45231</v>
      </c>
      <c r="Y19" s="14">
        <f t="shared" ca="1" si="6"/>
        <v>45231.761076388888</v>
      </c>
      <c r="Z19">
        <f t="shared" ca="1" si="7"/>
        <v>18</v>
      </c>
      <c r="AA19">
        <f t="shared" ca="1" si="8"/>
        <v>15</v>
      </c>
      <c r="AB19">
        <f t="shared" ca="1" si="9"/>
        <v>3713</v>
      </c>
    </row>
    <row r="20" spans="1:28" x14ac:dyDescent="0.3">
      <c r="A20" t="str">
        <v>Channel Partners</v>
      </c>
      <c r="B20" t="str">
        <v>Mexico</v>
      </c>
      <c r="C20" t="str">
        <v>Amarilla</v>
      </c>
      <c r="D20">
        <v>1375</v>
      </c>
      <c r="E20">
        <v>260</v>
      </c>
      <c r="F20">
        <v>182</v>
      </c>
      <c r="G20">
        <v>12</v>
      </c>
      <c r="H20">
        <v>16500</v>
      </c>
      <c r="I20">
        <v>1320</v>
      </c>
      <c r="J20">
        <v>0.08</v>
      </c>
      <c r="K20">
        <v>15180</v>
      </c>
      <c r="L20">
        <v>357500</v>
      </c>
      <c r="M20">
        <v>-341000</v>
      </c>
      <c r="N20" s="2">
        <v>41609</v>
      </c>
      <c r="O20">
        <v>12</v>
      </c>
      <c r="P20" t="str">
        <v>December</v>
      </c>
      <c r="Q20" t="str">
        <v>2013</v>
      </c>
      <c r="S20">
        <f t="shared" si="0"/>
        <v>1</v>
      </c>
      <c r="T20">
        <f t="shared" si="1"/>
        <v>12</v>
      </c>
      <c r="U20">
        <f t="shared" si="2"/>
        <v>2013</v>
      </c>
      <c r="V20" s="2">
        <f t="shared" si="3"/>
        <v>41609</v>
      </c>
      <c r="W20" s="2">
        <f t="shared" si="4"/>
        <v>41679</v>
      </c>
      <c r="X20" s="2">
        <f t="shared" ca="1" si="5"/>
        <v>45231</v>
      </c>
      <c r="Y20" s="14">
        <f t="shared" ca="1" si="6"/>
        <v>45231.761076388888</v>
      </c>
      <c r="Z20">
        <f t="shared" ca="1" si="7"/>
        <v>18</v>
      </c>
      <c r="AA20">
        <f t="shared" ca="1" si="8"/>
        <v>15</v>
      </c>
      <c r="AB20">
        <f t="shared" ca="1" si="9"/>
        <v>3622</v>
      </c>
    </row>
    <row r="21" spans="1:28" x14ac:dyDescent="0.3">
      <c r="A21" t="str">
        <v>Channel Partners</v>
      </c>
      <c r="B21" t="str">
        <v>Mexico</v>
      </c>
      <c r="C21" t="str">
        <v>Paseo</v>
      </c>
      <c r="D21">
        <v>2763</v>
      </c>
      <c r="E21">
        <v>10</v>
      </c>
      <c r="F21">
        <v>7</v>
      </c>
      <c r="G21">
        <v>12</v>
      </c>
      <c r="H21">
        <v>33156</v>
      </c>
      <c r="I21">
        <v>2320.92</v>
      </c>
      <c r="J21">
        <v>7.0000000000000007E-2</v>
      </c>
      <c r="K21">
        <v>30835.08</v>
      </c>
      <c r="L21">
        <v>27630</v>
      </c>
      <c r="M21">
        <v>5526</v>
      </c>
      <c r="N21" s="2">
        <v>41579</v>
      </c>
      <c r="O21">
        <v>11</v>
      </c>
      <c r="P21" t="str">
        <v>November</v>
      </c>
      <c r="Q21" t="str">
        <v>2013</v>
      </c>
      <c r="S21">
        <f t="shared" si="0"/>
        <v>1</v>
      </c>
      <c r="T21">
        <f t="shared" si="1"/>
        <v>11</v>
      </c>
      <c r="U21">
        <f t="shared" si="2"/>
        <v>2013</v>
      </c>
      <c r="V21" s="2">
        <f t="shared" si="3"/>
        <v>41579</v>
      </c>
      <c r="W21" s="2">
        <f t="shared" si="4"/>
        <v>41649</v>
      </c>
      <c r="X21" s="2">
        <f t="shared" ca="1" si="5"/>
        <v>45231</v>
      </c>
      <c r="Y21" s="14">
        <f t="shared" ca="1" si="6"/>
        <v>45231.761076388888</v>
      </c>
      <c r="Z21">
        <f t="shared" ca="1" si="7"/>
        <v>18</v>
      </c>
      <c r="AA21">
        <f t="shared" ca="1" si="8"/>
        <v>15</v>
      </c>
      <c r="AB21">
        <f t="shared" ca="1" si="9"/>
        <v>3652</v>
      </c>
    </row>
    <row r="22" spans="1:28" x14ac:dyDescent="0.3">
      <c r="A22" t="str">
        <v>Channel Partners</v>
      </c>
      <c r="B22" t="str">
        <v>United States of America</v>
      </c>
      <c r="C22" t="str">
        <v>Carretera</v>
      </c>
      <c r="D22">
        <v>386</v>
      </c>
      <c r="E22">
        <v>3</v>
      </c>
      <c r="F22">
        <v>2.1</v>
      </c>
      <c r="G22">
        <v>12</v>
      </c>
      <c r="H22">
        <v>4632</v>
      </c>
      <c r="I22">
        <v>463.2</v>
      </c>
      <c r="J22">
        <v>9.9999999999999992E-2</v>
      </c>
      <c r="K22">
        <v>4168.8</v>
      </c>
      <c r="L22">
        <v>1158</v>
      </c>
      <c r="M22">
        <v>3474</v>
      </c>
      <c r="N22" s="2">
        <v>41548</v>
      </c>
      <c r="O22">
        <v>10</v>
      </c>
      <c r="P22" t="str">
        <v>October</v>
      </c>
      <c r="Q22" t="str">
        <v>2013</v>
      </c>
      <c r="S22">
        <f t="shared" si="0"/>
        <v>1</v>
      </c>
      <c r="T22">
        <f t="shared" si="1"/>
        <v>10</v>
      </c>
      <c r="U22">
        <f t="shared" si="2"/>
        <v>2013</v>
      </c>
      <c r="V22" s="2">
        <f t="shared" si="3"/>
        <v>41548</v>
      </c>
      <c r="W22" s="2">
        <f t="shared" si="4"/>
        <v>41618</v>
      </c>
      <c r="X22" s="2">
        <f t="shared" ca="1" si="5"/>
        <v>45231</v>
      </c>
      <c r="Y22" s="14">
        <f t="shared" ca="1" si="6"/>
        <v>45231.761076388888</v>
      </c>
      <c r="Z22">
        <f t="shared" ca="1" si="7"/>
        <v>18</v>
      </c>
      <c r="AA22">
        <f t="shared" ca="1" si="8"/>
        <v>15</v>
      </c>
      <c r="AB22">
        <f t="shared" ca="1" si="9"/>
        <v>3683</v>
      </c>
    </row>
    <row r="23" spans="1:28" x14ac:dyDescent="0.3">
      <c r="A23" t="str">
        <v>Channel Partners</v>
      </c>
      <c r="B23" t="str">
        <v>United States of America</v>
      </c>
      <c r="C23" t="str">
        <v>Paseo</v>
      </c>
      <c r="D23">
        <v>386</v>
      </c>
      <c r="E23">
        <v>10</v>
      </c>
      <c r="F23">
        <v>7</v>
      </c>
      <c r="G23">
        <v>12</v>
      </c>
      <c r="H23">
        <v>4632</v>
      </c>
      <c r="I23">
        <v>463.2</v>
      </c>
      <c r="J23">
        <v>9.9999999999999992E-2</v>
      </c>
      <c r="K23">
        <v>4168.8</v>
      </c>
      <c r="L23">
        <v>3860</v>
      </c>
      <c r="M23">
        <v>772</v>
      </c>
      <c r="N23" s="2">
        <v>41548</v>
      </c>
      <c r="O23">
        <v>10</v>
      </c>
      <c r="P23" t="str">
        <v>October</v>
      </c>
      <c r="Q23" t="str">
        <v>2013</v>
      </c>
      <c r="S23">
        <f t="shared" si="0"/>
        <v>1</v>
      </c>
      <c r="T23">
        <f t="shared" si="1"/>
        <v>10</v>
      </c>
      <c r="U23">
        <f t="shared" si="2"/>
        <v>2013</v>
      </c>
      <c r="V23" s="2">
        <f t="shared" si="3"/>
        <v>41548</v>
      </c>
      <c r="W23" s="2">
        <f t="shared" si="4"/>
        <v>41618</v>
      </c>
      <c r="X23" s="2">
        <f t="shared" ca="1" si="5"/>
        <v>45231</v>
      </c>
      <c r="Y23" s="14">
        <f t="shared" ca="1" si="6"/>
        <v>45231.761076388888</v>
      </c>
      <c r="Z23">
        <f t="shared" ca="1" si="7"/>
        <v>18</v>
      </c>
      <c r="AA23">
        <f t="shared" ca="1" si="8"/>
        <v>15</v>
      </c>
      <c r="AB23">
        <f t="shared" ca="1" si="9"/>
        <v>3683</v>
      </c>
    </row>
    <row r="24" spans="1:28" x14ac:dyDescent="0.3">
      <c r="A24" t="str">
        <v>Channel Partners</v>
      </c>
      <c r="B24" t="str">
        <v>United States of America</v>
      </c>
      <c r="C24" t="str">
        <v>Paseo</v>
      </c>
      <c r="D24">
        <v>912</v>
      </c>
      <c r="E24">
        <v>10</v>
      </c>
      <c r="F24">
        <v>7</v>
      </c>
      <c r="G24">
        <v>12</v>
      </c>
      <c r="H24">
        <v>10944</v>
      </c>
      <c r="I24">
        <v>0</v>
      </c>
      <c r="J24">
        <v>0</v>
      </c>
      <c r="K24">
        <v>10944</v>
      </c>
      <c r="L24">
        <v>9120</v>
      </c>
      <c r="M24">
        <v>1824</v>
      </c>
      <c r="N24" s="2">
        <v>41579</v>
      </c>
      <c r="O24">
        <v>11</v>
      </c>
      <c r="P24" t="str">
        <v>November</v>
      </c>
      <c r="Q24" t="str">
        <v>2013</v>
      </c>
      <c r="S24">
        <f t="shared" si="0"/>
        <v>1</v>
      </c>
      <c r="T24">
        <f t="shared" si="1"/>
        <v>11</v>
      </c>
      <c r="U24">
        <f t="shared" si="2"/>
        <v>2013</v>
      </c>
      <c r="V24" s="2">
        <f t="shared" si="3"/>
        <v>41579</v>
      </c>
      <c r="W24" s="2">
        <f t="shared" si="4"/>
        <v>41649</v>
      </c>
      <c r="X24" s="2">
        <f t="shared" ca="1" si="5"/>
        <v>45231</v>
      </c>
      <c r="Y24" s="14">
        <f t="shared" ca="1" si="6"/>
        <v>45231.761076388888</v>
      </c>
      <c r="Z24">
        <f t="shared" ca="1" si="7"/>
        <v>18</v>
      </c>
      <c r="AA24">
        <f t="shared" ca="1" si="8"/>
        <v>15</v>
      </c>
      <c r="AB24">
        <f t="shared" ca="1" si="9"/>
        <v>3652</v>
      </c>
    </row>
    <row r="25" spans="1:28" x14ac:dyDescent="0.3">
      <c r="A25" t="str">
        <v>Channel Partners</v>
      </c>
      <c r="B25" t="str">
        <v>United States of America</v>
      </c>
      <c r="C25" t="str">
        <v>Amarilla</v>
      </c>
      <c r="D25">
        <v>1989</v>
      </c>
      <c r="E25">
        <v>260</v>
      </c>
      <c r="F25">
        <v>182</v>
      </c>
      <c r="G25">
        <v>12</v>
      </c>
      <c r="H25">
        <v>23868</v>
      </c>
      <c r="I25">
        <v>238.68</v>
      </c>
      <c r="J25">
        <v>0.01</v>
      </c>
      <c r="K25">
        <v>23629.32</v>
      </c>
      <c r="L25">
        <v>517140</v>
      </c>
      <c r="M25">
        <v>-493272</v>
      </c>
      <c r="N25" s="2">
        <v>41518</v>
      </c>
      <c r="O25">
        <v>9</v>
      </c>
      <c r="P25" t="str">
        <v>September</v>
      </c>
      <c r="Q25" t="str">
        <v>2013</v>
      </c>
      <c r="S25">
        <f t="shared" si="0"/>
        <v>1</v>
      </c>
      <c r="T25">
        <f t="shared" si="1"/>
        <v>9</v>
      </c>
      <c r="U25">
        <f t="shared" si="2"/>
        <v>2013</v>
      </c>
      <c r="V25" s="2">
        <f t="shared" si="3"/>
        <v>41518</v>
      </c>
      <c r="W25" s="2">
        <f t="shared" si="4"/>
        <v>41588</v>
      </c>
      <c r="X25" s="2">
        <f t="shared" ca="1" si="5"/>
        <v>45231</v>
      </c>
      <c r="Y25" s="14">
        <f t="shared" ca="1" si="6"/>
        <v>45231.761076388888</v>
      </c>
      <c r="Z25">
        <f t="shared" ca="1" si="7"/>
        <v>18</v>
      </c>
      <c r="AA25">
        <f t="shared" ca="1" si="8"/>
        <v>15</v>
      </c>
      <c r="AB25">
        <f t="shared" ca="1" si="9"/>
        <v>3713</v>
      </c>
    </row>
    <row r="26" spans="1:28" x14ac:dyDescent="0.3">
      <c r="A26" t="str">
        <v>Channel Partners</v>
      </c>
      <c r="B26" t="str">
        <v>United States of America</v>
      </c>
      <c r="C26" t="str">
        <v>Amarilla</v>
      </c>
      <c r="D26">
        <v>2015</v>
      </c>
      <c r="E26">
        <v>260</v>
      </c>
      <c r="F26">
        <v>182</v>
      </c>
      <c r="G26">
        <v>12</v>
      </c>
      <c r="H26">
        <v>24180</v>
      </c>
      <c r="I26">
        <v>3385.2</v>
      </c>
      <c r="J26">
        <v>0.13999999999999999</v>
      </c>
      <c r="K26">
        <v>20794.8</v>
      </c>
      <c r="L26">
        <v>523900</v>
      </c>
      <c r="M26">
        <v>-499720</v>
      </c>
      <c r="N26" s="2">
        <v>41609</v>
      </c>
      <c r="O26">
        <v>12</v>
      </c>
      <c r="P26" t="str">
        <v>December</v>
      </c>
      <c r="Q26" t="str">
        <v>2013</v>
      </c>
      <c r="S26">
        <f t="shared" si="0"/>
        <v>1</v>
      </c>
      <c r="T26">
        <f t="shared" si="1"/>
        <v>12</v>
      </c>
      <c r="U26">
        <f t="shared" si="2"/>
        <v>2013</v>
      </c>
      <c r="V26" s="2">
        <f t="shared" si="3"/>
        <v>41609</v>
      </c>
      <c r="W26" s="2">
        <f t="shared" si="4"/>
        <v>41679</v>
      </c>
      <c r="X26" s="2">
        <f t="shared" ca="1" si="5"/>
        <v>45231</v>
      </c>
      <c r="Y26" s="14">
        <f t="shared" ca="1" si="6"/>
        <v>45231.761076388888</v>
      </c>
      <c r="Z26">
        <f t="shared" ca="1" si="7"/>
        <v>18</v>
      </c>
      <c r="AA26">
        <f t="shared" ca="1" si="8"/>
        <v>15</v>
      </c>
      <c r="AB26">
        <f t="shared" ca="1" si="9"/>
        <v>3622</v>
      </c>
    </row>
    <row r="27" spans="1:28" x14ac:dyDescent="0.3">
      <c r="A27" t="str">
        <v>Enterprise</v>
      </c>
      <c r="B27" t="str">
        <v>Canada</v>
      </c>
      <c r="C27" t="str">
        <v>Montana</v>
      </c>
      <c r="D27">
        <v>345</v>
      </c>
      <c r="E27">
        <v>5</v>
      </c>
      <c r="F27">
        <v>3.5</v>
      </c>
      <c r="G27">
        <v>125</v>
      </c>
      <c r="H27">
        <v>43125</v>
      </c>
      <c r="I27">
        <v>0</v>
      </c>
      <c r="J27">
        <v>0</v>
      </c>
      <c r="K27">
        <v>43125</v>
      </c>
      <c r="L27">
        <v>1725</v>
      </c>
      <c r="M27">
        <v>41400</v>
      </c>
      <c r="N27" s="2">
        <v>41548</v>
      </c>
      <c r="O27">
        <v>10</v>
      </c>
      <c r="P27" t="str">
        <v>October</v>
      </c>
      <c r="Q27" t="str">
        <v>2013</v>
      </c>
      <c r="S27">
        <f t="shared" si="0"/>
        <v>1</v>
      </c>
      <c r="T27">
        <f t="shared" si="1"/>
        <v>10</v>
      </c>
      <c r="U27">
        <f t="shared" si="2"/>
        <v>2013</v>
      </c>
      <c r="V27" s="2">
        <f t="shared" si="3"/>
        <v>41548</v>
      </c>
      <c r="W27" s="2">
        <f t="shared" si="4"/>
        <v>41618</v>
      </c>
      <c r="X27" s="2">
        <f t="shared" ca="1" si="5"/>
        <v>45231</v>
      </c>
      <c r="Y27" s="14">
        <f t="shared" ca="1" si="6"/>
        <v>45231.761076388888</v>
      </c>
      <c r="Z27">
        <f t="shared" ca="1" si="7"/>
        <v>18</v>
      </c>
      <c r="AA27">
        <f t="shared" ca="1" si="8"/>
        <v>15</v>
      </c>
      <c r="AB27">
        <f t="shared" ca="1" si="9"/>
        <v>3683</v>
      </c>
    </row>
    <row r="28" spans="1:28" x14ac:dyDescent="0.3">
      <c r="A28" t="str">
        <v>Enterprise</v>
      </c>
      <c r="B28" t="str">
        <v>Canada</v>
      </c>
      <c r="C28" t="str">
        <v>Velo</v>
      </c>
      <c r="D28">
        <v>345</v>
      </c>
      <c r="E28">
        <v>120</v>
      </c>
      <c r="F28">
        <v>84</v>
      </c>
      <c r="G28">
        <v>125</v>
      </c>
      <c r="H28">
        <v>43125</v>
      </c>
      <c r="I28">
        <v>0</v>
      </c>
      <c r="J28">
        <v>0</v>
      </c>
      <c r="K28">
        <v>43125</v>
      </c>
      <c r="L28">
        <v>41400</v>
      </c>
      <c r="M28">
        <v>1725</v>
      </c>
      <c r="N28" s="2">
        <v>41548</v>
      </c>
      <c r="O28">
        <v>10</v>
      </c>
      <c r="P28" t="str">
        <v>October</v>
      </c>
      <c r="Q28" t="str">
        <v>2013</v>
      </c>
      <c r="S28">
        <f t="shared" si="0"/>
        <v>1</v>
      </c>
      <c r="T28">
        <f t="shared" si="1"/>
        <v>10</v>
      </c>
      <c r="U28">
        <f t="shared" si="2"/>
        <v>2013</v>
      </c>
      <c r="V28" s="2">
        <f t="shared" si="3"/>
        <v>41548</v>
      </c>
      <c r="W28" s="2">
        <f t="shared" si="4"/>
        <v>41618</v>
      </c>
      <c r="X28" s="2">
        <f t="shared" ca="1" si="5"/>
        <v>45231</v>
      </c>
      <c r="Y28" s="14">
        <f t="shared" ca="1" si="6"/>
        <v>45231.761076388888</v>
      </c>
      <c r="Z28">
        <f t="shared" ca="1" si="7"/>
        <v>18</v>
      </c>
      <c r="AA28">
        <f t="shared" ca="1" si="8"/>
        <v>15</v>
      </c>
      <c r="AB28">
        <f t="shared" ca="1" si="9"/>
        <v>3683</v>
      </c>
    </row>
    <row r="29" spans="1:28" x14ac:dyDescent="0.3">
      <c r="A29" t="str">
        <v>Enterprise</v>
      </c>
      <c r="B29" t="str">
        <v>Canada</v>
      </c>
      <c r="C29" t="str">
        <v>Velo</v>
      </c>
      <c r="D29">
        <v>1916</v>
      </c>
      <c r="E29">
        <v>120</v>
      </c>
      <c r="F29">
        <v>84</v>
      </c>
      <c r="G29">
        <v>125</v>
      </c>
      <c r="H29">
        <v>239500</v>
      </c>
      <c r="I29">
        <v>23950</v>
      </c>
      <c r="J29">
        <v>0.1</v>
      </c>
      <c r="K29">
        <v>215550</v>
      </c>
      <c r="L29">
        <v>229920</v>
      </c>
      <c r="M29">
        <v>9580</v>
      </c>
      <c r="N29" s="2">
        <v>41609</v>
      </c>
      <c r="O29">
        <v>12</v>
      </c>
      <c r="P29" t="str">
        <v>December</v>
      </c>
      <c r="Q29" t="str">
        <v>2013</v>
      </c>
      <c r="S29">
        <f t="shared" si="0"/>
        <v>1</v>
      </c>
      <c r="T29">
        <f t="shared" si="1"/>
        <v>12</v>
      </c>
      <c r="U29">
        <f t="shared" si="2"/>
        <v>2013</v>
      </c>
      <c r="V29" s="2">
        <f t="shared" si="3"/>
        <v>41609</v>
      </c>
      <c r="W29" s="2">
        <f t="shared" si="4"/>
        <v>41679</v>
      </c>
      <c r="X29" s="2">
        <f t="shared" ca="1" si="5"/>
        <v>45231</v>
      </c>
      <c r="Y29" s="14">
        <f t="shared" ca="1" si="6"/>
        <v>45231.761076388888</v>
      </c>
      <c r="Z29">
        <f t="shared" ca="1" si="7"/>
        <v>18</v>
      </c>
      <c r="AA29">
        <f t="shared" ca="1" si="8"/>
        <v>15</v>
      </c>
      <c r="AB29">
        <f t="shared" ca="1" si="9"/>
        <v>3622</v>
      </c>
    </row>
    <row r="30" spans="1:28" x14ac:dyDescent="0.3">
      <c r="A30" t="str">
        <v>Enterprise</v>
      </c>
      <c r="B30" t="str">
        <v>Canada</v>
      </c>
      <c r="C30" t="str">
        <v>Carretera</v>
      </c>
      <c r="D30">
        <v>2416</v>
      </c>
      <c r="E30">
        <v>3</v>
      </c>
      <c r="F30">
        <v>2.1</v>
      </c>
      <c r="G30">
        <v>125</v>
      </c>
      <c r="H30">
        <v>302000</v>
      </c>
      <c r="I30">
        <v>36240</v>
      </c>
      <c r="J30">
        <v>0.12</v>
      </c>
      <c r="K30">
        <v>265760</v>
      </c>
      <c r="L30">
        <v>7248</v>
      </c>
      <c r="M30">
        <v>294752</v>
      </c>
      <c r="N30" s="2">
        <v>41518</v>
      </c>
      <c r="O30">
        <v>9</v>
      </c>
      <c r="P30" t="str">
        <v>September</v>
      </c>
      <c r="Q30" t="str">
        <v>2013</v>
      </c>
      <c r="S30">
        <f t="shared" si="0"/>
        <v>1</v>
      </c>
      <c r="T30">
        <f t="shared" si="1"/>
        <v>9</v>
      </c>
      <c r="U30">
        <f t="shared" si="2"/>
        <v>2013</v>
      </c>
      <c r="V30" s="2">
        <f t="shared" si="3"/>
        <v>41518</v>
      </c>
      <c r="W30" s="2">
        <f t="shared" si="4"/>
        <v>41588</v>
      </c>
      <c r="X30" s="2">
        <f t="shared" ca="1" si="5"/>
        <v>45231</v>
      </c>
      <c r="Y30" s="14">
        <f t="shared" ca="1" si="6"/>
        <v>45231.761076388888</v>
      </c>
      <c r="Z30">
        <f t="shared" ca="1" si="7"/>
        <v>18</v>
      </c>
      <c r="AA30">
        <f t="shared" ca="1" si="8"/>
        <v>15</v>
      </c>
      <c r="AB30">
        <f t="shared" ca="1" si="9"/>
        <v>3713</v>
      </c>
    </row>
    <row r="31" spans="1:28" x14ac:dyDescent="0.3">
      <c r="A31" t="str">
        <v>Enterprise</v>
      </c>
      <c r="B31" t="str">
        <v>Canada</v>
      </c>
      <c r="C31" t="str">
        <v>VTT</v>
      </c>
      <c r="D31">
        <v>2954</v>
      </c>
      <c r="E31">
        <v>250</v>
      </c>
      <c r="F31">
        <v>175</v>
      </c>
      <c r="G31">
        <v>125</v>
      </c>
      <c r="H31">
        <v>369250</v>
      </c>
      <c r="I31">
        <v>55387.5</v>
      </c>
      <c r="J31">
        <v>0.15</v>
      </c>
      <c r="K31">
        <v>313862.5</v>
      </c>
      <c r="L31">
        <v>738500</v>
      </c>
      <c r="M31">
        <v>-369250</v>
      </c>
      <c r="N31" s="2">
        <v>41579</v>
      </c>
      <c r="O31">
        <v>11</v>
      </c>
      <c r="P31" t="str">
        <v>November</v>
      </c>
      <c r="Q31" t="str">
        <v>2013</v>
      </c>
      <c r="S31">
        <f t="shared" si="0"/>
        <v>1</v>
      </c>
      <c r="T31">
        <f t="shared" si="1"/>
        <v>11</v>
      </c>
      <c r="U31">
        <f t="shared" si="2"/>
        <v>2013</v>
      </c>
      <c r="V31" s="2">
        <f t="shared" si="3"/>
        <v>41579</v>
      </c>
      <c r="W31" s="2">
        <f t="shared" si="4"/>
        <v>41649</v>
      </c>
      <c r="X31" s="2">
        <f t="shared" ca="1" si="5"/>
        <v>45231</v>
      </c>
      <c r="Y31" s="14">
        <f t="shared" ca="1" si="6"/>
        <v>45231.761076388888</v>
      </c>
      <c r="Z31">
        <f t="shared" ca="1" si="7"/>
        <v>18</v>
      </c>
      <c r="AA31">
        <f t="shared" ca="1" si="8"/>
        <v>15</v>
      </c>
      <c r="AB31">
        <f t="shared" ca="1" si="9"/>
        <v>3652</v>
      </c>
    </row>
    <row r="32" spans="1:28" x14ac:dyDescent="0.3">
      <c r="A32" t="str">
        <v>Enterprise</v>
      </c>
      <c r="B32" t="str">
        <v>France</v>
      </c>
      <c r="C32" t="str">
        <v>Paseo</v>
      </c>
      <c r="D32">
        <v>704</v>
      </c>
      <c r="E32">
        <v>10</v>
      </c>
      <c r="F32">
        <v>7</v>
      </c>
      <c r="G32">
        <v>125</v>
      </c>
      <c r="H32">
        <v>88000</v>
      </c>
      <c r="I32">
        <v>4400</v>
      </c>
      <c r="J32">
        <v>0.05</v>
      </c>
      <c r="K32">
        <v>83600</v>
      </c>
      <c r="L32">
        <v>7040</v>
      </c>
      <c r="M32">
        <v>80960</v>
      </c>
      <c r="N32" s="2">
        <v>41548</v>
      </c>
      <c r="O32">
        <v>10</v>
      </c>
      <c r="P32" t="str">
        <v>October</v>
      </c>
      <c r="Q32" t="str">
        <v>2013</v>
      </c>
      <c r="S32">
        <f t="shared" si="0"/>
        <v>1</v>
      </c>
      <c r="T32">
        <f t="shared" si="1"/>
        <v>10</v>
      </c>
      <c r="U32">
        <f t="shared" si="2"/>
        <v>2013</v>
      </c>
      <c r="V32" s="2">
        <f t="shared" si="3"/>
        <v>41548</v>
      </c>
      <c r="W32" s="2">
        <f t="shared" si="4"/>
        <v>41618</v>
      </c>
      <c r="X32" s="2">
        <f t="shared" ca="1" si="5"/>
        <v>45231</v>
      </c>
      <c r="Y32" s="14">
        <f t="shared" ca="1" si="6"/>
        <v>45231.761076388888</v>
      </c>
      <c r="Z32">
        <f t="shared" ca="1" si="7"/>
        <v>18</v>
      </c>
      <c r="AA32">
        <f t="shared" ca="1" si="8"/>
        <v>15</v>
      </c>
      <c r="AB32">
        <f t="shared" ca="1" si="9"/>
        <v>3683</v>
      </c>
    </row>
    <row r="33" spans="1:28" x14ac:dyDescent="0.3">
      <c r="A33" t="str">
        <v>Enterprise</v>
      </c>
      <c r="B33" t="str">
        <v>France</v>
      </c>
      <c r="C33" t="str">
        <v>Velo</v>
      </c>
      <c r="D33">
        <v>704</v>
      </c>
      <c r="E33">
        <v>120</v>
      </c>
      <c r="F33">
        <v>84</v>
      </c>
      <c r="G33">
        <v>125</v>
      </c>
      <c r="H33">
        <v>88000</v>
      </c>
      <c r="I33">
        <v>4400</v>
      </c>
      <c r="J33">
        <v>0.05</v>
      </c>
      <c r="K33">
        <v>83600</v>
      </c>
      <c r="L33">
        <v>84480</v>
      </c>
      <c r="M33">
        <v>3520</v>
      </c>
      <c r="N33" s="2">
        <v>41548</v>
      </c>
      <c r="O33">
        <v>10</v>
      </c>
      <c r="P33" t="str">
        <v>October</v>
      </c>
      <c r="Q33" t="str">
        <v>2013</v>
      </c>
      <c r="S33">
        <f t="shared" si="0"/>
        <v>1</v>
      </c>
      <c r="T33">
        <f t="shared" si="1"/>
        <v>10</v>
      </c>
      <c r="U33">
        <f t="shared" si="2"/>
        <v>2013</v>
      </c>
      <c r="V33" s="2">
        <f t="shared" si="3"/>
        <v>41548</v>
      </c>
      <c r="W33" s="2">
        <f t="shared" si="4"/>
        <v>41618</v>
      </c>
      <c r="X33" s="2">
        <f t="shared" ca="1" si="5"/>
        <v>45231</v>
      </c>
      <c r="Y33" s="14">
        <f t="shared" ca="1" si="6"/>
        <v>45231.761076388888</v>
      </c>
      <c r="Z33">
        <f t="shared" ca="1" si="7"/>
        <v>18</v>
      </c>
      <c r="AA33">
        <f t="shared" ca="1" si="8"/>
        <v>15</v>
      </c>
      <c r="AB33">
        <f t="shared" ca="1" si="9"/>
        <v>3683</v>
      </c>
    </row>
    <row r="34" spans="1:28" x14ac:dyDescent="0.3">
      <c r="A34" t="str">
        <v>Enterprise</v>
      </c>
      <c r="B34" t="str">
        <v>France</v>
      </c>
      <c r="C34" t="str">
        <v>Carretera</v>
      </c>
      <c r="D34">
        <v>1023</v>
      </c>
      <c r="E34">
        <v>3</v>
      </c>
      <c r="F34">
        <v>2.1</v>
      </c>
      <c r="G34">
        <v>125</v>
      </c>
      <c r="H34">
        <v>127875</v>
      </c>
      <c r="I34">
        <v>17902.5</v>
      </c>
      <c r="J34">
        <v>0.14000000000000001</v>
      </c>
      <c r="K34">
        <v>109972.5</v>
      </c>
      <c r="L34">
        <v>3069</v>
      </c>
      <c r="M34">
        <v>124806</v>
      </c>
      <c r="N34" s="2">
        <v>41518</v>
      </c>
      <c r="O34">
        <v>9</v>
      </c>
      <c r="P34" t="str">
        <v>September</v>
      </c>
      <c r="Q34" t="str">
        <v>2013</v>
      </c>
      <c r="S34">
        <f t="shared" si="0"/>
        <v>1</v>
      </c>
      <c r="T34">
        <f t="shared" si="1"/>
        <v>9</v>
      </c>
      <c r="U34">
        <f t="shared" si="2"/>
        <v>2013</v>
      </c>
      <c r="V34" s="2">
        <f t="shared" si="3"/>
        <v>41518</v>
      </c>
      <c r="W34" s="2">
        <f t="shared" si="4"/>
        <v>41588</v>
      </c>
      <c r="X34" s="2">
        <f t="shared" ca="1" si="5"/>
        <v>45231</v>
      </c>
      <c r="Y34" s="14">
        <f t="shared" ca="1" si="6"/>
        <v>45231.761076388888</v>
      </c>
      <c r="Z34">
        <f t="shared" ca="1" si="7"/>
        <v>18</v>
      </c>
      <c r="AA34">
        <f t="shared" ca="1" si="8"/>
        <v>15</v>
      </c>
      <c r="AB34">
        <f t="shared" ca="1" si="9"/>
        <v>3713</v>
      </c>
    </row>
    <row r="35" spans="1:28" x14ac:dyDescent="0.3">
      <c r="A35" t="str">
        <v>Enterprise</v>
      </c>
      <c r="B35" t="str">
        <v>France</v>
      </c>
      <c r="C35" t="str">
        <v>Carretera</v>
      </c>
      <c r="D35">
        <v>1482</v>
      </c>
      <c r="E35">
        <v>3</v>
      </c>
      <c r="F35">
        <v>2.1</v>
      </c>
      <c r="G35">
        <v>125</v>
      </c>
      <c r="H35">
        <v>185250</v>
      </c>
      <c r="I35">
        <v>18525</v>
      </c>
      <c r="J35">
        <v>0.1</v>
      </c>
      <c r="K35">
        <v>166725</v>
      </c>
      <c r="L35">
        <v>4446</v>
      </c>
      <c r="M35">
        <v>180804</v>
      </c>
      <c r="N35" s="2">
        <v>41609</v>
      </c>
      <c r="O35">
        <v>12</v>
      </c>
      <c r="P35" t="str">
        <v>December</v>
      </c>
      <c r="Q35" t="str">
        <v>2013</v>
      </c>
      <c r="S35">
        <f t="shared" si="0"/>
        <v>1</v>
      </c>
      <c r="T35">
        <f t="shared" si="1"/>
        <v>12</v>
      </c>
      <c r="U35">
        <f t="shared" si="2"/>
        <v>2013</v>
      </c>
      <c r="V35" s="2">
        <f t="shared" si="3"/>
        <v>41609</v>
      </c>
      <c r="W35" s="2">
        <f t="shared" si="4"/>
        <v>41679</v>
      </c>
      <c r="X35" s="2">
        <f t="shared" ca="1" si="5"/>
        <v>45231</v>
      </c>
      <c r="Y35" s="14">
        <f t="shared" ca="1" si="6"/>
        <v>45231.761076388888</v>
      </c>
      <c r="Z35">
        <f t="shared" ca="1" si="7"/>
        <v>18</v>
      </c>
      <c r="AA35">
        <f t="shared" ca="1" si="8"/>
        <v>15</v>
      </c>
      <c r="AB35">
        <f t="shared" ca="1" si="9"/>
        <v>3622</v>
      </c>
    </row>
    <row r="36" spans="1:28" x14ac:dyDescent="0.3">
      <c r="A36" t="str">
        <v>Enterprise</v>
      </c>
      <c r="B36" t="str">
        <v>France</v>
      </c>
      <c r="C36" t="str">
        <v>Montana</v>
      </c>
      <c r="D36">
        <v>1857</v>
      </c>
      <c r="E36">
        <v>5</v>
      </c>
      <c r="F36">
        <v>3.5</v>
      </c>
      <c r="G36">
        <v>125</v>
      </c>
      <c r="H36">
        <v>232125</v>
      </c>
      <c r="I36">
        <v>20891.25</v>
      </c>
      <c r="J36">
        <v>0.09</v>
      </c>
      <c r="K36">
        <v>211233.75</v>
      </c>
      <c r="L36">
        <v>9285</v>
      </c>
      <c r="M36">
        <v>222840</v>
      </c>
      <c r="N36" s="2">
        <v>41579</v>
      </c>
      <c r="O36">
        <v>11</v>
      </c>
      <c r="P36" t="str">
        <v>November</v>
      </c>
      <c r="Q36" t="str">
        <v>2013</v>
      </c>
      <c r="S36">
        <f t="shared" si="0"/>
        <v>1</v>
      </c>
      <c r="T36">
        <f t="shared" si="1"/>
        <v>11</v>
      </c>
      <c r="U36">
        <f t="shared" si="2"/>
        <v>2013</v>
      </c>
      <c r="V36" s="2">
        <f t="shared" si="3"/>
        <v>41579</v>
      </c>
      <c r="W36" s="2">
        <f t="shared" si="4"/>
        <v>41649</v>
      </c>
      <c r="X36" s="2">
        <f t="shared" ca="1" si="5"/>
        <v>45231</v>
      </c>
      <c r="Y36" s="14">
        <f t="shared" ca="1" si="6"/>
        <v>45231.761076388888</v>
      </c>
      <c r="Z36">
        <f t="shared" ca="1" si="7"/>
        <v>18</v>
      </c>
      <c r="AA36">
        <f t="shared" ca="1" si="8"/>
        <v>15</v>
      </c>
      <c r="AB36">
        <f t="shared" ca="1" si="9"/>
        <v>3652</v>
      </c>
    </row>
    <row r="37" spans="1:28" x14ac:dyDescent="0.3">
      <c r="A37" t="str">
        <v>Enterprise</v>
      </c>
      <c r="B37" t="str">
        <v>Germany</v>
      </c>
      <c r="C37" t="str">
        <v>Paseo</v>
      </c>
      <c r="D37">
        <v>809</v>
      </c>
      <c r="E37">
        <v>10</v>
      </c>
      <c r="F37">
        <v>7</v>
      </c>
      <c r="G37">
        <v>125</v>
      </c>
      <c r="H37">
        <v>101125</v>
      </c>
      <c r="I37">
        <v>2022.5</v>
      </c>
      <c r="J37">
        <v>0.02</v>
      </c>
      <c r="K37">
        <v>99102.5</v>
      </c>
      <c r="L37">
        <v>8090</v>
      </c>
      <c r="M37">
        <v>93035</v>
      </c>
      <c r="N37" s="2">
        <v>41548</v>
      </c>
      <c r="O37">
        <v>10</v>
      </c>
      <c r="P37" t="str">
        <v>October</v>
      </c>
      <c r="Q37" t="str">
        <v>2013</v>
      </c>
      <c r="S37">
        <f t="shared" si="0"/>
        <v>1</v>
      </c>
      <c r="T37">
        <f t="shared" si="1"/>
        <v>10</v>
      </c>
      <c r="U37">
        <f t="shared" si="2"/>
        <v>2013</v>
      </c>
      <c r="V37" s="2">
        <f t="shared" si="3"/>
        <v>41548</v>
      </c>
      <c r="W37" s="2">
        <f t="shared" si="4"/>
        <v>41618</v>
      </c>
      <c r="X37" s="2">
        <f t="shared" ca="1" si="5"/>
        <v>45231</v>
      </c>
      <c r="Y37" s="14">
        <f t="shared" ca="1" si="6"/>
        <v>45231.761076388888</v>
      </c>
      <c r="Z37">
        <f t="shared" ca="1" si="7"/>
        <v>18</v>
      </c>
      <c r="AA37">
        <f t="shared" ca="1" si="8"/>
        <v>15</v>
      </c>
      <c r="AB37">
        <f t="shared" ca="1" si="9"/>
        <v>3683</v>
      </c>
    </row>
    <row r="38" spans="1:28" x14ac:dyDescent="0.3">
      <c r="A38" t="str">
        <v>Enterprise</v>
      </c>
      <c r="B38" t="str">
        <v>Germany</v>
      </c>
      <c r="C38" t="str">
        <v>Velo</v>
      </c>
      <c r="D38">
        <v>809</v>
      </c>
      <c r="E38">
        <v>120</v>
      </c>
      <c r="F38">
        <v>84</v>
      </c>
      <c r="G38">
        <v>125</v>
      </c>
      <c r="H38">
        <v>101125</v>
      </c>
      <c r="I38">
        <v>2022.5</v>
      </c>
      <c r="J38">
        <v>0.02</v>
      </c>
      <c r="K38">
        <v>99102.5</v>
      </c>
      <c r="L38">
        <v>97080</v>
      </c>
      <c r="M38">
        <v>4045</v>
      </c>
      <c r="N38" s="2">
        <v>41548</v>
      </c>
      <c r="O38">
        <v>10</v>
      </c>
      <c r="P38" t="str">
        <v>October</v>
      </c>
      <c r="Q38" t="str">
        <v>2013</v>
      </c>
      <c r="S38">
        <f t="shared" si="0"/>
        <v>1</v>
      </c>
      <c r="T38">
        <f t="shared" si="1"/>
        <v>10</v>
      </c>
      <c r="U38">
        <f t="shared" si="2"/>
        <v>2013</v>
      </c>
      <c r="V38" s="2">
        <f t="shared" si="3"/>
        <v>41548</v>
      </c>
      <c r="W38" s="2">
        <f t="shared" si="4"/>
        <v>41618</v>
      </c>
      <c r="X38" s="2">
        <f t="shared" ca="1" si="5"/>
        <v>45231</v>
      </c>
      <c r="Y38" s="14">
        <f t="shared" ca="1" si="6"/>
        <v>45231.761076388888</v>
      </c>
      <c r="Z38">
        <f t="shared" ca="1" si="7"/>
        <v>18</v>
      </c>
      <c r="AA38">
        <f t="shared" ca="1" si="8"/>
        <v>15</v>
      </c>
      <c r="AB38">
        <f t="shared" ca="1" si="9"/>
        <v>3683</v>
      </c>
    </row>
    <row r="39" spans="1:28" x14ac:dyDescent="0.3">
      <c r="A39" t="str">
        <v>Enterprise</v>
      </c>
      <c r="B39" t="str">
        <v>Germany</v>
      </c>
      <c r="C39" t="str">
        <v>Carretera</v>
      </c>
      <c r="D39">
        <v>887</v>
      </c>
      <c r="E39">
        <v>3</v>
      </c>
      <c r="F39">
        <v>2.1</v>
      </c>
      <c r="G39">
        <v>125</v>
      </c>
      <c r="H39">
        <v>110875</v>
      </c>
      <c r="I39">
        <v>6652.5</v>
      </c>
      <c r="J39">
        <v>0.06</v>
      </c>
      <c r="K39">
        <v>104222.5</v>
      </c>
      <c r="L39">
        <v>2661</v>
      </c>
      <c r="M39">
        <v>108214</v>
      </c>
      <c r="N39" s="2">
        <v>41609</v>
      </c>
      <c r="O39">
        <v>12</v>
      </c>
      <c r="P39" t="str">
        <v>December</v>
      </c>
      <c r="Q39" t="str">
        <v>2013</v>
      </c>
      <c r="S39">
        <f t="shared" si="0"/>
        <v>1</v>
      </c>
      <c r="T39">
        <f t="shared" si="1"/>
        <v>12</v>
      </c>
      <c r="U39">
        <f t="shared" si="2"/>
        <v>2013</v>
      </c>
      <c r="V39" s="2">
        <f t="shared" si="3"/>
        <v>41609</v>
      </c>
      <c r="W39" s="2">
        <f t="shared" si="4"/>
        <v>41679</v>
      </c>
      <c r="X39" s="2">
        <f t="shared" ca="1" si="5"/>
        <v>45231</v>
      </c>
      <c r="Y39" s="14">
        <f t="shared" ca="1" si="6"/>
        <v>45231.761076388888</v>
      </c>
      <c r="Z39">
        <f t="shared" ca="1" si="7"/>
        <v>18</v>
      </c>
      <c r="AA39">
        <f t="shared" ca="1" si="8"/>
        <v>15</v>
      </c>
      <c r="AB39">
        <f t="shared" ca="1" si="9"/>
        <v>3622</v>
      </c>
    </row>
    <row r="40" spans="1:28" x14ac:dyDescent="0.3">
      <c r="A40" t="str">
        <v>Enterprise</v>
      </c>
      <c r="B40" t="str">
        <v>Germany</v>
      </c>
      <c r="C40" t="str">
        <v>Amarilla</v>
      </c>
      <c r="D40">
        <v>994</v>
      </c>
      <c r="E40">
        <v>260</v>
      </c>
      <c r="F40">
        <v>182</v>
      </c>
      <c r="G40">
        <v>125</v>
      </c>
      <c r="H40">
        <v>124250</v>
      </c>
      <c r="I40">
        <v>8697.5</v>
      </c>
      <c r="J40">
        <v>7.0000000000000007E-2</v>
      </c>
      <c r="K40">
        <v>115552.5</v>
      </c>
      <c r="L40">
        <v>258440</v>
      </c>
      <c r="M40">
        <v>-134190</v>
      </c>
      <c r="N40" s="2">
        <v>41518</v>
      </c>
      <c r="O40">
        <v>9</v>
      </c>
      <c r="P40" t="str">
        <v>September</v>
      </c>
      <c r="Q40" t="str">
        <v>2013</v>
      </c>
      <c r="S40">
        <f t="shared" si="0"/>
        <v>1</v>
      </c>
      <c r="T40">
        <f t="shared" si="1"/>
        <v>9</v>
      </c>
      <c r="U40">
        <f t="shared" si="2"/>
        <v>2013</v>
      </c>
      <c r="V40" s="2">
        <f t="shared" si="3"/>
        <v>41518</v>
      </c>
      <c r="W40" s="2">
        <f t="shared" si="4"/>
        <v>41588</v>
      </c>
      <c r="X40" s="2">
        <f t="shared" ca="1" si="5"/>
        <v>45231</v>
      </c>
      <c r="Y40" s="14">
        <f t="shared" ca="1" si="6"/>
        <v>45231.761076388888</v>
      </c>
      <c r="Z40">
        <f t="shared" ca="1" si="7"/>
        <v>18</v>
      </c>
      <c r="AA40">
        <f t="shared" ca="1" si="8"/>
        <v>15</v>
      </c>
      <c r="AB40">
        <f t="shared" ca="1" si="9"/>
        <v>3713</v>
      </c>
    </row>
    <row r="41" spans="1:28" x14ac:dyDescent="0.3">
      <c r="A41" t="str">
        <v>Enterprise</v>
      </c>
      <c r="B41" t="str">
        <v>Germany</v>
      </c>
      <c r="C41" t="str">
        <v>Montana</v>
      </c>
      <c r="D41">
        <v>2500</v>
      </c>
      <c r="E41">
        <v>5</v>
      </c>
      <c r="F41">
        <v>3.5</v>
      </c>
      <c r="G41">
        <v>125</v>
      </c>
      <c r="H41">
        <v>312500</v>
      </c>
      <c r="I41">
        <v>21875</v>
      </c>
      <c r="J41">
        <v>7.0000000000000007E-2</v>
      </c>
      <c r="K41">
        <v>290625</v>
      </c>
      <c r="L41">
        <v>12500</v>
      </c>
      <c r="M41">
        <v>300000</v>
      </c>
      <c r="N41" s="2">
        <v>41579</v>
      </c>
      <c r="O41">
        <v>11</v>
      </c>
      <c r="P41" t="str">
        <v>November</v>
      </c>
      <c r="Q41" t="str">
        <v>2013</v>
      </c>
      <c r="S41">
        <f t="shared" si="0"/>
        <v>1</v>
      </c>
      <c r="T41">
        <f t="shared" si="1"/>
        <v>11</v>
      </c>
      <c r="U41">
        <f t="shared" si="2"/>
        <v>2013</v>
      </c>
      <c r="V41" s="2">
        <f t="shared" si="3"/>
        <v>41579</v>
      </c>
      <c r="W41" s="2">
        <f t="shared" si="4"/>
        <v>41649</v>
      </c>
      <c r="X41" s="2">
        <f t="shared" ca="1" si="5"/>
        <v>45231</v>
      </c>
      <c r="Y41" s="14">
        <f t="shared" ca="1" si="6"/>
        <v>45231.761076388888</v>
      </c>
      <c r="Z41">
        <f t="shared" ca="1" si="7"/>
        <v>18</v>
      </c>
      <c r="AA41">
        <f t="shared" ca="1" si="8"/>
        <v>15</v>
      </c>
      <c r="AB41">
        <f t="shared" ca="1" si="9"/>
        <v>3652</v>
      </c>
    </row>
    <row r="42" spans="1:28" x14ac:dyDescent="0.3">
      <c r="A42" t="str">
        <v>Enterprise</v>
      </c>
      <c r="B42" t="str">
        <v>Mexico</v>
      </c>
      <c r="C42" t="str">
        <v>Amarilla</v>
      </c>
      <c r="D42">
        <v>947</v>
      </c>
      <c r="E42">
        <v>260</v>
      </c>
      <c r="F42">
        <v>182</v>
      </c>
      <c r="G42">
        <v>125</v>
      </c>
      <c r="H42">
        <v>118375</v>
      </c>
      <c r="I42">
        <v>13021.25</v>
      </c>
      <c r="J42">
        <v>0.11</v>
      </c>
      <c r="K42">
        <v>105353.75</v>
      </c>
      <c r="L42">
        <v>246220</v>
      </c>
      <c r="M42">
        <v>-127845</v>
      </c>
      <c r="N42" s="2">
        <v>41518</v>
      </c>
      <c r="O42">
        <v>9</v>
      </c>
      <c r="P42" t="str">
        <v>September</v>
      </c>
      <c r="Q42" t="str">
        <v>2013</v>
      </c>
      <c r="S42">
        <f t="shared" si="0"/>
        <v>1</v>
      </c>
      <c r="T42">
        <f t="shared" si="1"/>
        <v>9</v>
      </c>
      <c r="U42">
        <f t="shared" si="2"/>
        <v>2013</v>
      </c>
      <c r="V42" s="2">
        <f t="shared" si="3"/>
        <v>41518</v>
      </c>
      <c r="W42" s="2">
        <f t="shared" si="4"/>
        <v>41588</v>
      </c>
      <c r="X42" s="2">
        <f t="shared" ca="1" si="5"/>
        <v>45231</v>
      </c>
      <c r="Y42" s="14">
        <f t="shared" ca="1" si="6"/>
        <v>45231.761076388888</v>
      </c>
      <c r="Z42">
        <f t="shared" ca="1" si="7"/>
        <v>18</v>
      </c>
      <c r="AA42">
        <f t="shared" ca="1" si="8"/>
        <v>15</v>
      </c>
      <c r="AB42">
        <f t="shared" ca="1" si="9"/>
        <v>3713</v>
      </c>
    </row>
    <row r="43" spans="1:28" x14ac:dyDescent="0.3">
      <c r="A43" t="str">
        <v>Enterprise</v>
      </c>
      <c r="B43" t="str">
        <v>Mexico</v>
      </c>
      <c r="C43" t="str">
        <v>Montana</v>
      </c>
      <c r="D43">
        <v>1660</v>
      </c>
      <c r="E43">
        <v>5</v>
      </c>
      <c r="F43">
        <v>3.5</v>
      </c>
      <c r="G43">
        <v>125</v>
      </c>
      <c r="H43">
        <v>207500</v>
      </c>
      <c r="I43">
        <v>4150</v>
      </c>
      <c r="J43">
        <v>0.02</v>
      </c>
      <c r="K43">
        <v>203350</v>
      </c>
      <c r="L43">
        <v>8300</v>
      </c>
      <c r="M43">
        <v>199200</v>
      </c>
      <c r="N43" s="2">
        <v>41579</v>
      </c>
      <c r="O43">
        <v>11</v>
      </c>
      <c r="P43" t="str">
        <v>November</v>
      </c>
      <c r="Q43" t="str">
        <v>2013</v>
      </c>
      <c r="S43">
        <f t="shared" si="0"/>
        <v>1</v>
      </c>
      <c r="T43">
        <f t="shared" si="1"/>
        <v>11</v>
      </c>
      <c r="U43">
        <f t="shared" si="2"/>
        <v>2013</v>
      </c>
      <c r="V43" s="2">
        <f t="shared" si="3"/>
        <v>41579</v>
      </c>
      <c r="W43" s="2">
        <f t="shared" si="4"/>
        <v>41649</v>
      </c>
      <c r="X43" s="2">
        <f t="shared" ca="1" si="5"/>
        <v>45231</v>
      </c>
      <c r="Y43" s="14">
        <f t="shared" ca="1" si="6"/>
        <v>45231.761076388888</v>
      </c>
      <c r="Z43">
        <f t="shared" ca="1" si="7"/>
        <v>18</v>
      </c>
      <c r="AA43">
        <f t="shared" ca="1" si="8"/>
        <v>15</v>
      </c>
      <c r="AB43">
        <f t="shared" ca="1" si="9"/>
        <v>3652</v>
      </c>
    </row>
    <row r="44" spans="1:28" x14ac:dyDescent="0.3">
      <c r="A44" t="str">
        <v>Enterprise</v>
      </c>
      <c r="B44" t="str">
        <v>Mexico</v>
      </c>
      <c r="C44" t="str">
        <v>Paseo</v>
      </c>
      <c r="D44">
        <v>2145</v>
      </c>
      <c r="E44">
        <v>10</v>
      </c>
      <c r="F44">
        <v>7</v>
      </c>
      <c r="G44">
        <v>125</v>
      </c>
      <c r="H44">
        <v>268125</v>
      </c>
      <c r="I44">
        <v>5362.5</v>
      </c>
      <c r="J44">
        <v>0.02</v>
      </c>
      <c r="K44">
        <v>262762.5</v>
      </c>
      <c r="L44">
        <v>21450</v>
      </c>
      <c r="M44">
        <v>246675</v>
      </c>
      <c r="N44" s="2">
        <v>41548</v>
      </c>
      <c r="O44">
        <v>10</v>
      </c>
      <c r="P44" t="str">
        <v>October</v>
      </c>
      <c r="Q44" t="str">
        <v>2013</v>
      </c>
      <c r="S44">
        <f t="shared" si="0"/>
        <v>1</v>
      </c>
      <c r="T44">
        <f t="shared" si="1"/>
        <v>10</v>
      </c>
      <c r="U44">
        <f t="shared" si="2"/>
        <v>2013</v>
      </c>
      <c r="V44" s="2">
        <f t="shared" si="3"/>
        <v>41548</v>
      </c>
      <c r="W44" s="2">
        <f t="shared" si="4"/>
        <v>41618</v>
      </c>
      <c r="X44" s="2">
        <f t="shared" ca="1" si="5"/>
        <v>45231</v>
      </c>
      <c r="Y44" s="14">
        <f t="shared" ca="1" si="6"/>
        <v>45231.761076388888</v>
      </c>
      <c r="Z44">
        <f t="shared" ca="1" si="7"/>
        <v>18</v>
      </c>
      <c r="AA44">
        <f t="shared" ca="1" si="8"/>
        <v>15</v>
      </c>
      <c r="AB44">
        <f t="shared" ca="1" si="9"/>
        <v>3683</v>
      </c>
    </row>
    <row r="45" spans="1:28" x14ac:dyDescent="0.3">
      <c r="A45" t="str">
        <v>Enterprise</v>
      </c>
      <c r="B45" t="str">
        <v>Mexico</v>
      </c>
      <c r="C45" t="str">
        <v>Velo</v>
      </c>
      <c r="D45">
        <v>2145</v>
      </c>
      <c r="E45">
        <v>120</v>
      </c>
      <c r="F45">
        <v>84</v>
      </c>
      <c r="G45">
        <v>125</v>
      </c>
      <c r="H45">
        <v>268125</v>
      </c>
      <c r="I45">
        <v>5362.5</v>
      </c>
      <c r="J45">
        <v>0.02</v>
      </c>
      <c r="K45">
        <v>262762.5</v>
      </c>
      <c r="L45">
        <v>257400</v>
      </c>
      <c r="M45">
        <v>10725</v>
      </c>
      <c r="N45" s="2">
        <v>41548</v>
      </c>
      <c r="O45">
        <v>10</v>
      </c>
      <c r="P45" t="str">
        <v>October</v>
      </c>
      <c r="Q45" t="str">
        <v>2013</v>
      </c>
      <c r="S45">
        <f t="shared" si="0"/>
        <v>1</v>
      </c>
      <c r="T45">
        <f t="shared" si="1"/>
        <v>10</v>
      </c>
      <c r="U45">
        <f t="shared" si="2"/>
        <v>2013</v>
      </c>
      <c r="V45" s="2">
        <f t="shared" si="3"/>
        <v>41548</v>
      </c>
      <c r="W45" s="2">
        <f t="shared" si="4"/>
        <v>41618</v>
      </c>
      <c r="X45" s="2">
        <f t="shared" ca="1" si="5"/>
        <v>45231</v>
      </c>
      <c r="Y45" s="14">
        <f t="shared" ca="1" si="6"/>
        <v>45231.761076388888</v>
      </c>
      <c r="Z45">
        <f t="shared" ca="1" si="7"/>
        <v>18</v>
      </c>
      <c r="AA45">
        <f t="shared" ca="1" si="8"/>
        <v>15</v>
      </c>
      <c r="AB45">
        <f t="shared" ca="1" si="9"/>
        <v>3683</v>
      </c>
    </row>
    <row r="46" spans="1:28" x14ac:dyDescent="0.3">
      <c r="A46" t="str">
        <v>Enterprise</v>
      </c>
      <c r="B46" t="str">
        <v>Mexico</v>
      </c>
      <c r="C46" t="str">
        <v>Carretera</v>
      </c>
      <c r="D46">
        <v>2821</v>
      </c>
      <c r="E46">
        <v>3</v>
      </c>
      <c r="F46">
        <v>2.1</v>
      </c>
      <c r="G46">
        <v>125</v>
      </c>
      <c r="H46">
        <v>352625</v>
      </c>
      <c r="I46">
        <v>49367.5</v>
      </c>
      <c r="J46">
        <v>0.14000000000000001</v>
      </c>
      <c r="K46">
        <v>303257.5</v>
      </c>
      <c r="L46">
        <v>8463</v>
      </c>
      <c r="M46">
        <v>344162</v>
      </c>
      <c r="N46" s="2">
        <v>41609</v>
      </c>
      <c r="O46">
        <v>12</v>
      </c>
      <c r="P46" t="str">
        <v>December</v>
      </c>
      <c r="Q46" t="str">
        <v>2013</v>
      </c>
      <c r="S46">
        <f t="shared" si="0"/>
        <v>1</v>
      </c>
      <c r="T46">
        <f t="shared" si="1"/>
        <v>12</v>
      </c>
      <c r="U46">
        <f t="shared" si="2"/>
        <v>2013</v>
      </c>
      <c r="V46" s="2">
        <f t="shared" si="3"/>
        <v>41609</v>
      </c>
      <c r="W46" s="2">
        <f t="shared" si="4"/>
        <v>41679</v>
      </c>
      <c r="X46" s="2">
        <f t="shared" ca="1" si="5"/>
        <v>45231</v>
      </c>
      <c r="Y46" s="14">
        <f t="shared" ca="1" si="6"/>
        <v>45231.761076388888</v>
      </c>
      <c r="Z46">
        <f t="shared" ca="1" si="7"/>
        <v>18</v>
      </c>
      <c r="AA46">
        <f t="shared" ca="1" si="8"/>
        <v>15</v>
      </c>
      <c r="AB46">
        <f t="shared" ca="1" si="9"/>
        <v>3622</v>
      </c>
    </row>
    <row r="47" spans="1:28" x14ac:dyDescent="0.3">
      <c r="A47" t="str">
        <v>Enterprise</v>
      </c>
      <c r="B47" t="str">
        <v>United States of America</v>
      </c>
      <c r="C47" t="str">
        <v>Carretera</v>
      </c>
      <c r="D47">
        <v>330</v>
      </c>
      <c r="E47">
        <v>3</v>
      </c>
      <c r="F47">
        <v>2.1</v>
      </c>
      <c r="G47">
        <v>125</v>
      </c>
      <c r="H47">
        <v>41250</v>
      </c>
      <c r="I47">
        <v>412.5</v>
      </c>
      <c r="J47">
        <v>0.01</v>
      </c>
      <c r="K47">
        <v>40837.5</v>
      </c>
      <c r="L47">
        <v>990</v>
      </c>
      <c r="M47">
        <v>40260</v>
      </c>
      <c r="N47" s="2">
        <v>41518</v>
      </c>
      <c r="O47">
        <v>9</v>
      </c>
      <c r="P47" t="str">
        <v>September</v>
      </c>
      <c r="Q47" t="str">
        <v>2013</v>
      </c>
      <c r="S47">
        <f t="shared" si="0"/>
        <v>1</v>
      </c>
      <c r="T47">
        <f t="shared" si="1"/>
        <v>9</v>
      </c>
      <c r="U47">
        <f t="shared" si="2"/>
        <v>2013</v>
      </c>
      <c r="V47" s="2">
        <f t="shared" si="3"/>
        <v>41518</v>
      </c>
      <c r="W47" s="2">
        <f t="shared" si="4"/>
        <v>41588</v>
      </c>
      <c r="X47" s="2">
        <f t="shared" ca="1" si="5"/>
        <v>45231</v>
      </c>
      <c r="Y47" s="14">
        <f t="shared" ca="1" si="6"/>
        <v>45231.761076388888</v>
      </c>
      <c r="Z47">
        <f t="shared" ca="1" si="7"/>
        <v>18</v>
      </c>
      <c r="AA47">
        <f t="shared" ca="1" si="8"/>
        <v>15</v>
      </c>
      <c r="AB47">
        <f t="shared" ca="1" si="9"/>
        <v>3713</v>
      </c>
    </row>
    <row r="48" spans="1:28" x14ac:dyDescent="0.3">
      <c r="A48" t="str">
        <v>Enterprise</v>
      </c>
      <c r="B48" t="str">
        <v>United States of America</v>
      </c>
      <c r="C48" t="str">
        <v>Montana</v>
      </c>
      <c r="D48">
        <v>663</v>
      </c>
      <c r="E48">
        <v>5</v>
      </c>
      <c r="F48">
        <v>3.5</v>
      </c>
      <c r="G48">
        <v>125</v>
      </c>
      <c r="H48">
        <v>82875</v>
      </c>
      <c r="I48">
        <v>828.75</v>
      </c>
      <c r="J48">
        <v>0.01</v>
      </c>
      <c r="K48">
        <v>82046.25</v>
      </c>
      <c r="L48">
        <v>3315</v>
      </c>
      <c r="M48">
        <v>79560</v>
      </c>
      <c r="N48" s="2">
        <v>41548</v>
      </c>
      <c r="O48">
        <v>10</v>
      </c>
      <c r="P48" t="str">
        <v>October</v>
      </c>
      <c r="Q48" t="str">
        <v>2013</v>
      </c>
      <c r="S48">
        <f t="shared" si="0"/>
        <v>1</v>
      </c>
      <c r="T48">
        <f t="shared" si="1"/>
        <v>10</v>
      </c>
      <c r="U48">
        <f t="shared" si="2"/>
        <v>2013</v>
      </c>
      <c r="V48" s="2">
        <f t="shared" si="3"/>
        <v>41548</v>
      </c>
      <c r="W48" s="2">
        <f t="shared" si="4"/>
        <v>41618</v>
      </c>
      <c r="X48" s="2">
        <f t="shared" ca="1" si="5"/>
        <v>45231</v>
      </c>
      <c r="Y48" s="14">
        <f t="shared" ca="1" si="6"/>
        <v>45231.761076388888</v>
      </c>
      <c r="Z48">
        <f t="shared" ca="1" si="7"/>
        <v>18</v>
      </c>
      <c r="AA48">
        <f t="shared" ca="1" si="8"/>
        <v>15</v>
      </c>
      <c r="AB48">
        <f t="shared" ca="1" si="9"/>
        <v>3683</v>
      </c>
    </row>
    <row r="49" spans="1:28" x14ac:dyDescent="0.3">
      <c r="A49" t="str">
        <v>Enterprise</v>
      </c>
      <c r="B49" t="str">
        <v>United States of America</v>
      </c>
      <c r="C49" t="str">
        <v>Velo</v>
      </c>
      <c r="D49">
        <v>663</v>
      </c>
      <c r="E49">
        <v>120</v>
      </c>
      <c r="F49">
        <v>84</v>
      </c>
      <c r="G49">
        <v>125</v>
      </c>
      <c r="H49">
        <v>82875</v>
      </c>
      <c r="I49">
        <v>828.75</v>
      </c>
      <c r="J49">
        <v>0.01</v>
      </c>
      <c r="K49">
        <v>82046.25</v>
      </c>
      <c r="L49">
        <v>79560</v>
      </c>
      <c r="M49">
        <v>3315</v>
      </c>
      <c r="N49" s="2">
        <v>41548</v>
      </c>
      <c r="O49">
        <v>10</v>
      </c>
      <c r="P49" t="str">
        <v>October</v>
      </c>
      <c r="Q49" t="str">
        <v>2013</v>
      </c>
      <c r="S49">
        <f t="shared" si="0"/>
        <v>1</v>
      </c>
      <c r="T49">
        <f t="shared" si="1"/>
        <v>10</v>
      </c>
      <c r="U49">
        <f t="shared" si="2"/>
        <v>2013</v>
      </c>
      <c r="V49" s="2">
        <f t="shared" si="3"/>
        <v>41548</v>
      </c>
      <c r="W49" s="2">
        <f t="shared" si="4"/>
        <v>41618</v>
      </c>
      <c r="X49" s="2">
        <f t="shared" ca="1" si="5"/>
        <v>45231</v>
      </c>
      <c r="Y49" s="14">
        <f t="shared" ca="1" si="6"/>
        <v>45231.761076388888</v>
      </c>
      <c r="Z49">
        <f t="shared" ca="1" si="7"/>
        <v>18</v>
      </c>
      <c r="AA49">
        <f t="shared" ca="1" si="8"/>
        <v>15</v>
      </c>
      <c r="AB49">
        <f t="shared" ca="1" si="9"/>
        <v>3683</v>
      </c>
    </row>
    <row r="50" spans="1:28" x14ac:dyDescent="0.3">
      <c r="A50" t="str">
        <v>Enterprise</v>
      </c>
      <c r="B50" t="str">
        <v>United States of America</v>
      </c>
      <c r="C50" t="str">
        <v>Montana</v>
      </c>
      <c r="D50">
        <v>1804</v>
      </c>
      <c r="E50">
        <v>5</v>
      </c>
      <c r="F50">
        <v>3.5</v>
      </c>
      <c r="G50">
        <v>125</v>
      </c>
      <c r="H50">
        <v>225500</v>
      </c>
      <c r="I50">
        <v>22550</v>
      </c>
      <c r="J50">
        <v>0.1</v>
      </c>
      <c r="K50">
        <v>202950</v>
      </c>
      <c r="L50">
        <v>9020</v>
      </c>
      <c r="M50">
        <v>216480</v>
      </c>
      <c r="N50" s="2">
        <v>41579</v>
      </c>
      <c r="O50">
        <v>11</v>
      </c>
      <c r="P50" t="str">
        <v>November</v>
      </c>
      <c r="Q50" t="str">
        <v>2013</v>
      </c>
      <c r="S50">
        <f t="shared" si="0"/>
        <v>1</v>
      </c>
      <c r="T50">
        <f t="shared" si="1"/>
        <v>11</v>
      </c>
      <c r="U50">
        <f t="shared" si="2"/>
        <v>2013</v>
      </c>
      <c r="V50" s="2">
        <f t="shared" si="3"/>
        <v>41579</v>
      </c>
      <c r="W50" s="2">
        <f t="shared" si="4"/>
        <v>41649</v>
      </c>
      <c r="X50" s="2">
        <f t="shared" ca="1" si="5"/>
        <v>45231</v>
      </c>
      <c r="Y50" s="14">
        <f t="shared" ca="1" si="6"/>
        <v>45231.761076388888</v>
      </c>
      <c r="Z50">
        <f t="shared" ca="1" si="7"/>
        <v>18</v>
      </c>
      <c r="AA50">
        <f t="shared" ca="1" si="8"/>
        <v>15</v>
      </c>
      <c r="AB50">
        <f t="shared" ca="1" si="9"/>
        <v>3652</v>
      </c>
    </row>
    <row r="51" spans="1:28" x14ac:dyDescent="0.3">
      <c r="A51" t="str">
        <v>Enterprise</v>
      </c>
      <c r="B51" t="str">
        <v>United States of America</v>
      </c>
      <c r="C51" t="str">
        <v>Velo</v>
      </c>
      <c r="D51">
        <v>2438</v>
      </c>
      <c r="E51">
        <v>120</v>
      </c>
      <c r="F51">
        <v>84</v>
      </c>
      <c r="G51">
        <v>125</v>
      </c>
      <c r="H51">
        <v>304750</v>
      </c>
      <c r="I51">
        <v>45712.5</v>
      </c>
      <c r="J51">
        <v>0.15</v>
      </c>
      <c r="K51">
        <v>259037.5</v>
      </c>
      <c r="L51">
        <v>292560</v>
      </c>
      <c r="M51">
        <v>12190</v>
      </c>
      <c r="N51" s="2">
        <v>41609</v>
      </c>
      <c r="O51">
        <v>12</v>
      </c>
      <c r="P51" t="str">
        <v>December</v>
      </c>
      <c r="Q51" t="str">
        <v>2013</v>
      </c>
      <c r="S51">
        <f t="shared" si="0"/>
        <v>1</v>
      </c>
      <c r="T51">
        <f t="shared" si="1"/>
        <v>12</v>
      </c>
      <c r="U51">
        <f t="shared" si="2"/>
        <v>2013</v>
      </c>
      <c r="V51" s="2">
        <f t="shared" si="3"/>
        <v>41609</v>
      </c>
      <c r="W51" s="2">
        <f t="shared" si="4"/>
        <v>41679</v>
      </c>
      <c r="X51" s="2">
        <f t="shared" ca="1" si="5"/>
        <v>45231</v>
      </c>
      <c r="Y51" s="14">
        <f t="shared" ca="1" si="6"/>
        <v>45231.761076388888</v>
      </c>
      <c r="Z51">
        <f t="shared" ca="1" si="7"/>
        <v>18</v>
      </c>
      <c r="AA51">
        <f t="shared" ca="1" si="8"/>
        <v>15</v>
      </c>
      <c r="AB51">
        <f t="shared" ca="1" si="9"/>
        <v>3622</v>
      </c>
    </row>
    <row r="52" spans="1:28" x14ac:dyDescent="0.3">
      <c r="A52" t="str">
        <v>Government</v>
      </c>
      <c r="B52" t="str">
        <v>Canada</v>
      </c>
      <c r="C52" t="str">
        <v>VTT</v>
      </c>
      <c r="D52">
        <v>623</v>
      </c>
      <c r="E52">
        <v>250</v>
      </c>
      <c r="F52">
        <v>175</v>
      </c>
      <c r="G52">
        <v>350</v>
      </c>
      <c r="H52">
        <v>218050</v>
      </c>
      <c r="I52">
        <v>26166</v>
      </c>
      <c r="J52">
        <v>0.12</v>
      </c>
      <c r="K52">
        <v>191884</v>
      </c>
      <c r="L52">
        <v>155750</v>
      </c>
      <c r="M52">
        <v>62300</v>
      </c>
      <c r="N52" s="2">
        <v>41518</v>
      </c>
      <c r="O52">
        <v>9</v>
      </c>
      <c r="P52" t="str">
        <v>September</v>
      </c>
      <c r="Q52" t="str">
        <v>2013</v>
      </c>
      <c r="S52">
        <f t="shared" si="0"/>
        <v>1</v>
      </c>
      <c r="T52">
        <f t="shared" si="1"/>
        <v>9</v>
      </c>
      <c r="U52">
        <f t="shared" si="2"/>
        <v>2013</v>
      </c>
      <c r="V52" s="2">
        <f t="shared" si="3"/>
        <v>41518</v>
      </c>
      <c r="W52" s="2">
        <f t="shared" si="4"/>
        <v>41588</v>
      </c>
      <c r="X52" s="2">
        <f t="shared" ca="1" si="5"/>
        <v>45231</v>
      </c>
      <c r="Y52" s="14">
        <f t="shared" ca="1" si="6"/>
        <v>45231.761076388888</v>
      </c>
      <c r="Z52">
        <f t="shared" ca="1" si="7"/>
        <v>18</v>
      </c>
      <c r="AA52">
        <f t="shared" ca="1" si="8"/>
        <v>15</v>
      </c>
      <c r="AB52">
        <f t="shared" ca="1" si="9"/>
        <v>3713</v>
      </c>
    </row>
    <row r="53" spans="1:28" x14ac:dyDescent="0.3">
      <c r="A53" t="str">
        <v>Government</v>
      </c>
      <c r="B53" t="str">
        <v>Canada</v>
      </c>
      <c r="C53" t="str">
        <v>Amarilla</v>
      </c>
      <c r="D53">
        <v>1228</v>
      </c>
      <c r="E53">
        <v>260</v>
      </c>
      <c r="F53">
        <v>182</v>
      </c>
      <c r="G53">
        <v>350</v>
      </c>
      <c r="H53">
        <v>429800</v>
      </c>
      <c r="I53">
        <v>21490</v>
      </c>
      <c r="J53">
        <v>0.05</v>
      </c>
      <c r="K53">
        <v>408310</v>
      </c>
      <c r="L53">
        <v>319280</v>
      </c>
      <c r="M53">
        <v>110520</v>
      </c>
      <c r="N53" s="2">
        <v>41548</v>
      </c>
      <c r="O53">
        <v>10</v>
      </c>
      <c r="P53" t="str">
        <v>October</v>
      </c>
      <c r="Q53" t="str">
        <v>2013</v>
      </c>
      <c r="S53">
        <f t="shared" si="0"/>
        <v>1</v>
      </c>
      <c r="T53">
        <f t="shared" si="1"/>
        <v>10</v>
      </c>
      <c r="U53">
        <f t="shared" si="2"/>
        <v>2013</v>
      </c>
      <c r="V53" s="2">
        <f t="shared" si="3"/>
        <v>41548</v>
      </c>
      <c r="W53" s="2">
        <f t="shared" si="4"/>
        <v>41618</v>
      </c>
      <c r="X53" s="2">
        <f t="shared" ca="1" si="5"/>
        <v>45231</v>
      </c>
      <c r="Y53" s="14">
        <f t="shared" ca="1" si="6"/>
        <v>45231.761076388888</v>
      </c>
      <c r="Z53">
        <f t="shared" ca="1" si="7"/>
        <v>18</v>
      </c>
      <c r="AA53">
        <f t="shared" ca="1" si="8"/>
        <v>15</v>
      </c>
      <c r="AB53">
        <f t="shared" ca="1" si="9"/>
        <v>3683</v>
      </c>
    </row>
    <row r="54" spans="1:28" x14ac:dyDescent="0.3">
      <c r="A54" t="str">
        <v>Government</v>
      </c>
      <c r="B54" t="str">
        <v>Canada</v>
      </c>
      <c r="C54" t="str">
        <v>Paseo</v>
      </c>
      <c r="D54">
        <v>1228</v>
      </c>
      <c r="E54">
        <v>10</v>
      </c>
      <c r="F54">
        <v>7</v>
      </c>
      <c r="G54">
        <v>350</v>
      </c>
      <c r="H54">
        <v>429800</v>
      </c>
      <c r="I54">
        <v>21490</v>
      </c>
      <c r="J54">
        <v>0.05</v>
      </c>
      <c r="K54">
        <v>408310</v>
      </c>
      <c r="L54">
        <v>12280</v>
      </c>
      <c r="M54">
        <v>417520</v>
      </c>
      <c r="N54" s="2">
        <v>41548</v>
      </c>
      <c r="O54">
        <v>10</v>
      </c>
      <c r="P54" t="str">
        <v>October</v>
      </c>
      <c r="Q54" t="str">
        <v>2013</v>
      </c>
      <c r="S54">
        <f t="shared" si="0"/>
        <v>1</v>
      </c>
      <c r="T54">
        <f t="shared" si="1"/>
        <v>10</v>
      </c>
      <c r="U54">
        <f t="shared" si="2"/>
        <v>2013</v>
      </c>
      <c r="V54" s="2">
        <f t="shared" si="3"/>
        <v>41548</v>
      </c>
      <c r="W54" s="2">
        <f t="shared" si="4"/>
        <v>41618</v>
      </c>
      <c r="X54" s="2">
        <f t="shared" ca="1" si="5"/>
        <v>45231</v>
      </c>
      <c r="Y54" s="14">
        <f t="shared" ca="1" si="6"/>
        <v>45231.761076388888</v>
      </c>
      <c r="Z54">
        <f t="shared" ca="1" si="7"/>
        <v>18</v>
      </c>
      <c r="AA54">
        <f t="shared" ca="1" si="8"/>
        <v>15</v>
      </c>
      <c r="AB54">
        <f t="shared" ca="1" si="9"/>
        <v>3683</v>
      </c>
    </row>
    <row r="55" spans="1:28" x14ac:dyDescent="0.3">
      <c r="A55" t="str">
        <v>Government</v>
      </c>
      <c r="B55" t="str">
        <v>Canada</v>
      </c>
      <c r="C55" t="str">
        <v>Paseo</v>
      </c>
      <c r="D55">
        <v>1389</v>
      </c>
      <c r="E55">
        <v>10</v>
      </c>
      <c r="F55">
        <v>7</v>
      </c>
      <c r="G55">
        <v>20</v>
      </c>
      <c r="H55">
        <v>27780</v>
      </c>
      <c r="I55">
        <v>1389</v>
      </c>
      <c r="J55">
        <v>0.05</v>
      </c>
      <c r="K55">
        <v>26391</v>
      </c>
      <c r="L55">
        <v>13890</v>
      </c>
      <c r="M55">
        <v>13890</v>
      </c>
      <c r="N55" s="2">
        <v>41548</v>
      </c>
      <c r="O55">
        <v>10</v>
      </c>
      <c r="P55" t="str">
        <v>October</v>
      </c>
      <c r="Q55" t="str">
        <v>2013</v>
      </c>
      <c r="S55">
        <f t="shared" si="0"/>
        <v>1</v>
      </c>
      <c r="T55">
        <f t="shared" si="1"/>
        <v>10</v>
      </c>
      <c r="U55">
        <f t="shared" si="2"/>
        <v>2013</v>
      </c>
      <c r="V55" s="2">
        <f t="shared" si="3"/>
        <v>41548</v>
      </c>
      <c r="W55" s="2">
        <f t="shared" si="4"/>
        <v>41618</v>
      </c>
      <c r="X55" s="2">
        <f t="shared" ca="1" si="5"/>
        <v>45231</v>
      </c>
      <c r="Y55" s="14">
        <f t="shared" ca="1" si="6"/>
        <v>45231.761076388888</v>
      </c>
      <c r="Z55">
        <f t="shared" ca="1" si="7"/>
        <v>18</v>
      </c>
      <c r="AA55">
        <f t="shared" ca="1" si="8"/>
        <v>15</v>
      </c>
      <c r="AB55">
        <f t="shared" ca="1" si="9"/>
        <v>3683</v>
      </c>
    </row>
    <row r="56" spans="1:28" x14ac:dyDescent="0.3">
      <c r="A56" t="str">
        <v>Government</v>
      </c>
      <c r="B56" t="str">
        <v>Canada</v>
      </c>
      <c r="C56" t="str">
        <v>VTT</v>
      </c>
      <c r="D56">
        <v>1389</v>
      </c>
      <c r="E56">
        <v>250</v>
      </c>
      <c r="F56">
        <v>175</v>
      </c>
      <c r="G56">
        <v>20</v>
      </c>
      <c r="H56">
        <v>27780</v>
      </c>
      <c r="I56">
        <v>1389</v>
      </c>
      <c r="J56">
        <v>0.05</v>
      </c>
      <c r="K56">
        <v>26391</v>
      </c>
      <c r="L56">
        <v>347250</v>
      </c>
      <c r="M56">
        <v>-319470</v>
      </c>
      <c r="N56" s="2">
        <v>41548</v>
      </c>
      <c r="O56">
        <v>10</v>
      </c>
      <c r="P56" t="str">
        <v>October</v>
      </c>
      <c r="Q56" t="str">
        <v>2013</v>
      </c>
      <c r="S56">
        <f t="shared" si="0"/>
        <v>1</v>
      </c>
      <c r="T56">
        <f t="shared" si="1"/>
        <v>10</v>
      </c>
      <c r="U56">
        <f t="shared" si="2"/>
        <v>2013</v>
      </c>
      <c r="V56" s="2">
        <f t="shared" si="3"/>
        <v>41548</v>
      </c>
      <c r="W56" s="2">
        <f t="shared" si="4"/>
        <v>41618</v>
      </c>
      <c r="X56" s="2">
        <f t="shared" ca="1" si="5"/>
        <v>45231</v>
      </c>
      <c r="Y56" s="14">
        <f t="shared" ca="1" si="6"/>
        <v>45231.761076388888</v>
      </c>
      <c r="Z56">
        <f t="shared" ca="1" si="7"/>
        <v>18</v>
      </c>
      <c r="AA56">
        <f t="shared" ca="1" si="8"/>
        <v>15</v>
      </c>
      <c r="AB56">
        <f t="shared" ca="1" si="9"/>
        <v>3683</v>
      </c>
    </row>
    <row r="57" spans="1:28" x14ac:dyDescent="0.3">
      <c r="A57" t="str">
        <v>Government</v>
      </c>
      <c r="B57" t="str">
        <v>Canada</v>
      </c>
      <c r="C57" t="str">
        <v>Montana</v>
      </c>
      <c r="D57">
        <v>1611</v>
      </c>
      <c r="E57">
        <v>5</v>
      </c>
      <c r="F57">
        <v>3.5</v>
      </c>
      <c r="G57">
        <v>7</v>
      </c>
      <c r="H57">
        <v>11277</v>
      </c>
      <c r="I57">
        <v>1014.93</v>
      </c>
      <c r="J57">
        <v>0.09</v>
      </c>
      <c r="K57">
        <v>10262.07</v>
      </c>
      <c r="L57">
        <v>8055</v>
      </c>
      <c r="M57">
        <v>3222</v>
      </c>
      <c r="N57" s="2">
        <v>41609</v>
      </c>
      <c r="O57">
        <v>12</v>
      </c>
      <c r="P57" t="str">
        <v>December</v>
      </c>
      <c r="Q57" t="str">
        <v>2013</v>
      </c>
      <c r="S57">
        <f t="shared" si="0"/>
        <v>1</v>
      </c>
      <c r="T57">
        <f t="shared" si="1"/>
        <v>12</v>
      </c>
      <c r="U57">
        <f t="shared" si="2"/>
        <v>2013</v>
      </c>
      <c r="V57" s="2">
        <f t="shared" si="3"/>
        <v>41609</v>
      </c>
      <c r="W57" s="2">
        <f t="shared" si="4"/>
        <v>41679</v>
      </c>
      <c r="X57" s="2">
        <f t="shared" ca="1" si="5"/>
        <v>45231</v>
      </c>
      <c r="Y57" s="14">
        <f t="shared" ca="1" si="6"/>
        <v>45231.761076388888</v>
      </c>
      <c r="Z57">
        <f t="shared" ca="1" si="7"/>
        <v>18</v>
      </c>
      <c r="AA57">
        <f t="shared" ca="1" si="8"/>
        <v>15</v>
      </c>
      <c r="AB57">
        <f t="shared" ca="1" si="9"/>
        <v>3622</v>
      </c>
    </row>
    <row r="58" spans="1:28" x14ac:dyDescent="0.3">
      <c r="A58" t="str">
        <v>Government</v>
      </c>
      <c r="B58" t="str">
        <v>Canada</v>
      </c>
      <c r="C58" t="str">
        <v>Paseo</v>
      </c>
      <c r="D58">
        <v>1725</v>
      </c>
      <c r="E58">
        <v>10</v>
      </c>
      <c r="F58">
        <v>7</v>
      </c>
      <c r="G58">
        <v>350</v>
      </c>
      <c r="H58">
        <v>603750</v>
      </c>
      <c r="I58">
        <v>0</v>
      </c>
      <c r="J58">
        <v>0</v>
      </c>
      <c r="K58">
        <v>603750</v>
      </c>
      <c r="L58">
        <v>17250</v>
      </c>
      <c r="M58">
        <v>586500</v>
      </c>
      <c r="N58" s="2">
        <v>41579</v>
      </c>
      <c r="O58">
        <v>11</v>
      </c>
      <c r="P58" t="str">
        <v>November</v>
      </c>
      <c r="Q58" t="str">
        <v>2013</v>
      </c>
      <c r="S58">
        <f t="shared" si="0"/>
        <v>1</v>
      </c>
      <c r="T58">
        <f t="shared" si="1"/>
        <v>11</v>
      </c>
      <c r="U58">
        <f t="shared" si="2"/>
        <v>2013</v>
      </c>
      <c r="V58" s="2">
        <f t="shared" si="3"/>
        <v>41579</v>
      </c>
      <c r="W58" s="2">
        <f t="shared" si="4"/>
        <v>41649</v>
      </c>
      <c r="X58" s="2">
        <f t="shared" ca="1" si="5"/>
        <v>45231</v>
      </c>
      <c r="Y58" s="14">
        <f t="shared" ca="1" si="6"/>
        <v>45231.761076388888</v>
      </c>
      <c r="Z58">
        <f t="shared" ca="1" si="7"/>
        <v>18</v>
      </c>
      <c r="AA58">
        <f t="shared" ca="1" si="8"/>
        <v>15</v>
      </c>
      <c r="AB58">
        <f t="shared" ca="1" si="9"/>
        <v>3652</v>
      </c>
    </row>
    <row r="59" spans="1:28" x14ac:dyDescent="0.3">
      <c r="A59" t="str">
        <v>Government</v>
      </c>
      <c r="B59" t="str">
        <v>Canada</v>
      </c>
      <c r="C59" t="str">
        <v>Amarilla</v>
      </c>
      <c r="D59">
        <v>1778</v>
      </c>
      <c r="E59">
        <v>260</v>
      </c>
      <c r="F59">
        <v>182</v>
      </c>
      <c r="G59">
        <v>350</v>
      </c>
      <c r="H59">
        <v>622300</v>
      </c>
      <c r="I59">
        <v>24892</v>
      </c>
      <c r="J59">
        <v>0.04</v>
      </c>
      <c r="K59">
        <v>597408</v>
      </c>
      <c r="L59">
        <v>462280</v>
      </c>
      <c r="M59">
        <v>160020</v>
      </c>
      <c r="N59" s="2">
        <v>41609</v>
      </c>
      <c r="O59">
        <v>12</v>
      </c>
      <c r="P59" t="str">
        <v>December</v>
      </c>
      <c r="Q59" t="str">
        <v>2013</v>
      </c>
      <c r="S59">
        <f t="shared" si="0"/>
        <v>1</v>
      </c>
      <c r="T59">
        <f t="shared" si="1"/>
        <v>12</v>
      </c>
      <c r="U59">
        <f t="shared" si="2"/>
        <v>2013</v>
      </c>
      <c r="V59" s="2">
        <f t="shared" si="3"/>
        <v>41609</v>
      </c>
      <c r="W59" s="2">
        <f t="shared" si="4"/>
        <v>41679</v>
      </c>
      <c r="X59" s="2">
        <f t="shared" ca="1" si="5"/>
        <v>45231</v>
      </c>
      <c r="Y59" s="14">
        <f t="shared" ca="1" si="6"/>
        <v>45231.761076388888</v>
      </c>
      <c r="Z59">
        <f t="shared" ca="1" si="7"/>
        <v>18</v>
      </c>
      <c r="AA59">
        <f t="shared" ca="1" si="8"/>
        <v>15</v>
      </c>
      <c r="AB59">
        <f t="shared" ca="1" si="9"/>
        <v>3622</v>
      </c>
    </row>
    <row r="60" spans="1:28" x14ac:dyDescent="0.3">
      <c r="A60" t="str">
        <v>Government</v>
      </c>
      <c r="B60" t="str">
        <v>Canada</v>
      </c>
      <c r="C60" t="str">
        <v>Paseo</v>
      </c>
      <c r="D60">
        <v>1802</v>
      </c>
      <c r="E60">
        <v>10</v>
      </c>
      <c r="F60">
        <v>7</v>
      </c>
      <c r="G60">
        <v>20</v>
      </c>
      <c r="H60">
        <v>36040</v>
      </c>
      <c r="I60">
        <v>1802</v>
      </c>
      <c r="J60">
        <v>0.05</v>
      </c>
      <c r="K60">
        <v>34238</v>
      </c>
      <c r="L60">
        <v>18020</v>
      </c>
      <c r="M60">
        <v>18020</v>
      </c>
      <c r="N60" s="2">
        <v>41609</v>
      </c>
      <c r="O60">
        <v>12</v>
      </c>
      <c r="P60" t="str">
        <v>December</v>
      </c>
      <c r="Q60" t="str">
        <v>2013</v>
      </c>
      <c r="S60">
        <f t="shared" si="0"/>
        <v>1</v>
      </c>
      <c r="T60">
        <f t="shared" si="1"/>
        <v>12</v>
      </c>
      <c r="U60">
        <f t="shared" si="2"/>
        <v>2013</v>
      </c>
      <c r="V60" s="2">
        <f t="shared" si="3"/>
        <v>41609</v>
      </c>
      <c r="W60" s="2">
        <f t="shared" si="4"/>
        <v>41679</v>
      </c>
      <c r="X60" s="2">
        <f t="shared" ca="1" si="5"/>
        <v>45231</v>
      </c>
      <c r="Y60" s="14">
        <f t="shared" ca="1" si="6"/>
        <v>45231.761076388888</v>
      </c>
      <c r="Z60">
        <f t="shared" ca="1" si="7"/>
        <v>18</v>
      </c>
      <c r="AA60">
        <f t="shared" ca="1" si="8"/>
        <v>15</v>
      </c>
      <c r="AB60">
        <f t="shared" ca="1" si="9"/>
        <v>3622</v>
      </c>
    </row>
    <row r="61" spans="1:28" x14ac:dyDescent="0.3">
      <c r="A61" t="str">
        <v>Government</v>
      </c>
      <c r="B61" t="str">
        <v>Canada</v>
      </c>
      <c r="C61" t="str">
        <v>Velo</v>
      </c>
      <c r="D61">
        <v>2092</v>
      </c>
      <c r="E61">
        <v>120</v>
      </c>
      <c r="F61">
        <v>84</v>
      </c>
      <c r="G61">
        <v>7</v>
      </c>
      <c r="H61">
        <v>14644</v>
      </c>
      <c r="I61">
        <v>146.44</v>
      </c>
      <c r="J61">
        <v>0.01</v>
      </c>
      <c r="K61">
        <v>14497.56</v>
      </c>
      <c r="L61">
        <v>251040</v>
      </c>
      <c r="M61">
        <v>-236396</v>
      </c>
      <c r="N61" s="2">
        <v>41579</v>
      </c>
      <c r="O61">
        <v>11</v>
      </c>
      <c r="P61" t="str">
        <v>November</v>
      </c>
      <c r="Q61" t="str">
        <v>2013</v>
      </c>
      <c r="S61">
        <f t="shared" si="0"/>
        <v>1</v>
      </c>
      <c r="T61">
        <f t="shared" si="1"/>
        <v>11</v>
      </c>
      <c r="U61">
        <f t="shared" si="2"/>
        <v>2013</v>
      </c>
      <c r="V61" s="2">
        <f t="shared" si="3"/>
        <v>41579</v>
      </c>
      <c r="W61" s="2">
        <f t="shared" si="4"/>
        <v>41649</v>
      </c>
      <c r="X61" s="2">
        <f t="shared" ca="1" si="5"/>
        <v>45231</v>
      </c>
      <c r="Y61" s="14">
        <f t="shared" ca="1" si="6"/>
        <v>45231.761076388888</v>
      </c>
      <c r="Z61">
        <f t="shared" ca="1" si="7"/>
        <v>18</v>
      </c>
      <c r="AA61">
        <f t="shared" ca="1" si="8"/>
        <v>15</v>
      </c>
      <c r="AB61">
        <f t="shared" ca="1" si="9"/>
        <v>3652</v>
      </c>
    </row>
    <row r="62" spans="1:28" x14ac:dyDescent="0.3">
      <c r="A62" t="str">
        <v>Government</v>
      </c>
      <c r="B62" t="str">
        <v>Canada</v>
      </c>
      <c r="C62" t="str">
        <v>Paseo</v>
      </c>
      <c r="D62">
        <v>2349</v>
      </c>
      <c r="E62">
        <v>10</v>
      </c>
      <c r="F62">
        <v>7</v>
      </c>
      <c r="G62">
        <v>7</v>
      </c>
      <c r="H62">
        <v>16443</v>
      </c>
      <c r="I62">
        <v>822.15</v>
      </c>
      <c r="J62">
        <v>4.9999999999999996E-2</v>
      </c>
      <c r="K62">
        <v>15620.85</v>
      </c>
      <c r="L62">
        <v>23490</v>
      </c>
      <c r="M62">
        <v>-7047</v>
      </c>
      <c r="N62" s="2">
        <v>41518</v>
      </c>
      <c r="O62">
        <v>9</v>
      </c>
      <c r="P62" t="str">
        <v>September</v>
      </c>
      <c r="Q62" t="str">
        <v>2013</v>
      </c>
      <c r="S62">
        <f t="shared" si="0"/>
        <v>1</v>
      </c>
      <c r="T62">
        <f t="shared" si="1"/>
        <v>9</v>
      </c>
      <c r="U62">
        <f t="shared" si="2"/>
        <v>2013</v>
      </c>
      <c r="V62" s="2">
        <f t="shared" si="3"/>
        <v>41518</v>
      </c>
      <c r="W62" s="2">
        <f t="shared" si="4"/>
        <v>41588</v>
      </c>
      <c r="X62" s="2">
        <f t="shared" ca="1" si="5"/>
        <v>45231</v>
      </c>
      <c r="Y62" s="14">
        <f t="shared" ca="1" si="6"/>
        <v>45231.761076388888</v>
      </c>
      <c r="Z62">
        <f t="shared" ca="1" si="7"/>
        <v>18</v>
      </c>
      <c r="AA62">
        <f t="shared" ca="1" si="8"/>
        <v>15</v>
      </c>
      <c r="AB62">
        <f t="shared" ca="1" si="9"/>
        <v>3713</v>
      </c>
    </row>
    <row r="63" spans="1:28" x14ac:dyDescent="0.3">
      <c r="A63" t="str">
        <v>Government</v>
      </c>
      <c r="B63" t="str">
        <v>Canada</v>
      </c>
      <c r="C63" t="str">
        <v>Velo</v>
      </c>
      <c r="D63">
        <v>2646</v>
      </c>
      <c r="E63">
        <v>120</v>
      </c>
      <c r="F63">
        <v>84</v>
      </c>
      <c r="G63">
        <v>20</v>
      </c>
      <c r="H63">
        <v>52920</v>
      </c>
      <c r="I63">
        <v>2116.8000000000002</v>
      </c>
      <c r="J63">
        <v>0.04</v>
      </c>
      <c r="K63">
        <v>50803.199999999997</v>
      </c>
      <c r="L63">
        <v>317520</v>
      </c>
      <c r="M63">
        <v>-264600</v>
      </c>
      <c r="N63" s="2">
        <v>41518</v>
      </c>
      <c r="O63">
        <v>9</v>
      </c>
      <c r="P63" t="str">
        <v>September</v>
      </c>
      <c r="Q63" t="str">
        <v>2013</v>
      </c>
      <c r="S63">
        <f t="shared" si="0"/>
        <v>1</v>
      </c>
      <c r="T63">
        <f t="shared" si="1"/>
        <v>9</v>
      </c>
      <c r="U63">
        <f t="shared" si="2"/>
        <v>2013</v>
      </c>
      <c r="V63" s="2">
        <f t="shared" si="3"/>
        <v>41518</v>
      </c>
      <c r="W63" s="2">
        <f t="shared" si="4"/>
        <v>41588</v>
      </c>
      <c r="X63" s="2">
        <f t="shared" ca="1" si="5"/>
        <v>45231</v>
      </c>
      <c r="Y63" s="14">
        <f t="shared" ca="1" si="6"/>
        <v>45231.761076388888</v>
      </c>
      <c r="Z63">
        <f t="shared" ca="1" si="7"/>
        <v>18</v>
      </c>
      <c r="AA63">
        <f t="shared" ca="1" si="8"/>
        <v>15</v>
      </c>
      <c r="AB63">
        <f t="shared" ca="1" si="9"/>
        <v>3713</v>
      </c>
    </row>
    <row r="64" spans="1:28" x14ac:dyDescent="0.3">
      <c r="A64" t="str">
        <v>Government</v>
      </c>
      <c r="B64" t="str">
        <v>Canada</v>
      </c>
      <c r="C64" t="str">
        <v>Carretera</v>
      </c>
      <c r="D64">
        <v>2851</v>
      </c>
      <c r="E64">
        <v>3</v>
      </c>
      <c r="F64">
        <v>2.1</v>
      </c>
      <c r="G64">
        <v>7</v>
      </c>
      <c r="H64">
        <v>19957</v>
      </c>
      <c r="I64">
        <v>798.28</v>
      </c>
      <c r="J64">
        <v>0.04</v>
      </c>
      <c r="K64">
        <v>19158.72</v>
      </c>
      <c r="L64">
        <v>8553</v>
      </c>
      <c r="M64">
        <v>11404</v>
      </c>
      <c r="N64" s="2">
        <v>41548</v>
      </c>
      <c r="O64">
        <v>10</v>
      </c>
      <c r="P64" t="str">
        <v>October</v>
      </c>
      <c r="Q64" t="str">
        <v>2013</v>
      </c>
      <c r="S64">
        <f t="shared" si="0"/>
        <v>1</v>
      </c>
      <c r="T64">
        <f t="shared" si="1"/>
        <v>10</v>
      </c>
      <c r="U64">
        <f t="shared" si="2"/>
        <v>2013</v>
      </c>
      <c r="V64" s="2">
        <f t="shared" si="3"/>
        <v>41548</v>
      </c>
      <c r="W64" s="2">
        <f t="shared" si="4"/>
        <v>41618</v>
      </c>
      <c r="X64" s="2">
        <f t="shared" ca="1" si="5"/>
        <v>45231</v>
      </c>
      <c r="Y64" s="14">
        <f t="shared" ca="1" si="6"/>
        <v>45231.761076388888</v>
      </c>
      <c r="Z64">
        <f t="shared" ca="1" si="7"/>
        <v>18</v>
      </c>
      <c r="AA64">
        <f t="shared" ca="1" si="8"/>
        <v>15</v>
      </c>
      <c r="AB64">
        <f t="shared" ca="1" si="9"/>
        <v>3683</v>
      </c>
    </row>
    <row r="65" spans="1:28" x14ac:dyDescent="0.3">
      <c r="A65" t="str">
        <v>Government</v>
      </c>
      <c r="B65" t="str">
        <v>Canada</v>
      </c>
      <c r="C65" t="str">
        <v>Montana</v>
      </c>
      <c r="D65">
        <v>2851</v>
      </c>
      <c r="E65">
        <v>5</v>
      </c>
      <c r="F65">
        <v>3.5</v>
      </c>
      <c r="G65">
        <v>7</v>
      </c>
      <c r="H65">
        <v>19957</v>
      </c>
      <c r="I65">
        <v>798.28</v>
      </c>
      <c r="J65">
        <v>0.04</v>
      </c>
      <c r="K65">
        <v>19158.72</v>
      </c>
      <c r="L65">
        <v>14255</v>
      </c>
      <c r="M65">
        <v>5702</v>
      </c>
      <c r="N65" s="2">
        <v>41548</v>
      </c>
      <c r="O65">
        <v>10</v>
      </c>
      <c r="P65" t="str">
        <v>October</v>
      </c>
      <c r="Q65" t="str">
        <v>2013</v>
      </c>
      <c r="S65">
        <f t="shared" si="0"/>
        <v>1</v>
      </c>
      <c r="T65">
        <f t="shared" si="1"/>
        <v>10</v>
      </c>
      <c r="U65">
        <f t="shared" si="2"/>
        <v>2013</v>
      </c>
      <c r="V65" s="2">
        <f t="shared" si="3"/>
        <v>41548</v>
      </c>
      <c r="W65" s="2">
        <f t="shared" si="4"/>
        <v>41618</v>
      </c>
      <c r="X65" s="2">
        <f t="shared" ca="1" si="5"/>
        <v>45231</v>
      </c>
      <c r="Y65" s="14">
        <f t="shared" ca="1" si="6"/>
        <v>45231.761076388888</v>
      </c>
      <c r="Z65">
        <f t="shared" ca="1" si="7"/>
        <v>18</v>
      </c>
      <c r="AA65">
        <f t="shared" ca="1" si="8"/>
        <v>15</v>
      </c>
      <c r="AB65">
        <f t="shared" ca="1" si="9"/>
        <v>3683</v>
      </c>
    </row>
    <row r="66" spans="1:28" x14ac:dyDescent="0.3">
      <c r="A66" t="str">
        <v>Government</v>
      </c>
      <c r="B66" t="str">
        <v>Canada</v>
      </c>
      <c r="C66" t="str">
        <v>VTT</v>
      </c>
      <c r="D66">
        <v>2935</v>
      </c>
      <c r="E66">
        <v>250</v>
      </c>
      <c r="F66">
        <v>175</v>
      </c>
      <c r="G66">
        <v>20</v>
      </c>
      <c r="H66">
        <v>58700</v>
      </c>
      <c r="I66">
        <v>6457</v>
      </c>
      <c r="J66">
        <v>0.11</v>
      </c>
      <c r="K66">
        <v>52243</v>
      </c>
      <c r="L66">
        <v>733750</v>
      </c>
      <c r="M66">
        <v>-675050</v>
      </c>
      <c r="N66" s="2">
        <v>41579</v>
      </c>
      <c r="O66">
        <v>11</v>
      </c>
      <c r="P66" t="str">
        <v>November</v>
      </c>
      <c r="Q66" t="str">
        <v>2013</v>
      </c>
      <c r="S66">
        <f t="shared" si="0"/>
        <v>1</v>
      </c>
      <c r="T66">
        <f t="shared" si="1"/>
        <v>11</v>
      </c>
      <c r="U66">
        <f t="shared" si="2"/>
        <v>2013</v>
      </c>
      <c r="V66" s="2">
        <f t="shared" si="3"/>
        <v>41579</v>
      </c>
      <c r="W66" s="2">
        <f t="shared" si="4"/>
        <v>41649</v>
      </c>
      <c r="X66" s="2">
        <f t="shared" ca="1" si="5"/>
        <v>45231</v>
      </c>
      <c r="Y66" s="14">
        <f t="shared" ca="1" si="6"/>
        <v>45231.761076388888</v>
      </c>
      <c r="Z66">
        <f t="shared" ca="1" si="7"/>
        <v>18</v>
      </c>
      <c r="AA66">
        <f t="shared" ca="1" si="8"/>
        <v>15</v>
      </c>
      <c r="AB66">
        <f t="shared" ca="1" si="9"/>
        <v>3652</v>
      </c>
    </row>
    <row r="67" spans="1:28" x14ac:dyDescent="0.3">
      <c r="A67" t="str">
        <v>Government</v>
      </c>
      <c r="B67" t="str">
        <v>France</v>
      </c>
      <c r="C67" t="str">
        <v>Paseo</v>
      </c>
      <c r="D67">
        <v>1031</v>
      </c>
      <c r="E67">
        <v>10</v>
      </c>
      <c r="F67">
        <v>7</v>
      </c>
      <c r="G67">
        <v>7</v>
      </c>
      <c r="H67">
        <v>7217</v>
      </c>
      <c r="I67">
        <v>505.19</v>
      </c>
      <c r="J67">
        <v>6.9999999999999993E-2</v>
      </c>
      <c r="K67">
        <v>6711.81</v>
      </c>
      <c r="L67">
        <v>10310</v>
      </c>
      <c r="M67">
        <v>-3093</v>
      </c>
      <c r="N67" s="2">
        <v>41518</v>
      </c>
      <c r="O67">
        <v>9</v>
      </c>
      <c r="P67" t="str">
        <v>September</v>
      </c>
      <c r="Q67" t="str">
        <v>2013</v>
      </c>
      <c r="S67">
        <f t="shared" ref="S67:S130" si="10">DAY(N67)</f>
        <v>1</v>
      </c>
      <c r="T67">
        <f t="shared" ref="T67:T130" si="11">MONTH(N67)</f>
        <v>9</v>
      </c>
      <c r="U67">
        <f t="shared" ref="U67:U130" si="12">YEAR(N67)</f>
        <v>2013</v>
      </c>
      <c r="V67" s="2">
        <f t="shared" ref="V67:V130" si="13">DATE(U67,T67,S67)</f>
        <v>41518</v>
      </c>
      <c r="W67" s="2">
        <f t="shared" ref="W67:W130" si="14">V67+70</f>
        <v>41588</v>
      </c>
      <c r="X67" s="2">
        <f t="shared" ref="X67:X130" ca="1" si="15">TODAY()</f>
        <v>45231</v>
      </c>
      <c r="Y67" s="14">
        <f t="shared" ref="Y67:Y130" ca="1" si="16">NOW()</f>
        <v>45231.761076388888</v>
      </c>
      <c r="Z67">
        <f t="shared" ref="Z67:Z130" ca="1" si="17">HOUR(Y67)</f>
        <v>18</v>
      </c>
      <c r="AA67">
        <f t="shared" ref="AA67:AA130" ca="1" si="18">MINUTE(Y67)</f>
        <v>15</v>
      </c>
      <c r="AB67">
        <f t="shared" ref="AB67:AB130" ca="1" si="19">X67-V67</f>
        <v>3713</v>
      </c>
    </row>
    <row r="68" spans="1:28" x14ac:dyDescent="0.3">
      <c r="A68" t="str">
        <v>Government</v>
      </c>
      <c r="B68" t="str">
        <v>France</v>
      </c>
      <c r="C68" t="str">
        <v>Velo</v>
      </c>
      <c r="D68">
        <v>1033</v>
      </c>
      <c r="E68">
        <v>120</v>
      </c>
      <c r="F68">
        <v>84</v>
      </c>
      <c r="G68">
        <v>20</v>
      </c>
      <c r="H68">
        <v>20660</v>
      </c>
      <c r="I68">
        <v>1033</v>
      </c>
      <c r="J68">
        <v>0.05</v>
      </c>
      <c r="K68">
        <v>19627</v>
      </c>
      <c r="L68">
        <v>123960</v>
      </c>
      <c r="M68">
        <v>-103300</v>
      </c>
      <c r="N68" s="2">
        <v>41609</v>
      </c>
      <c r="O68">
        <v>12</v>
      </c>
      <c r="P68" t="str">
        <v>December</v>
      </c>
      <c r="Q68" t="str">
        <v>2013</v>
      </c>
      <c r="S68">
        <f t="shared" si="10"/>
        <v>1</v>
      </c>
      <c r="T68">
        <f t="shared" si="11"/>
        <v>12</v>
      </c>
      <c r="U68">
        <f t="shared" si="12"/>
        <v>2013</v>
      </c>
      <c r="V68" s="2">
        <f t="shared" si="13"/>
        <v>41609</v>
      </c>
      <c r="W68" s="2">
        <f t="shared" si="14"/>
        <v>41679</v>
      </c>
      <c r="X68" s="2">
        <f t="shared" ca="1" si="15"/>
        <v>45231</v>
      </c>
      <c r="Y68" s="14">
        <f t="shared" ca="1" si="16"/>
        <v>45231.761076388888</v>
      </c>
      <c r="Z68">
        <f t="shared" ca="1" si="17"/>
        <v>18</v>
      </c>
      <c r="AA68">
        <f t="shared" ca="1" si="18"/>
        <v>15</v>
      </c>
      <c r="AB68">
        <f t="shared" ca="1" si="19"/>
        <v>3622</v>
      </c>
    </row>
    <row r="69" spans="1:28" x14ac:dyDescent="0.3">
      <c r="A69" t="str">
        <v>Government</v>
      </c>
      <c r="B69" t="str">
        <v>France</v>
      </c>
      <c r="C69" t="str">
        <v>VTT</v>
      </c>
      <c r="D69">
        <v>1281</v>
      </c>
      <c r="E69">
        <v>250</v>
      </c>
      <c r="F69">
        <v>175</v>
      </c>
      <c r="G69">
        <v>350</v>
      </c>
      <c r="H69">
        <v>448350</v>
      </c>
      <c r="I69">
        <v>62769</v>
      </c>
      <c r="J69">
        <v>0.14000000000000001</v>
      </c>
      <c r="K69">
        <v>385581</v>
      </c>
      <c r="L69">
        <v>320250</v>
      </c>
      <c r="M69">
        <v>128100</v>
      </c>
      <c r="N69" s="2">
        <v>41609</v>
      </c>
      <c r="O69">
        <v>12</v>
      </c>
      <c r="P69" t="str">
        <v>December</v>
      </c>
      <c r="Q69" t="str">
        <v>2013</v>
      </c>
      <c r="S69">
        <f t="shared" si="10"/>
        <v>1</v>
      </c>
      <c r="T69">
        <f t="shared" si="11"/>
        <v>12</v>
      </c>
      <c r="U69">
        <f t="shared" si="12"/>
        <v>2013</v>
      </c>
      <c r="V69" s="2">
        <f t="shared" si="13"/>
        <v>41609</v>
      </c>
      <c r="W69" s="2">
        <f t="shared" si="14"/>
        <v>41679</v>
      </c>
      <c r="X69" s="2">
        <f t="shared" ca="1" si="15"/>
        <v>45231</v>
      </c>
      <c r="Y69" s="14">
        <f t="shared" ca="1" si="16"/>
        <v>45231.761076388888</v>
      </c>
      <c r="Z69">
        <f t="shared" ca="1" si="17"/>
        <v>18</v>
      </c>
      <c r="AA69">
        <f t="shared" ca="1" si="18"/>
        <v>15</v>
      </c>
      <c r="AB69">
        <f t="shared" ca="1" si="19"/>
        <v>3622</v>
      </c>
    </row>
    <row r="70" spans="1:28" x14ac:dyDescent="0.3">
      <c r="A70" t="str">
        <v>Government</v>
      </c>
      <c r="B70" t="str">
        <v>France</v>
      </c>
      <c r="C70" t="str">
        <v>Amarilla</v>
      </c>
      <c r="D70">
        <v>1403</v>
      </c>
      <c r="E70">
        <v>260</v>
      </c>
      <c r="F70">
        <v>182</v>
      </c>
      <c r="G70">
        <v>7</v>
      </c>
      <c r="H70">
        <v>9821</v>
      </c>
      <c r="I70">
        <v>589.26</v>
      </c>
      <c r="J70">
        <v>0.06</v>
      </c>
      <c r="K70">
        <v>9231.74</v>
      </c>
      <c r="L70">
        <v>364780</v>
      </c>
      <c r="M70">
        <v>-354959</v>
      </c>
      <c r="N70" s="2">
        <v>41548</v>
      </c>
      <c r="O70">
        <v>10</v>
      </c>
      <c r="P70" t="str">
        <v>October</v>
      </c>
      <c r="Q70" t="str">
        <v>2013</v>
      </c>
      <c r="S70">
        <f t="shared" si="10"/>
        <v>1</v>
      </c>
      <c r="T70">
        <f t="shared" si="11"/>
        <v>10</v>
      </c>
      <c r="U70">
        <f t="shared" si="12"/>
        <v>2013</v>
      </c>
      <c r="V70" s="2">
        <f t="shared" si="13"/>
        <v>41548</v>
      </c>
      <c r="W70" s="2">
        <f t="shared" si="14"/>
        <v>41618</v>
      </c>
      <c r="X70" s="2">
        <f t="shared" ca="1" si="15"/>
        <v>45231</v>
      </c>
      <c r="Y70" s="14">
        <f t="shared" ca="1" si="16"/>
        <v>45231.761076388888</v>
      </c>
      <c r="Z70">
        <f t="shared" ca="1" si="17"/>
        <v>18</v>
      </c>
      <c r="AA70">
        <f t="shared" ca="1" si="18"/>
        <v>15</v>
      </c>
      <c r="AB70">
        <f t="shared" ca="1" si="19"/>
        <v>3683</v>
      </c>
    </row>
    <row r="71" spans="1:28" x14ac:dyDescent="0.3">
      <c r="A71" t="str">
        <v>Government</v>
      </c>
      <c r="B71" t="str">
        <v>France</v>
      </c>
      <c r="C71" t="str">
        <v>Montana</v>
      </c>
      <c r="D71">
        <v>1403</v>
      </c>
      <c r="E71">
        <v>5</v>
      </c>
      <c r="F71">
        <v>3.5</v>
      </c>
      <c r="G71">
        <v>7</v>
      </c>
      <c r="H71">
        <v>9821</v>
      </c>
      <c r="I71">
        <v>589.26</v>
      </c>
      <c r="J71">
        <v>0.06</v>
      </c>
      <c r="K71">
        <v>9231.74</v>
      </c>
      <c r="L71">
        <v>7015</v>
      </c>
      <c r="M71">
        <v>2806</v>
      </c>
      <c r="N71" s="2">
        <v>41548</v>
      </c>
      <c r="O71">
        <v>10</v>
      </c>
      <c r="P71" t="str">
        <v>October</v>
      </c>
      <c r="Q71" t="str">
        <v>2013</v>
      </c>
      <c r="S71">
        <f t="shared" si="10"/>
        <v>1</v>
      </c>
      <c r="T71">
        <f t="shared" si="11"/>
        <v>10</v>
      </c>
      <c r="U71">
        <f t="shared" si="12"/>
        <v>2013</v>
      </c>
      <c r="V71" s="2">
        <f t="shared" si="13"/>
        <v>41548</v>
      </c>
      <c r="W71" s="2">
        <f t="shared" si="14"/>
        <v>41618</v>
      </c>
      <c r="X71" s="2">
        <f t="shared" ca="1" si="15"/>
        <v>45231</v>
      </c>
      <c r="Y71" s="14">
        <f t="shared" ca="1" si="16"/>
        <v>45231.761076388888</v>
      </c>
      <c r="Z71">
        <f t="shared" ca="1" si="17"/>
        <v>18</v>
      </c>
      <c r="AA71">
        <f t="shared" ca="1" si="18"/>
        <v>15</v>
      </c>
      <c r="AB71">
        <f t="shared" ca="1" si="19"/>
        <v>3683</v>
      </c>
    </row>
    <row r="72" spans="1:28" x14ac:dyDescent="0.3">
      <c r="A72" t="str">
        <v>Government</v>
      </c>
      <c r="B72" t="str">
        <v>France</v>
      </c>
      <c r="C72" t="str">
        <v>VTT</v>
      </c>
      <c r="D72">
        <v>1527</v>
      </c>
      <c r="E72">
        <v>250</v>
      </c>
      <c r="F72">
        <v>175</v>
      </c>
      <c r="G72">
        <v>350</v>
      </c>
      <c r="H72">
        <v>534450</v>
      </c>
      <c r="I72">
        <v>0</v>
      </c>
      <c r="J72">
        <v>0</v>
      </c>
      <c r="K72">
        <v>534450</v>
      </c>
      <c r="L72">
        <v>381750</v>
      </c>
      <c r="M72">
        <v>152700</v>
      </c>
      <c r="N72" s="2">
        <v>41518</v>
      </c>
      <c r="O72">
        <v>9</v>
      </c>
      <c r="P72" t="str">
        <v>September</v>
      </c>
      <c r="Q72" t="str">
        <v>2013</v>
      </c>
      <c r="S72">
        <f t="shared" si="10"/>
        <v>1</v>
      </c>
      <c r="T72">
        <f t="shared" si="11"/>
        <v>9</v>
      </c>
      <c r="U72">
        <f t="shared" si="12"/>
        <v>2013</v>
      </c>
      <c r="V72" s="2">
        <f t="shared" si="13"/>
        <v>41518</v>
      </c>
      <c r="W72" s="2">
        <f t="shared" si="14"/>
        <v>41588</v>
      </c>
      <c r="X72" s="2">
        <f t="shared" ca="1" si="15"/>
        <v>45231</v>
      </c>
      <c r="Y72" s="14">
        <f t="shared" ca="1" si="16"/>
        <v>45231.761076388888</v>
      </c>
      <c r="Z72">
        <f t="shared" ca="1" si="17"/>
        <v>18</v>
      </c>
      <c r="AA72">
        <f t="shared" ca="1" si="18"/>
        <v>15</v>
      </c>
      <c r="AB72">
        <f t="shared" ca="1" si="19"/>
        <v>3713</v>
      </c>
    </row>
    <row r="73" spans="1:28" x14ac:dyDescent="0.3">
      <c r="A73" t="str">
        <v>Government</v>
      </c>
      <c r="B73" t="str">
        <v>France</v>
      </c>
      <c r="C73" t="str">
        <v>Montana</v>
      </c>
      <c r="D73">
        <v>1757</v>
      </c>
      <c r="E73">
        <v>5</v>
      </c>
      <c r="F73">
        <v>3.5</v>
      </c>
      <c r="G73">
        <v>20</v>
      </c>
      <c r="H73">
        <v>35140</v>
      </c>
      <c r="I73">
        <v>2108.4</v>
      </c>
      <c r="J73">
        <v>6.0000000000000005E-2</v>
      </c>
      <c r="K73">
        <v>33031.599999999999</v>
      </c>
      <c r="L73">
        <v>8785</v>
      </c>
      <c r="M73">
        <v>26355</v>
      </c>
      <c r="N73" s="2">
        <v>41548</v>
      </c>
      <c r="O73">
        <v>10</v>
      </c>
      <c r="P73" t="str">
        <v>October</v>
      </c>
      <c r="Q73" t="str">
        <v>2013</v>
      </c>
      <c r="S73">
        <f t="shared" si="10"/>
        <v>1</v>
      </c>
      <c r="T73">
        <f t="shared" si="11"/>
        <v>10</v>
      </c>
      <c r="U73">
        <f t="shared" si="12"/>
        <v>2013</v>
      </c>
      <c r="V73" s="2">
        <f t="shared" si="13"/>
        <v>41548</v>
      </c>
      <c r="W73" s="2">
        <f t="shared" si="14"/>
        <v>41618</v>
      </c>
      <c r="X73" s="2">
        <f t="shared" ca="1" si="15"/>
        <v>45231</v>
      </c>
      <c r="Y73" s="14">
        <f t="shared" ca="1" si="16"/>
        <v>45231.761076388888</v>
      </c>
      <c r="Z73">
        <f t="shared" ca="1" si="17"/>
        <v>18</v>
      </c>
      <c r="AA73">
        <f t="shared" ca="1" si="18"/>
        <v>15</v>
      </c>
      <c r="AB73">
        <f t="shared" ca="1" si="19"/>
        <v>3683</v>
      </c>
    </row>
    <row r="74" spans="1:28" x14ac:dyDescent="0.3">
      <c r="A74" t="str">
        <v>Government</v>
      </c>
      <c r="B74" t="str">
        <v>France</v>
      </c>
      <c r="C74" t="str">
        <v>Paseo</v>
      </c>
      <c r="D74">
        <v>1757</v>
      </c>
      <c r="E74">
        <v>10</v>
      </c>
      <c r="F74">
        <v>7</v>
      </c>
      <c r="G74">
        <v>20</v>
      </c>
      <c r="H74">
        <v>35140</v>
      </c>
      <c r="I74">
        <v>2108.4</v>
      </c>
      <c r="J74">
        <v>6.0000000000000005E-2</v>
      </c>
      <c r="K74">
        <v>33031.599999999999</v>
      </c>
      <c r="L74">
        <v>17570</v>
      </c>
      <c r="M74">
        <v>17570</v>
      </c>
      <c r="N74" s="2">
        <v>41548</v>
      </c>
      <c r="O74">
        <v>10</v>
      </c>
      <c r="P74" t="str">
        <v>October</v>
      </c>
      <c r="Q74" t="str">
        <v>2013</v>
      </c>
      <c r="S74">
        <f t="shared" si="10"/>
        <v>1</v>
      </c>
      <c r="T74">
        <f t="shared" si="11"/>
        <v>10</v>
      </c>
      <c r="U74">
        <f t="shared" si="12"/>
        <v>2013</v>
      </c>
      <c r="V74" s="2">
        <f t="shared" si="13"/>
        <v>41548</v>
      </c>
      <c r="W74" s="2">
        <f t="shared" si="14"/>
        <v>41618</v>
      </c>
      <c r="X74" s="2">
        <f t="shared" ca="1" si="15"/>
        <v>45231</v>
      </c>
      <c r="Y74" s="14">
        <f t="shared" ca="1" si="16"/>
        <v>45231.761076388888</v>
      </c>
      <c r="Z74">
        <f t="shared" ca="1" si="17"/>
        <v>18</v>
      </c>
      <c r="AA74">
        <f t="shared" ca="1" si="18"/>
        <v>15</v>
      </c>
      <c r="AB74">
        <f t="shared" ca="1" si="19"/>
        <v>3683</v>
      </c>
    </row>
    <row r="75" spans="1:28" x14ac:dyDescent="0.3">
      <c r="A75" t="str">
        <v>Government</v>
      </c>
      <c r="B75" t="str">
        <v>France</v>
      </c>
      <c r="C75" t="str">
        <v>Paseo</v>
      </c>
      <c r="D75">
        <v>1922</v>
      </c>
      <c r="E75">
        <v>10</v>
      </c>
      <c r="F75">
        <v>7</v>
      </c>
      <c r="G75">
        <v>350</v>
      </c>
      <c r="H75">
        <v>672700</v>
      </c>
      <c r="I75">
        <v>94178</v>
      </c>
      <c r="J75">
        <v>0.14000000000000001</v>
      </c>
      <c r="K75">
        <v>578522</v>
      </c>
      <c r="L75">
        <v>19220</v>
      </c>
      <c r="M75">
        <v>653480</v>
      </c>
      <c r="N75" s="2">
        <v>41579</v>
      </c>
      <c r="O75">
        <v>11</v>
      </c>
      <c r="P75" t="str">
        <v>November</v>
      </c>
      <c r="Q75" t="str">
        <v>2013</v>
      </c>
      <c r="S75">
        <f t="shared" si="10"/>
        <v>1</v>
      </c>
      <c r="T75">
        <f t="shared" si="11"/>
        <v>11</v>
      </c>
      <c r="U75">
        <f t="shared" si="12"/>
        <v>2013</v>
      </c>
      <c r="V75" s="2">
        <f t="shared" si="13"/>
        <v>41579</v>
      </c>
      <c r="W75" s="2">
        <f t="shared" si="14"/>
        <v>41649</v>
      </c>
      <c r="X75" s="2">
        <f t="shared" ca="1" si="15"/>
        <v>45231</v>
      </c>
      <c r="Y75" s="14">
        <f t="shared" ca="1" si="16"/>
        <v>45231.761076388888</v>
      </c>
      <c r="Z75">
        <f t="shared" ca="1" si="17"/>
        <v>18</v>
      </c>
      <c r="AA75">
        <f t="shared" ca="1" si="18"/>
        <v>15</v>
      </c>
      <c r="AB75">
        <f t="shared" ca="1" si="19"/>
        <v>3652</v>
      </c>
    </row>
    <row r="76" spans="1:28" x14ac:dyDescent="0.3">
      <c r="A76" t="str">
        <v>Government</v>
      </c>
      <c r="B76" t="str">
        <v>France</v>
      </c>
      <c r="C76" t="str">
        <v>Amarilla</v>
      </c>
      <c r="D76">
        <v>2076</v>
      </c>
      <c r="E76">
        <v>260</v>
      </c>
      <c r="F76">
        <v>182</v>
      </c>
      <c r="G76">
        <v>350</v>
      </c>
      <c r="H76">
        <v>726600</v>
      </c>
      <c r="I76">
        <v>43596</v>
      </c>
      <c r="J76">
        <v>0.06</v>
      </c>
      <c r="K76">
        <v>683004</v>
      </c>
      <c r="L76">
        <v>539760</v>
      </c>
      <c r="M76">
        <v>186840</v>
      </c>
      <c r="N76" s="2">
        <v>41548</v>
      </c>
      <c r="O76">
        <v>10</v>
      </c>
      <c r="P76" t="str">
        <v>October</v>
      </c>
      <c r="Q76" t="str">
        <v>2013</v>
      </c>
      <c r="S76">
        <f t="shared" si="10"/>
        <v>1</v>
      </c>
      <c r="T76">
        <f t="shared" si="11"/>
        <v>10</v>
      </c>
      <c r="U76">
        <f t="shared" si="12"/>
        <v>2013</v>
      </c>
      <c r="V76" s="2">
        <f t="shared" si="13"/>
        <v>41548</v>
      </c>
      <c r="W76" s="2">
        <f t="shared" si="14"/>
        <v>41618</v>
      </c>
      <c r="X76" s="2">
        <f t="shared" ca="1" si="15"/>
        <v>45231</v>
      </c>
      <c r="Y76" s="14">
        <f t="shared" ca="1" si="16"/>
        <v>45231.761076388888</v>
      </c>
      <c r="Z76">
        <f t="shared" ca="1" si="17"/>
        <v>18</v>
      </c>
      <c r="AA76">
        <f t="shared" ca="1" si="18"/>
        <v>15</v>
      </c>
      <c r="AB76">
        <f t="shared" ca="1" si="19"/>
        <v>3683</v>
      </c>
    </row>
    <row r="77" spans="1:28" x14ac:dyDescent="0.3">
      <c r="A77" t="str">
        <v>Government</v>
      </c>
      <c r="B77" t="str">
        <v>France</v>
      </c>
      <c r="C77" t="str">
        <v>Velo</v>
      </c>
      <c r="D77">
        <v>2076</v>
      </c>
      <c r="E77">
        <v>120</v>
      </c>
      <c r="F77">
        <v>84</v>
      </c>
      <c r="G77">
        <v>350</v>
      </c>
      <c r="H77">
        <v>726600</v>
      </c>
      <c r="I77">
        <v>43596</v>
      </c>
      <c r="J77">
        <v>0.06</v>
      </c>
      <c r="K77">
        <v>683004</v>
      </c>
      <c r="L77">
        <v>249120</v>
      </c>
      <c r="M77">
        <v>477480</v>
      </c>
      <c r="N77" s="2">
        <v>41548</v>
      </c>
      <c r="O77">
        <v>10</v>
      </c>
      <c r="P77" t="str">
        <v>October</v>
      </c>
      <c r="Q77" t="str">
        <v>2013</v>
      </c>
      <c r="S77">
        <f t="shared" si="10"/>
        <v>1</v>
      </c>
      <c r="T77">
        <f t="shared" si="11"/>
        <v>10</v>
      </c>
      <c r="U77">
        <f t="shared" si="12"/>
        <v>2013</v>
      </c>
      <c r="V77" s="2">
        <f t="shared" si="13"/>
        <v>41548</v>
      </c>
      <c r="W77" s="2">
        <f t="shared" si="14"/>
        <v>41618</v>
      </c>
      <c r="X77" s="2">
        <f t="shared" ca="1" si="15"/>
        <v>45231</v>
      </c>
      <c r="Y77" s="14">
        <f t="shared" ca="1" si="16"/>
        <v>45231.761076388888</v>
      </c>
      <c r="Z77">
        <f t="shared" ca="1" si="17"/>
        <v>18</v>
      </c>
      <c r="AA77">
        <f t="shared" ca="1" si="18"/>
        <v>15</v>
      </c>
      <c r="AB77">
        <f t="shared" ca="1" si="19"/>
        <v>3683</v>
      </c>
    </row>
    <row r="78" spans="1:28" x14ac:dyDescent="0.3">
      <c r="A78" t="str">
        <v>Government</v>
      </c>
      <c r="B78" t="str">
        <v>France</v>
      </c>
      <c r="C78" t="str">
        <v>Paseo</v>
      </c>
      <c r="D78">
        <v>2136</v>
      </c>
      <c r="E78">
        <v>10</v>
      </c>
      <c r="F78">
        <v>7</v>
      </c>
      <c r="G78">
        <v>7</v>
      </c>
      <c r="H78">
        <v>14952</v>
      </c>
      <c r="I78">
        <v>747.6</v>
      </c>
      <c r="J78">
        <v>0.05</v>
      </c>
      <c r="K78">
        <v>14204.4</v>
      </c>
      <c r="L78">
        <v>21360</v>
      </c>
      <c r="M78">
        <v>-6408</v>
      </c>
      <c r="N78" s="2">
        <v>41609</v>
      </c>
      <c r="O78">
        <v>12</v>
      </c>
      <c r="P78" t="str">
        <v>December</v>
      </c>
      <c r="Q78" t="str">
        <v>2013</v>
      </c>
      <c r="S78">
        <f t="shared" si="10"/>
        <v>1</v>
      </c>
      <c r="T78">
        <f t="shared" si="11"/>
        <v>12</v>
      </c>
      <c r="U78">
        <f t="shared" si="12"/>
        <v>2013</v>
      </c>
      <c r="V78" s="2">
        <f t="shared" si="13"/>
        <v>41609</v>
      </c>
      <c r="W78" s="2">
        <f t="shared" si="14"/>
        <v>41679</v>
      </c>
      <c r="X78" s="2">
        <f t="shared" ca="1" si="15"/>
        <v>45231</v>
      </c>
      <c r="Y78" s="14">
        <f t="shared" ca="1" si="16"/>
        <v>45231.761076388888</v>
      </c>
      <c r="Z78">
        <f t="shared" ca="1" si="17"/>
        <v>18</v>
      </c>
      <c r="AA78">
        <f t="shared" ca="1" si="18"/>
        <v>15</v>
      </c>
      <c r="AB78">
        <f t="shared" ca="1" si="19"/>
        <v>3622</v>
      </c>
    </row>
    <row r="79" spans="1:28" x14ac:dyDescent="0.3">
      <c r="A79" t="str">
        <v>Government</v>
      </c>
      <c r="B79" t="str">
        <v>France</v>
      </c>
      <c r="C79" t="str">
        <v>Carretera</v>
      </c>
      <c r="D79">
        <v>2145</v>
      </c>
      <c r="E79">
        <v>3</v>
      </c>
      <c r="F79">
        <v>2.1</v>
      </c>
      <c r="G79">
        <v>7</v>
      </c>
      <c r="H79">
        <v>15015</v>
      </c>
      <c r="I79">
        <v>300.3</v>
      </c>
      <c r="J79">
        <v>0.02</v>
      </c>
      <c r="K79">
        <v>14714.7</v>
      </c>
      <c r="L79">
        <v>6435</v>
      </c>
      <c r="M79">
        <v>8580</v>
      </c>
      <c r="N79" s="2">
        <v>41579</v>
      </c>
      <c r="O79">
        <v>11</v>
      </c>
      <c r="P79" t="str">
        <v>November</v>
      </c>
      <c r="Q79" t="str">
        <v>2013</v>
      </c>
      <c r="S79">
        <f t="shared" si="10"/>
        <v>1</v>
      </c>
      <c r="T79">
        <f t="shared" si="11"/>
        <v>11</v>
      </c>
      <c r="U79">
        <f t="shared" si="12"/>
        <v>2013</v>
      </c>
      <c r="V79" s="2">
        <f t="shared" si="13"/>
        <v>41579</v>
      </c>
      <c r="W79" s="2">
        <f t="shared" si="14"/>
        <v>41649</v>
      </c>
      <c r="X79" s="2">
        <f t="shared" ca="1" si="15"/>
        <v>45231</v>
      </c>
      <c r="Y79" s="14">
        <f t="shared" ca="1" si="16"/>
        <v>45231.761076388888</v>
      </c>
      <c r="Z79">
        <f t="shared" ca="1" si="17"/>
        <v>18</v>
      </c>
      <c r="AA79">
        <f t="shared" ca="1" si="18"/>
        <v>15</v>
      </c>
      <c r="AB79">
        <f t="shared" ca="1" si="19"/>
        <v>3652</v>
      </c>
    </row>
    <row r="80" spans="1:28" x14ac:dyDescent="0.3">
      <c r="A80" t="str">
        <v>Government</v>
      </c>
      <c r="B80" t="str">
        <v>France</v>
      </c>
      <c r="C80" t="str">
        <v>VTT</v>
      </c>
      <c r="D80">
        <v>2682</v>
      </c>
      <c r="E80">
        <v>250</v>
      </c>
      <c r="F80">
        <v>175</v>
      </c>
      <c r="G80">
        <v>20</v>
      </c>
      <c r="H80">
        <v>53640</v>
      </c>
      <c r="I80">
        <v>4827.6000000000004</v>
      </c>
      <c r="J80">
        <v>9.0000000000000011E-2</v>
      </c>
      <c r="K80">
        <v>48812.4</v>
      </c>
      <c r="L80">
        <v>670500</v>
      </c>
      <c r="M80">
        <v>-616860</v>
      </c>
      <c r="N80" s="2">
        <v>41579</v>
      </c>
      <c r="O80">
        <v>11</v>
      </c>
      <c r="P80" t="str">
        <v>November</v>
      </c>
      <c r="Q80" t="str">
        <v>2013</v>
      </c>
      <c r="S80">
        <f t="shared" si="10"/>
        <v>1</v>
      </c>
      <c r="T80">
        <f t="shared" si="11"/>
        <v>11</v>
      </c>
      <c r="U80">
        <f t="shared" si="12"/>
        <v>2013</v>
      </c>
      <c r="V80" s="2">
        <f t="shared" si="13"/>
        <v>41579</v>
      </c>
      <c r="W80" s="2">
        <f t="shared" si="14"/>
        <v>41649</v>
      </c>
      <c r="X80" s="2">
        <f t="shared" ca="1" si="15"/>
        <v>45231</v>
      </c>
      <c r="Y80" s="14">
        <f t="shared" ca="1" si="16"/>
        <v>45231.761076388888</v>
      </c>
      <c r="Z80">
        <f t="shared" ca="1" si="17"/>
        <v>18</v>
      </c>
      <c r="AA80">
        <f t="shared" ca="1" si="18"/>
        <v>15</v>
      </c>
      <c r="AB80">
        <f t="shared" ca="1" si="19"/>
        <v>3652</v>
      </c>
    </row>
    <row r="81" spans="1:28" x14ac:dyDescent="0.3">
      <c r="A81" t="str">
        <v>Government</v>
      </c>
      <c r="B81" t="str">
        <v>France</v>
      </c>
      <c r="C81" t="str">
        <v>Velo</v>
      </c>
      <c r="D81">
        <v>2805</v>
      </c>
      <c r="E81">
        <v>120</v>
      </c>
      <c r="F81">
        <v>84</v>
      </c>
      <c r="G81">
        <v>20</v>
      </c>
      <c r="H81">
        <v>56100</v>
      </c>
      <c r="I81">
        <v>6171</v>
      </c>
      <c r="J81">
        <v>0.11</v>
      </c>
      <c r="K81">
        <v>49929</v>
      </c>
      <c r="L81">
        <v>336600</v>
      </c>
      <c r="M81">
        <v>-280500</v>
      </c>
      <c r="N81" s="2">
        <v>41518</v>
      </c>
      <c r="O81">
        <v>9</v>
      </c>
      <c r="P81" t="str">
        <v>September</v>
      </c>
      <c r="Q81" t="str">
        <v>2013</v>
      </c>
      <c r="S81">
        <f t="shared" si="10"/>
        <v>1</v>
      </c>
      <c r="T81">
        <f t="shared" si="11"/>
        <v>9</v>
      </c>
      <c r="U81">
        <f t="shared" si="12"/>
        <v>2013</v>
      </c>
      <c r="V81" s="2">
        <f t="shared" si="13"/>
        <v>41518</v>
      </c>
      <c r="W81" s="2">
        <f t="shared" si="14"/>
        <v>41588</v>
      </c>
      <c r="X81" s="2">
        <f t="shared" ca="1" si="15"/>
        <v>45231</v>
      </c>
      <c r="Y81" s="14">
        <f t="shared" ca="1" si="16"/>
        <v>45231.761076388888</v>
      </c>
      <c r="Z81">
        <f t="shared" ca="1" si="17"/>
        <v>18</v>
      </c>
      <c r="AA81">
        <f t="shared" ca="1" si="18"/>
        <v>15</v>
      </c>
      <c r="AB81">
        <f t="shared" ca="1" si="19"/>
        <v>3713</v>
      </c>
    </row>
    <row r="82" spans="1:28" x14ac:dyDescent="0.3">
      <c r="A82" t="str">
        <v>Government</v>
      </c>
      <c r="B82" t="str">
        <v>Germany</v>
      </c>
      <c r="C82" t="str">
        <v>Carretera</v>
      </c>
      <c r="D82">
        <v>442</v>
      </c>
      <c r="E82">
        <v>3</v>
      </c>
      <c r="F82">
        <v>2.1</v>
      </c>
      <c r="G82">
        <v>20</v>
      </c>
      <c r="H82">
        <v>8840</v>
      </c>
      <c r="I82">
        <v>1149.2</v>
      </c>
      <c r="J82">
        <v>0.13</v>
      </c>
      <c r="K82">
        <v>7690.8</v>
      </c>
      <c r="L82">
        <v>1326</v>
      </c>
      <c r="M82">
        <v>7514</v>
      </c>
      <c r="N82" s="2">
        <v>41518</v>
      </c>
      <c r="O82">
        <v>9</v>
      </c>
      <c r="P82" t="str">
        <v>September</v>
      </c>
      <c r="Q82" t="str">
        <v>2013</v>
      </c>
      <c r="S82">
        <f t="shared" si="10"/>
        <v>1</v>
      </c>
      <c r="T82">
        <f t="shared" si="11"/>
        <v>9</v>
      </c>
      <c r="U82">
        <f t="shared" si="12"/>
        <v>2013</v>
      </c>
      <c r="V82" s="2">
        <f t="shared" si="13"/>
        <v>41518</v>
      </c>
      <c r="W82" s="2">
        <f t="shared" si="14"/>
        <v>41588</v>
      </c>
      <c r="X82" s="2">
        <f t="shared" ca="1" si="15"/>
        <v>45231</v>
      </c>
      <c r="Y82" s="14">
        <f t="shared" ca="1" si="16"/>
        <v>45231.761076388888</v>
      </c>
      <c r="Z82">
        <f t="shared" ca="1" si="17"/>
        <v>18</v>
      </c>
      <c r="AA82">
        <f t="shared" ca="1" si="18"/>
        <v>15</v>
      </c>
      <c r="AB82">
        <f t="shared" ca="1" si="19"/>
        <v>3713</v>
      </c>
    </row>
    <row r="83" spans="1:28" x14ac:dyDescent="0.3">
      <c r="A83" t="str">
        <v>Government</v>
      </c>
      <c r="B83" t="str">
        <v>Germany</v>
      </c>
      <c r="C83" t="str">
        <v>Velo</v>
      </c>
      <c r="D83">
        <v>588</v>
      </c>
      <c r="E83">
        <v>120</v>
      </c>
      <c r="F83">
        <v>84</v>
      </c>
      <c r="G83">
        <v>20</v>
      </c>
      <c r="H83">
        <v>11760</v>
      </c>
      <c r="I83">
        <v>823.2</v>
      </c>
      <c r="J83">
        <v>7.0000000000000007E-2</v>
      </c>
      <c r="K83">
        <v>10936.8</v>
      </c>
      <c r="L83">
        <v>70560</v>
      </c>
      <c r="M83">
        <v>-58800</v>
      </c>
      <c r="N83" s="2">
        <v>41609</v>
      </c>
      <c r="O83">
        <v>12</v>
      </c>
      <c r="P83" t="str">
        <v>December</v>
      </c>
      <c r="Q83" t="str">
        <v>2013</v>
      </c>
      <c r="S83">
        <f t="shared" si="10"/>
        <v>1</v>
      </c>
      <c r="T83">
        <f t="shared" si="11"/>
        <v>12</v>
      </c>
      <c r="U83">
        <f t="shared" si="12"/>
        <v>2013</v>
      </c>
      <c r="V83" s="2">
        <f t="shared" si="13"/>
        <v>41609</v>
      </c>
      <c r="W83" s="2">
        <f t="shared" si="14"/>
        <v>41679</v>
      </c>
      <c r="X83" s="2">
        <f t="shared" ca="1" si="15"/>
        <v>45231</v>
      </c>
      <c r="Y83" s="14">
        <f t="shared" ca="1" si="16"/>
        <v>45231.761076388888</v>
      </c>
      <c r="Z83">
        <f t="shared" ca="1" si="17"/>
        <v>18</v>
      </c>
      <c r="AA83">
        <f t="shared" ca="1" si="18"/>
        <v>15</v>
      </c>
      <c r="AB83">
        <f t="shared" ca="1" si="19"/>
        <v>3622</v>
      </c>
    </row>
    <row r="84" spans="1:28" x14ac:dyDescent="0.3">
      <c r="A84" t="str">
        <v>Government</v>
      </c>
      <c r="B84" t="str">
        <v>Germany</v>
      </c>
      <c r="C84" t="str">
        <v>Carretera</v>
      </c>
      <c r="D84">
        <v>1016</v>
      </c>
      <c r="E84">
        <v>3</v>
      </c>
      <c r="F84">
        <v>2.1</v>
      </c>
      <c r="G84">
        <v>7</v>
      </c>
      <c r="H84">
        <v>7112</v>
      </c>
      <c r="I84">
        <v>355.6</v>
      </c>
      <c r="J84">
        <v>0.05</v>
      </c>
      <c r="K84">
        <v>6756.4</v>
      </c>
      <c r="L84">
        <v>3048</v>
      </c>
      <c r="M84">
        <v>4064</v>
      </c>
      <c r="N84" s="2">
        <v>41579</v>
      </c>
      <c r="O84">
        <v>11</v>
      </c>
      <c r="P84" t="str">
        <v>November</v>
      </c>
      <c r="Q84" t="str">
        <v>2013</v>
      </c>
      <c r="S84">
        <f t="shared" si="10"/>
        <v>1</v>
      </c>
      <c r="T84">
        <f t="shared" si="11"/>
        <v>11</v>
      </c>
      <c r="U84">
        <f t="shared" si="12"/>
        <v>2013</v>
      </c>
      <c r="V84" s="2">
        <f t="shared" si="13"/>
        <v>41579</v>
      </c>
      <c r="W84" s="2">
        <f t="shared" si="14"/>
        <v>41649</v>
      </c>
      <c r="X84" s="2">
        <f t="shared" ca="1" si="15"/>
        <v>45231</v>
      </c>
      <c r="Y84" s="14">
        <f t="shared" ca="1" si="16"/>
        <v>45231.761076388888</v>
      </c>
      <c r="Z84">
        <f t="shared" ca="1" si="17"/>
        <v>18</v>
      </c>
      <c r="AA84">
        <f t="shared" ca="1" si="18"/>
        <v>15</v>
      </c>
      <c r="AB84">
        <f t="shared" ca="1" si="19"/>
        <v>3652</v>
      </c>
    </row>
    <row r="85" spans="1:28" x14ac:dyDescent="0.3">
      <c r="A85" t="str">
        <v>Government</v>
      </c>
      <c r="B85" t="str">
        <v>Germany</v>
      </c>
      <c r="C85" t="str">
        <v>Amarilla</v>
      </c>
      <c r="D85">
        <v>1159</v>
      </c>
      <c r="E85">
        <v>260</v>
      </c>
      <c r="F85">
        <v>182</v>
      </c>
      <c r="G85">
        <v>7</v>
      </c>
      <c r="H85">
        <v>8113</v>
      </c>
      <c r="I85">
        <v>405.65</v>
      </c>
      <c r="J85">
        <v>4.9999999999999996E-2</v>
      </c>
      <c r="K85">
        <v>7707.35</v>
      </c>
      <c r="L85">
        <v>301340</v>
      </c>
      <c r="M85">
        <v>-293227</v>
      </c>
      <c r="N85" s="2">
        <v>41548</v>
      </c>
      <c r="O85">
        <v>10</v>
      </c>
      <c r="P85" t="str">
        <v>October</v>
      </c>
      <c r="Q85" t="str">
        <v>2013</v>
      </c>
      <c r="S85">
        <f t="shared" si="10"/>
        <v>1</v>
      </c>
      <c r="T85">
        <f t="shared" si="11"/>
        <v>10</v>
      </c>
      <c r="U85">
        <f t="shared" si="12"/>
        <v>2013</v>
      </c>
      <c r="V85" s="2">
        <f t="shared" si="13"/>
        <v>41548</v>
      </c>
      <c r="W85" s="2">
        <f t="shared" si="14"/>
        <v>41618</v>
      </c>
      <c r="X85" s="2">
        <f t="shared" ca="1" si="15"/>
        <v>45231</v>
      </c>
      <c r="Y85" s="14">
        <f t="shared" ca="1" si="16"/>
        <v>45231.761076388888</v>
      </c>
      <c r="Z85">
        <f t="shared" ca="1" si="17"/>
        <v>18</v>
      </c>
      <c r="AA85">
        <f t="shared" ca="1" si="18"/>
        <v>15</v>
      </c>
      <c r="AB85">
        <f t="shared" ca="1" si="19"/>
        <v>3683</v>
      </c>
    </row>
    <row r="86" spans="1:28" x14ac:dyDescent="0.3">
      <c r="A86" t="str">
        <v>Government</v>
      </c>
      <c r="B86" t="str">
        <v>Germany</v>
      </c>
      <c r="C86" t="str">
        <v>Montana</v>
      </c>
      <c r="D86">
        <v>1159</v>
      </c>
      <c r="E86">
        <v>5</v>
      </c>
      <c r="F86">
        <v>3.5</v>
      </c>
      <c r="G86">
        <v>7</v>
      </c>
      <c r="H86">
        <v>8113</v>
      </c>
      <c r="I86">
        <v>405.65</v>
      </c>
      <c r="J86">
        <v>4.9999999999999996E-2</v>
      </c>
      <c r="K86">
        <v>7707.35</v>
      </c>
      <c r="L86">
        <v>5795</v>
      </c>
      <c r="M86">
        <v>2318</v>
      </c>
      <c r="N86" s="2">
        <v>41548</v>
      </c>
      <c r="O86">
        <v>10</v>
      </c>
      <c r="P86" t="str">
        <v>October</v>
      </c>
      <c r="Q86" t="str">
        <v>2013</v>
      </c>
      <c r="S86">
        <f t="shared" si="10"/>
        <v>1</v>
      </c>
      <c r="T86">
        <f t="shared" si="11"/>
        <v>10</v>
      </c>
      <c r="U86">
        <f t="shared" si="12"/>
        <v>2013</v>
      </c>
      <c r="V86" s="2">
        <f t="shared" si="13"/>
        <v>41548</v>
      </c>
      <c r="W86" s="2">
        <f t="shared" si="14"/>
        <v>41618</v>
      </c>
      <c r="X86" s="2">
        <f t="shared" ca="1" si="15"/>
        <v>45231</v>
      </c>
      <c r="Y86" s="14">
        <f t="shared" ca="1" si="16"/>
        <v>45231.761076388888</v>
      </c>
      <c r="Z86">
        <f t="shared" ca="1" si="17"/>
        <v>18</v>
      </c>
      <c r="AA86">
        <f t="shared" ca="1" si="18"/>
        <v>15</v>
      </c>
      <c r="AB86">
        <f t="shared" ca="1" si="19"/>
        <v>3683</v>
      </c>
    </row>
    <row r="87" spans="1:28" x14ac:dyDescent="0.3">
      <c r="A87" t="str">
        <v>Government</v>
      </c>
      <c r="B87" t="str">
        <v>Germany</v>
      </c>
      <c r="C87" t="str">
        <v>Montana</v>
      </c>
      <c r="D87">
        <v>1797</v>
      </c>
      <c r="E87">
        <v>5</v>
      </c>
      <c r="F87">
        <v>3.5</v>
      </c>
      <c r="G87">
        <v>350</v>
      </c>
      <c r="H87">
        <v>628950</v>
      </c>
      <c r="I87">
        <v>18868.5</v>
      </c>
      <c r="J87">
        <v>0.03</v>
      </c>
      <c r="K87">
        <v>610081.5</v>
      </c>
      <c r="L87">
        <v>8985</v>
      </c>
      <c r="M87">
        <v>619965</v>
      </c>
      <c r="N87" s="2">
        <v>41518</v>
      </c>
      <c r="O87">
        <v>9</v>
      </c>
      <c r="P87" t="str">
        <v>September</v>
      </c>
      <c r="Q87" t="str">
        <v>2013</v>
      </c>
      <c r="S87">
        <f t="shared" si="10"/>
        <v>1</v>
      </c>
      <c r="T87">
        <f t="shared" si="11"/>
        <v>9</v>
      </c>
      <c r="U87">
        <f t="shared" si="12"/>
        <v>2013</v>
      </c>
      <c r="V87" s="2">
        <f t="shared" si="13"/>
        <v>41518</v>
      </c>
      <c r="W87" s="2">
        <f t="shared" si="14"/>
        <v>41588</v>
      </c>
      <c r="X87" s="2">
        <f t="shared" ca="1" si="15"/>
        <v>45231</v>
      </c>
      <c r="Y87" s="14">
        <f t="shared" ca="1" si="16"/>
        <v>45231.761076388888</v>
      </c>
      <c r="Z87">
        <f t="shared" ca="1" si="17"/>
        <v>18</v>
      </c>
      <c r="AA87">
        <f t="shared" ca="1" si="18"/>
        <v>15</v>
      </c>
      <c r="AB87">
        <f t="shared" ca="1" si="19"/>
        <v>3713</v>
      </c>
    </row>
    <row r="88" spans="1:28" x14ac:dyDescent="0.3">
      <c r="A88" t="str">
        <v>Government</v>
      </c>
      <c r="B88" t="str">
        <v>Germany</v>
      </c>
      <c r="C88" t="str">
        <v>VTT</v>
      </c>
      <c r="D88">
        <v>1870</v>
      </c>
      <c r="E88">
        <v>250</v>
      </c>
      <c r="F88">
        <v>175</v>
      </c>
      <c r="G88">
        <v>350</v>
      </c>
      <c r="H88">
        <v>654500</v>
      </c>
      <c r="I88">
        <v>65450</v>
      </c>
      <c r="J88">
        <v>0.1</v>
      </c>
      <c r="K88">
        <v>589050</v>
      </c>
      <c r="L88">
        <v>467500</v>
      </c>
      <c r="M88">
        <v>187000</v>
      </c>
      <c r="N88" s="2">
        <v>41609</v>
      </c>
      <c r="O88">
        <v>12</v>
      </c>
      <c r="P88" t="str">
        <v>December</v>
      </c>
      <c r="Q88" t="str">
        <v>2013</v>
      </c>
      <c r="S88">
        <f t="shared" si="10"/>
        <v>1</v>
      </c>
      <c r="T88">
        <f t="shared" si="11"/>
        <v>12</v>
      </c>
      <c r="U88">
        <f t="shared" si="12"/>
        <v>2013</v>
      </c>
      <c r="V88" s="2">
        <f t="shared" si="13"/>
        <v>41609</v>
      </c>
      <c r="W88" s="2">
        <f t="shared" si="14"/>
        <v>41679</v>
      </c>
      <c r="X88" s="2">
        <f t="shared" ca="1" si="15"/>
        <v>45231</v>
      </c>
      <c r="Y88" s="14">
        <f t="shared" ca="1" si="16"/>
        <v>45231.761076388888</v>
      </c>
      <c r="Z88">
        <f t="shared" ca="1" si="17"/>
        <v>18</v>
      </c>
      <c r="AA88">
        <f t="shared" ca="1" si="18"/>
        <v>15</v>
      </c>
      <c r="AB88">
        <f t="shared" ca="1" si="19"/>
        <v>3622</v>
      </c>
    </row>
    <row r="89" spans="1:28" x14ac:dyDescent="0.3">
      <c r="A89" t="str">
        <v>Government</v>
      </c>
      <c r="B89" t="str">
        <v>Germany</v>
      </c>
      <c r="C89" t="str">
        <v>Paseo</v>
      </c>
      <c r="D89">
        <v>2125</v>
      </c>
      <c r="E89">
        <v>10</v>
      </c>
      <c r="F89">
        <v>7</v>
      </c>
      <c r="G89">
        <v>7</v>
      </c>
      <c r="H89">
        <v>14875</v>
      </c>
      <c r="I89">
        <v>1041.25</v>
      </c>
      <c r="J89">
        <v>7.0000000000000007E-2</v>
      </c>
      <c r="K89">
        <v>13833.75</v>
      </c>
      <c r="L89">
        <v>21250</v>
      </c>
      <c r="M89">
        <v>-6375</v>
      </c>
      <c r="N89" s="2">
        <v>41609</v>
      </c>
      <c r="O89">
        <v>12</v>
      </c>
      <c r="P89" t="str">
        <v>December</v>
      </c>
      <c r="Q89" t="str">
        <v>2013</v>
      </c>
      <c r="S89">
        <f t="shared" si="10"/>
        <v>1</v>
      </c>
      <c r="T89">
        <f t="shared" si="11"/>
        <v>12</v>
      </c>
      <c r="U89">
        <f t="shared" si="12"/>
        <v>2013</v>
      </c>
      <c r="V89" s="2">
        <f t="shared" si="13"/>
        <v>41609</v>
      </c>
      <c r="W89" s="2">
        <f t="shared" si="14"/>
        <v>41679</v>
      </c>
      <c r="X89" s="2">
        <f t="shared" ca="1" si="15"/>
        <v>45231</v>
      </c>
      <c r="Y89" s="14">
        <f t="shared" ca="1" si="16"/>
        <v>45231.761076388888</v>
      </c>
      <c r="Z89">
        <f t="shared" ca="1" si="17"/>
        <v>18</v>
      </c>
      <c r="AA89">
        <f t="shared" ca="1" si="18"/>
        <v>15</v>
      </c>
      <c r="AB89">
        <f t="shared" ca="1" si="19"/>
        <v>3622</v>
      </c>
    </row>
    <row r="90" spans="1:28" x14ac:dyDescent="0.3">
      <c r="A90" t="str">
        <v>Government</v>
      </c>
      <c r="B90" t="str">
        <v>Germany</v>
      </c>
      <c r="C90" t="str">
        <v>Paseo</v>
      </c>
      <c r="D90">
        <v>2146</v>
      </c>
      <c r="E90">
        <v>10</v>
      </c>
      <c r="F90">
        <v>7</v>
      </c>
      <c r="G90">
        <v>350</v>
      </c>
      <c r="H90">
        <v>751100</v>
      </c>
      <c r="I90">
        <v>60088</v>
      </c>
      <c r="J90">
        <v>0.08</v>
      </c>
      <c r="K90">
        <v>691012</v>
      </c>
      <c r="L90">
        <v>21460</v>
      </c>
      <c r="M90">
        <v>729640</v>
      </c>
      <c r="N90" s="2">
        <v>41579</v>
      </c>
      <c r="O90">
        <v>11</v>
      </c>
      <c r="P90" t="str">
        <v>November</v>
      </c>
      <c r="Q90" t="str">
        <v>2013</v>
      </c>
      <c r="S90">
        <f t="shared" si="10"/>
        <v>1</v>
      </c>
      <c r="T90">
        <f t="shared" si="11"/>
        <v>11</v>
      </c>
      <c r="U90">
        <f t="shared" si="12"/>
        <v>2013</v>
      </c>
      <c r="V90" s="2">
        <f t="shared" si="13"/>
        <v>41579</v>
      </c>
      <c r="W90" s="2">
        <f t="shared" si="14"/>
        <v>41649</v>
      </c>
      <c r="X90" s="2">
        <f t="shared" ca="1" si="15"/>
        <v>45231</v>
      </c>
      <c r="Y90" s="14">
        <f t="shared" ca="1" si="16"/>
        <v>45231.761076388888</v>
      </c>
      <c r="Z90">
        <f t="shared" ca="1" si="17"/>
        <v>18</v>
      </c>
      <c r="AA90">
        <f t="shared" ca="1" si="18"/>
        <v>15</v>
      </c>
      <c r="AB90">
        <f t="shared" ca="1" si="19"/>
        <v>3652</v>
      </c>
    </row>
    <row r="91" spans="1:28" x14ac:dyDescent="0.3">
      <c r="A91" t="str">
        <v>Government</v>
      </c>
      <c r="B91" t="str">
        <v>Germany</v>
      </c>
      <c r="C91" t="str">
        <v>VTT</v>
      </c>
      <c r="D91">
        <v>2297</v>
      </c>
      <c r="E91">
        <v>250</v>
      </c>
      <c r="F91">
        <v>175</v>
      </c>
      <c r="G91">
        <v>20</v>
      </c>
      <c r="H91">
        <v>45940</v>
      </c>
      <c r="I91">
        <v>2297</v>
      </c>
      <c r="J91">
        <v>0.05</v>
      </c>
      <c r="K91">
        <v>43643</v>
      </c>
      <c r="L91">
        <v>574250</v>
      </c>
      <c r="M91">
        <v>-528310</v>
      </c>
      <c r="N91" s="2">
        <v>41579</v>
      </c>
      <c r="O91">
        <v>11</v>
      </c>
      <c r="P91" t="str">
        <v>November</v>
      </c>
      <c r="Q91" t="str">
        <v>2013</v>
      </c>
      <c r="S91">
        <f t="shared" si="10"/>
        <v>1</v>
      </c>
      <c r="T91">
        <f t="shared" si="11"/>
        <v>11</v>
      </c>
      <c r="U91">
        <f t="shared" si="12"/>
        <v>2013</v>
      </c>
      <c r="V91" s="2">
        <f t="shared" si="13"/>
        <v>41579</v>
      </c>
      <c r="W91" s="2">
        <f t="shared" si="14"/>
        <v>41649</v>
      </c>
      <c r="X91" s="2">
        <f t="shared" ca="1" si="15"/>
        <v>45231</v>
      </c>
      <c r="Y91" s="14">
        <f t="shared" ca="1" si="16"/>
        <v>45231.761076388888</v>
      </c>
      <c r="Z91">
        <f t="shared" ca="1" si="17"/>
        <v>18</v>
      </c>
      <c r="AA91">
        <f t="shared" ca="1" si="18"/>
        <v>15</v>
      </c>
      <c r="AB91">
        <f t="shared" ca="1" si="19"/>
        <v>3652</v>
      </c>
    </row>
    <row r="92" spans="1:28" x14ac:dyDescent="0.3">
      <c r="A92" t="str">
        <v>Government</v>
      </c>
      <c r="B92" t="str">
        <v>Germany</v>
      </c>
      <c r="C92" t="str">
        <v>Paseo</v>
      </c>
      <c r="D92">
        <v>2409</v>
      </c>
      <c r="E92">
        <v>10</v>
      </c>
      <c r="F92">
        <v>7</v>
      </c>
      <c r="G92">
        <v>7</v>
      </c>
      <c r="H92">
        <v>16863</v>
      </c>
      <c r="I92">
        <v>1349.04</v>
      </c>
      <c r="J92">
        <v>0.08</v>
      </c>
      <c r="K92">
        <v>15513.96</v>
      </c>
      <c r="L92">
        <v>24090</v>
      </c>
      <c r="M92">
        <v>-7227</v>
      </c>
      <c r="N92" s="2">
        <v>41518</v>
      </c>
      <c r="O92">
        <v>9</v>
      </c>
      <c r="P92" t="str">
        <v>September</v>
      </c>
      <c r="Q92" t="str">
        <v>2013</v>
      </c>
      <c r="S92">
        <f t="shared" si="10"/>
        <v>1</v>
      </c>
      <c r="T92">
        <f t="shared" si="11"/>
        <v>9</v>
      </c>
      <c r="U92">
        <f t="shared" si="12"/>
        <v>2013</v>
      </c>
      <c r="V92" s="2">
        <f t="shared" si="13"/>
        <v>41518</v>
      </c>
      <c r="W92" s="2">
        <f t="shared" si="14"/>
        <v>41588</v>
      </c>
      <c r="X92" s="2">
        <f t="shared" ca="1" si="15"/>
        <v>45231</v>
      </c>
      <c r="Y92" s="14">
        <f t="shared" ca="1" si="16"/>
        <v>45231.761076388888</v>
      </c>
      <c r="Z92">
        <f t="shared" ca="1" si="17"/>
        <v>18</v>
      </c>
      <c r="AA92">
        <f t="shared" ca="1" si="18"/>
        <v>15</v>
      </c>
      <c r="AB92">
        <f t="shared" ca="1" si="19"/>
        <v>3713</v>
      </c>
    </row>
    <row r="93" spans="1:28" x14ac:dyDescent="0.3">
      <c r="A93" t="str">
        <v>Government</v>
      </c>
      <c r="B93" t="str">
        <v>Germany</v>
      </c>
      <c r="C93" t="str">
        <v>Amarilla</v>
      </c>
      <c r="D93">
        <v>2966</v>
      </c>
      <c r="E93">
        <v>260</v>
      </c>
      <c r="F93">
        <v>182</v>
      </c>
      <c r="G93">
        <v>350</v>
      </c>
      <c r="H93">
        <v>1038100</v>
      </c>
      <c r="I93">
        <v>20762</v>
      </c>
      <c r="J93">
        <v>0.02</v>
      </c>
      <c r="K93">
        <v>1017338</v>
      </c>
      <c r="L93">
        <v>771160</v>
      </c>
      <c r="M93">
        <v>266940</v>
      </c>
      <c r="N93" s="2">
        <v>41548</v>
      </c>
      <c r="O93">
        <v>10</v>
      </c>
      <c r="P93" t="str">
        <v>October</v>
      </c>
      <c r="Q93" t="str">
        <v>2013</v>
      </c>
      <c r="S93">
        <f t="shared" si="10"/>
        <v>1</v>
      </c>
      <c r="T93">
        <f t="shared" si="11"/>
        <v>10</v>
      </c>
      <c r="U93">
        <f t="shared" si="12"/>
        <v>2013</v>
      </c>
      <c r="V93" s="2">
        <f t="shared" si="13"/>
        <v>41548</v>
      </c>
      <c r="W93" s="2">
        <f t="shared" si="14"/>
        <v>41618</v>
      </c>
      <c r="X93" s="2">
        <f t="shared" ca="1" si="15"/>
        <v>45231</v>
      </c>
      <c r="Y93" s="14">
        <f t="shared" ca="1" si="16"/>
        <v>45231.761076388888</v>
      </c>
      <c r="Z93">
        <f t="shared" ca="1" si="17"/>
        <v>18</v>
      </c>
      <c r="AA93">
        <f t="shared" ca="1" si="18"/>
        <v>15</v>
      </c>
      <c r="AB93">
        <f t="shared" ca="1" si="19"/>
        <v>3683</v>
      </c>
    </row>
    <row r="94" spans="1:28" x14ac:dyDescent="0.3">
      <c r="A94" t="str">
        <v>Government</v>
      </c>
      <c r="B94" t="str">
        <v>Germany</v>
      </c>
      <c r="C94" t="str">
        <v>Velo</v>
      </c>
      <c r="D94">
        <v>2966</v>
      </c>
      <c r="E94">
        <v>120</v>
      </c>
      <c r="F94">
        <v>84</v>
      </c>
      <c r="G94">
        <v>350</v>
      </c>
      <c r="H94">
        <v>1038100</v>
      </c>
      <c r="I94">
        <v>20762</v>
      </c>
      <c r="J94">
        <v>0.02</v>
      </c>
      <c r="K94">
        <v>1017338</v>
      </c>
      <c r="L94">
        <v>355920</v>
      </c>
      <c r="M94">
        <v>682180</v>
      </c>
      <c r="N94" s="2">
        <v>41548</v>
      </c>
      <c r="O94">
        <v>10</v>
      </c>
      <c r="P94" t="str">
        <v>October</v>
      </c>
      <c r="Q94" t="str">
        <v>2013</v>
      </c>
      <c r="S94">
        <f t="shared" si="10"/>
        <v>1</v>
      </c>
      <c r="T94">
        <f t="shared" si="11"/>
        <v>10</v>
      </c>
      <c r="U94">
        <f t="shared" si="12"/>
        <v>2013</v>
      </c>
      <c r="V94" s="2">
        <f t="shared" si="13"/>
        <v>41548</v>
      </c>
      <c r="W94" s="2">
        <f t="shared" si="14"/>
        <v>41618</v>
      </c>
      <c r="X94" s="2">
        <f t="shared" ca="1" si="15"/>
        <v>45231</v>
      </c>
      <c r="Y94" s="14">
        <f t="shared" ca="1" si="16"/>
        <v>45231.761076388888</v>
      </c>
      <c r="Z94">
        <f t="shared" ca="1" si="17"/>
        <v>18</v>
      </c>
      <c r="AA94">
        <f t="shared" ca="1" si="18"/>
        <v>15</v>
      </c>
      <c r="AB94">
        <f t="shared" ca="1" si="19"/>
        <v>3683</v>
      </c>
    </row>
    <row r="95" spans="1:28" x14ac:dyDescent="0.3">
      <c r="A95" t="str">
        <v>Government</v>
      </c>
      <c r="B95" t="str">
        <v>Germany</v>
      </c>
      <c r="C95" t="str">
        <v>Montana</v>
      </c>
      <c r="D95">
        <v>2992</v>
      </c>
      <c r="E95">
        <v>5</v>
      </c>
      <c r="F95">
        <v>3.5</v>
      </c>
      <c r="G95">
        <v>20</v>
      </c>
      <c r="H95">
        <v>59840</v>
      </c>
      <c r="I95">
        <v>6582.4</v>
      </c>
      <c r="J95">
        <v>0.11</v>
      </c>
      <c r="K95">
        <v>53257.599999999999</v>
      </c>
      <c r="L95">
        <v>14960</v>
      </c>
      <c r="M95">
        <v>44880</v>
      </c>
      <c r="N95" s="2">
        <v>41548</v>
      </c>
      <c r="O95">
        <v>10</v>
      </c>
      <c r="P95" t="str">
        <v>October</v>
      </c>
      <c r="Q95" t="str">
        <v>2013</v>
      </c>
      <c r="S95">
        <f t="shared" si="10"/>
        <v>1</v>
      </c>
      <c r="T95">
        <f t="shared" si="11"/>
        <v>10</v>
      </c>
      <c r="U95">
        <f t="shared" si="12"/>
        <v>2013</v>
      </c>
      <c r="V95" s="2">
        <f t="shared" si="13"/>
        <v>41548</v>
      </c>
      <c r="W95" s="2">
        <f t="shared" si="14"/>
        <v>41618</v>
      </c>
      <c r="X95" s="2">
        <f t="shared" ca="1" si="15"/>
        <v>45231</v>
      </c>
      <c r="Y95" s="14">
        <f t="shared" ca="1" si="16"/>
        <v>45231.761076388888</v>
      </c>
      <c r="Z95">
        <f t="shared" ca="1" si="17"/>
        <v>18</v>
      </c>
      <c r="AA95">
        <f t="shared" ca="1" si="18"/>
        <v>15</v>
      </c>
      <c r="AB95">
        <f t="shared" ca="1" si="19"/>
        <v>3683</v>
      </c>
    </row>
    <row r="96" spans="1:28" x14ac:dyDescent="0.3">
      <c r="A96" t="str">
        <v>Government</v>
      </c>
      <c r="B96" t="str">
        <v>Germany</v>
      </c>
      <c r="C96" t="str">
        <v>Paseo</v>
      </c>
      <c r="D96">
        <v>2992</v>
      </c>
      <c r="E96">
        <v>10</v>
      </c>
      <c r="F96">
        <v>7</v>
      </c>
      <c r="G96">
        <v>20</v>
      </c>
      <c r="H96">
        <v>59840</v>
      </c>
      <c r="I96">
        <v>6582.4</v>
      </c>
      <c r="J96">
        <v>0.11</v>
      </c>
      <c r="K96">
        <v>53257.599999999999</v>
      </c>
      <c r="L96">
        <v>29920</v>
      </c>
      <c r="M96">
        <v>29920</v>
      </c>
      <c r="N96" s="2">
        <v>41548</v>
      </c>
      <c r="O96">
        <v>10</v>
      </c>
      <c r="P96" t="str">
        <v>October</v>
      </c>
      <c r="Q96" t="str">
        <v>2013</v>
      </c>
      <c r="S96">
        <f t="shared" si="10"/>
        <v>1</v>
      </c>
      <c r="T96">
        <f t="shared" si="11"/>
        <v>10</v>
      </c>
      <c r="U96">
        <f t="shared" si="12"/>
        <v>2013</v>
      </c>
      <c r="V96" s="2">
        <f t="shared" si="13"/>
        <v>41548</v>
      </c>
      <c r="W96" s="2">
        <f t="shared" si="14"/>
        <v>41618</v>
      </c>
      <c r="X96" s="2">
        <f t="shared" ca="1" si="15"/>
        <v>45231</v>
      </c>
      <c r="Y96" s="14">
        <f t="shared" ca="1" si="16"/>
        <v>45231.761076388888</v>
      </c>
      <c r="Z96">
        <f t="shared" ca="1" si="17"/>
        <v>18</v>
      </c>
      <c r="AA96">
        <f t="shared" ca="1" si="18"/>
        <v>15</v>
      </c>
      <c r="AB96">
        <f t="shared" ca="1" si="19"/>
        <v>3683</v>
      </c>
    </row>
    <row r="97" spans="1:28" x14ac:dyDescent="0.3">
      <c r="A97" t="str">
        <v>Government</v>
      </c>
      <c r="B97" t="str">
        <v>Mexico</v>
      </c>
      <c r="C97" t="str">
        <v>Amarilla</v>
      </c>
      <c r="D97">
        <v>344</v>
      </c>
      <c r="E97">
        <v>260</v>
      </c>
      <c r="F97">
        <v>182</v>
      </c>
      <c r="G97">
        <v>350</v>
      </c>
      <c r="H97">
        <v>120400</v>
      </c>
      <c r="I97">
        <v>13244</v>
      </c>
      <c r="J97">
        <v>0.11</v>
      </c>
      <c r="K97">
        <v>107156</v>
      </c>
      <c r="L97">
        <v>89440</v>
      </c>
      <c r="M97">
        <v>30960</v>
      </c>
      <c r="N97" s="2">
        <v>41548</v>
      </c>
      <c r="O97">
        <v>10</v>
      </c>
      <c r="P97" t="str">
        <v>October</v>
      </c>
      <c r="Q97" t="str">
        <v>2013</v>
      </c>
      <c r="S97">
        <f t="shared" si="10"/>
        <v>1</v>
      </c>
      <c r="T97">
        <f t="shared" si="11"/>
        <v>10</v>
      </c>
      <c r="U97">
        <f t="shared" si="12"/>
        <v>2013</v>
      </c>
      <c r="V97" s="2">
        <f t="shared" si="13"/>
        <v>41548</v>
      </c>
      <c r="W97" s="2">
        <f t="shared" si="14"/>
        <v>41618</v>
      </c>
      <c r="X97" s="2">
        <f t="shared" ca="1" si="15"/>
        <v>45231</v>
      </c>
      <c r="Y97" s="14">
        <f t="shared" ca="1" si="16"/>
        <v>45231.761076388888</v>
      </c>
      <c r="Z97">
        <f t="shared" ca="1" si="17"/>
        <v>18</v>
      </c>
      <c r="AA97">
        <f t="shared" ca="1" si="18"/>
        <v>15</v>
      </c>
      <c r="AB97">
        <f t="shared" ca="1" si="19"/>
        <v>3683</v>
      </c>
    </row>
    <row r="98" spans="1:28" x14ac:dyDescent="0.3">
      <c r="A98" t="str">
        <v>Government</v>
      </c>
      <c r="B98" t="str">
        <v>Mexico</v>
      </c>
      <c r="C98" t="str">
        <v>Velo</v>
      </c>
      <c r="D98">
        <v>344</v>
      </c>
      <c r="E98">
        <v>120</v>
      </c>
      <c r="F98">
        <v>84</v>
      </c>
      <c r="G98">
        <v>350</v>
      </c>
      <c r="H98">
        <v>120400</v>
      </c>
      <c r="I98">
        <v>13244</v>
      </c>
      <c r="J98">
        <v>0.11</v>
      </c>
      <c r="K98">
        <v>107156</v>
      </c>
      <c r="L98">
        <v>41280</v>
      </c>
      <c r="M98">
        <v>79120</v>
      </c>
      <c r="N98" s="2">
        <v>41548</v>
      </c>
      <c r="O98">
        <v>10</v>
      </c>
      <c r="P98" t="str">
        <v>October</v>
      </c>
      <c r="Q98" t="str">
        <v>2013</v>
      </c>
      <c r="S98">
        <f t="shared" si="10"/>
        <v>1</v>
      </c>
      <c r="T98">
        <f t="shared" si="11"/>
        <v>10</v>
      </c>
      <c r="U98">
        <f t="shared" si="12"/>
        <v>2013</v>
      </c>
      <c r="V98" s="2">
        <f t="shared" si="13"/>
        <v>41548</v>
      </c>
      <c r="W98" s="2">
        <f t="shared" si="14"/>
        <v>41618</v>
      </c>
      <c r="X98" s="2">
        <f t="shared" ca="1" si="15"/>
        <v>45231</v>
      </c>
      <c r="Y98" s="14">
        <f t="shared" ca="1" si="16"/>
        <v>45231.761076388888</v>
      </c>
      <c r="Z98">
        <f t="shared" ca="1" si="17"/>
        <v>18</v>
      </c>
      <c r="AA98">
        <f t="shared" ca="1" si="18"/>
        <v>15</v>
      </c>
      <c r="AB98">
        <f t="shared" ca="1" si="19"/>
        <v>3683</v>
      </c>
    </row>
    <row r="99" spans="1:28" x14ac:dyDescent="0.3">
      <c r="A99" t="str">
        <v>Government</v>
      </c>
      <c r="B99" t="str">
        <v>Mexico</v>
      </c>
      <c r="C99" t="str">
        <v>Velo</v>
      </c>
      <c r="D99">
        <v>544</v>
      </c>
      <c r="E99">
        <v>120</v>
      </c>
      <c r="F99">
        <v>84</v>
      </c>
      <c r="G99">
        <v>20</v>
      </c>
      <c r="H99">
        <v>10880</v>
      </c>
      <c r="I99">
        <v>217.6</v>
      </c>
      <c r="J99">
        <v>0.02</v>
      </c>
      <c r="K99">
        <v>10662.4</v>
      </c>
      <c r="L99">
        <v>65280</v>
      </c>
      <c r="M99">
        <v>-54400</v>
      </c>
      <c r="N99" s="2">
        <v>41609</v>
      </c>
      <c r="O99">
        <v>12</v>
      </c>
      <c r="P99" t="str">
        <v>December</v>
      </c>
      <c r="Q99" t="str">
        <v>2013</v>
      </c>
      <c r="S99">
        <f t="shared" si="10"/>
        <v>1</v>
      </c>
      <c r="T99">
        <f t="shared" si="11"/>
        <v>12</v>
      </c>
      <c r="U99">
        <f t="shared" si="12"/>
        <v>2013</v>
      </c>
      <c r="V99" s="2">
        <f t="shared" si="13"/>
        <v>41609</v>
      </c>
      <c r="W99" s="2">
        <f t="shared" si="14"/>
        <v>41679</v>
      </c>
      <c r="X99" s="2">
        <f t="shared" ca="1" si="15"/>
        <v>45231</v>
      </c>
      <c r="Y99" s="14">
        <f t="shared" ca="1" si="16"/>
        <v>45231.761076388888</v>
      </c>
      <c r="Z99">
        <f t="shared" ca="1" si="17"/>
        <v>18</v>
      </c>
      <c r="AA99">
        <f t="shared" ca="1" si="18"/>
        <v>15</v>
      </c>
      <c r="AB99">
        <f t="shared" ca="1" si="19"/>
        <v>3622</v>
      </c>
    </row>
    <row r="100" spans="1:28" x14ac:dyDescent="0.3">
      <c r="A100" t="str">
        <v>Government</v>
      </c>
      <c r="B100" t="str">
        <v>Mexico</v>
      </c>
      <c r="C100" t="str">
        <v>Montana</v>
      </c>
      <c r="D100">
        <v>720</v>
      </c>
      <c r="E100">
        <v>5</v>
      </c>
      <c r="F100">
        <v>3.5</v>
      </c>
      <c r="G100">
        <v>350</v>
      </c>
      <c r="H100">
        <v>252000</v>
      </c>
      <c r="I100">
        <v>12600</v>
      </c>
      <c r="J100">
        <v>0.05</v>
      </c>
      <c r="K100">
        <v>239400</v>
      </c>
      <c r="L100">
        <v>3600</v>
      </c>
      <c r="M100">
        <v>248400</v>
      </c>
      <c r="N100" s="2">
        <v>41518</v>
      </c>
      <c r="O100">
        <v>9</v>
      </c>
      <c r="P100" t="str">
        <v>September</v>
      </c>
      <c r="Q100" t="str">
        <v>2013</v>
      </c>
      <c r="S100">
        <f t="shared" si="10"/>
        <v>1</v>
      </c>
      <c r="T100">
        <f t="shared" si="11"/>
        <v>9</v>
      </c>
      <c r="U100">
        <f t="shared" si="12"/>
        <v>2013</v>
      </c>
      <c r="V100" s="2">
        <f t="shared" si="13"/>
        <v>41518</v>
      </c>
      <c r="W100" s="2">
        <f t="shared" si="14"/>
        <v>41588</v>
      </c>
      <c r="X100" s="2">
        <f t="shared" ca="1" si="15"/>
        <v>45231</v>
      </c>
      <c r="Y100" s="14">
        <f t="shared" ca="1" si="16"/>
        <v>45231.761076388888</v>
      </c>
      <c r="Z100">
        <f t="shared" ca="1" si="17"/>
        <v>18</v>
      </c>
      <c r="AA100">
        <f t="shared" ca="1" si="18"/>
        <v>15</v>
      </c>
      <c r="AB100">
        <f t="shared" ca="1" si="19"/>
        <v>3713</v>
      </c>
    </row>
    <row r="101" spans="1:28" x14ac:dyDescent="0.3">
      <c r="A101" t="str">
        <v>Government</v>
      </c>
      <c r="B101" t="str">
        <v>Mexico</v>
      </c>
      <c r="C101" t="str">
        <v>VTT</v>
      </c>
      <c r="D101">
        <v>1123</v>
      </c>
      <c r="E101">
        <v>250</v>
      </c>
      <c r="F101">
        <v>175</v>
      </c>
      <c r="G101">
        <v>20</v>
      </c>
      <c r="H101">
        <v>22460</v>
      </c>
      <c r="I101">
        <v>1347.6</v>
      </c>
      <c r="J101">
        <v>0.06</v>
      </c>
      <c r="K101">
        <v>21112.400000000001</v>
      </c>
      <c r="L101">
        <v>280750</v>
      </c>
      <c r="M101">
        <v>-258290</v>
      </c>
      <c r="N101" s="2">
        <v>41579</v>
      </c>
      <c r="O101">
        <v>11</v>
      </c>
      <c r="P101" t="str">
        <v>November</v>
      </c>
      <c r="Q101" t="str">
        <v>2013</v>
      </c>
      <c r="S101">
        <f t="shared" si="10"/>
        <v>1</v>
      </c>
      <c r="T101">
        <f t="shared" si="11"/>
        <v>11</v>
      </c>
      <c r="U101">
        <f t="shared" si="12"/>
        <v>2013</v>
      </c>
      <c r="V101" s="2">
        <f t="shared" si="13"/>
        <v>41579</v>
      </c>
      <c r="W101" s="2">
        <f t="shared" si="14"/>
        <v>41649</v>
      </c>
      <c r="X101" s="2">
        <f t="shared" ca="1" si="15"/>
        <v>45231</v>
      </c>
      <c r="Y101" s="14">
        <f t="shared" ca="1" si="16"/>
        <v>45231.761076388888</v>
      </c>
      <c r="Z101">
        <f t="shared" ca="1" si="17"/>
        <v>18</v>
      </c>
      <c r="AA101">
        <f t="shared" ca="1" si="18"/>
        <v>15</v>
      </c>
      <c r="AB101">
        <f t="shared" ca="1" si="19"/>
        <v>3652</v>
      </c>
    </row>
    <row r="102" spans="1:28" x14ac:dyDescent="0.3">
      <c r="A102" t="str">
        <v>Government</v>
      </c>
      <c r="B102" t="str">
        <v>Mexico</v>
      </c>
      <c r="C102" t="str">
        <v>Montana</v>
      </c>
      <c r="D102">
        <v>1715</v>
      </c>
      <c r="E102">
        <v>5</v>
      </c>
      <c r="F102">
        <v>3.5</v>
      </c>
      <c r="G102">
        <v>20</v>
      </c>
      <c r="H102">
        <v>34300</v>
      </c>
      <c r="I102">
        <v>4116</v>
      </c>
      <c r="J102">
        <v>0.12</v>
      </c>
      <c r="K102">
        <v>30184</v>
      </c>
      <c r="L102">
        <v>8575</v>
      </c>
      <c r="M102">
        <v>25725</v>
      </c>
      <c r="N102" s="2">
        <v>41548</v>
      </c>
      <c r="O102">
        <v>10</v>
      </c>
      <c r="P102" t="str">
        <v>October</v>
      </c>
      <c r="Q102" t="str">
        <v>2013</v>
      </c>
      <c r="S102">
        <f t="shared" si="10"/>
        <v>1</v>
      </c>
      <c r="T102">
        <f t="shared" si="11"/>
        <v>10</v>
      </c>
      <c r="U102">
        <f t="shared" si="12"/>
        <v>2013</v>
      </c>
      <c r="V102" s="2">
        <f t="shared" si="13"/>
        <v>41548</v>
      </c>
      <c r="W102" s="2">
        <f t="shared" si="14"/>
        <v>41618</v>
      </c>
      <c r="X102" s="2">
        <f t="shared" ca="1" si="15"/>
        <v>45231</v>
      </c>
      <c r="Y102" s="14">
        <f t="shared" ca="1" si="16"/>
        <v>45231.761076388888</v>
      </c>
      <c r="Z102">
        <f t="shared" ca="1" si="17"/>
        <v>18</v>
      </c>
      <c r="AA102">
        <f t="shared" ca="1" si="18"/>
        <v>15</v>
      </c>
      <c r="AB102">
        <f t="shared" ca="1" si="19"/>
        <v>3683</v>
      </c>
    </row>
    <row r="103" spans="1:28" x14ac:dyDescent="0.3">
      <c r="A103" t="str">
        <v>Government</v>
      </c>
      <c r="B103" t="str">
        <v>Mexico</v>
      </c>
      <c r="C103" t="str">
        <v>Paseo</v>
      </c>
      <c r="D103">
        <v>1715</v>
      </c>
      <c r="E103">
        <v>10</v>
      </c>
      <c r="F103">
        <v>7</v>
      </c>
      <c r="G103">
        <v>20</v>
      </c>
      <c r="H103">
        <v>34300</v>
      </c>
      <c r="I103">
        <v>4116</v>
      </c>
      <c r="J103">
        <v>0.12</v>
      </c>
      <c r="K103">
        <v>30184</v>
      </c>
      <c r="L103">
        <v>17150</v>
      </c>
      <c r="M103">
        <v>17150</v>
      </c>
      <c r="N103" s="2">
        <v>41548</v>
      </c>
      <c r="O103">
        <v>10</v>
      </c>
      <c r="P103" t="str">
        <v>October</v>
      </c>
      <c r="Q103" t="str">
        <v>2013</v>
      </c>
      <c r="S103">
        <f t="shared" si="10"/>
        <v>1</v>
      </c>
      <c r="T103">
        <f t="shared" si="11"/>
        <v>10</v>
      </c>
      <c r="U103">
        <f t="shared" si="12"/>
        <v>2013</v>
      </c>
      <c r="V103" s="2">
        <f t="shared" si="13"/>
        <v>41548</v>
      </c>
      <c r="W103" s="2">
        <f t="shared" si="14"/>
        <v>41618</v>
      </c>
      <c r="X103" s="2">
        <f t="shared" ca="1" si="15"/>
        <v>45231</v>
      </c>
      <c r="Y103" s="14">
        <f t="shared" ca="1" si="16"/>
        <v>45231.761076388888</v>
      </c>
      <c r="Z103">
        <f t="shared" ca="1" si="17"/>
        <v>18</v>
      </c>
      <c r="AA103">
        <f t="shared" ca="1" si="18"/>
        <v>15</v>
      </c>
      <c r="AB103">
        <f t="shared" ca="1" si="19"/>
        <v>3683</v>
      </c>
    </row>
    <row r="104" spans="1:28" x14ac:dyDescent="0.3">
      <c r="A104" t="str">
        <v>Government</v>
      </c>
      <c r="B104" t="str">
        <v>Mexico</v>
      </c>
      <c r="C104" t="str">
        <v>Amarilla</v>
      </c>
      <c r="D104">
        <v>1727</v>
      </c>
      <c r="E104">
        <v>260</v>
      </c>
      <c r="F104">
        <v>182</v>
      </c>
      <c r="G104">
        <v>7</v>
      </c>
      <c r="H104">
        <v>12089</v>
      </c>
      <c r="I104">
        <v>1692.46</v>
      </c>
      <c r="J104">
        <v>0.14000000000000001</v>
      </c>
      <c r="K104">
        <v>10396.540000000001</v>
      </c>
      <c r="L104">
        <v>449020</v>
      </c>
      <c r="M104">
        <v>-436931</v>
      </c>
      <c r="N104" s="2">
        <v>41548</v>
      </c>
      <c r="O104">
        <v>10</v>
      </c>
      <c r="P104" t="str">
        <v>October</v>
      </c>
      <c r="Q104" t="str">
        <v>2013</v>
      </c>
      <c r="S104">
        <f t="shared" si="10"/>
        <v>1</v>
      </c>
      <c r="T104">
        <f t="shared" si="11"/>
        <v>10</v>
      </c>
      <c r="U104">
        <f t="shared" si="12"/>
        <v>2013</v>
      </c>
      <c r="V104" s="2">
        <f t="shared" si="13"/>
        <v>41548</v>
      </c>
      <c r="W104" s="2">
        <f t="shared" si="14"/>
        <v>41618</v>
      </c>
      <c r="X104" s="2">
        <f t="shared" ca="1" si="15"/>
        <v>45231</v>
      </c>
      <c r="Y104" s="14">
        <f t="shared" ca="1" si="16"/>
        <v>45231.761076388888</v>
      </c>
      <c r="Z104">
        <f t="shared" ca="1" si="17"/>
        <v>18</v>
      </c>
      <c r="AA104">
        <f t="shared" ca="1" si="18"/>
        <v>15</v>
      </c>
      <c r="AB104">
        <f t="shared" ca="1" si="19"/>
        <v>3683</v>
      </c>
    </row>
    <row r="105" spans="1:28" x14ac:dyDescent="0.3">
      <c r="A105" t="str">
        <v>Government</v>
      </c>
      <c r="B105" t="str">
        <v>Mexico</v>
      </c>
      <c r="C105" t="str">
        <v>Montana</v>
      </c>
      <c r="D105">
        <v>1727</v>
      </c>
      <c r="E105">
        <v>5</v>
      </c>
      <c r="F105">
        <v>3.5</v>
      </c>
      <c r="G105">
        <v>7</v>
      </c>
      <c r="H105">
        <v>12089</v>
      </c>
      <c r="I105">
        <v>1692.46</v>
      </c>
      <c r="J105">
        <v>0.14000000000000001</v>
      </c>
      <c r="K105">
        <v>10396.540000000001</v>
      </c>
      <c r="L105">
        <v>8635</v>
      </c>
      <c r="M105">
        <v>3454</v>
      </c>
      <c r="N105" s="2">
        <v>41548</v>
      </c>
      <c r="O105">
        <v>10</v>
      </c>
      <c r="P105" t="str">
        <v>October</v>
      </c>
      <c r="Q105" t="str">
        <v>2013</v>
      </c>
      <c r="S105">
        <f t="shared" si="10"/>
        <v>1</v>
      </c>
      <c r="T105">
        <f t="shared" si="11"/>
        <v>10</v>
      </c>
      <c r="U105">
        <f t="shared" si="12"/>
        <v>2013</v>
      </c>
      <c r="V105" s="2">
        <f t="shared" si="13"/>
        <v>41548</v>
      </c>
      <c r="W105" s="2">
        <f t="shared" si="14"/>
        <v>41618</v>
      </c>
      <c r="X105" s="2">
        <f t="shared" ca="1" si="15"/>
        <v>45231</v>
      </c>
      <c r="Y105" s="14">
        <f t="shared" ca="1" si="16"/>
        <v>45231.761076388888</v>
      </c>
      <c r="Z105">
        <f t="shared" ca="1" si="17"/>
        <v>18</v>
      </c>
      <c r="AA105">
        <f t="shared" ca="1" si="18"/>
        <v>15</v>
      </c>
      <c r="AB105">
        <f t="shared" ca="1" si="19"/>
        <v>3683</v>
      </c>
    </row>
    <row r="106" spans="1:28" x14ac:dyDescent="0.3">
      <c r="A106" t="str">
        <v>Government</v>
      </c>
      <c r="B106" t="str">
        <v>Mexico</v>
      </c>
      <c r="C106" t="str">
        <v>Paseo</v>
      </c>
      <c r="D106">
        <v>1760</v>
      </c>
      <c r="E106">
        <v>10</v>
      </c>
      <c r="F106">
        <v>7</v>
      </c>
      <c r="G106">
        <v>7</v>
      </c>
      <c r="H106">
        <v>12320</v>
      </c>
      <c r="I106">
        <v>369.6</v>
      </c>
      <c r="J106">
        <v>3.0000000000000002E-2</v>
      </c>
      <c r="K106">
        <v>11950.4</v>
      </c>
      <c r="L106">
        <v>17600</v>
      </c>
      <c r="M106">
        <v>-5280</v>
      </c>
      <c r="N106" s="2">
        <v>41518</v>
      </c>
      <c r="O106">
        <v>9</v>
      </c>
      <c r="P106" t="str">
        <v>September</v>
      </c>
      <c r="Q106" t="str">
        <v>2013</v>
      </c>
      <c r="S106">
        <f t="shared" si="10"/>
        <v>1</v>
      </c>
      <c r="T106">
        <f t="shared" si="11"/>
        <v>9</v>
      </c>
      <c r="U106">
        <f t="shared" si="12"/>
        <v>2013</v>
      </c>
      <c r="V106" s="2">
        <f t="shared" si="13"/>
        <v>41518</v>
      </c>
      <c r="W106" s="2">
        <f t="shared" si="14"/>
        <v>41588</v>
      </c>
      <c r="X106" s="2">
        <f t="shared" ca="1" si="15"/>
        <v>45231</v>
      </c>
      <c r="Y106" s="14">
        <f t="shared" ca="1" si="16"/>
        <v>45231.761076388888</v>
      </c>
      <c r="Z106">
        <f t="shared" ca="1" si="17"/>
        <v>18</v>
      </c>
      <c r="AA106">
        <f t="shared" ca="1" si="18"/>
        <v>15</v>
      </c>
      <c r="AB106">
        <f t="shared" ca="1" si="19"/>
        <v>3713</v>
      </c>
    </row>
    <row r="107" spans="1:28" x14ac:dyDescent="0.3">
      <c r="A107" t="str">
        <v>Government</v>
      </c>
      <c r="B107" t="str">
        <v>Mexico</v>
      </c>
      <c r="C107" t="str">
        <v>Carretera</v>
      </c>
      <c r="D107">
        <v>1834</v>
      </c>
      <c r="E107">
        <v>3</v>
      </c>
      <c r="F107">
        <v>2.1</v>
      </c>
      <c r="G107">
        <v>20</v>
      </c>
      <c r="H107">
        <v>36680</v>
      </c>
      <c r="I107">
        <v>2567.6</v>
      </c>
      <c r="J107">
        <v>6.9999999999999993E-2</v>
      </c>
      <c r="K107">
        <v>34112.400000000001</v>
      </c>
      <c r="L107">
        <v>5502</v>
      </c>
      <c r="M107">
        <v>31178</v>
      </c>
      <c r="N107" s="2">
        <v>41518</v>
      </c>
      <c r="O107">
        <v>9</v>
      </c>
      <c r="P107" t="str">
        <v>September</v>
      </c>
      <c r="Q107" t="str">
        <v>2013</v>
      </c>
      <c r="S107">
        <f t="shared" si="10"/>
        <v>1</v>
      </c>
      <c r="T107">
        <f t="shared" si="11"/>
        <v>9</v>
      </c>
      <c r="U107">
        <f t="shared" si="12"/>
        <v>2013</v>
      </c>
      <c r="V107" s="2">
        <f t="shared" si="13"/>
        <v>41518</v>
      </c>
      <c r="W107" s="2">
        <f t="shared" si="14"/>
        <v>41588</v>
      </c>
      <c r="X107" s="2">
        <f t="shared" ca="1" si="15"/>
        <v>45231</v>
      </c>
      <c r="Y107" s="14">
        <f t="shared" ca="1" si="16"/>
        <v>45231.761076388888</v>
      </c>
      <c r="Z107">
        <f t="shared" ca="1" si="17"/>
        <v>18</v>
      </c>
      <c r="AA107">
        <f t="shared" ca="1" si="18"/>
        <v>15</v>
      </c>
      <c r="AB107">
        <f t="shared" ca="1" si="19"/>
        <v>3713</v>
      </c>
    </row>
    <row r="108" spans="1:28" x14ac:dyDescent="0.3">
      <c r="A108" t="str">
        <v>Government</v>
      </c>
      <c r="B108" t="str">
        <v>Mexico</v>
      </c>
      <c r="C108" t="str">
        <v>VTT</v>
      </c>
      <c r="D108">
        <v>1940</v>
      </c>
      <c r="E108">
        <v>250</v>
      </c>
      <c r="F108">
        <v>175</v>
      </c>
      <c r="G108">
        <v>350</v>
      </c>
      <c r="H108">
        <v>679000</v>
      </c>
      <c r="I108">
        <v>13580</v>
      </c>
      <c r="J108">
        <v>0.02</v>
      </c>
      <c r="K108">
        <v>665420</v>
      </c>
      <c r="L108">
        <v>485000</v>
      </c>
      <c r="M108">
        <v>194000</v>
      </c>
      <c r="N108" s="2">
        <v>41609</v>
      </c>
      <c r="O108">
        <v>12</v>
      </c>
      <c r="P108" t="str">
        <v>December</v>
      </c>
      <c r="Q108" t="str">
        <v>2013</v>
      </c>
      <c r="S108">
        <f t="shared" si="10"/>
        <v>1</v>
      </c>
      <c r="T108">
        <f t="shared" si="11"/>
        <v>12</v>
      </c>
      <c r="U108">
        <f t="shared" si="12"/>
        <v>2013</v>
      </c>
      <c r="V108" s="2">
        <f t="shared" si="13"/>
        <v>41609</v>
      </c>
      <c r="W108" s="2">
        <f t="shared" si="14"/>
        <v>41679</v>
      </c>
      <c r="X108" s="2">
        <f t="shared" ca="1" si="15"/>
        <v>45231</v>
      </c>
      <c r="Y108" s="14">
        <f t="shared" ca="1" si="16"/>
        <v>45231.761076388888</v>
      </c>
      <c r="Z108">
        <f t="shared" ca="1" si="17"/>
        <v>18</v>
      </c>
      <c r="AA108">
        <f t="shared" ca="1" si="18"/>
        <v>15</v>
      </c>
      <c r="AB108">
        <f t="shared" ca="1" si="19"/>
        <v>3622</v>
      </c>
    </row>
    <row r="109" spans="1:28" x14ac:dyDescent="0.3">
      <c r="A109" t="str">
        <v>Government</v>
      </c>
      <c r="B109" t="str">
        <v>Mexico</v>
      </c>
      <c r="C109" t="str">
        <v>Paseo</v>
      </c>
      <c r="D109">
        <v>1946</v>
      </c>
      <c r="E109">
        <v>10</v>
      </c>
      <c r="F109">
        <v>7</v>
      </c>
      <c r="G109">
        <v>7</v>
      </c>
      <c r="H109">
        <v>13622</v>
      </c>
      <c r="I109">
        <v>1089.76</v>
      </c>
      <c r="J109">
        <v>0.08</v>
      </c>
      <c r="K109">
        <v>12532.24</v>
      </c>
      <c r="L109">
        <v>19460</v>
      </c>
      <c r="M109">
        <v>-5838</v>
      </c>
      <c r="N109" s="2">
        <v>41609</v>
      </c>
      <c r="O109">
        <v>12</v>
      </c>
      <c r="P109" t="str">
        <v>December</v>
      </c>
      <c r="Q109" t="str">
        <v>2013</v>
      </c>
      <c r="S109">
        <f t="shared" si="10"/>
        <v>1</v>
      </c>
      <c r="T109">
        <f t="shared" si="11"/>
        <v>12</v>
      </c>
      <c r="U109">
        <f t="shared" si="12"/>
        <v>2013</v>
      </c>
      <c r="V109" s="2">
        <f t="shared" si="13"/>
        <v>41609</v>
      </c>
      <c r="W109" s="2">
        <f t="shared" si="14"/>
        <v>41679</v>
      </c>
      <c r="X109" s="2">
        <f t="shared" ca="1" si="15"/>
        <v>45231</v>
      </c>
      <c r="Y109" s="14">
        <f t="shared" ca="1" si="16"/>
        <v>45231.761076388888</v>
      </c>
      <c r="Z109">
        <f t="shared" ca="1" si="17"/>
        <v>18</v>
      </c>
      <c r="AA109">
        <f t="shared" ca="1" si="18"/>
        <v>15</v>
      </c>
      <c r="AB109">
        <f t="shared" ca="1" si="19"/>
        <v>3622</v>
      </c>
    </row>
    <row r="110" spans="1:28" x14ac:dyDescent="0.3">
      <c r="A110" t="str">
        <v>Government</v>
      </c>
      <c r="B110" t="str">
        <v>Mexico</v>
      </c>
      <c r="C110" t="str">
        <v>Paseo</v>
      </c>
      <c r="D110">
        <v>2151</v>
      </c>
      <c r="E110">
        <v>10</v>
      </c>
      <c r="F110">
        <v>7</v>
      </c>
      <c r="G110">
        <v>350</v>
      </c>
      <c r="H110">
        <v>752850</v>
      </c>
      <c r="I110">
        <v>112927.5</v>
      </c>
      <c r="J110">
        <v>0.15</v>
      </c>
      <c r="K110">
        <v>639922.5</v>
      </c>
      <c r="L110">
        <v>21510</v>
      </c>
      <c r="M110">
        <v>731340</v>
      </c>
      <c r="N110" s="2">
        <v>41579</v>
      </c>
      <c r="O110">
        <v>11</v>
      </c>
      <c r="P110" t="str">
        <v>November</v>
      </c>
      <c r="Q110" t="str">
        <v>2013</v>
      </c>
      <c r="S110">
        <f t="shared" si="10"/>
        <v>1</v>
      </c>
      <c r="T110">
        <f t="shared" si="11"/>
        <v>11</v>
      </c>
      <c r="U110">
        <f t="shared" si="12"/>
        <v>2013</v>
      </c>
      <c r="V110" s="2">
        <f t="shared" si="13"/>
        <v>41579</v>
      </c>
      <c r="W110" s="2">
        <f t="shared" si="14"/>
        <v>41649</v>
      </c>
      <c r="X110" s="2">
        <f t="shared" ca="1" si="15"/>
        <v>45231</v>
      </c>
      <c r="Y110" s="14">
        <f t="shared" ca="1" si="16"/>
        <v>45231.761076388888</v>
      </c>
      <c r="Z110">
        <f t="shared" ca="1" si="17"/>
        <v>18</v>
      </c>
      <c r="AA110">
        <f t="shared" ca="1" si="18"/>
        <v>15</v>
      </c>
      <c r="AB110">
        <f t="shared" ca="1" si="19"/>
        <v>3652</v>
      </c>
    </row>
    <row r="111" spans="1:28" x14ac:dyDescent="0.3">
      <c r="A111" t="str">
        <v>Government</v>
      </c>
      <c r="B111" t="str">
        <v>Mexico</v>
      </c>
      <c r="C111" t="str">
        <v>Carretera</v>
      </c>
      <c r="D111">
        <v>2706</v>
      </c>
      <c r="E111">
        <v>3</v>
      </c>
      <c r="F111">
        <v>2.1</v>
      </c>
      <c r="G111">
        <v>7</v>
      </c>
      <c r="H111">
        <v>18942</v>
      </c>
      <c r="I111">
        <v>2083.62</v>
      </c>
      <c r="J111">
        <v>0.11</v>
      </c>
      <c r="K111">
        <v>16858.38</v>
      </c>
      <c r="L111">
        <v>8118</v>
      </c>
      <c r="M111">
        <v>10824</v>
      </c>
      <c r="N111" s="2">
        <v>41579</v>
      </c>
      <c r="O111">
        <v>11</v>
      </c>
      <c r="P111" t="str">
        <v>November</v>
      </c>
      <c r="Q111" t="str">
        <v>2013</v>
      </c>
      <c r="S111">
        <f t="shared" si="10"/>
        <v>1</v>
      </c>
      <c r="T111">
        <f t="shared" si="11"/>
        <v>11</v>
      </c>
      <c r="U111">
        <f t="shared" si="12"/>
        <v>2013</v>
      </c>
      <c r="V111" s="2">
        <f t="shared" si="13"/>
        <v>41579</v>
      </c>
      <c r="W111" s="2">
        <f t="shared" si="14"/>
        <v>41649</v>
      </c>
      <c r="X111" s="2">
        <f t="shared" ca="1" si="15"/>
        <v>45231</v>
      </c>
      <c r="Y111" s="14">
        <f t="shared" ca="1" si="16"/>
        <v>45231.761076388888</v>
      </c>
      <c r="Z111">
        <f t="shared" ca="1" si="17"/>
        <v>18</v>
      </c>
      <c r="AA111">
        <f t="shared" ca="1" si="18"/>
        <v>15</v>
      </c>
      <c r="AB111">
        <f t="shared" ca="1" si="19"/>
        <v>3652</v>
      </c>
    </row>
    <row r="112" spans="1:28" x14ac:dyDescent="0.3">
      <c r="A112" t="str">
        <v>Government</v>
      </c>
      <c r="B112" t="str">
        <v>United States of America</v>
      </c>
      <c r="C112" t="str">
        <v>Carretera</v>
      </c>
      <c r="D112">
        <v>263</v>
      </c>
      <c r="E112">
        <v>3</v>
      </c>
      <c r="F112">
        <v>2.1</v>
      </c>
      <c r="G112">
        <v>7</v>
      </c>
      <c r="H112">
        <v>1841</v>
      </c>
      <c r="I112">
        <v>110.46</v>
      </c>
      <c r="J112">
        <v>0.06</v>
      </c>
      <c r="K112">
        <v>1730.54</v>
      </c>
      <c r="L112">
        <v>789</v>
      </c>
      <c r="M112">
        <v>1052</v>
      </c>
      <c r="N112" s="2">
        <v>41579</v>
      </c>
      <c r="O112">
        <v>11</v>
      </c>
      <c r="P112" t="str">
        <v>November</v>
      </c>
      <c r="Q112" t="str">
        <v>2013</v>
      </c>
      <c r="S112">
        <f t="shared" si="10"/>
        <v>1</v>
      </c>
      <c r="T112">
        <f t="shared" si="11"/>
        <v>11</v>
      </c>
      <c r="U112">
        <f t="shared" si="12"/>
        <v>2013</v>
      </c>
      <c r="V112" s="2">
        <f t="shared" si="13"/>
        <v>41579</v>
      </c>
      <c r="W112" s="2">
        <f t="shared" si="14"/>
        <v>41649</v>
      </c>
      <c r="X112" s="2">
        <f t="shared" ca="1" si="15"/>
        <v>45231</v>
      </c>
      <c r="Y112" s="14">
        <f t="shared" ca="1" si="16"/>
        <v>45231.761076388888</v>
      </c>
      <c r="Z112">
        <f t="shared" ca="1" si="17"/>
        <v>18</v>
      </c>
      <c r="AA112">
        <f t="shared" ca="1" si="18"/>
        <v>15</v>
      </c>
      <c r="AB112">
        <f t="shared" ca="1" si="19"/>
        <v>3652</v>
      </c>
    </row>
    <row r="113" spans="1:28" x14ac:dyDescent="0.3">
      <c r="A113" t="str">
        <v>Government</v>
      </c>
      <c r="B113" t="str">
        <v>United States of America</v>
      </c>
      <c r="C113" t="str">
        <v>VTT</v>
      </c>
      <c r="D113">
        <v>266</v>
      </c>
      <c r="E113">
        <v>250</v>
      </c>
      <c r="F113">
        <v>175</v>
      </c>
      <c r="G113">
        <v>350</v>
      </c>
      <c r="H113">
        <v>93100</v>
      </c>
      <c r="I113">
        <v>1862</v>
      </c>
      <c r="J113">
        <v>0.02</v>
      </c>
      <c r="K113">
        <v>91238</v>
      </c>
      <c r="L113">
        <v>66500</v>
      </c>
      <c r="M113">
        <v>26600</v>
      </c>
      <c r="N113" s="2">
        <v>41609</v>
      </c>
      <c r="O113">
        <v>12</v>
      </c>
      <c r="P113" t="str">
        <v>December</v>
      </c>
      <c r="Q113" t="str">
        <v>2013</v>
      </c>
      <c r="S113">
        <f t="shared" si="10"/>
        <v>1</v>
      </c>
      <c r="T113">
        <f t="shared" si="11"/>
        <v>12</v>
      </c>
      <c r="U113">
        <f t="shared" si="12"/>
        <v>2013</v>
      </c>
      <c r="V113" s="2">
        <f t="shared" si="13"/>
        <v>41609</v>
      </c>
      <c r="W113" s="2">
        <f t="shared" si="14"/>
        <v>41679</v>
      </c>
      <c r="X113" s="2">
        <f t="shared" ca="1" si="15"/>
        <v>45231</v>
      </c>
      <c r="Y113" s="14">
        <f t="shared" ca="1" si="16"/>
        <v>45231.761076388888</v>
      </c>
      <c r="Z113">
        <f t="shared" ca="1" si="17"/>
        <v>18</v>
      </c>
      <c r="AA113">
        <f t="shared" ca="1" si="18"/>
        <v>15</v>
      </c>
      <c r="AB113">
        <f t="shared" ca="1" si="19"/>
        <v>3622</v>
      </c>
    </row>
    <row r="114" spans="1:28" x14ac:dyDescent="0.3">
      <c r="A114" t="str">
        <v>Government</v>
      </c>
      <c r="B114" t="str">
        <v>United States of America</v>
      </c>
      <c r="C114" t="str">
        <v>Paseo</v>
      </c>
      <c r="D114">
        <v>267</v>
      </c>
      <c r="E114">
        <v>10</v>
      </c>
      <c r="F114">
        <v>7</v>
      </c>
      <c r="G114">
        <v>20</v>
      </c>
      <c r="H114">
        <v>5340</v>
      </c>
      <c r="I114">
        <v>801</v>
      </c>
      <c r="J114">
        <v>0.15</v>
      </c>
      <c r="K114">
        <v>4539</v>
      </c>
      <c r="L114">
        <v>2670</v>
      </c>
      <c r="M114">
        <v>2670</v>
      </c>
      <c r="N114" s="2">
        <v>41548</v>
      </c>
      <c r="O114">
        <v>10</v>
      </c>
      <c r="P114" t="str">
        <v>October</v>
      </c>
      <c r="Q114" t="str">
        <v>2013</v>
      </c>
      <c r="S114">
        <f t="shared" si="10"/>
        <v>1</v>
      </c>
      <c r="T114">
        <f t="shared" si="11"/>
        <v>10</v>
      </c>
      <c r="U114">
        <f t="shared" si="12"/>
        <v>2013</v>
      </c>
      <c r="V114" s="2">
        <f t="shared" si="13"/>
        <v>41548</v>
      </c>
      <c r="W114" s="2">
        <f t="shared" si="14"/>
        <v>41618</v>
      </c>
      <c r="X114" s="2">
        <f t="shared" ca="1" si="15"/>
        <v>45231</v>
      </c>
      <c r="Y114" s="14">
        <f t="shared" ca="1" si="16"/>
        <v>45231.761076388888</v>
      </c>
      <c r="Z114">
        <f t="shared" ca="1" si="17"/>
        <v>18</v>
      </c>
      <c r="AA114">
        <f t="shared" ca="1" si="18"/>
        <v>15</v>
      </c>
      <c r="AB114">
        <f t="shared" ca="1" si="19"/>
        <v>3683</v>
      </c>
    </row>
    <row r="115" spans="1:28" x14ac:dyDescent="0.3">
      <c r="A115" t="str">
        <v>Government</v>
      </c>
      <c r="B115" t="str">
        <v>United States of America</v>
      </c>
      <c r="C115" t="str">
        <v>VTT</v>
      </c>
      <c r="D115">
        <v>267</v>
      </c>
      <c r="E115">
        <v>250</v>
      </c>
      <c r="F115">
        <v>175</v>
      </c>
      <c r="G115">
        <v>20</v>
      </c>
      <c r="H115">
        <v>5340</v>
      </c>
      <c r="I115">
        <v>801</v>
      </c>
      <c r="J115">
        <v>0.15</v>
      </c>
      <c r="K115">
        <v>4539</v>
      </c>
      <c r="L115">
        <v>66750</v>
      </c>
      <c r="M115">
        <v>-61410</v>
      </c>
      <c r="N115" s="2">
        <v>41548</v>
      </c>
      <c r="O115">
        <v>10</v>
      </c>
      <c r="P115" t="str">
        <v>October</v>
      </c>
      <c r="Q115" t="str">
        <v>2013</v>
      </c>
      <c r="S115">
        <f t="shared" si="10"/>
        <v>1</v>
      </c>
      <c r="T115">
        <f t="shared" si="11"/>
        <v>10</v>
      </c>
      <c r="U115">
        <f t="shared" si="12"/>
        <v>2013</v>
      </c>
      <c r="V115" s="2">
        <f t="shared" si="13"/>
        <v>41548</v>
      </c>
      <c r="W115" s="2">
        <f t="shared" si="14"/>
        <v>41618</v>
      </c>
      <c r="X115" s="2">
        <f t="shared" ca="1" si="15"/>
        <v>45231</v>
      </c>
      <c r="Y115" s="14">
        <f t="shared" ca="1" si="16"/>
        <v>45231.761076388888</v>
      </c>
      <c r="Z115">
        <f t="shared" ca="1" si="17"/>
        <v>18</v>
      </c>
      <c r="AA115">
        <f t="shared" ca="1" si="18"/>
        <v>15</v>
      </c>
      <c r="AB115">
        <f t="shared" ca="1" si="19"/>
        <v>3683</v>
      </c>
    </row>
    <row r="116" spans="1:28" x14ac:dyDescent="0.3">
      <c r="A116" t="str">
        <v>Government</v>
      </c>
      <c r="B116" t="str">
        <v>United States of America</v>
      </c>
      <c r="C116" t="str">
        <v>VTT</v>
      </c>
      <c r="D116">
        <v>349</v>
      </c>
      <c r="E116">
        <v>250</v>
      </c>
      <c r="F116">
        <v>175</v>
      </c>
      <c r="G116">
        <v>350</v>
      </c>
      <c r="H116">
        <v>122150</v>
      </c>
      <c r="I116">
        <v>4886</v>
      </c>
      <c r="J116">
        <v>0.04</v>
      </c>
      <c r="K116">
        <v>117264</v>
      </c>
      <c r="L116">
        <v>87250</v>
      </c>
      <c r="M116">
        <v>34900</v>
      </c>
      <c r="N116" s="2">
        <v>41518</v>
      </c>
      <c r="O116">
        <v>9</v>
      </c>
      <c r="P116" t="str">
        <v>September</v>
      </c>
      <c r="Q116" t="str">
        <v>2013</v>
      </c>
      <c r="S116">
        <f t="shared" si="10"/>
        <v>1</v>
      </c>
      <c r="T116">
        <f t="shared" si="11"/>
        <v>9</v>
      </c>
      <c r="U116">
        <f t="shared" si="12"/>
        <v>2013</v>
      </c>
      <c r="V116" s="2">
        <f t="shared" si="13"/>
        <v>41518</v>
      </c>
      <c r="W116" s="2">
        <f t="shared" si="14"/>
        <v>41588</v>
      </c>
      <c r="X116" s="2">
        <f t="shared" ca="1" si="15"/>
        <v>45231</v>
      </c>
      <c r="Y116" s="14">
        <f t="shared" ca="1" si="16"/>
        <v>45231.761076388888</v>
      </c>
      <c r="Z116">
        <f t="shared" ca="1" si="17"/>
        <v>18</v>
      </c>
      <c r="AA116">
        <f t="shared" ca="1" si="18"/>
        <v>15</v>
      </c>
      <c r="AB116">
        <f t="shared" ca="1" si="19"/>
        <v>3713</v>
      </c>
    </row>
    <row r="117" spans="1:28" x14ac:dyDescent="0.3">
      <c r="A117" t="str">
        <v>Government</v>
      </c>
      <c r="B117" t="str">
        <v>United States of America</v>
      </c>
      <c r="C117" t="str">
        <v>Paseo</v>
      </c>
      <c r="D117">
        <v>380</v>
      </c>
      <c r="E117">
        <v>10</v>
      </c>
      <c r="F117">
        <v>7</v>
      </c>
      <c r="G117">
        <v>7</v>
      </c>
      <c r="H117">
        <v>2660</v>
      </c>
      <c r="I117">
        <v>292.60000000000002</v>
      </c>
      <c r="J117">
        <v>0.11000000000000001</v>
      </c>
      <c r="K117">
        <v>2367.4</v>
      </c>
      <c r="L117">
        <v>3800</v>
      </c>
      <c r="M117">
        <v>-1140</v>
      </c>
      <c r="N117" s="2">
        <v>41518</v>
      </c>
      <c r="O117">
        <v>9</v>
      </c>
      <c r="P117" t="str">
        <v>September</v>
      </c>
      <c r="Q117" t="str">
        <v>2013</v>
      </c>
      <c r="S117">
        <f t="shared" si="10"/>
        <v>1</v>
      </c>
      <c r="T117">
        <f t="shared" si="11"/>
        <v>9</v>
      </c>
      <c r="U117">
        <f t="shared" si="12"/>
        <v>2013</v>
      </c>
      <c r="V117" s="2">
        <f t="shared" si="13"/>
        <v>41518</v>
      </c>
      <c r="W117" s="2">
        <f t="shared" si="14"/>
        <v>41588</v>
      </c>
      <c r="X117" s="2">
        <f t="shared" ca="1" si="15"/>
        <v>45231</v>
      </c>
      <c r="Y117" s="14">
        <f t="shared" ca="1" si="16"/>
        <v>45231.761076388888</v>
      </c>
      <c r="Z117">
        <f t="shared" ca="1" si="17"/>
        <v>18</v>
      </c>
      <c r="AA117">
        <f t="shared" ca="1" si="18"/>
        <v>15</v>
      </c>
      <c r="AB117">
        <f t="shared" ca="1" si="19"/>
        <v>3713</v>
      </c>
    </row>
    <row r="118" spans="1:28" x14ac:dyDescent="0.3">
      <c r="A118" t="str">
        <v>Government</v>
      </c>
      <c r="B118" t="str">
        <v>United States of America</v>
      </c>
      <c r="C118" t="str">
        <v>Amarilla</v>
      </c>
      <c r="D118">
        <v>727</v>
      </c>
      <c r="E118">
        <v>260</v>
      </c>
      <c r="F118">
        <v>182</v>
      </c>
      <c r="G118">
        <v>350</v>
      </c>
      <c r="H118">
        <v>254450</v>
      </c>
      <c r="I118">
        <v>15267</v>
      </c>
      <c r="J118">
        <v>0.06</v>
      </c>
      <c r="K118">
        <v>239183</v>
      </c>
      <c r="L118">
        <v>189020</v>
      </c>
      <c r="M118">
        <v>65430</v>
      </c>
      <c r="N118" s="2">
        <v>41548</v>
      </c>
      <c r="O118">
        <v>10</v>
      </c>
      <c r="P118" t="str">
        <v>October</v>
      </c>
      <c r="Q118" t="str">
        <v>2013</v>
      </c>
      <c r="S118">
        <f t="shared" si="10"/>
        <v>1</v>
      </c>
      <c r="T118">
        <f t="shared" si="11"/>
        <v>10</v>
      </c>
      <c r="U118">
        <f t="shared" si="12"/>
        <v>2013</v>
      </c>
      <c r="V118" s="2">
        <f t="shared" si="13"/>
        <v>41548</v>
      </c>
      <c r="W118" s="2">
        <f t="shared" si="14"/>
        <v>41618</v>
      </c>
      <c r="X118" s="2">
        <f t="shared" ca="1" si="15"/>
        <v>45231</v>
      </c>
      <c r="Y118" s="14">
        <f t="shared" ca="1" si="16"/>
        <v>45231.761076388888</v>
      </c>
      <c r="Z118">
        <f t="shared" ca="1" si="17"/>
        <v>18</v>
      </c>
      <c r="AA118">
        <f t="shared" ca="1" si="18"/>
        <v>15</v>
      </c>
      <c r="AB118">
        <f t="shared" ca="1" si="19"/>
        <v>3683</v>
      </c>
    </row>
    <row r="119" spans="1:28" x14ac:dyDescent="0.3">
      <c r="A119" t="str">
        <v>Government</v>
      </c>
      <c r="B119" t="str">
        <v>United States of America</v>
      </c>
      <c r="C119" t="str">
        <v>Paseo</v>
      </c>
      <c r="D119">
        <v>727</v>
      </c>
      <c r="E119">
        <v>10</v>
      </c>
      <c r="F119">
        <v>7</v>
      </c>
      <c r="G119">
        <v>350</v>
      </c>
      <c r="H119">
        <v>254450</v>
      </c>
      <c r="I119">
        <v>15267</v>
      </c>
      <c r="J119">
        <v>0.06</v>
      </c>
      <c r="K119">
        <v>239183</v>
      </c>
      <c r="L119">
        <v>7270</v>
      </c>
      <c r="M119">
        <v>247180</v>
      </c>
      <c r="N119" s="2">
        <v>41548</v>
      </c>
      <c r="O119">
        <v>10</v>
      </c>
      <c r="P119" t="str">
        <v>October</v>
      </c>
      <c r="Q119" t="str">
        <v>2013</v>
      </c>
      <c r="S119">
        <f t="shared" si="10"/>
        <v>1</v>
      </c>
      <c r="T119">
        <f t="shared" si="11"/>
        <v>10</v>
      </c>
      <c r="U119">
        <f t="shared" si="12"/>
        <v>2013</v>
      </c>
      <c r="V119" s="2">
        <f t="shared" si="13"/>
        <v>41548</v>
      </c>
      <c r="W119" s="2">
        <f t="shared" si="14"/>
        <v>41618</v>
      </c>
      <c r="X119" s="2">
        <f t="shared" ca="1" si="15"/>
        <v>45231</v>
      </c>
      <c r="Y119" s="14">
        <f t="shared" ca="1" si="16"/>
        <v>45231.761076388888</v>
      </c>
      <c r="Z119">
        <f t="shared" ca="1" si="17"/>
        <v>18</v>
      </c>
      <c r="AA119">
        <f t="shared" ca="1" si="18"/>
        <v>15</v>
      </c>
      <c r="AB119">
        <f t="shared" ca="1" si="19"/>
        <v>3683</v>
      </c>
    </row>
    <row r="120" spans="1:28" x14ac:dyDescent="0.3">
      <c r="A120" t="str">
        <v>Government</v>
      </c>
      <c r="B120" t="str">
        <v>United States of America</v>
      </c>
      <c r="C120" t="str">
        <v>Velo</v>
      </c>
      <c r="D120">
        <v>736</v>
      </c>
      <c r="E120">
        <v>120</v>
      </c>
      <c r="F120">
        <v>84</v>
      </c>
      <c r="G120">
        <v>20</v>
      </c>
      <c r="H120">
        <v>14720</v>
      </c>
      <c r="I120">
        <v>588.79999999999995</v>
      </c>
      <c r="J120">
        <v>3.9999999999999994E-2</v>
      </c>
      <c r="K120">
        <v>14131.2</v>
      </c>
      <c r="L120">
        <v>88320</v>
      </c>
      <c r="M120">
        <v>-73600</v>
      </c>
      <c r="N120" s="2">
        <v>41518</v>
      </c>
      <c r="O120">
        <v>9</v>
      </c>
      <c r="P120" t="str">
        <v>September</v>
      </c>
      <c r="Q120" t="str">
        <v>2013</v>
      </c>
      <c r="S120">
        <f t="shared" si="10"/>
        <v>1</v>
      </c>
      <c r="T120">
        <f t="shared" si="11"/>
        <v>9</v>
      </c>
      <c r="U120">
        <f t="shared" si="12"/>
        <v>2013</v>
      </c>
      <c r="V120" s="2">
        <f t="shared" si="13"/>
        <v>41518</v>
      </c>
      <c r="W120" s="2">
        <f t="shared" si="14"/>
        <v>41588</v>
      </c>
      <c r="X120" s="2">
        <f t="shared" ca="1" si="15"/>
        <v>45231</v>
      </c>
      <c r="Y120" s="14">
        <f t="shared" ca="1" si="16"/>
        <v>45231.761076388888</v>
      </c>
      <c r="Z120">
        <f t="shared" ca="1" si="17"/>
        <v>18</v>
      </c>
      <c r="AA120">
        <f t="shared" ca="1" si="18"/>
        <v>15</v>
      </c>
      <c r="AB120">
        <f t="shared" ca="1" si="19"/>
        <v>3713</v>
      </c>
    </row>
    <row r="121" spans="1:28" x14ac:dyDescent="0.3">
      <c r="A121" t="str">
        <v>Government</v>
      </c>
      <c r="B121" t="str">
        <v>United States of America</v>
      </c>
      <c r="C121" t="str">
        <v>VTT</v>
      </c>
      <c r="D121">
        <v>1265</v>
      </c>
      <c r="E121">
        <v>250</v>
      </c>
      <c r="F121">
        <v>175</v>
      </c>
      <c r="G121">
        <v>20</v>
      </c>
      <c r="H121">
        <v>25300</v>
      </c>
      <c r="I121">
        <v>1265</v>
      </c>
      <c r="J121">
        <v>0.05</v>
      </c>
      <c r="K121">
        <v>24035</v>
      </c>
      <c r="L121">
        <v>316250</v>
      </c>
      <c r="M121">
        <v>-290950</v>
      </c>
      <c r="N121" s="2">
        <v>41579</v>
      </c>
      <c r="O121">
        <v>11</v>
      </c>
      <c r="P121" t="str">
        <v>November</v>
      </c>
      <c r="Q121" t="str">
        <v>2013</v>
      </c>
      <c r="S121">
        <f t="shared" si="10"/>
        <v>1</v>
      </c>
      <c r="T121">
        <f t="shared" si="11"/>
        <v>11</v>
      </c>
      <c r="U121">
        <f t="shared" si="12"/>
        <v>2013</v>
      </c>
      <c r="V121" s="2">
        <f t="shared" si="13"/>
        <v>41579</v>
      </c>
      <c r="W121" s="2">
        <f t="shared" si="14"/>
        <v>41649</v>
      </c>
      <c r="X121" s="2">
        <f t="shared" ca="1" si="15"/>
        <v>45231</v>
      </c>
      <c r="Y121" s="14">
        <f t="shared" ca="1" si="16"/>
        <v>45231.761076388888</v>
      </c>
      <c r="Z121">
        <f t="shared" ca="1" si="17"/>
        <v>18</v>
      </c>
      <c r="AA121">
        <f t="shared" ca="1" si="18"/>
        <v>15</v>
      </c>
      <c r="AB121">
        <f t="shared" ca="1" si="19"/>
        <v>3652</v>
      </c>
    </row>
    <row r="122" spans="1:28" x14ac:dyDescent="0.3">
      <c r="A122" t="str">
        <v>Government</v>
      </c>
      <c r="B122" t="str">
        <v>United States of America</v>
      </c>
      <c r="C122" t="str">
        <v>Velo</v>
      </c>
      <c r="D122">
        <v>1421</v>
      </c>
      <c r="E122">
        <v>120</v>
      </c>
      <c r="F122">
        <v>84</v>
      </c>
      <c r="G122">
        <v>20</v>
      </c>
      <c r="H122">
        <v>28420</v>
      </c>
      <c r="I122">
        <v>1989.4</v>
      </c>
      <c r="J122">
        <v>7.0000000000000007E-2</v>
      </c>
      <c r="K122">
        <v>26430.6</v>
      </c>
      <c r="L122">
        <v>170520</v>
      </c>
      <c r="M122">
        <v>-142100</v>
      </c>
      <c r="N122" s="2">
        <v>41609</v>
      </c>
      <c r="O122">
        <v>12</v>
      </c>
      <c r="P122" t="str">
        <v>December</v>
      </c>
      <c r="Q122" t="str">
        <v>2013</v>
      </c>
      <c r="S122">
        <f t="shared" si="10"/>
        <v>1</v>
      </c>
      <c r="T122">
        <f t="shared" si="11"/>
        <v>12</v>
      </c>
      <c r="U122">
        <f t="shared" si="12"/>
        <v>2013</v>
      </c>
      <c r="V122" s="2">
        <f t="shared" si="13"/>
        <v>41609</v>
      </c>
      <c r="W122" s="2">
        <f t="shared" si="14"/>
        <v>41679</v>
      </c>
      <c r="X122" s="2">
        <f t="shared" ca="1" si="15"/>
        <v>45231</v>
      </c>
      <c r="Y122" s="14">
        <f t="shared" ca="1" si="16"/>
        <v>45231.761076388888</v>
      </c>
      <c r="Z122">
        <f t="shared" ca="1" si="17"/>
        <v>18</v>
      </c>
      <c r="AA122">
        <f t="shared" ca="1" si="18"/>
        <v>15</v>
      </c>
      <c r="AB122">
        <f t="shared" ca="1" si="19"/>
        <v>3622</v>
      </c>
    </row>
    <row r="123" spans="1:28" x14ac:dyDescent="0.3">
      <c r="A123" t="str">
        <v>Government</v>
      </c>
      <c r="B123" t="str">
        <v>United States of America</v>
      </c>
      <c r="C123" t="str">
        <v>Paseo</v>
      </c>
      <c r="D123">
        <v>2007</v>
      </c>
      <c r="E123">
        <v>10</v>
      </c>
      <c r="F123">
        <v>7</v>
      </c>
      <c r="G123">
        <v>350</v>
      </c>
      <c r="H123">
        <v>702450</v>
      </c>
      <c r="I123">
        <v>105367.5</v>
      </c>
      <c r="J123">
        <v>0.15</v>
      </c>
      <c r="K123">
        <v>597082.5</v>
      </c>
      <c r="L123">
        <v>20070</v>
      </c>
      <c r="M123">
        <v>682380</v>
      </c>
      <c r="N123" s="2">
        <v>41579</v>
      </c>
      <c r="O123">
        <v>11</v>
      </c>
      <c r="P123" t="str">
        <v>November</v>
      </c>
      <c r="Q123" t="str">
        <v>2013</v>
      </c>
      <c r="S123">
        <f t="shared" si="10"/>
        <v>1</v>
      </c>
      <c r="T123">
        <f t="shared" si="11"/>
        <v>11</v>
      </c>
      <c r="U123">
        <f t="shared" si="12"/>
        <v>2013</v>
      </c>
      <c r="V123" s="2">
        <f t="shared" si="13"/>
        <v>41579</v>
      </c>
      <c r="W123" s="2">
        <f t="shared" si="14"/>
        <v>41649</v>
      </c>
      <c r="X123" s="2">
        <f t="shared" ca="1" si="15"/>
        <v>45231</v>
      </c>
      <c r="Y123" s="14">
        <f t="shared" ca="1" si="16"/>
        <v>45231.761076388888</v>
      </c>
      <c r="Z123">
        <f t="shared" ca="1" si="17"/>
        <v>18</v>
      </c>
      <c r="AA123">
        <f t="shared" ca="1" si="18"/>
        <v>15</v>
      </c>
      <c r="AB123">
        <f t="shared" ca="1" si="19"/>
        <v>3652</v>
      </c>
    </row>
    <row r="124" spans="1:28" x14ac:dyDescent="0.3">
      <c r="A124" t="str">
        <v>Government</v>
      </c>
      <c r="B124" t="str">
        <v>United States of America</v>
      </c>
      <c r="C124" t="str">
        <v>Paseo</v>
      </c>
      <c r="D124">
        <v>2013</v>
      </c>
      <c r="E124">
        <v>10</v>
      </c>
      <c r="F124">
        <v>7</v>
      </c>
      <c r="G124">
        <v>7</v>
      </c>
      <c r="H124">
        <v>14091</v>
      </c>
      <c r="I124">
        <v>281.82</v>
      </c>
      <c r="J124">
        <v>0.02</v>
      </c>
      <c r="K124">
        <v>13809.18</v>
      </c>
      <c r="L124">
        <v>20130</v>
      </c>
      <c r="M124">
        <v>-6039</v>
      </c>
      <c r="N124" s="2">
        <v>41609</v>
      </c>
      <c r="O124">
        <v>12</v>
      </c>
      <c r="P124" t="str">
        <v>December</v>
      </c>
      <c r="Q124" t="str">
        <v>2013</v>
      </c>
      <c r="S124">
        <f t="shared" si="10"/>
        <v>1</v>
      </c>
      <c r="T124">
        <f t="shared" si="11"/>
        <v>12</v>
      </c>
      <c r="U124">
        <f t="shared" si="12"/>
        <v>2013</v>
      </c>
      <c r="V124" s="2">
        <f t="shared" si="13"/>
        <v>41609</v>
      </c>
      <c r="W124" s="2">
        <f t="shared" si="14"/>
        <v>41679</v>
      </c>
      <c r="X124" s="2">
        <f t="shared" ca="1" si="15"/>
        <v>45231</v>
      </c>
      <c r="Y124" s="14">
        <f t="shared" ca="1" si="16"/>
        <v>45231.761076388888</v>
      </c>
      <c r="Z124">
        <f t="shared" ca="1" si="17"/>
        <v>18</v>
      </c>
      <c r="AA124">
        <f t="shared" ca="1" si="18"/>
        <v>15</v>
      </c>
      <c r="AB124">
        <f t="shared" ca="1" si="19"/>
        <v>3622</v>
      </c>
    </row>
    <row r="125" spans="1:28" x14ac:dyDescent="0.3">
      <c r="A125" t="str">
        <v>Government</v>
      </c>
      <c r="B125" t="str">
        <v>United States of America</v>
      </c>
      <c r="C125" t="str">
        <v>Carretera</v>
      </c>
      <c r="D125">
        <v>2996</v>
      </c>
      <c r="E125">
        <v>3</v>
      </c>
      <c r="F125">
        <v>2.1</v>
      </c>
      <c r="G125">
        <v>7</v>
      </c>
      <c r="H125">
        <v>20972</v>
      </c>
      <c r="I125">
        <v>2936.08</v>
      </c>
      <c r="J125">
        <v>0.13999999999999999</v>
      </c>
      <c r="K125">
        <v>18035.919999999998</v>
      </c>
      <c r="L125">
        <v>8988</v>
      </c>
      <c r="M125">
        <v>11984</v>
      </c>
      <c r="N125" s="2">
        <v>41548</v>
      </c>
      <c r="O125">
        <v>10</v>
      </c>
      <c r="P125" t="str">
        <v>October</v>
      </c>
      <c r="Q125" t="str">
        <v>2013</v>
      </c>
      <c r="S125">
        <f t="shared" si="10"/>
        <v>1</v>
      </c>
      <c r="T125">
        <f t="shared" si="11"/>
        <v>10</v>
      </c>
      <c r="U125">
        <f t="shared" si="12"/>
        <v>2013</v>
      </c>
      <c r="V125" s="2">
        <f t="shared" si="13"/>
        <v>41548</v>
      </c>
      <c r="W125" s="2">
        <f t="shared" si="14"/>
        <v>41618</v>
      </c>
      <c r="X125" s="2">
        <f t="shared" ca="1" si="15"/>
        <v>45231</v>
      </c>
      <c r="Y125" s="14">
        <f t="shared" ca="1" si="16"/>
        <v>45231.761076388888</v>
      </c>
      <c r="Z125">
        <f t="shared" ca="1" si="17"/>
        <v>18</v>
      </c>
      <c r="AA125">
        <f t="shared" ca="1" si="18"/>
        <v>15</v>
      </c>
      <c r="AB125">
        <f t="shared" ca="1" si="19"/>
        <v>3683</v>
      </c>
    </row>
    <row r="126" spans="1:28" x14ac:dyDescent="0.3">
      <c r="A126" t="str">
        <v>Government</v>
      </c>
      <c r="B126" t="str">
        <v>United States of America</v>
      </c>
      <c r="C126" t="str">
        <v>Montana</v>
      </c>
      <c r="D126">
        <v>2996</v>
      </c>
      <c r="E126">
        <v>5</v>
      </c>
      <c r="F126">
        <v>3.5</v>
      </c>
      <c r="G126">
        <v>7</v>
      </c>
      <c r="H126">
        <v>20972</v>
      </c>
      <c r="I126">
        <v>2936.08</v>
      </c>
      <c r="J126">
        <v>0.13999999999999999</v>
      </c>
      <c r="K126">
        <v>18035.919999999998</v>
      </c>
      <c r="L126">
        <v>14980</v>
      </c>
      <c r="M126">
        <v>5992</v>
      </c>
      <c r="N126" s="2">
        <v>41548</v>
      </c>
      <c r="O126">
        <v>10</v>
      </c>
      <c r="P126" t="str">
        <v>October</v>
      </c>
      <c r="Q126" t="str">
        <v>2013</v>
      </c>
      <c r="S126">
        <f t="shared" si="10"/>
        <v>1</v>
      </c>
      <c r="T126">
        <f t="shared" si="11"/>
        <v>10</v>
      </c>
      <c r="U126">
        <f t="shared" si="12"/>
        <v>2013</v>
      </c>
      <c r="V126" s="2">
        <f t="shared" si="13"/>
        <v>41548</v>
      </c>
      <c r="W126" s="2">
        <f t="shared" si="14"/>
        <v>41618</v>
      </c>
      <c r="X126" s="2">
        <f t="shared" ca="1" si="15"/>
        <v>45231</v>
      </c>
      <c r="Y126" s="14">
        <f t="shared" ca="1" si="16"/>
        <v>45231.761076388888</v>
      </c>
      <c r="Z126">
        <f t="shared" ca="1" si="17"/>
        <v>18</v>
      </c>
      <c r="AA126">
        <f t="shared" ca="1" si="18"/>
        <v>15</v>
      </c>
      <c r="AB126">
        <f t="shared" ca="1" si="19"/>
        <v>3683</v>
      </c>
    </row>
    <row r="127" spans="1:28" x14ac:dyDescent="0.3">
      <c r="A127" t="str">
        <v>Midmarket</v>
      </c>
      <c r="B127" t="str">
        <v>Canada</v>
      </c>
      <c r="C127" t="str">
        <v>Carretera</v>
      </c>
      <c r="D127">
        <v>1560</v>
      </c>
      <c r="E127">
        <v>3</v>
      </c>
      <c r="F127">
        <v>2.1</v>
      </c>
      <c r="G127">
        <v>15</v>
      </c>
      <c r="H127">
        <v>23400</v>
      </c>
      <c r="I127">
        <v>2574</v>
      </c>
      <c r="J127">
        <v>0.11</v>
      </c>
      <c r="K127">
        <v>20826</v>
      </c>
      <c r="L127">
        <v>4680</v>
      </c>
      <c r="M127">
        <v>18720</v>
      </c>
      <c r="N127" s="2">
        <v>41579</v>
      </c>
      <c r="O127">
        <v>11</v>
      </c>
      <c r="P127" t="str">
        <v>November</v>
      </c>
      <c r="Q127" t="str">
        <v>2013</v>
      </c>
      <c r="S127">
        <f t="shared" si="10"/>
        <v>1</v>
      </c>
      <c r="T127">
        <f t="shared" si="11"/>
        <v>11</v>
      </c>
      <c r="U127">
        <f t="shared" si="12"/>
        <v>2013</v>
      </c>
      <c r="V127" s="2">
        <f t="shared" si="13"/>
        <v>41579</v>
      </c>
      <c r="W127" s="2">
        <f t="shared" si="14"/>
        <v>41649</v>
      </c>
      <c r="X127" s="2">
        <f t="shared" ca="1" si="15"/>
        <v>45231</v>
      </c>
      <c r="Y127" s="14">
        <f t="shared" ca="1" si="16"/>
        <v>45231.761076388888</v>
      </c>
      <c r="Z127">
        <f t="shared" ca="1" si="17"/>
        <v>18</v>
      </c>
      <c r="AA127">
        <f t="shared" ca="1" si="18"/>
        <v>15</v>
      </c>
      <c r="AB127">
        <f t="shared" ca="1" si="19"/>
        <v>3652</v>
      </c>
    </row>
    <row r="128" spans="1:28" x14ac:dyDescent="0.3">
      <c r="A128" t="str">
        <v>Midmarket</v>
      </c>
      <c r="B128" t="str">
        <v>Canada</v>
      </c>
      <c r="C128" t="str">
        <v>Amarilla</v>
      </c>
      <c r="D128">
        <v>1743</v>
      </c>
      <c r="E128">
        <v>260</v>
      </c>
      <c r="F128">
        <v>182</v>
      </c>
      <c r="G128">
        <v>15</v>
      </c>
      <c r="H128">
        <v>26145</v>
      </c>
      <c r="I128">
        <v>3660.3</v>
      </c>
      <c r="J128">
        <v>0.14000000000000001</v>
      </c>
      <c r="K128">
        <v>22484.7</v>
      </c>
      <c r="L128">
        <v>453180</v>
      </c>
      <c r="M128">
        <v>-427035</v>
      </c>
      <c r="N128" s="2">
        <v>41548</v>
      </c>
      <c r="O128">
        <v>10</v>
      </c>
      <c r="P128" t="str">
        <v>October</v>
      </c>
      <c r="Q128" t="str">
        <v>2013</v>
      </c>
      <c r="S128">
        <f t="shared" si="10"/>
        <v>1</v>
      </c>
      <c r="T128">
        <f t="shared" si="11"/>
        <v>10</v>
      </c>
      <c r="U128">
        <f t="shared" si="12"/>
        <v>2013</v>
      </c>
      <c r="V128" s="2">
        <f t="shared" si="13"/>
        <v>41548</v>
      </c>
      <c r="W128" s="2">
        <f t="shared" si="14"/>
        <v>41618</v>
      </c>
      <c r="X128" s="2">
        <f t="shared" ca="1" si="15"/>
        <v>45231</v>
      </c>
      <c r="Y128" s="14">
        <f t="shared" ca="1" si="16"/>
        <v>45231.761076388888</v>
      </c>
      <c r="Z128">
        <f t="shared" ca="1" si="17"/>
        <v>18</v>
      </c>
      <c r="AA128">
        <f t="shared" ca="1" si="18"/>
        <v>15</v>
      </c>
      <c r="AB128">
        <f t="shared" ca="1" si="19"/>
        <v>3683</v>
      </c>
    </row>
    <row r="129" spans="1:28" x14ac:dyDescent="0.3">
      <c r="A129" t="str">
        <v>Midmarket</v>
      </c>
      <c r="B129" t="str">
        <v>Canada</v>
      </c>
      <c r="C129" t="str">
        <v>Paseo</v>
      </c>
      <c r="D129">
        <v>1743</v>
      </c>
      <c r="E129">
        <v>10</v>
      </c>
      <c r="F129">
        <v>7</v>
      </c>
      <c r="G129">
        <v>15</v>
      </c>
      <c r="H129">
        <v>26145</v>
      </c>
      <c r="I129">
        <v>3660.3</v>
      </c>
      <c r="J129">
        <v>0.14000000000000001</v>
      </c>
      <c r="K129">
        <v>22484.7</v>
      </c>
      <c r="L129">
        <v>17430</v>
      </c>
      <c r="M129">
        <v>8715</v>
      </c>
      <c r="N129" s="2">
        <v>41548</v>
      </c>
      <c r="O129">
        <v>10</v>
      </c>
      <c r="P129" t="str">
        <v>October</v>
      </c>
      <c r="Q129" t="str">
        <v>2013</v>
      </c>
      <c r="S129">
        <f t="shared" si="10"/>
        <v>1</v>
      </c>
      <c r="T129">
        <f t="shared" si="11"/>
        <v>10</v>
      </c>
      <c r="U129">
        <f t="shared" si="12"/>
        <v>2013</v>
      </c>
      <c r="V129" s="2">
        <f t="shared" si="13"/>
        <v>41548</v>
      </c>
      <c r="W129" s="2">
        <f t="shared" si="14"/>
        <v>41618</v>
      </c>
      <c r="X129" s="2">
        <f t="shared" ca="1" si="15"/>
        <v>45231</v>
      </c>
      <c r="Y129" s="14">
        <f t="shared" ca="1" si="16"/>
        <v>45231.761076388888</v>
      </c>
      <c r="Z129">
        <f t="shared" ca="1" si="17"/>
        <v>18</v>
      </c>
      <c r="AA129">
        <f t="shared" ca="1" si="18"/>
        <v>15</v>
      </c>
      <c r="AB129">
        <f t="shared" ca="1" si="19"/>
        <v>3683</v>
      </c>
    </row>
    <row r="130" spans="1:28" x14ac:dyDescent="0.3">
      <c r="A130" t="str">
        <v>Midmarket</v>
      </c>
      <c r="B130" t="str">
        <v>Canada</v>
      </c>
      <c r="C130" t="str">
        <v>Paseo</v>
      </c>
      <c r="D130">
        <v>2152</v>
      </c>
      <c r="E130">
        <v>10</v>
      </c>
      <c r="F130">
        <v>7</v>
      </c>
      <c r="G130">
        <v>15</v>
      </c>
      <c r="H130">
        <v>32280</v>
      </c>
      <c r="I130">
        <v>0</v>
      </c>
      <c r="J130">
        <v>0</v>
      </c>
      <c r="K130">
        <v>32280</v>
      </c>
      <c r="L130">
        <v>21520</v>
      </c>
      <c r="M130">
        <v>10760</v>
      </c>
      <c r="N130" s="2">
        <v>41609</v>
      </c>
      <c r="O130">
        <v>12</v>
      </c>
      <c r="P130" t="str">
        <v>December</v>
      </c>
      <c r="Q130" t="str">
        <v>2013</v>
      </c>
      <c r="S130">
        <f t="shared" si="10"/>
        <v>1</v>
      </c>
      <c r="T130">
        <f t="shared" si="11"/>
        <v>12</v>
      </c>
      <c r="U130">
        <f t="shared" si="12"/>
        <v>2013</v>
      </c>
      <c r="V130" s="2">
        <f t="shared" si="13"/>
        <v>41609</v>
      </c>
      <c r="W130" s="2">
        <f t="shared" si="14"/>
        <v>41679</v>
      </c>
      <c r="X130" s="2">
        <f t="shared" ca="1" si="15"/>
        <v>45231</v>
      </c>
      <c r="Y130" s="14">
        <f t="shared" ca="1" si="16"/>
        <v>45231.761076388888</v>
      </c>
      <c r="Z130">
        <f t="shared" ca="1" si="17"/>
        <v>18</v>
      </c>
      <c r="AA130">
        <f t="shared" ca="1" si="18"/>
        <v>15</v>
      </c>
      <c r="AB130">
        <f t="shared" ca="1" si="19"/>
        <v>3622</v>
      </c>
    </row>
    <row r="131" spans="1:28" x14ac:dyDescent="0.3">
      <c r="A131" t="str">
        <v>Midmarket</v>
      </c>
      <c r="B131" t="str">
        <v>Canada</v>
      </c>
      <c r="C131" t="str">
        <v>Paseo</v>
      </c>
      <c r="D131">
        <v>2470</v>
      </c>
      <c r="E131">
        <v>10</v>
      </c>
      <c r="F131">
        <v>7</v>
      </c>
      <c r="G131">
        <v>15</v>
      </c>
      <c r="H131">
        <v>37050</v>
      </c>
      <c r="I131">
        <v>5187</v>
      </c>
      <c r="J131">
        <v>0.14000000000000001</v>
      </c>
      <c r="K131">
        <v>31863</v>
      </c>
      <c r="L131">
        <v>24700</v>
      </c>
      <c r="M131">
        <v>12350</v>
      </c>
      <c r="N131" s="2">
        <v>41518</v>
      </c>
      <c r="O131">
        <v>9</v>
      </c>
      <c r="P131" t="str">
        <v>September</v>
      </c>
      <c r="Q131" t="str">
        <v>2013</v>
      </c>
      <c r="S131">
        <f t="shared" ref="S131:S176" si="20">DAY(N131)</f>
        <v>1</v>
      </c>
      <c r="T131">
        <f t="shared" ref="T131:T176" si="21">MONTH(N131)</f>
        <v>9</v>
      </c>
      <c r="U131">
        <f t="shared" ref="U131:U176" si="22">YEAR(N131)</f>
        <v>2013</v>
      </c>
      <c r="V131" s="2">
        <f t="shared" ref="V131:V176" si="23">DATE(U131,T131,S131)</f>
        <v>41518</v>
      </c>
      <c r="W131" s="2">
        <f t="shared" ref="W131:W176" si="24">V131+70</f>
        <v>41588</v>
      </c>
      <c r="X131" s="2">
        <f t="shared" ref="X131:X176" ca="1" si="25">TODAY()</f>
        <v>45231</v>
      </c>
      <c r="Y131" s="14">
        <f t="shared" ref="Y131:Y176" ca="1" si="26">NOW()</f>
        <v>45231.761076388888</v>
      </c>
      <c r="Z131">
        <f t="shared" ref="Z131:Z176" ca="1" si="27">HOUR(Y131)</f>
        <v>18</v>
      </c>
      <c r="AA131">
        <f t="shared" ref="AA131:AA176" ca="1" si="28">MINUTE(Y131)</f>
        <v>15</v>
      </c>
      <c r="AB131">
        <f t="shared" ref="AB131:AB176" ca="1" si="29">X131-V131</f>
        <v>3713</v>
      </c>
    </row>
    <row r="132" spans="1:28" x14ac:dyDescent="0.3">
      <c r="A132" t="str">
        <v>Midmarket</v>
      </c>
      <c r="B132" t="str">
        <v>France</v>
      </c>
      <c r="C132" t="str">
        <v>Amarilla</v>
      </c>
      <c r="D132">
        <v>321</v>
      </c>
      <c r="E132">
        <v>260</v>
      </c>
      <c r="F132">
        <v>182</v>
      </c>
      <c r="G132">
        <v>15</v>
      </c>
      <c r="H132">
        <v>4815</v>
      </c>
      <c r="I132">
        <v>48.15</v>
      </c>
      <c r="J132">
        <v>0.01</v>
      </c>
      <c r="K132">
        <v>4766.8500000000004</v>
      </c>
      <c r="L132">
        <v>83460</v>
      </c>
      <c r="M132">
        <v>-78645</v>
      </c>
      <c r="N132" s="2">
        <v>41579</v>
      </c>
      <c r="O132">
        <v>11</v>
      </c>
      <c r="P132" t="str">
        <v>November</v>
      </c>
      <c r="Q132" t="str">
        <v>2013</v>
      </c>
      <c r="S132">
        <f t="shared" si="20"/>
        <v>1</v>
      </c>
      <c r="T132">
        <f t="shared" si="21"/>
        <v>11</v>
      </c>
      <c r="U132">
        <f t="shared" si="22"/>
        <v>2013</v>
      </c>
      <c r="V132" s="2">
        <f t="shared" si="23"/>
        <v>41579</v>
      </c>
      <c r="W132" s="2">
        <f t="shared" si="24"/>
        <v>41649</v>
      </c>
      <c r="X132" s="2">
        <f t="shared" ca="1" si="25"/>
        <v>45231</v>
      </c>
      <c r="Y132" s="14">
        <f t="shared" ca="1" si="26"/>
        <v>45231.761076388888</v>
      </c>
      <c r="Z132">
        <f t="shared" ca="1" si="27"/>
        <v>18</v>
      </c>
      <c r="AA132">
        <f t="shared" ca="1" si="28"/>
        <v>15</v>
      </c>
      <c r="AB132">
        <f t="shared" ca="1" si="29"/>
        <v>3652</v>
      </c>
    </row>
    <row r="133" spans="1:28" x14ac:dyDescent="0.3">
      <c r="A133" t="str">
        <v>Midmarket</v>
      </c>
      <c r="B133" t="str">
        <v>France</v>
      </c>
      <c r="C133" t="str">
        <v>Paseo</v>
      </c>
      <c r="D133">
        <v>549</v>
      </c>
      <c r="E133">
        <v>10</v>
      </c>
      <c r="F133">
        <v>7</v>
      </c>
      <c r="G133">
        <v>15</v>
      </c>
      <c r="H133">
        <v>8235</v>
      </c>
      <c r="I133">
        <v>0</v>
      </c>
      <c r="J133">
        <v>0</v>
      </c>
      <c r="K133">
        <v>8235</v>
      </c>
      <c r="L133">
        <v>5490</v>
      </c>
      <c r="M133">
        <v>2745</v>
      </c>
      <c r="N133" s="2">
        <v>41518</v>
      </c>
      <c r="O133">
        <v>9</v>
      </c>
      <c r="P133" t="str">
        <v>September</v>
      </c>
      <c r="Q133" t="str">
        <v>2013</v>
      </c>
      <c r="S133">
        <f t="shared" si="20"/>
        <v>1</v>
      </c>
      <c r="T133">
        <f t="shared" si="21"/>
        <v>9</v>
      </c>
      <c r="U133">
        <f t="shared" si="22"/>
        <v>2013</v>
      </c>
      <c r="V133" s="2">
        <f t="shared" si="23"/>
        <v>41518</v>
      </c>
      <c r="W133" s="2">
        <f t="shared" si="24"/>
        <v>41588</v>
      </c>
      <c r="X133" s="2">
        <f t="shared" ca="1" si="25"/>
        <v>45231</v>
      </c>
      <c r="Y133" s="14">
        <f t="shared" ca="1" si="26"/>
        <v>45231.761076388888</v>
      </c>
      <c r="Z133">
        <f t="shared" ca="1" si="27"/>
        <v>18</v>
      </c>
      <c r="AA133">
        <f t="shared" ca="1" si="28"/>
        <v>15</v>
      </c>
      <c r="AB133">
        <f t="shared" ca="1" si="29"/>
        <v>3713</v>
      </c>
    </row>
    <row r="134" spans="1:28" x14ac:dyDescent="0.3">
      <c r="A134" t="str">
        <v>Midmarket</v>
      </c>
      <c r="B134" t="str">
        <v>France</v>
      </c>
      <c r="C134" t="str">
        <v>Paseo</v>
      </c>
      <c r="D134">
        <v>2167</v>
      </c>
      <c r="E134">
        <v>10</v>
      </c>
      <c r="F134">
        <v>7</v>
      </c>
      <c r="G134">
        <v>15</v>
      </c>
      <c r="H134">
        <v>32505</v>
      </c>
      <c r="I134">
        <v>3250.5</v>
      </c>
      <c r="J134">
        <v>0.1</v>
      </c>
      <c r="K134">
        <v>29254.5</v>
      </c>
      <c r="L134">
        <v>21670</v>
      </c>
      <c r="M134">
        <v>10835</v>
      </c>
      <c r="N134" s="2">
        <v>41548</v>
      </c>
      <c r="O134">
        <v>10</v>
      </c>
      <c r="P134" t="str">
        <v>October</v>
      </c>
      <c r="Q134" t="str">
        <v>2013</v>
      </c>
      <c r="S134">
        <f t="shared" si="20"/>
        <v>1</v>
      </c>
      <c r="T134">
        <f t="shared" si="21"/>
        <v>10</v>
      </c>
      <c r="U134">
        <f t="shared" si="22"/>
        <v>2013</v>
      </c>
      <c r="V134" s="2">
        <f t="shared" si="23"/>
        <v>41548</v>
      </c>
      <c r="W134" s="2">
        <f t="shared" si="24"/>
        <v>41618</v>
      </c>
      <c r="X134" s="2">
        <f t="shared" ca="1" si="25"/>
        <v>45231</v>
      </c>
      <c r="Y134" s="14">
        <f t="shared" ca="1" si="26"/>
        <v>45231.761076388888</v>
      </c>
      <c r="Z134">
        <f t="shared" ca="1" si="27"/>
        <v>18</v>
      </c>
      <c r="AA134">
        <f t="shared" ca="1" si="28"/>
        <v>15</v>
      </c>
      <c r="AB134">
        <f t="shared" ca="1" si="29"/>
        <v>3683</v>
      </c>
    </row>
    <row r="135" spans="1:28" x14ac:dyDescent="0.3">
      <c r="A135" t="str">
        <v>Midmarket</v>
      </c>
      <c r="B135" t="str">
        <v>France</v>
      </c>
      <c r="C135" t="str">
        <v>VTT</v>
      </c>
      <c r="D135">
        <v>2167</v>
      </c>
      <c r="E135">
        <v>250</v>
      </c>
      <c r="F135">
        <v>175</v>
      </c>
      <c r="G135">
        <v>15</v>
      </c>
      <c r="H135">
        <v>32505</v>
      </c>
      <c r="I135">
        <v>3250.5</v>
      </c>
      <c r="J135">
        <v>0.1</v>
      </c>
      <c r="K135">
        <v>29254.5</v>
      </c>
      <c r="L135">
        <v>541750</v>
      </c>
      <c r="M135">
        <v>-509245</v>
      </c>
      <c r="N135" s="2">
        <v>41548</v>
      </c>
      <c r="O135">
        <v>10</v>
      </c>
      <c r="P135" t="str">
        <v>October</v>
      </c>
      <c r="Q135" t="str">
        <v>2013</v>
      </c>
      <c r="S135">
        <f t="shared" si="20"/>
        <v>1</v>
      </c>
      <c r="T135">
        <f t="shared" si="21"/>
        <v>10</v>
      </c>
      <c r="U135">
        <f t="shared" si="22"/>
        <v>2013</v>
      </c>
      <c r="V135" s="2">
        <f t="shared" si="23"/>
        <v>41548</v>
      </c>
      <c r="W135" s="2">
        <f t="shared" si="24"/>
        <v>41618</v>
      </c>
      <c r="X135" s="2">
        <f t="shared" ca="1" si="25"/>
        <v>45231</v>
      </c>
      <c r="Y135" s="14">
        <f t="shared" ca="1" si="26"/>
        <v>45231.761076388888</v>
      </c>
      <c r="Z135">
        <f t="shared" ca="1" si="27"/>
        <v>18</v>
      </c>
      <c r="AA135">
        <f t="shared" ca="1" si="28"/>
        <v>15</v>
      </c>
      <c r="AB135">
        <f t="shared" ca="1" si="29"/>
        <v>3683</v>
      </c>
    </row>
    <row r="136" spans="1:28" x14ac:dyDescent="0.3">
      <c r="A136" t="str">
        <v>Midmarket</v>
      </c>
      <c r="B136" t="str">
        <v>France</v>
      </c>
      <c r="C136" t="str">
        <v>Paseo</v>
      </c>
      <c r="D136">
        <v>2261</v>
      </c>
      <c r="E136">
        <v>10</v>
      </c>
      <c r="F136">
        <v>7</v>
      </c>
      <c r="G136">
        <v>15</v>
      </c>
      <c r="H136">
        <v>33915</v>
      </c>
      <c r="I136">
        <v>1356.6</v>
      </c>
      <c r="J136">
        <v>3.9999999999999994E-2</v>
      </c>
      <c r="K136">
        <v>32558.400000000001</v>
      </c>
      <c r="L136">
        <v>22610</v>
      </c>
      <c r="M136">
        <v>11305</v>
      </c>
      <c r="N136" s="2">
        <v>41609</v>
      </c>
      <c r="O136">
        <v>12</v>
      </c>
      <c r="P136" t="str">
        <v>December</v>
      </c>
      <c r="Q136" t="str">
        <v>2013</v>
      </c>
      <c r="S136">
        <f t="shared" si="20"/>
        <v>1</v>
      </c>
      <c r="T136">
        <f t="shared" si="21"/>
        <v>12</v>
      </c>
      <c r="U136">
        <f t="shared" si="22"/>
        <v>2013</v>
      </c>
      <c r="V136" s="2">
        <f t="shared" si="23"/>
        <v>41609</v>
      </c>
      <c r="W136" s="2">
        <f t="shared" si="24"/>
        <v>41679</v>
      </c>
      <c r="X136" s="2">
        <f t="shared" ca="1" si="25"/>
        <v>45231</v>
      </c>
      <c r="Y136" s="14">
        <f t="shared" ca="1" si="26"/>
        <v>45231.761076388888</v>
      </c>
      <c r="Z136">
        <f t="shared" ca="1" si="27"/>
        <v>18</v>
      </c>
      <c r="AA136">
        <f t="shared" ca="1" si="28"/>
        <v>15</v>
      </c>
      <c r="AB136">
        <f t="shared" ca="1" si="29"/>
        <v>3622</v>
      </c>
    </row>
    <row r="137" spans="1:28" x14ac:dyDescent="0.3">
      <c r="A137" t="str">
        <v>Midmarket</v>
      </c>
      <c r="B137" t="str">
        <v>Germany</v>
      </c>
      <c r="C137" t="str">
        <v>Velo</v>
      </c>
      <c r="D137">
        <v>660</v>
      </c>
      <c r="E137">
        <v>120</v>
      </c>
      <c r="F137">
        <v>84</v>
      </c>
      <c r="G137">
        <v>15</v>
      </c>
      <c r="H137">
        <v>9900</v>
      </c>
      <c r="I137">
        <v>1287</v>
      </c>
      <c r="J137">
        <v>0.13</v>
      </c>
      <c r="K137">
        <v>8613</v>
      </c>
      <c r="L137">
        <v>79200</v>
      </c>
      <c r="M137">
        <v>-69300</v>
      </c>
      <c r="N137" s="2">
        <v>41518</v>
      </c>
      <c r="O137">
        <v>9</v>
      </c>
      <c r="P137" t="str">
        <v>September</v>
      </c>
      <c r="Q137" t="str">
        <v>2013</v>
      </c>
      <c r="S137">
        <f t="shared" si="20"/>
        <v>1</v>
      </c>
      <c r="T137">
        <f t="shared" si="21"/>
        <v>9</v>
      </c>
      <c r="U137">
        <f t="shared" si="22"/>
        <v>2013</v>
      </c>
      <c r="V137" s="2">
        <f t="shared" si="23"/>
        <v>41518</v>
      </c>
      <c r="W137" s="2">
        <f t="shared" si="24"/>
        <v>41588</v>
      </c>
      <c r="X137" s="2">
        <f t="shared" ca="1" si="25"/>
        <v>45231</v>
      </c>
      <c r="Y137" s="14">
        <f t="shared" ca="1" si="26"/>
        <v>45231.761076388888</v>
      </c>
      <c r="Z137">
        <f t="shared" ca="1" si="27"/>
        <v>18</v>
      </c>
      <c r="AA137">
        <f t="shared" ca="1" si="28"/>
        <v>15</v>
      </c>
      <c r="AB137">
        <f t="shared" ca="1" si="29"/>
        <v>3713</v>
      </c>
    </row>
    <row r="138" spans="1:28" x14ac:dyDescent="0.3">
      <c r="A138" t="str">
        <v>Midmarket</v>
      </c>
      <c r="B138" t="str">
        <v>Germany</v>
      </c>
      <c r="C138" t="str">
        <v>Amarilla</v>
      </c>
      <c r="D138">
        <v>970</v>
      </c>
      <c r="E138">
        <v>260</v>
      </c>
      <c r="F138">
        <v>182</v>
      </c>
      <c r="G138">
        <v>15</v>
      </c>
      <c r="H138">
        <v>14550</v>
      </c>
      <c r="I138">
        <v>1309.5</v>
      </c>
      <c r="J138">
        <v>0.09</v>
      </c>
      <c r="K138">
        <v>13240.5</v>
      </c>
      <c r="L138">
        <v>252200</v>
      </c>
      <c r="M138">
        <v>-237650</v>
      </c>
      <c r="N138" s="2">
        <v>41579</v>
      </c>
      <c r="O138">
        <v>11</v>
      </c>
      <c r="P138" t="str">
        <v>November</v>
      </c>
      <c r="Q138" t="str">
        <v>2013</v>
      </c>
      <c r="S138">
        <f t="shared" si="20"/>
        <v>1</v>
      </c>
      <c r="T138">
        <f t="shared" si="21"/>
        <v>11</v>
      </c>
      <c r="U138">
        <f t="shared" si="22"/>
        <v>2013</v>
      </c>
      <c r="V138" s="2">
        <f t="shared" si="23"/>
        <v>41579</v>
      </c>
      <c r="W138" s="2">
        <f t="shared" si="24"/>
        <v>41649</v>
      </c>
      <c r="X138" s="2">
        <f t="shared" ca="1" si="25"/>
        <v>45231</v>
      </c>
      <c r="Y138" s="14">
        <f t="shared" ca="1" si="26"/>
        <v>45231.761076388888</v>
      </c>
      <c r="Z138">
        <f t="shared" ca="1" si="27"/>
        <v>18</v>
      </c>
      <c r="AA138">
        <f t="shared" ca="1" si="28"/>
        <v>15</v>
      </c>
      <c r="AB138">
        <f t="shared" ca="1" si="29"/>
        <v>3652</v>
      </c>
    </row>
    <row r="139" spans="1:28" x14ac:dyDescent="0.3">
      <c r="A139" t="str">
        <v>Midmarket</v>
      </c>
      <c r="B139" t="str">
        <v>Germany</v>
      </c>
      <c r="C139" t="str">
        <v>Paseo</v>
      </c>
      <c r="D139">
        <v>1945</v>
      </c>
      <c r="E139">
        <v>10</v>
      </c>
      <c r="F139">
        <v>7</v>
      </c>
      <c r="G139">
        <v>15</v>
      </c>
      <c r="H139">
        <v>29175</v>
      </c>
      <c r="I139">
        <v>875.25</v>
      </c>
      <c r="J139">
        <v>0.03</v>
      </c>
      <c r="K139">
        <v>28299.75</v>
      </c>
      <c r="L139">
        <v>19450</v>
      </c>
      <c r="M139">
        <v>9725</v>
      </c>
      <c r="N139" s="2">
        <v>41548</v>
      </c>
      <c r="O139">
        <v>10</v>
      </c>
      <c r="P139" t="str">
        <v>October</v>
      </c>
      <c r="Q139" t="str">
        <v>2013</v>
      </c>
      <c r="S139">
        <f t="shared" si="20"/>
        <v>1</v>
      </c>
      <c r="T139">
        <f t="shared" si="21"/>
        <v>10</v>
      </c>
      <c r="U139">
        <f t="shared" si="22"/>
        <v>2013</v>
      </c>
      <c r="V139" s="2">
        <f t="shared" si="23"/>
        <v>41548</v>
      </c>
      <c r="W139" s="2">
        <f t="shared" si="24"/>
        <v>41618</v>
      </c>
      <c r="X139" s="2">
        <f t="shared" ca="1" si="25"/>
        <v>45231</v>
      </c>
      <c r="Y139" s="14">
        <f t="shared" ca="1" si="26"/>
        <v>45231.761076388888</v>
      </c>
      <c r="Z139">
        <f t="shared" ca="1" si="27"/>
        <v>18</v>
      </c>
      <c r="AA139">
        <f t="shared" ca="1" si="28"/>
        <v>15</v>
      </c>
      <c r="AB139">
        <f t="shared" ca="1" si="29"/>
        <v>3683</v>
      </c>
    </row>
    <row r="140" spans="1:28" x14ac:dyDescent="0.3">
      <c r="A140" t="str">
        <v>Midmarket</v>
      </c>
      <c r="B140" t="str">
        <v>Germany</v>
      </c>
      <c r="C140" t="str">
        <v>VTT</v>
      </c>
      <c r="D140">
        <v>1945</v>
      </c>
      <c r="E140">
        <v>250</v>
      </c>
      <c r="F140">
        <v>175</v>
      </c>
      <c r="G140">
        <v>15</v>
      </c>
      <c r="H140">
        <v>29175</v>
      </c>
      <c r="I140">
        <v>875.25</v>
      </c>
      <c r="J140">
        <v>0.03</v>
      </c>
      <c r="K140">
        <v>28299.75</v>
      </c>
      <c r="L140">
        <v>486250</v>
      </c>
      <c r="M140">
        <v>-457075</v>
      </c>
      <c r="N140" s="2">
        <v>41548</v>
      </c>
      <c r="O140">
        <v>10</v>
      </c>
      <c r="P140" t="str">
        <v>October</v>
      </c>
      <c r="Q140" t="str">
        <v>2013</v>
      </c>
      <c r="S140">
        <f t="shared" si="20"/>
        <v>1</v>
      </c>
      <c r="T140">
        <f t="shared" si="21"/>
        <v>10</v>
      </c>
      <c r="U140">
        <f t="shared" si="22"/>
        <v>2013</v>
      </c>
      <c r="V140" s="2">
        <f t="shared" si="23"/>
        <v>41548</v>
      </c>
      <c r="W140" s="2">
        <f t="shared" si="24"/>
        <v>41618</v>
      </c>
      <c r="X140" s="2">
        <f t="shared" ca="1" si="25"/>
        <v>45231</v>
      </c>
      <c r="Y140" s="14">
        <f t="shared" ca="1" si="26"/>
        <v>45231.761076388888</v>
      </c>
      <c r="Z140">
        <f t="shared" ca="1" si="27"/>
        <v>18</v>
      </c>
      <c r="AA140">
        <f t="shared" ca="1" si="28"/>
        <v>15</v>
      </c>
      <c r="AB140">
        <f t="shared" ca="1" si="29"/>
        <v>3683</v>
      </c>
    </row>
    <row r="141" spans="1:28" x14ac:dyDescent="0.3">
      <c r="A141" t="str">
        <v>Midmarket</v>
      </c>
      <c r="B141" t="str">
        <v>Germany</v>
      </c>
      <c r="C141" t="str">
        <v>Paseo</v>
      </c>
      <c r="D141">
        <v>2116</v>
      </c>
      <c r="E141">
        <v>10</v>
      </c>
      <c r="F141">
        <v>7</v>
      </c>
      <c r="G141">
        <v>15</v>
      </c>
      <c r="H141">
        <v>31740</v>
      </c>
      <c r="I141">
        <v>1587</v>
      </c>
      <c r="J141">
        <v>0.05</v>
      </c>
      <c r="K141">
        <v>30153</v>
      </c>
      <c r="L141">
        <v>21160</v>
      </c>
      <c r="M141">
        <v>10580</v>
      </c>
      <c r="N141" s="2">
        <v>41609</v>
      </c>
      <c r="O141">
        <v>12</v>
      </c>
      <c r="P141" t="str">
        <v>December</v>
      </c>
      <c r="Q141" t="str">
        <v>2013</v>
      </c>
      <c r="S141">
        <f t="shared" si="20"/>
        <v>1</v>
      </c>
      <c r="T141">
        <f t="shared" si="21"/>
        <v>12</v>
      </c>
      <c r="U141">
        <f t="shared" si="22"/>
        <v>2013</v>
      </c>
      <c r="V141" s="2">
        <f t="shared" si="23"/>
        <v>41609</v>
      </c>
      <c r="W141" s="2">
        <f t="shared" si="24"/>
        <v>41679</v>
      </c>
      <c r="X141" s="2">
        <f t="shared" ca="1" si="25"/>
        <v>45231</v>
      </c>
      <c r="Y141" s="14">
        <f t="shared" ca="1" si="26"/>
        <v>45231.761076388888</v>
      </c>
      <c r="Z141">
        <f t="shared" ca="1" si="27"/>
        <v>18</v>
      </c>
      <c r="AA141">
        <f t="shared" ca="1" si="28"/>
        <v>15</v>
      </c>
      <c r="AB141">
        <f t="shared" ca="1" si="29"/>
        <v>3622</v>
      </c>
    </row>
    <row r="142" spans="1:28" x14ac:dyDescent="0.3">
      <c r="A142" t="str">
        <v>Midmarket</v>
      </c>
      <c r="B142" t="str">
        <v>Mexico</v>
      </c>
      <c r="C142" t="str">
        <v>Paseo</v>
      </c>
      <c r="D142">
        <v>380</v>
      </c>
      <c r="E142">
        <v>10</v>
      </c>
      <c r="F142">
        <v>7</v>
      </c>
      <c r="G142">
        <v>15</v>
      </c>
      <c r="H142">
        <v>5700</v>
      </c>
      <c r="I142">
        <v>684</v>
      </c>
      <c r="J142">
        <v>0.12</v>
      </c>
      <c r="K142">
        <v>5016</v>
      </c>
      <c r="L142">
        <v>3800</v>
      </c>
      <c r="M142">
        <v>1900</v>
      </c>
      <c r="N142" s="2">
        <v>41609</v>
      </c>
      <c r="O142">
        <v>12</v>
      </c>
      <c r="P142" t="str">
        <v>December</v>
      </c>
      <c r="Q142" t="str">
        <v>2013</v>
      </c>
      <c r="S142">
        <f t="shared" si="20"/>
        <v>1</v>
      </c>
      <c r="T142">
        <f t="shared" si="21"/>
        <v>12</v>
      </c>
      <c r="U142">
        <f t="shared" si="22"/>
        <v>2013</v>
      </c>
      <c r="V142" s="2">
        <f t="shared" si="23"/>
        <v>41609</v>
      </c>
      <c r="W142" s="2">
        <f t="shared" si="24"/>
        <v>41679</v>
      </c>
      <c r="X142" s="2">
        <f t="shared" ca="1" si="25"/>
        <v>45231</v>
      </c>
      <c r="Y142" s="14">
        <f t="shared" ca="1" si="26"/>
        <v>45231.761076388888</v>
      </c>
      <c r="Z142">
        <f t="shared" ca="1" si="27"/>
        <v>18</v>
      </c>
      <c r="AA142">
        <f t="shared" ca="1" si="28"/>
        <v>15</v>
      </c>
      <c r="AB142">
        <f t="shared" ca="1" si="29"/>
        <v>3622</v>
      </c>
    </row>
    <row r="143" spans="1:28" x14ac:dyDescent="0.3">
      <c r="A143" t="str">
        <v>Midmarket</v>
      </c>
      <c r="B143" t="str">
        <v>Mexico</v>
      </c>
      <c r="C143" t="str">
        <v>Velo</v>
      </c>
      <c r="D143">
        <v>655</v>
      </c>
      <c r="E143">
        <v>120</v>
      </c>
      <c r="F143">
        <v>84</v>
      </c>
      <c r="G143">
        <v>15</v>
      </c>
      <c r="H143">
        <v>9825</v>
      </c>
      <c r="I143">
        <v>1080.75</v>
      </c>
      <c r="J143">
        <v>0.11</v>
      </c>
      <c r="K143">
        <v>8744.25</v>
      </c>
      <c r="L143">
        <v>78600</v>
      </c>
      <c r="M143">
        <v>-68775</v>
      </c>
      <c r="N143" s="2">
        <v>41518</v>
      </c>
      <c r="O143">
        <v>9</v>
      </c>
      <c r="P143" t="str">
        <v>September</v>
      </c>
      <c r="Q143" t="str">
        <v>2013</v>
      </c>
      <c r="S143">
        <f t="shared" si="20"/>
        <v>1</v>
      </c>
      <c r="T143">
        <f t="shared" si="21"/>
        <v>9</v>
      </c>
      <c r="U143">
        <f t="shared" si="22"/>
        <v>2013</v>
      </c>
      <c r="V143" s="2">
        <f t="shared" si="23"/>
        <v>41518</v>
      </c>
      <c r="W143" s="2">
        <f t="shared" si="24"/>
        <v>41588</v>
      </c>
      <c r="X143" s="2">
        <f t="shared" ca="1" si="25"/>
        <v>45231</v>
      </c>
      <c r="Y143" s="14">
        <f t="shared" ca="1" si="26"/>
        <v>45231.761076388888</v>
      </c>
      <c r="Z143">
        <f t="shared" ca="1" si="27"/>
        <v>18</v>
      </c>
      <c r="AA143">
        <f t="shared" ca="1" si="28"/>
        <v>15</v>
      </c>
      <c r="AB143">
        <f t="shared" ca="1" si="29"/>
        <v>3713</v>
      </c>
    </row>
    <row r="144" spans="1:28" x14ac:dyDescent="0.3">
      <c r="A144" t="str">
        <v>Midmarket</v>
      </c>
      <c r="B144" t="str">
        <v>Mexico</v>
      </c>
      <c r="C144" t="str">
        <v>Paseo</v>
      </c>
      <c r="D144">
        <v>1514</v>
      </c>
      <c r="E144">
        <v>10</v>
      </c>
      <c r="F144">
        <v>7</v>
      </c>
      <c r="G144">
        <v>15</v>
      </c>
      <c r="H144">
        <v>22710</v>
      </c>
      <c r="I144">
        <v>908.4</v>
      </c>
      <c r="J144">
        <v>0.04</v>
      </c>
      <c r="K144">
        <v>21801.599999999999</v>
      </c>
      <c r="L144">
        <v>15140</v>
      </c>
      <c r="M144">
        <v>7570</v>
      </c>
      <c r="N144" s="2">
        <v>41548</v>
      </c>
      <c r="O144">
        <v>10</v>
      </c>
      <c r="P144" t="str">
        <v>October</v>
      </c>
      <c r="Q144" t="str">
        <v>2013</v>
      </c>
      <c r="S144">
        <f t="shared" si="20"/>
        <v>1</v>
      </c>
      <c r="T144">
        <f t="shared" si="21"/>
        <v>10</v>
      </c>
      <c r="U144">
        <f t="shared" si="22"/>
        <v>2013</v>
      </c>
      <c r="V144" s="2">
        <f t="shared" si="23"/>
        <v>41548</v>
      </c>
      <c r="W144" s="2">
        <f t="shared" si="24"/>
        <v>41618</v>
      </c>
      <c r="X144" s="2">
        <f t="shared" ca="1" si="25"/>
        <v>45231</v>
      </c>
      <c r="Y144" s="14">
        <f t="shared" ca="1" si="26"/>
        <v>45231.761076388888</v>
      </c>
      <c r="Z144">
        <f t="shared" ca="1" si="27"/>
        <v>18</v>
      </c>
      <c r="AA144">
        <f t="shared" ca="1" si="28"/>
        <v>15</v>
      </c>
      <c r="AB144">
        <f t="shared" ca="1" si="29"/>
        <v>3683</v>
      </c>
    </row>
    <row r="145" spans="1:28" x14ac:dyDescent="0.3">
      <c r="A145" t="str">
        <v>Midmarket</v>
      </c>
      <c r="B145" t="str">
        <v>Mexico</v>
      </c>
      <c r="C145" t="str">
        <v>VTT</v>
      </c>
      <c r="D145">
        <v>1514</v>
      </c>
      <c r="E145">
        <v>250</v>
      </c>
      <c r="F145">
        <v>175</v>
      </c>
      <c r="G145">
        <v>15</v>
      </c>
      <c r="H145">
        <v>22710</v>
      </c>
      <c r="I145">
        <v>908.4</v>
      </c>
      <c r="J145">
        <v>0.04</v>
      </c>
      <c r="K145">
        <v>21801.599999999999</v>
      </c>
      <c r="L145">
        <v>378500</v>
      </c>
      <c r="M145">
        <v>-355790</v>
      </c>
      <c r="N145" s="2">
        <v>41548</v>
      </c>
      <c r="O145">
        <v>10</v>
      </c>
      <c r="P145" t="str">
        <v>October</v>
      </c>
      <c r="Q145" t="str">
        <v>2013</v>
      </c>
      <c r="S145">
        <f t="shared" si="20"/>
        <v>1</v>
      </c>
      <c r="T145">
        <f t="shared" si="21"/>
        <v>10</v>
      </c>
      <c r="U145">
        <f t="shared" si="22"/>
        <v>2013</v>
      </c>
      <c r="V145" s="2">
        <f t="shared" si="23"/>
        <v>41548</v>
      </c>
      <c r="W145" s="2">
        <f t="shared" si="24"/>
        <v>41618</v>
      </c>
      <c r="X145" s="2">
        <f t="shared" ca="1" si="25"/>
        <v>45231</v>
      </c>
      <c r="Y145" s="14">
        <f t="shared" ca="1" si="26"/>
        <v>45231.761076388888</v>
      </c>
      <c r="Z145">
        <f t="shared" ca="1" si="27"/>
        <v>18</v>
      </c>
      <c r="AA145">
        <f t="shared" ca="1" si="28"/>
        <v>15</v>
      </c>
      <c r="AB145">
        <f t="shared" ca="1" si="29"/>
        <v>3683</v>
      </c>
    </row>
    <row r="146" spans="1:28" x14ac:dyDescent="0.3">
      <c r="A146" t="str">
        <v>Midmarket</v>
      </c>
      <c r="B146" t="str">
        <v>Mexico</v>
      </c>
      <c r="C146" t="str">
        <v>Amarilla</v>
      </c>
      <c r="D146">
        <v>1870</v>
      </c>
      <c r="E146">
        <v>260</v>
      </c>
      <c r="F146">
        <v>182</v>
      </c>
      <c r="G146">
        <v>15</v>
      </c>
      <c r="H146">
        <v>28050</v>
      </c>
      <c r="I146">
        <v>3927</v>
      </c>
      <c r="J146">
        <v>0.14000000000000001</v>
      </c>
      <c r="K146">
        <v>24123</v>
      </c>
      <c r="L146">
        <v>486200</v>
      </c>
      <c r="M146">
        <v>-458150</v>
      </c>
      <c r="N146" s="2">
        <v>41579</v>
      </c>
      <c r="O146">
        <v>11</v>
      </c>
      <c r="P146" t="str">
        <v>November</v>
      </c>
      <c r="Q146" t="str">
        <v>2013</v>
      </c>
      <c r="S146">
        <f t="shared" si="20"/>
        <v>1</v>
      </c>
      <c r="T146">
        <f t="shared" si="21"/>
        <v>11</v>
      </c>
      <c r="U146">
        <f t="shared" si="22"/>
        <v>2013</v>
      </c>
      <c r="V146" s="2">
        <f t="shared" si="23"/>
        <v>41579</v>
      </c>
      <c r="W146" s="2">
        <f t="shared" si="24"/>
        <v>41649</v>
      </c>
      <c r="X146" s="2">
        <f t="shared" ca="1" si="25"/>
        <v>45231</v>
      </c>
      <c r="Y146" s="14">
        <f t="shared" ca="1" si="26"/>
        <v>45231.761076388888</v>
      </c>
      <c r="Z146">
        <f t="shared" ca="1" si="27"/>
        <v>18</v>
      </c>
      <c r="AA146">
        <f t="shared" ca="1" si="28"/>
        <v>15</v>
      </c>
      <c r="AB146">
        <f t="shared" ca="1" si="29"/>
        <v>3652</v>
      </c>
    </row>
    <row r="147" spans="1:28" x14ac:dyDescent="0.3">
      <c r="A147" t="str">
        <v>Midmarket</v>
      </c>
      <c r="B147" t="str">
        <v>United States of America</v>
      </c>
      <c r="C147" t="str">
        <v>Amarilla</v>
      </c>
      <c r="D147">
        <v>671</v>
      </c>
      <c r="E147">
        <v>260</v>
      </c>
      <c r="F147">
        <v>182</v>
      </c>
      <c r="G147">
        <v>15</v>
      </c>
      <c r="H147">
        <v>10065</v>
      </c>
      <c r="I147">
        <v>402.6</v>
      </c>
      <c r="J147">
        <v>0.04</v>
      </c>
      <c r="K147">
        <v>9662.4</v>
      </c>
      <c r="L147">
        <v>174460</v>
      </c>
      <c r="M147">
        <v>-164395</v>
      </c>
      <c r="N147" s="2">
        <v>41548</v>
      </c>
      <c r="O147">
        <v>10</v>
      </c>
      <c r="P147" t="str">
        <v>October</v>
      </c>
      <c r="Q147" t="str">
        <v>2013</v>
      </c>
      <c r="S147">
        <f t="shared" si="20"/>
        <v>1</v>
      </c>
      <c r="T147">
        <f t="shared" si="21"/>
        <v>10</v>
      </c>
      <c r="U147">
        <f t="shared" si="22"/>
        <v>2013</v>
      </c>
      <c r="V147" s="2">
        <f t="shared" si="23"/>
        <v>41548</v>
      </c>
      <c r="W147" s="2">
        <f t="shared" si="24"/>
        <v>41618</v>
      </c>
      <c r="X147" s="2">
        <f t="shared" ca="1" si="25"/>
        <v>45231</v>
      </c>
      <c r="Y147" s="14">
        <f t="shared" ca="1" si="26"/>
        <v>45231.761076388888</v>
      </c>
      <c r="Z147">
        <f t="shared" ca="1" si="27"/>
        <v>18</v>
      </c>
      <c r="AA147">
        <f t="shared" ca="1" si="28"/>
        <v>15</v>
      </c>
      <c r="AB147">
        <f t="shared" ca="1" si="29"/>
        <v>3683</v>
      </c>
    </row>
    <row r="148" spans="1:28" x14ac:dyDescent="0.3">
      <c r="A148" t="str">
        <v>Midmarket</v>
      </c>
      <c r="B148" t="str">
        <v>United States of America</v>
      </c>
      <c r="C148" t="str">
        <v>Paseo</v>
      </c>
      <c r="D148">
        <v>671</v>
      </c>
      <c r="E148">
        <v>10</v>
      </c>
      <c r="F148">
        <v>7</v>
      </c>
      <c r="G148">
        <v>15</v>
      </c>
      <c r="H148">
        <v>10065</v>
      </c>
      <c r="I148">
        <v>402.6</v>
      </c>
      <c r="J148">
        <v>0.04</v>
      </c>
      <c r="K148">
        <v>9662.4</v>
      </c>
      <c r="L148">
        <v>6710</v>
      </c>
      <c r="M148">
        <v>3355</v>
      </c>
      <c r="N148" s="2">
        <v>41548</v>
      </c>
      <c r="O148">
        <v>10</v>
      </c>
      <c r="P148" t="str">
        <v>October</v>
      </c>
      <c r="Q148" t="str">
        <v>2013</v>
      </c>
      <c r="S148">
        <f t="shared" si="20"/>
        <v>1</v>
      </c>
      <c r="T148">
        <f t="shared" si="21"/>
        <v>10</v>
      </c>
      <c r="U148">
        <f t="shared" si="22"/>
        <v>2013</v>
      </c>
      <c r="V148" s="2">
        <f t="shared" si="23"/>
        <v>41548</v>
      </c>
      <c r="W148" s="2">
        <f t="shared" si="24"/>
        <v>41618</v>
      </c>
      <c r="X148" s="2">
        <f t="shared" ca="1" si="25"/>
        <v>45231</v>
      </c>
      <c r="Y148" s="14">
        <f t="shared" ca="1" si="26"/>
        <v>45231.761076388888</v>
      </c>
      <c r="Z148">
        <f t="shared" ca="1" si="27"/>
        <v>18</v>
      </c>
      <c r="AA148">
        <f t="shared" ca="1" si="28"/>
        <v>15</v>
      </c>
      <c r="AB148">
        <f t="shared" ca="1" si="29"/>
        <v>3683</v>
      </c>
    </row>
    <row r="149" spans="1:28" x14ac:dyDescent="0.3">
      <c r="A149" t="str">
        <v>Midmarket</v>
      </c>
      <c r="B149" t="str">
        <v>United States of America</v>
      </c>
      <c r="C149" t="str">
        <v>Paseo</v>
      </c>
      <c r="D149">
        <v>1925</v>
      </c>
      <c r="E149">
        <v>10</v>
      </c>
      <c r="F149">
        <v>7</v>
      </c>
      <c r="G149">
        <v>15</v>
      </c>
      <c r="H149">
        <v>28875</v>
      </c>
      <c r="I149">
        <v>577.5</v>
      </c>
      <c r="J149">
        <v>0.02</v>
      </c>
      <c r="K149">
        <v>28297.5</v>
      </c>
      <c r="L149">
        <v>19250</v>
      </c>
      <c r="M149">
        <v>9625</v>
      </c>
      <c r="N149" s="2">
        <v>41609</v>
      </c>
      <c r="O149">
        <v>12</v>
      </c>
      <c r="P149" t="str">
        <v>December</v>
      </c>
      <c r="Q149" t="str">
        <v>2013</v>
      </c>
      <c r="S149">
        <f t="shared" si="20"/>
        <v>1</v>
      </c>
      <c r="T149">
        <f t="shared" si="21"/>
        <v>12</v>
      </c>
      <c r="U149">
        <f t="shared" si="22"/>
        <v>2013</v>
      </c>
      <c r="V149" s="2">
        <f t="shared" si="23"/>
        <v>41609</v>
      </c>
      <c r="W149" s="2">
        <f t="shared" si="24"/>
        <v>41679</v>
      </c>
      <c r="X149" s="2">
        <f t="shared" ca="1" si="25"/>
        <v>45231</v>
      </c>
      <c r="Y149" s="14">
        <f t="shared" ca="1" si="26"/>
        <v>45231.761076388888</v>
      </c>
      <c r="Z149">
        <f t="shared" ca="1" si="27"/>
        <v>18</v>
      </c>
      <c r="AA149">
        <f t="shared" ca="1" si="28"/>
        <v>15</v>
      </c>
      <c r="AB149">
        <f t="shared" ca="1" si="29"/>
        <v>3622</v>
      </c>
    </row>
    <row r="150" spans="1:28" x14ac:dyDescent="0.3">
      <c r="A150" t="str">
        <v>Midmarket</v>
      </c>
      <c r="B150" t="str">
        <v>United States of America</v>
      </c>
      <c r="C150" t="str">
        <v>Amarilla</v>
      </c>
      <c r="D150">
        <v>2548</v>
      </c>
      <c r="E150">
        <v>260</v>
      </c>
      <c r="F150">
        <v>182</v>
      </c>
      <c r="G150">
        <v>15</v>
      </c>
      <c r="H150">
        <v>38220</v>
      </c>
      <c r="I150">
        <v>4586.3999999999996</v>
      </c>
      <c r="J150">
        <v>0.12</v>
      </c>
      <c r="K150">
        <v>33633.599999999999</v>
      </c>
      <c r="L150">
        <v>662480</v>
      </c>
      <c r="M150">
        <v>-624260</v>
      </c>
      <c r="N150" s="2">
        <v>41579</v>
      </c>
      <c r="O150">
        <v>11</v>
      </c>
      <c r="P150" t="str">
        <v>November</v>
      </c>
      <c r="Q150" t="str">
        <v>2013</v>
      </c>
      <c r="S150">
        <f t="shared" si="20"/>
        <v>1</v>
      </c>
      <c r="T150">
        <f t="shared" si="21"/>
        <v>11</v>
      </c>
      <c r="U150">
        <f t="shared" si="22"/>
        <v>2013</v>
      </c>
      <c r="V150" s="2">
        <f t="shared" si="23"/>
        <v>41579</v>
      </c>
      <c r="W150" s="2">
        <f t="shared" si="24"/>
        <v>41649</v>
      </c>
      <c r="X150" s="2">
        <f t="shared" ca="1" si="25"/>
        <v>45231</v>
      </c>
      <c r="Y150" s="14">
        <f t="shared" ca="1" si="26"/>
        <v>45231.761076388888</v>
      </c>
      <c r="Z150">
        <f t="shared" ca="1" si="27"/>
        <v>18</v>
      </c>
      <c r="AA150">
        <f t="shared" ca="1" si="28"/>
        <v>15</v>
      </c>
      <c r="AB150">
        <f t="shared" ca="1" si="29"/>
        <v>3652</v>
      </c>
    </row>
    <row r="151" spans="1:28" x14ac:dyDescent="0.3">
      <c r="A151" t="str">
        <v>Midmarket</v>
      </c>
      <c r="B151" t="str">
        <v>United States of America</v>
      </c>
      <c r="C151" t="str">
        <v>Paseo</v>
      </c>
      <c r="D151">
        <v>2931</v>
      </c>
      <c r="E151">
        <v>10</v>
      </c>
      <c r="F151">
        <v>7</v>
      </c>
      <c r="G151">
        <v>15</v>
      </c>
      <c r="H151">
        <v>43965</v>
      </c>
      <c r="I151">
        <v>3077.55</v>
      </c>
      <c r="J151">
        <v>7.0000000000000007E-2</v>
      </c>
      <c r="K151">
        <v>40887.449999999997</v>
      </c>
      <c r="L151">
        <v>29310</v>
      </c>
      <c r="M151">
        <v>14655</v>
      </c>
      <c r="N151" s="2">
        <v>41518</v>
      </c>
      <c r="O151">
        <v>9</v>
      </c>
      <c r="P151" t="str">
        <v>September</v>
      </c>
      <c r="Q151" t="str">
        <v>2013</v>
      </c>
      <c r="S151">
        <f t="shared" si="20"/>
        <v>1</v>
      </c>
      <c r="T151">
        <f t="shared" si="21"/>
        <v>9</v>
      </c>
      <c r="U151">
        <f t="shared" si="22"/>
        <v>2013</v>
      </c>
      <c r="V151" s="2">
        <f t="shared" si="23"/>
        <v>41518</v>
      </c>
      <c r="W151" s="2">
        <f t="shared" si="24"/>
        <v>41588</v>
      </c>
      <c r="X151" s="2">
        <f t="shared" ca="1" si="25"/>
        <v>45231</v>
      </c>
      <c r="Y151" s="14">
        <f t="shared" ca="1" si="26"/>
        <v>45231.761076388888</v>
      </c>
      <c r="Z151">
        <f t="shared" ca="1" si="27"/>
        <v>18</v>
      </c>
      <c r="AA151">
        <f t="shared" ca="1" si="28"/>
        <v>15</v>
      </c>
      <c r="AB151">
        <f t="shared" ca="1" si="29"/>
        <v>3713</v>
      </c>
    </row>
    <row r="152" spans="1:28" x14ac:dyDescent="0.3">
      <c r="A152" t="str">
        <v>Small Business</v>
      </c>
      <c r="B152" t="str">
        <v>Canada</v>
      </c>
      <c r="C152" t="str">
        <v>Velo</v>
      </c>
      <c r="D152">
        <v>269</v>
      </c>
      <c r="E152">
        <v>120</v>
      </c>
      <c r="F152">
        <v>84</v>
      </c>
      <c r="G152">
        <v>300</v>
      </c>
      <c r="H152">
        <v>80700</v>
      </c>
      <c r="I152">
        <v>11298</v>
      </c>
      <c r="J152">
        <v>0.14000000000000001</v>
      </c>
      <c r="K152">
        <v>69402</v>
      </c>
      <c r="L152">
        <v>32280</v>
      </c>
      <c r="M152">
        <v>48420</v>
      </c>
      <c r="N152" s="2">
        <v>41548</v>
      </c>
      <c r="O152">
        <v>10</v>
      </c>
      <c r="P152" t="str">
        <v>October</v>
      </c>
      <c r="Q152" t="str">
        <v>2013</v>
      </c>
      <c r="S152">
        <f t="shared" si="20"/>
        <v>1</v>
      </c>
      <c r="T152">
        <f t="shared" si="21"/>
        <v>10</v>
      </c>
      <c r="U152">
        <f t="shared" si="22"/>
        <v>2013</v>
      </c>
      <c r="V152" s="2">
        <f t="shared" si="23"/>
        <v>41548</v>
      </c>
      <c r="W152" s="2">
        <f t="shared" si="24"/>
        <v>41618</v>
      </c>
      <c r="X152" s="2">
        <f t="shared" ca="1" si="25"/>
        <v>45231</v>
      </c>
      <c r="Y152" s="14">
        <f t="shared" ca="1" si="26"/>
        <v>45231.761076388888</v>
      </c>
      <c r="Z152">
        <f t="shared" ca="1" si="27"/>
        <v>18</v>
      </c>
      <c r="AA152">
        <f t="shared" ca="1" si="28"/>
        <v>15</v>
      </c>
      <c r="AB152">
        <f t="shared" ca="1" si="29"/>
        <v>3683</v>
      </c>
    </row>
    <row r="153" spans="1:28" x14ac:dyDescent="0.3">
      <c r="A153" t="str">
        <v>Small Business</v>
      </c>
      <c r="B153" t="str">
        <v>Canada</v>
      </c>
      <c r="C153" t="str">
        <v>VTT</v>
      </c>
      <c r="D153">
        <v>269</v>
      </c>
      <c r="E153">
        <v>250</v>
      </c>
      <c r="F153">
        <v>175</v>
      </c>
      <c r="G153">
        <v>300</v>
      </c>
      <c r="H153">
        <v>80700</v>
      </c>
      <c r="I153">
        <v>11298</v>
      </c>
      <c r="J153">
        <v>0.14000000000000001</v>
      </c>
      <c r="K153">
        <v>69402</v>
      </c>
      <c r="L153">
        <v>67250</v>
      </c>
      <c r="M153">
        <v>13450</v>
      </c>
      <c r="N153" s="2">
        <v>41548</v>
      </c>
      <c r="O153">
        <v>10</v>
      </c>
      <c r="P153" t="str">
        <v>October</v>
      </c>
      <c r="Q153" t="str">
        <v>2013</v>
      </c>
      <c r="S153">
        <f t="shared" si="20"/>
        <v>1</v>
      </c>
      <c r="T153">
        <f t="shared" si="21"/>
        <v>10</v>
      </c>
      <c r="U153">
        <f t="shared" si="22"/>
        <v>2013</v>
      </c>
      <c r="V153" s="2">
        <f t="shared" si="23"/>
        <v>41548</v>
      </c>
      <c r="W153" s="2">
        <f t="shared" si="24"/>
        <v>41618</v>
      </c>
      <c r="X153" s="2">
        <f t="shared" ca="1" si="25"/>
        <v>45231</v>
      </c>
      <c r="Y153" s="14">
        <f t="shared" ca="1" si="26"/>
        <v>45231.761076388888</v>
      </c>
      <c r="Z153">
        <f t="shared" ca="1" si="27"/>
        <v>18</v>
      </c>
      <c r="AA153">
        <f t="shared" ca="1" si="28"/>
        <v>15</v>
      </c>
      <c r="AB153">
        <f t="shared" ca="1" si="29"/>
        <v>3683</v>
      </c>
    </row>
    <row r="154" spans="1:28" x14ac:dyDescent="0.3">
      <c r="A154" t="str">
        <v>Small Business</v>
      </c>
      <c r="B154" t="str">
        <v>Canada</v>
      </c>
      <c r="C154" t="str">
        <v>Montana</v>
      </c>
      <c r="D154">
        <v>1283</v>
      </c>
      <c r="E154">
        <v>5</v>
      </c>
      <c r="F154">
        <v>3.5</v>
      </c>
      <c r="G154">
        <v>300</v>
      </c>
      <c r="H154">
        <v>384900</v>
      </c>
      <c r="I154">
        <v>30792</v>
      </c>
      <c r="J154">
        <v>0.08</v>
      </c>
      <c r="K154">
        <v>354108</v>
      </c>
      <c r="L154">
        <v>6415</v>
      </c>
      <c r="M154">
        <v>378485</v>
      </c>
      <c r="N154" s="2">
        <v>41518</v>
      </c>
      <c r="O154">
        <v>9</v>
      </c>
      <c r="P154" t="str">
        <v>September</v>
      </c>
      <c r="Q154" t="str">
        <v>2013</v>
      </c>
      <c r="S154">
        <f t="shared" si="20"/>
        <v>1</v>
      </c>
      <c r="T154">
        <f t="shared" si="21"/>
        <v>9</v>
      </c>
      <c r="U154">
        <f t="shared" si="22"/>
        <v>2013</v>
      </c>
      <c r="V154" s="2">
        <f t="shared" si="23"/>
        <v>41518</v>
      </c>
      <c r="W154" s="2">
        <f t="shared" si="24"/>
        <v>41588</v>
      </c>
      <c r="X154" s="2">
        <f t="shared" ca="1" si="25"/>
        <v>45231</v>
      </c>
      <c r="Y154" s="14">
        <f t="shared" ca="1" si="26"/>
        <v>45231.761076388888</v>
      </c>
      <c r="Z154">
        <f t="shared" ca="1" si="27"/>
        <v>18</v>
      </c>
      <c r="AA154">
        <f t="shared" ca="1" si="28"/>
        <v>15</v>
      </c>
      <c r="AB154">
        <f t="shared" ca="1" si="29"/>
        <v>3713</v>
      </c>
    </row>
    <row r="155" spans="1:28" x14ac:dyDescent="0.3">
      <c r="A155" t="str">
        <v>Small Business</v>
      </c>
      <c r="B155" t="str">
        <v>Canada</v>
      </c>
      <c r="C155" t="str">
        <v>Paseo</v>
      </c>
      <c r="D155">
        <v>1404</v>
      </c>
      <c r="E155">
        <v>10</v>
      </c>
      <c r="F155">
        <v>7</v>
      </c>
      <c r="G155">
        <v>300</v>
      </c>
      <c r="H155">
        <v>421200</v>
      </c>
      <c r="I155">
        <v>29484</v>
      </c>
      <c r="J155">
        <v>7.0000000000000007E-2</v>
      </c>
      <c r="K155">
        <v>391716</v>
      </c>
      <c r="L155">
        <v>14040</v>
      </c>
      <c r="M155">
        <v>407160</v>
      </c>
      <c r="N155" s="2">
        <v>41579</v>
      </c>
      <c r="O155">
        <v>11</v>
      </c>
      <c r="P155" t="str">
        <v>November</v>
      </c>
      <c r="Q155" t="str">
        <v>2013</v>
      </c>
      <c r="S155">
        <f t="shared" si="20"/>
        <v>1</v>
      </c>
      <c r="T155">
        <f t="shared" si="21"/>
        <v>11</v>
      </c>
      <c r="U155">
        <f t="shared" si="22"/>
        <v>2013</v>
      </c>
      <c r="V155" s="2">
        <f t="shared" si="23"/>
        <v>41579</v>
      </c>
      <c r="W155" s="2">
        <f t="shared" si="24"/>
        <v>41649</v>
      </c>
      <c r="X155" s="2">
        <f t="shared" ca="1" si="25"/>
        <v>45231</v>
      </c>
      <c r="Y155" s="14">
        <f t="shared" ca="1" si="26"/>
        <v>45231.761076388888</v>
      </c>
      <c r="Z155">
        <f t="shared" ca="1" si="27"/>
        <v>18</v>
      </c>
      <c r="AA155">
        <f t="shared" ca="1" si="28"/>
        <v>15</v>
      </c>
      <c r="AB155">
        <f t="shared" ca="1" si="29"/>
        <v>3652</v>
      </c>
    </row>
    <row r="156" spans="1:28" x14ac:dyDescent="0.3">
      <c r="A156" t="str">
        <v>Small Business</v>
      </c>
      <c r="B156" t="str">
        <v>Canada</v>
      </c>
      <c r="C156" t="str">
        <v>VTT</v>
      </c>
      <c r="D156">
        <v>2436</v>
      </c>
      <c r="E156">
        <v>250</v>
      </c>
      <c r="F156">
        <v>175</v>
      </c>
      <c r="G156">
        <v>300</v>
      </c>
      <c r="H156">
        <v>730800</v>
      </c>
      <c r="I156">
        <v>43848</v>
      </c>
      <c r="J156">
        <v>0.06</v>
      </c>
      <c r="K156">
        <v>686952</v>
      </c>
      <c r="L156">
        <v>609000</v>
      </c>
      <c r="M156">
        <v>121800</v>
      </c>
      <c r="N156" s="2">
        <v>41609</v>
      </c>
      <c r="O156">
        <v>12</v>
      </c>
      <c r="P156" t="str">
        <v>December</v>
      </c>
      <c r="Q156" t="str">
        <v>2013</v>
      </c>
      <c r="S156">
        <f t="shared" si="20"/>
        <v>1</v>
      </c>
      <c r="T156">
        <f t="shared" si="21"/>
        <v>12</v>
      </c>
      <c r="U156">
        <f t="shared" si="22"/>
        <v>2013</v>
      </c>
      <c r="V156" s="2">
        <f t="shared" si="23"/>
        <v>41609</v>
      </c>
      <c r="W156" s="2">
        <f t="shared" si="24"/>
        <v>41679</v>
      </c>
      <c r="X156" s="2">
        <f t="shared" ca="1" si="25"/>
        <v>45231</v>
      </c>
      <c r="Y156" s="14">
        <f t="shared" ca="1" si="26"/>
        <v>45231.761076388888</v>
      </c>
      <c r="Z156">
        <f t="shared" ca="1" si="27"/>
        <v>18</v>
      </c>
      <c r="AA156">
        <f t="shared" ca="1" si="28"/>
        <v>15</v>
      </c>
      <c r="AB156">
        <f t="shared" ca="1" si="29"/>
        <v>3622</v>
      </c>
    </row>
    <row r="157" spans="1:28" x14ac:dyDescent="0.3">
      <c r="A157" t="str">
        <v>Small Business</v>
      </c>
      <c r="B157" t="str">
        <v>France</v>
      </c>
      <c r="C157" t="str">
        <v>Montana</v>
      </c>
      <c r="D157">
        <v>322</v>
      </c>
      <c r="E157">
        <v>5</v>
      </c>
      <c r="F157">
        <v>3.5</v>
      </c>
      <c r="G157">
        <v>300</v>
      </c>
      <c r="H157">
        <v>96600</v>
      </c>
      <c r="I157">
        <v>8694</v>
      </c>
      <c r="J157">
        <v>0.09</v>
      </c>
      <c r="K157">
        <v>87906</v>
      </c>
      <c r="L157">
        <v>1610</v>
      </c>
      <c r="M157">
        <v>94990</v>
      </c>
      <c r="N157" s="2">
        <v>41518</v>
      </c>
      <c r="O157">
        <v>9</v>
      </c>
      <c r="P157" t="str">
        <v>September</v>
      </c>
      <c r="Q157" t="str">
        <v>2013</v>
      </c>
      <c r="S157">
        <f t="shared" si="20"/>
        <v>1</v>
      </c>
      <c r="T157">
        <f t="shared" si="21"/>
        <v>9</v>
      </c>
      <c r="U157">
        <f t="shared" si="22"/>
        <v>2013</v>
      </c>
      <c r="V157" s="2">
        <f t="shared" si="23"/>
        <v>41518</v>
      </c>
      <c r="W157" s="2">
        <f t="shared" si="24"/>
        <v>41588</v>
      </c>
      <c r="X157" s="2">
        <f t="shared" ca="1" si="25"/>
        <v>45231</v>
      </c>
      <c r="Y157" s="14">
        <f t="shared" ca="1" si="26"/>
        <v>45231.761076388888</v>
      </c>
      <c r="Z157">
        <f t="shared" ca="1" si="27"/>
        <v>18</v>
      </c>
      <c r="AA157">
        <f t="shared" ca="1" si="28"/>
        <v>15</v>
      </c>
      <c r="AB157">
        <f t="shared" ca="1" si="29"/>
        <v>3713</v>
      </c>
    </row>
    <row r="158" spans="1:28" x14ac:dyDescent="0.3">
      <c r="A158" t="str">
        <v>Small Business</v>
      </c>
      <c r="B158" t="str">
        <v>France</v>
      </c>
      <c r="C158" t="str">
        <v>Velo</v>
      </c>
      <c r="D158">
        <v>386</v>
      </c>
      <c r="E158">
        <v>120</v>
      </c>
      <c r="F158">
        <v>84</v>
      </c>
      <c r="G158">
        <v>300</v>
      </c>
      <c r="H158">
        <v>115800</v>
      </c>
      <c r="I158">
        <v>9264</v>
      </c>
      <c r="J158">
        <v>0.08</v>
      </c>
      <c r="K158">
        <v>106536</v>
      </c>
      <c r="L158">
        <v>46320</v>
      </c>
      <c r="M158">
        <v>69480</v>
      </c>
      <c r="N158" s="2">
        <v>41579</v>
      </c>
      <c r="O158">
        <v>11</v>
      </c>
      <c r="P158" t="str">
        <v>November</v>
      </c>
      <c r="Q158" t="str">
        <v>2013</v>
      </c>
      <c r="S158">
        <f t="shared" si="20"/>
        <v>1</v>
      </c>
      <c r="T158">
        <f t="shared" si="21"/>
        <v>11</v>
      </c>
      <c r="U158">
        <f t="shared" si="22"/>
        <v>2013</v>
      </c>
      <c r="V158" s="2">
        <f t="shared" si="23"/>
        <v>41579</v>
      </c>
      <c r="W158" s="2">
        <f t="shared" si="24"/>
        <v>41649</v>
      </c>
      <c r="X158" s="2">
        <f t="shared" ca="1" si="25"/>
        <v>45231</v>
      </c>
      <c r="Y158" s="14">
        <f t="shared" ca="1" si="26"/>
        <v>45231.761076388888</v>
      </c>
      <c r="Z158">
        <f t="shared" ca="1" si="27"/>
        <v>18</v>
      </c>
      <c r="AA158">
        <f t="shared" ca="1" si="28"/>
        <v>15</v>
      </c>
      <c r="AB158">
        <f t="shared" ca="1" si="29"/>
        <v>3652</v>
      </c>
    </row>
    <row r="159" spans="1:28" x14ac:dyDescent="0.3">
      <c r="A159" t="str">
        <v>Small Business</v>
      </c>
      <c r="B159" t="str">
        <v>France</v>
      </c>
      <c r="C159" t="str">
        <v>Montana</v>
      </c>
      <c r="D159">
        <v>1186</v>
      </c>
      <c r="E159">
        <v>5</v>
      </c>
      <c r="F159">
        <v>3.5</v>
      </c>
      <c r="G159">
        <v>300</v>
      </c>
      <c r="H159">
        <v>355800</v>
      </c>
      <c r="I159">
        <v>42696</v>
      </c>
      <c r="J159">
        <v>0.12</v>
      </c>
      <c r="K159">
        <v>313104</v>
      </c>
      <c r="L159">
        <v>5930</v>
      </c>
      <c r="M159">
        <v>349870</v>
      </c>
      <c r="N159" s="2">
        <v>41609</v>
      </c>
      <c r="O159">
        <v>12</v>
      </c>
      <c r="P159" t="str">
        <v>December</v>
      </c>
      <c r="Q159" t="str">
        <v>2013</v>
      </c>
      <c r="S159">
        <f t="shared" si="20"/>
        <v>1</v>
      </c>
      <c r="T159">
        <f t="shared" si="21"/>
        <v>12</v>
      </c>
      <c r="U159">
        <f t="shared" si="22"/>
        <v>2013</v>
      </c>
      <c r="V159" s="2">
        <f t="shared" si="23"/>
        <v>41609</v>
      </c>
      <c r="W159" s="2">
        <f t="shared" si="24"/>
        <v>41679</v>
      </c>
      <c r="X159" s="2">
        <f t="shared" ca="1" si="25"/>
        <v>45231</v>
      </c>
      <c r="Y159" s="14">
        <f t="shared" ca="1" si="26"/>
        <v>45231.761076388888</v>
      </c>
      <c r="Z159">
        <f t="shared" ca="1" si="27"/>
        <v>18</v>
      </c>
      <c r="AA159">
        <f t="shared" ca="1" si="28"/>
        <v>15</v>
      </c>
      <c r="AB159">
        <f t="shared" ca="1" si="29"/>
        <v>3622</v>
      </c>
    </row>
    <row r="160" spans="1:28" x14ac:dyDescent="0.3">
      <c r="A160" t="str">
        <v>Small Business</v>
      </c>
      <c r="B160" t="str">
        <v>France</v>
      </c>
      <c r="C160" t="str">
        <v>Velo</v>
      </c>
      <c r="D160">
        <v>1221</v>
      </c>
      <c r="E160">
        <v>120</v>
      </c>
      <c r="F160">
        <v>84</v>
      </c>
      <c r="G160">
        <v>300</v>
      </c>
      <c r="H160">
        <v>366300</v>
      </c>
      <c r="I160">
        <v>21978</v>
      </c>
      <c r="J160">
        <v>0.06</v>
      </c>
      <c r="K160">
        <v>344322</v>
      </c>
      <c r="L160">
        <v>146520</v>
      </c>
      <c r="M160">
        <v>219780</v>
      </c>
      <c r="N160" s="2">
        <v>41548</v>
      </c>
      <c r="O160">
        <v>10</v>
      </c>
      <c r="P160" t="str">
        <v>October</v>
      </c>
      <c r="Q160" t="str">
        <v>2013</v>
      </c>
      <c r="S160">
        <f t="shared" si="20"/>
        <v>1</v>
      </c>
      <c r="T160">
        <f t="shared" si="21"/>
        <v>10</v>
      </c>
      <c r="U160">
        <f t="shared" si="22"/>
        <v>2013</v>
      </c>
      <c r="V160" s="2">
        <f t="shared" si="23"/>
        <v>41548</v>
      </c>
      <c r="W160" s="2">
        <f t="shared" si="24"/>
        <v>41618</v>
      </c>
      <c r="X160" s="2">
        <f t="shared" ca="1" si="25"/>
        <v>45231</v>
      </c>
      <c r="Y160" s="14">
        <f t="shared" ca="1" si="26"/>
        <v>45231.761076388888</v>
      </c>
      <c r="Z160">
        <f t="shared" ca="1" si="27"/>
        <v>18</v>
      </c>
      <c r="AA160">
        <f t="shared" ca="1" si="28"/>
        <v>15</v>
      </c>
      <c r="AB160">
        <f t="shared" ca="1" si="29"/>
        <v>3683</v>
      </c>
    </row>
    <row r="161" spans="1:28" x14ac:dyDescent="0.3">
      <c r="A161" t="str">
        <v>Small Business</v>
      </c>
      <c r="B161" t="str">
        <v>France</v>
      </c>
      <c r="C161" t="str">
        <v>VTT</v>
      </c>
      <c r="D161">
        <v>1221</v>
      </c>
      <c r="E161">
        <v>250</v>
      </c>
      <c r="F161">
        <v>175</v>
      </c>
      <c r="G161">
        <v>300</v>
      </c>
      <c r="H161">
        <v>366300</v>
      </c>
      <c r="I161">
        <v>21978</v>
      </c>
      <c r="J161">
        <v>0.06</v>
      </c>
      <c r="K161">
        <v>344322</v>
      </c>
      <c r="L161">
        <v>305250</v>
      </c>
      <c r="M161">
        <v>61050</v>
      </c>
      <c r="N161" s="2">
        <v>41548</v>
      </c>
      <c r="O161">
        <v>10</v>
      </c>
      <c r="P161" t="str">
        <v>October</v>
      </c>
      <c r="Q161" t="str">
        <v>2013</v>
      </c>
      <c r="S161">
        <f t="shared" si="20"/>
        <v>1</v>
      </c>
      <c r="T161">
        <f t="shared" si="21"/>
        <v>10</v>
      </c>
      <c r="U161">
        <f t="shared" si="22"/>
        <v>2013</v>
      </c>
      <c r="V161" s="2">
        <f t="shared" si="23"/>
        <v>41548</v>
      </c>
      <c r="W161" s="2">
        <f t="shared" si="24"/>
        <v>41618</v>
      </c>
      <c r="X161" s="2">
        <f t="shared" ca="1" si="25"/>
        <v>45231</v>
      </c>
      <c r="Y161" s="14">
        <f t="shared" ca="1" si="26"/>
        <v>45231.761076388888</v>
      </c>
      <c r="Z161">
        <f t="shared" ca="1" si="27"/>
        <v>18</v>
      </c>
      <c r="AA161">
        <f t="shared" ca="1" si="28"/>
        <v>15</v>
      </c>
      <c r="AB161">
        <f t="shared" ca="1" si="29"/>
        <v>3683</v>
      </c>
    </row>
    <row r="162" spans="1:28" x14ac:dyDescent="0.3">
      <c r="A162" t="str">
        <v>Small Business</v>
      </c>
      <c r="B162" t="str">
        <v>Germany</v>
      </c>
      <c r="C162" t="str">
        <v>Carretera</v>
      </c>
      <c r="D162">
        <v>214</v>
      </c>
      <c r="E162">
        <v>3</v>
      </c>
      <c r="F162">
        <v>2.1</v>
      </c>
      <c r="G162">
        <v>300</v>
      </c>
      <c r="H162">
        <v>64200</v>
      </c>
      <c r="I162">
        <v>1284</v>
      </c>
      <c r="J162">
        <v>0.02</v>
      </c>
      <c r="K162">
        <v>62916</v>
      </c>
      <c r="L162">
        <v>642</v>
      </c>
      <c r="M162">
        <v>63558</v>
      </c>
      <c r="N162" s="2">
        <v>41548</v>
      </c>
      <c r="O162">
        <v>10</v>
      </c>
      <c r="P162" t="str">
        <v>October</v>
      </c>
      <c r="Q162" t="str">
        <v>2013</v>
      </c>
      <c r="S162">
        <f t="shared" si="20"/>
        <v>1</v>
      </c>
      <c r="T162">
        <f t="shared" si="21"/>
        <v>10</v>
      </c>
      <c r="U162">
        <f t="shared" si="22"/>
        <v>2013</v>
      </c>
      <c r="V162" s="2">
        <f t="shared" si="23"/>
        <v>41548</v>
      </c>
      <c r="W162" s="2">
        <f t="shared" si="24"/>
        <v>41618</v>
      </c>
      <c r="X162" s="2">
        <f t="shared" ca="1" si="25"/>
        <v>45231</v>
      </c>
      <c r="Y162" s="14">
        <f t="shared" ca="1" si="26"/>
        <v>45231.761076388888</v>
      </c>
      <c r="Z162">
        <f t="shared" ca="1" si="27"/>
        <v>18</v>
      </c>
      <c r="AA162">
        <f t="shared" ca="1" si="28"/>
        <v>15</v>
      </c>
      <c r="AB162">
        <f t="shared" ca="1" si="29"/>
        <v>3683</v>
      </c>
    </row>
    <row r="163" spans="1:28" x14ac:dyDescent="0.3">
      <c r="A163" t="str">
        <v>Small Business</v>
      </c>
      <c r="B163" t="str">
        <v>Germany</v>
      </c>
      <c r="C163" t="str">
        <v>VTT</v>
      </c>
      <c r="D163">
        <v>214</v>
      </c>
      <c r="E163">
        <v>250</v>
      </c>
      <c r="F163">
        <v>175</v>
      </c>
      <c r="G163">
        <v>300</v>
      </c>
      <c r="H163">
        <v>64200</v>
      </c>
      <c r="I163">
        <v>1284</v>
      </c>
      <c r="J163">
        <v>0.02</v>
      </c>
      <c r="K163">
        <v>62916</v>
      </c>
      <c r="L163">
        <v>53500</v>
      </c>
      <c r="M163">
        <v>10700</v>
      </c>
      <c r="N163" s="2">
        <v>41548</v>
      </c>
      <c r="O163">
        <v>10</v>
      </c>
      <c r="P163" t="str">
        <v>October</v>
      </c>
      <c r="Q163" t="str">
        <v>2013</v>
      </c>
      <c r="S163">
        <f t="shared" si="20"/>
        <v>1</v>
      </c>
      <c r="T163">
        <f t="shared" si="21"/>
        <v>10</v>
      </c>
      <c r="U163">
        <f t="shared" si="22"/>
        <v>2013</v>
      </c>
      <c r="V163" s="2">
        <f t="shared" si="23"/>
        <v>41548</v>
      </c>
      <c r="W163" s="2">
        <f t="shared" si="24"/>
        <v>41618</v>
      </c>
      <c r="X163" s="2">
        <f t="shared" ca="1" si="25"/>
        <v>45231</v>
      </c>
      <c r="Y163" s="14">
        <f t="shared" ca="1" si="26"/>
        <v>45231.761076388888</v>
      </c>
      <c r="Z163">
        <f t="shared" ca="1" si="27"/>
        <v>18</v>
      </c>
      <c r="AA163">
        <f t="shared" ca="1" si="28"/>
        <v>15</v>
      </c>
      <c r="AB163">
        <f t="shared" ca="1" si="29"/>
        <v>3683</v>
      </c>
    </row>
    <row r="164" spans="1:28" x14ac:dyDescent="0.3">
      <c r="A164" t="str">
        <v>Small Business</v>
      </c>
      <c r="B164" t="str">
        <v>Germany</v>
      </c>
      <c r="C164" t="str">
        <v>Montana</v>
      </c>
      <c r="D164">
        <v>334</v>
      </c>
      <c r="E164">
        <v>5</v>
      </c>
      <c r="F164">
        <v>3.5</v>
      </c>
      <c r="G164">
        <v>300</v>
      </c>
      <c r="H164">
        <v>100200</v>
      </c>
      <c r="I164">
        <v>9018</v>
      </c>
      <c r="J164">
        <v>0.09</v>
      </c>
      <c r="K164">
        <v>91182</v>
      </c>
      <c r="L164">
        <v>1670</v>
      </c>
      <c r="M164">
        <v>98530</v>
      </c>
      <c r="N164" s="2">
        <v>41609</v>
      </c>
      <c r="O164">
        <v>12</v>
      </c>
      <c r="P164" t="str">
        <v>December</v>
      </c>
      <c r="Q164" t="str">
        <v>2013</v>
      </c>
      <c r="S164">
        <f t="shared" si="20"/>
        <v>1</v>
      </c>
      <c r="T164">
        <f t="shared" si="21"/>
        <v>12</v>
      </c>
      <c r="U164">
        <f t="shared" si="22"/>
        <v>2013</v>
      </c>
      <c r="V164" s="2">
        <f t="shared" si="23"/>
        <v>41609</v>
      </c>
      <c r="W164" s="2">
        <f t="shared" si="24"/>
        <v>41679</v>
      </c>
      <c r="X164" s="2">
        <f t="shared" ca="1" si="25"/>
        <v>45231</v>
      </c>
      <c r="Y164" s="14">
        <f t="shared" ca="1" si="26"/>
        <v>45231.761076388888</v>
      </c>
      <c r="Z164">
        <f t="shared" ca="1" si="27"/>
        <v>18</v>
      </c>
      <c r="AA164">
        <f t="shared" ca="1" si="28"/>
        <v>15</v>
      </c>
      <c r="AB164">
        <f t="shared" ca="1" si="29"/>
        <v>3622</v>
      </c>
    </row>
    <row r="165" spans="1:28" x14ac:dyDescent="0.3">
      <c r="A165" t="str">
        <v>Small Business</v>
      </c>
      <c r="B165" t="str">
        <v>Germany</v>
      </c>
      <c r="C165" t="str">
        <v>Paseo</v>
      </c>
      <c r="D165">
        <v>1123</v>
      </c>
      <c r="E165">
        <v>10</v>
      </c>
      <c r="F165">
        <v>7</v>
      </c>
      <c r="G165">
        <v>300</v>
      </c>
      <c r="H165">
        <v>336900</v>
      </c>
      <c r="I165">
        <v>23583</v>
      </c>
      <c r="J165">
        <v>7.0000000000000007E-2</v>
      </c>
      <c r="K165">
        <v>313317</v>
      </c>
      <c r="L165">
        <v>11230</v>
      </c>
      <c r="M165">
        <v>325670</v>
      </c>
      <c r="N165" s="2">
        <v>41518</v>
      </c>
      <c r="O165">
        <v>9</v>
      </c>
      <c r="P165" t="str">
        <v>September</v>
      </c>
      <c r="Q165" t="str">
        <v>2013</v>
      </c>
      <c r="S165">
        <f t="shared" si="20"/>
        <v>1</v>
      </c>
      <c r="T165">
        <f t="shared" si="21"/>
        <v>9</v>
      </c>
      <c r="U165">
        <f t="shared" si="22"/>
        <v>2013</v>
      </c>
      <c r="V165" s="2">
        <f t="shared" si="23"/>
        <v>41518</v>
      </c>
      <c r="W165" s="2">
        <f t="shared" si="24"/>
        <v>41588</v>
      </c>
      <c r="X165" s="2">
        <f t="shared" ca="1" si="25"/>
        <v>45231</v>
      </c>
      <c r="Y165" s="14">
        <f t="shared" ca="1" si="26"/>
        <v>45231.761076388888</v>
      </c>
      <c r="Z165">
        <f t="shared" ca="1" si="27"/>
        <v>18</v>
      </c>
      <c r="AA165">
        <f t="shared" ca="1" si="28"/>
        <v>15</v>
      </c>
      <c r="AB165">
        <f t="shared" ca="1" si="29"/>
        <v>3713</v>
      </c>
    </row>
    <row r="166" spans="1:28" x14ac:dyDescent="0.3">
      <c r="A166" t="str">
        <v>Small Business</v>
      </c>
      <c r="B166" t="str">
        <v>Germany</v>
      </c>
      <c r="C166" t="str">
        <v>Velo</v>
      </c>
      <c r="D166">
        <v>2536</v>
      </c>
      <c r="E166">
        <v>120</v>
      </c>
      <c r="F166">
        <v>84</v>
      </c>
      <c r="G166">
        <v>300</v>
      </c>
      <c r="H166">
        <v>760800</v>
      </c>
      <c r="I166">
        <v>106512</v>
      </c>
      <c r="J166">
        <v>0.14000000000000001</v>
      </c>
      <c r="K166">
        <v>654288</v>
      </c>
      <c r="L166">
        <v>304320</v>
      </c>
      <c r="M166">
        <v>456480</v>
      </c>
      <c r="N166" s="2">
        <v>41579</v>
      </c>
      <c r="O166">
        <v>11</v>
      </c>
      <c r="P166" t="str">
        <v>November</v>
      </c>
      <c r="Q166" t="str">
        <v>2013</v>
      </c>
      <c r="S166">
        <f t="shared" si="20"/>
        <v>1</v>
      </c>
      <c r="T166">
        <f t="shared" si="21"/>
        <v>11</v>
      </c>
      <c r="U166">
        <f t="shared" si="22"/>
        <v>2013</v>
      </c>
      <c r="V166" s="2">
        <f t="shared" si="23"/>
        <v>41579</v>
      </c>
      <c r="W166" s="2">
        <f t="shared" si="24"/>
        <v>41649</v>
      </c>
      <c r="X166" s="2">
        <f t="shared" ca="1" si="25"/>
        <v>45231</v>
      </c>
      <c r="Y166" s="14">
        <f t="shared" ca="1" si="26"/>
        <v>45231.761076388888</v>
      </c>
      <c r="Z166">
        <f t="shared" ca="1" si="27"/>
        <v>18</v>
      </c>
      <c r="AA166">
        <f t="shared" ca="1" si="28"/>
        <v>15</v>
      </c>
      <c r="AB166">
        <f t="shared" ca="1" si="29"/>
        <v>3652</v>
      </c>
    </row>
    <row r="167" spans="1:28" x14ac:dyDescent="0.3">
      <c r="A167" t="str">
        <v>Small Business</v>
      </c>
      <c r="B167" t="str">
        <v>Mexico</v>
      </c>
      <c r="C167" t="str">
        <v>Carretera</v>
      </c>
      <c r="D167">
        <v>494</v>
      </c>
      <c r="E167">
        <v>3</v>
      </c>
      <c r="F167">
        <v>2.1</v>
      </c>
      <c r="G167">
        <v>300</v>
      </c>
      <c r="H167">
        <v>148200</v>
      </c>
      <c r="I167">
        <v>1482</v>
      </c>
      <c r="J167">
        <v>0.01</v>
      </c>
      <c r="K167">
        <v>146718</v>
      </c>
      <c r="L167">
        <v>1482</v>
      </c>
      <c r="M167">
        <v>146718</v>
      </c>
      <c r="N167" s="2">
        <v>41548</v>
      </c>
      <c r="O167">
        <v>10</v>
      </c>
      <c r="P167" t="str">
        <v>October</v>
      </c>
      <c r="Q167" t="str">
        <v>2013</v>
      </c>
      <c r="S167">
        <f t="shared" si="20"/>
        <v>1</v>
      </c>
      <c r="T167">
        <f t="shared" si="21"/>
        <v>10</v>
      </c>
      <c r="U167">
        <f t="shared" si="22"/>
        <v>2013</v>
      </c>
      <c r="V167" s="2">
        <f t="shared" si="23"/>
        <v>41548</v>
      </c>
      <c r="W167" s="2">
        <f t="shared" si="24"/>
        <v>41618</v>
      </c>
      <c r="X167" s="2">
        <f t="shared" ca="1" si="25"/>
        <v>45231</v>
      </c>
      <c r="Y167" s="14">
        <f t="shared" ca="1" si="26"/>
        <v>45231.761076388888</v>
      </c>
      <c r="Z167">
        <f t="shared" ca="1" si="27"/>
        <v>18</v>
      </c>
      <c r="AA167">
        <f t="shared" ca="1" si="28"/>
        <v>15</v>
      </c>
      <c r="AB167">
        <f t="shared" ca="1" si="29"/>
        <v>3683</v>
      </c>
    </row>
    <row r="168" spans="1:28" x14ac:dyDescent="0.3">
      <c r="A168" t="str">
        <v>Small Business</v>
      </c>
      <c r="B168" t="str">
        <v>Mexico</v>
      </c>
      <c r="C168" t="str">
        <v>VTT</v>
      </c>
      <c r="D168">
        <v>494</v>
      </c>
      <c r="E168">
        <v>250</v>
      </c>
      <c r="F168">
        <v>175</v>
      </c>
      <c r="G168">
        <v>300</v>
      </c>
      <c r="H168">
        <v>148200</v>
      </c>
      <c r="I168">
        <v>1482</v>
      </c>
      <c r="J168">
        <v>0.01</v>
      </c>
      <c r="K168">
        <v>146718</v>
      </c>
      <c r="L168">
        <v>123500</v>
      </c>
      <c r="M168">
        <v>24700</v>
      </c>
      <c r="N168" s="2">
        <v>41548</v>
      </c>
      <c r="O168">
        <v>10</v>
      </c>
      <c r="P168" t="str">
        <v>October</v>
      </c>
      <c r="Q168" t="str">
        <v>2013</v>
      </c>
      <c r="S168">
        <f t="shared" si="20"/>
        <v>1</v>
      </c>
      <c r="T168">
        <f t="shared" si="21"/>
        <v>10</v>
      </c>
      <c r="U168">
        <f t="shared" si="22"/>
        <v>2013</v>
      </c>
      <c r="V168" s="2">
        <f t="shared" si="23"/>
        <v>41548</v>
      </c>
      <c r="W168" s="2">
        <f t="shared" si="24"/>
        <v>41618</v>
      </c>
      <c r="X168" s="2">
        <f t="shared" ca="1" si="25"/>
        <v>45231</v>
      </c>
      <c r="Y168" s="14">
        <f t="shared" ca="1" si="26"/>
        <v>45231.761076388888</v>
      </c>
      <c r="Z168">
        <f t="shared" ca="1" si="27"/>
        <v>18</v>
      </c>
      <c r="AA168">
        <f t="shared" ca="1" si="28"/>
        <v>15</v>
      </c>
      <c r="AB168">
        <f t="shared" ca="1" si="29"/>
        <v>3683</v>
      </c>
    </row>
    <row r="169" spans="1:28" x14ac:dyDescent="0.3">
      <c r="A169" t="str">
        <v>Small Business</v>
      </c>
      <c r="B169" t="str">
        <v>Mexico</v>
      </c>
      <c r="C169" t="str">
        <v>Paseo</v>
      </c>
      <c r="D169">
        <v>788</v>
      </c>
      <c r="E169">
        <v>10</v>
      </c>
      <c r="F169">
        <v>7</v>
      </c>
      <c r="G169">
        <v>300</v>
      </c>
      <c r="H169">
        <v>236400</v>
      </c>
      <c r="I169">
        <v>0</v>
      </c>
      <c r="J169">
        <v>0</v>
      </c>
      <c r="K169">
        <v>236400</v>
      </c>
      <c r="L169">
        <v>7880</v>
      </c>
      <c r="M169">
        <v>228520</v>
      </c>
      <c r="N169" s="2">
        <v>41518</v>
      </c>
      <c r="O169">
        <v>9</v>
      </c>
      <c r="P169" t="str">
        <v>September</v>
      </c>
      <c r="Q169" t="str">
        <v>2013</v>
      </c>
      <c r="S169">
        <f t="shared" si="20"/>
        <v>1</v>
      </c>
      <c r="T169">
        <f t="shared" si="21"/>
        <v>9</v>
      </c>
      <c r="U169">
        <f t="shared" si="22"/>
        <v>2013</v>
      </c>
      <c r="V169" s="2">
        <f t="shared" si="23"/>
        <v>41518</v>
      </c>
      <c r="W169" s="2">
        <f t="shared" si="24"/>
        <v>41588</v>
      </c>
      <c r="X169" s="2">
        <f t="shared" ca="1" si="25"/>
        <v>45231</v>
      </c>
      <c r="Y169" s="14">
        <f t="shared" ca="1" si="26"/>
        <v>45231.761076388888</v>
      </c>
      <c r="Z169">
        <f t="shared" ca="1" si="27"/>
        <v>18</v>
      </c>
      <c r="AA169">
        <f t="shared" ca="1" si="28"/>
        <v>15</v>
      </c>
      <c r="AB169">
        <f t="shared" ca="1" si="29"/>
        <v>3713</v>
      </c>
    </row>
    <row r="170" spans="1:28" x14ac:dyDescent="0.3">
      <c r="A170" t="str">
        <v>Small Business</v>
      </c>
      <c r="B170" t="str">
        <v>Mexico</v>
      </c>
      <c r="C170" t="str">
        <v>Montana</v>
      </c>
      <c r="D170">
        <v>1100</v>
      </c>
      <c r="E170">
        <v>5</v>
      </c>
      <c r="F170">
        <v>3.5</v>
      </c>
      <c r="G170">
        <v>300</v>
      </c>
      <c r="H170">
        <v>330000</v>
      </c>
      <c r="I170">
        <v>16500</v>
      </c>
      <c r="J170">
        <v>0.05</v>
      </c>
      <c r="K170">
        <v>313500</v>
      </c>
      <c r="L170">
        <v>5500</v>
      </c>
      <c r="M170">
        <v>324500</v>
      </c>
      <c r="N170" s="2">
        <v>41609</v>
      </c>
      <c r="O170">
        <v>12</v>
      </c>
      <c r="P170" t="str">
        <v>December</v>
      </c>
      <c r="Q170" t="str">
        <v>2013</v>
      </c>
      <c r="S170">
        <f t="shared" si="20"/>
        <v>1</v>
      </c>
      <c r="T170">
        <f t="shared" si="21"/>
        <v>12</v>
      </c>
      <c r="U170">
        <f t="shared" si="22"/>
        <v>2013</v>
      </c>
      <c r="V170" s="2">
        <f t="shared" si="23"/>
        <v>41609</v>
      </c>
      <c r="W170" s="2">
        <f t="shared" si="24"/>
        <v>41679</v>
      </c>
      <c r="X170" s="2">
        <f t="shared" ca="1" si="25"/>
        <v>45231</v>
      </c>
      <c r="Y170" s="14">
        <f t="shared" ca="1" si="26"/>
        <v>45231.761076388888</v>
      </c>
      <c r="Z170">
        <f t="shared" ca="1" si="27"/>
        <v>18</v>
      </c>
      <c r="AA170">
        <f t="shared" ca="1" si="28"/>
        <v>15</v>
      </c>
      <c r="AB170">
        <f t="shared" ca="1" si="29"/>
        <v>3622</v>
      </c>
    </row>
    <row r="171" spans="1:28" x14ac:dyDescent="0.3">
      <c r="A171" t="str">
        <v>Small Business</v>
      </c>
      <c r="B171" t="str">
        <v>Mexico</v>
      </c>
      <c r="C171" t="str">
        <v>Velo</v>
      </c>
      <c r="D171">
        <v>2605</v>
      </c>
      <c r="E171">
        <v>120</v>
      </c>
      <c r="F171">
        <v>84</v>
      </c>
      <c r="G171">
        <v>300</v>
      </c>
      <c r="H171">
        <v>781500</v>
      </c>
      <c r="I171">
        <v>101595</v>
      </c>
      <c r="J171">
        <v>0.13</v>
      </c>
      <c r="K171">
        <v>679905</v>
      </c>
      <c r="L171">
        <v>312600</v>
      </c>
      <c r="M171">
        <v>468900</v>
      </c>
      <c r="N171" s="2">
        <v>41579</v>
      </c>
      <c r="O171">
        <v>11</v>
      </c>
      <c r="P171" t="str">
        <v>November</v>
      </c>
      <c r="Q171" t="str">
        <v>2013</v>
      </c>
      <c r="S171">
        <f t="shared" si="20"/>
        <v>1</v>
      </c>
      <c r="T171">
        <f t="shared" si="21"/>
        <v>11</v>
      </c>
      <c r="U171">
        <f t="shared" si="22"/>
        <v>2013</v>
      </c>
      <c r="V171" s="2">
        <f t="shared" si="23"/>
        <v>41579</v>
      </c>
      <c r="W171" s="2">
        <f t="shared" si="24"/>
        <v>41649</v>
      </c>
      <c r="X171" s="2">
        <f t="shared" ca="1" si="25"/>
        <v>45231</v>
      </c>
      <c r="Y171" s="14">
        <f t="shared" ca="1" si="26"/>
        <v>45231.761076388888</v>
      </c>
      <c r="Z171">
        <f t="shared" ca="1" si="27"/>
        <v>18</v>
      </c>
      <c r="AA171">
        <f t="shared" ca="1" si="28"/>
        <v>15</v>
      </c>
      <c r="AB171">
        <f t="shared" ca="1" si="29"/>
        <v>3652</v>
      </c>
    </row>
    <row r="172" spans="1:28" x14ac:dyDescent="0.3">
      <c r="A172" t="str">
        <v>Small Business</v>
      </c>
      <c r="B172" t="str">
        <v>United States of America</v>
      </c>
      <c r="C172" t="str">
        <v>VTT</v>
      </c>
      <c r="D172">
        <v>808</v>
      </c>
      <c r="E172">
        <v>250</v>
      </c>
      <c r="F172">
        <v>175</v>
      </c>
      <c r="G172">
        <v>300</v>
      </c>
      <c r="H172">
        <v>242400</v>
      </c>
      <c r="I172">
        <v>19392</v>
      </c>
      <c r="J172">
        <v>0.08</v>
      </c>
      <c r="K172">
        <v>223008</v>
      </c>
      <c r="L172">
        <v>202000</v>
      </c>
      <c r="M172">
        <v>40400</v>
      </c>
      <c r="N172" s="2">
        <v>41609</v>
      </c>
      <c r="O172">
        <v>12</v>
      </c>
      <c r="P172" t="str">
        <v>December</v>
      </c>
      <c r="Q172" t="str">
        <v>2013</v>
      </c>
      <c r="S172">
        <f t="shared" si="20"/>
        <v>1</v>
      </c>
      <c r="T172">
        <f t="shared" si="21"/>
        <v>12</v>
      </c>
      <c r="U172">
        <f t="shared" si="22"/>
        <v>2013</v>
      </c>
      <c r="V172" s="2">
        <f t="shared" si="23"/>
        <v>41609</v>
      </c>
      <c r="W172" s="2">
        <f t="shared" si="24"/>
        <v>41679</v>
      </c>
      <c r="X172" s="2">
        <f t="shared" ca="1" si="25"/>
        <v>45231</v>
      </c>
      <c r="Y172" s="14">
        <f t="shared" ca="1" si="26"/>
        <v>45231.761076388888</v>
      </c>
      <c r="Z172">
        <f t="shared" ca="1" si="27"/>
        <v>18</v>
      </c>
      <c r="AA172">
        <f t="shared" ca="1" si="28"/>
        <v>15</v>
      </c>
      <c r="AB172">
        <f t="shared" ca="1" si="29"/>
        <v>3622</v>
      </c>
    </row>
    <row r="173" spans="1:28" x14ac:dyDescent="0.3">
      <c r="A173" t="str">
        <v>Small Business</v>
      </c>
      <c r="B173" t="str">
        <v>United States of America</v>
      </c>
      <c r="C173" t="str">
        <v>Velo</v>
      </c>
      <c r="D173">
        <v>2294</v>
      </c>
      <c r="E173">
        <v>120</v>
      </c>
      <c r="F173">
        <v>84</v>
      </c>
      <c r="G173">
        <v>300</v>
      </c>
      <c r="H173">
        <v>688200</v>
      </c>
      <c r="I173">
        <v>68820</v>
      </c>
      <c r="J173">
        <v>0.1</v>
      </c>
      <c r="K173">
        <v>619380</v>
      </c>
      <c r="L173">
        <v>275280</v>
      </c>
      <c r="M173">
        <v>412920</v>
      </c>
      <c r="N173" s="2">
        <v>41548</v>
      </c>
      <c r="O173">
        <v>10</v>
      </c>
      <c r="P173" t="str">
        <v>October</v>
      </c>
      <c r="Q173" t="str">
        <v>2013</v>
      </c>
      <c r="S173">
        <f t="shared" si="20"/>
        <v>1</v>
      </c>
      <c r="T173">
        <f t="shared" si="21"/>
        <v>10</v>
      </c>
      <c r="U173">
        <f t="shared" si="22"/>
        <v>2013</v>
      </c>
      <c r="V173" s="2">
        <f t="shared" si="23"/>
        <v>41548</v>
      </c>
      <c r="W173" s="2">
        <f t="shared" si="24"/>
        <v>41618</v>
      </c>
      <c r="X173" s="2">
        <f t="shared" ca="1" si="25"/>
        <v>45231</v>
      </c>
      <c r="Y173" s="14">
        <f t="shared" ca="1" si="26"/>
        <v>45231.761076388888</v>
      </c>
      <c r="Z173">
        <f t="shared" ca="1" si="27"/>
        <v>18</v>
      </c>
      <c r="AA173">
        <f t="shared" ca="1" si="28"/>
        <v>15</v>
      </c>
      <c r="AB173">
        <f t="shared" ca="1" si="29"/>
        <v>3683</v>
      </c>
    </row>
    <row r="174" spans="1:28" x14ac:dyDescent="0.3">
      <c r="A174" t="str">
        <v>Small Business</v>
      </c>
      <c r="B174" t="str">
        <v>United States of America</v>
      </c>
      <c r="C174" t="str">
        <v>VTT</v>
      </c>
      <c r="D174">
        <v>2294</v>
      </c>
      <c r="E174">
        <v>250</v>
      </c>
      <c r="F174">
        <v>175</v>
      </c>
      <c r="G174">
        <v>300</v>
      </c>
      <c r="H174">
        <v>688200</v>
      </c>
      <c r="I174">
        <v>68820</v>
      </c>
      <c r="J174">
        <v>0.1</v>
      </c>
      <c r="K174">
        <v>619380</v>
      </c>
      <c r="L174">
        <v>573500</v>
      </c>
      <c r="M174">
        <v>114700</v>
      </c>
      <c r="N174" s="2">
        <v>41548</v>
      </c>
      <c r="O174">
        <v>10</v>
      </c>
      <c r="P174" t="str">
        <v>October</v>
      </c>
      <c r="Q174" t="str">
        <v>2013</v>
      </c>
      <c r="S174">
        <f t="shared" si="20"/>
        <v>1</v>
      </c>
      <c r="T174">
        <f t="shared" si="21"/>
        <v>10</v>
      </c>
      <c r="U174">
        <f t="shared" si="22"/>
        <v>2013</v>
      </c>
      <c r="V174" s="2">
        <f t="shared" si="23"/>
        <v>41548</v>
      </c>
      <c r="W174" s="2">
        <f t="shared" si="24"/>
        <v>41618</v>
      </c>
      <c r="X174" s="2">
        <f t="shared" ca="1" si="25"/>
        <v>45231</v>
      </c>
      <c r="Y174" s="14">
        <f t="shared" ca="1" si="26"/>
        <v>45231.761076388888</v>
      </c>
      <c r="Z174">
        <f t="shared" ca="1" si="27"/>
        <v>18</v>
      </c>
      <c r="AA174">
        <f t="shared" ca="1" si="28"/>
        <v>15</v>
      </c>
      <c r="AB174">
        <f t="shared" ca="1" si="29"/>
        <v>3683</v>
      </c>
    </row>
    <row r="175" spans="1:28" x14ac:dyDescent="0.3">
      <c r="A175" t="str">
        <v>Small Business</v>
      </c>
      <c r="B175" t="str">
        <v>United States of America</v>
      </c>
      <c r="C175" t="str">
        <v>Montana</v>
      </c>
      <c r="D175">
        <v>2498</v>
      </c>
      <c r="E175">
        <v>5</v>
      </c>
      <c r="F175">
        <v>3.5</v>
      </c>
      <c r="G175">
        <v>300</v>
      </c>
      <c r="H175">
        <v>749400</v>
      </c>
      <c r="I175">
        <v>7494</v>
      </c>
      <c r="J175">
        <v>0.01</v>
      </c>
      <c r="K175">
        <v>741906</v>
      </c>
      <c r="L175">
        <v>12490</v>
      </c>
      <c r="M175">
        <v>736910</v>
      </c>
      <c r="N175" s="2">
        <v>41518</v>
      </c>
      <c r="O175">
        <v>9</v>
      </c>
      <c r="P175" t="str">
        <v>September</v>
      </c>
      <c r="Q175" t="str">
        <v>2013</v>
      </c>
      <c r="S175">
        <f t="shared" si="20"/>
        <v>1</v>
      </c>
      <c r="T175">
        <f t="shared" si="21"/>
        <v>9</v>
      </c>
      <c r="U175">
        <f t="shared" si="22"/>
        <v>2013</v>
      </c>
      <c r="V175" s="2">
        <f t="shared" si="23"/>
        <v>41518</v>
      </c>
      <c r="W175" s="2">
        <f t="shared" si="24"/>
        <v>41588</v>
      </c>
      <c r="X175" s="2">
        <f t="shared" ca="1" si="25"/>
        <v>45231</v>
      </c>
      <c r="Y175" s="14">
        <f t="shared" ca="1" si="26"/>
        <v>45231.761076388888</v>
      </c>
      <c r="Z175">
        <f t="shared" ca="1" si="27"/>
        <v>18</v>
      </c>
      <c r="AA175">
        <f t="shared" ca="1" si="28"/>
        <v>15</v>
      </c>
      <c r="AB175">
        <f t="shared" ca="1" si="29"/>
        <v>3713</v>
      </c>
    </row>
    <row r="176" spans="1:28" x14ac:dyDescent="0.3">
      <c r="A176" t="str">
        <v>Small Business</v>
      </c>
      <c r="B176" t="str">
        <v>United States of America</v>
      </c>
      <c r="C176" t="str">
        <v>Velo</v>
      </c>
      <c r="D176">
        <v>2574</v>
      </c>
      <c r="E176">
        <v>120</v>
      </c>
      <c r="F176">
        <v>84</v>
      </c>
      <c r="G176">
        <v>300</v>
      </c>
      <c r="H176">
        <v>772200</v>
      </c>
      <c r="I176">
        <v>115830</v>
      </c>
      <c r="J176">
        <v>0.15</v>
      </c>
      <c r="K176">
        <v>656370</v>
      </c>
      <c r="L176">
        <v>308880</v>
      </c>
      <c r="M176">
        <v>463320</v>
      </c>
      <c r="N176" s="2">
        <v>41579</v>
      </c>
      <c r="O176">
        <v>11</v>
      </c>
      <c r="P176" t="str">
        <v>November</v>
      </c>
      <c r="Q176" t="str">
        <v>2013</v>
      </c>
      <c r="S176">
        <f t="shared" si="20"/>
        <v>1</v>
      </c>
      <c r="T176">
        <f t="shared" si="21"/>
        <v>11</v>
      </c>
      <c r="U176">
        <f t="shared" si="22"/>
        <v>2013</v>
      </c>
      <c r="V176" s="2">
        <f t="shared" si="23"/>
        <v>41579</v>
      </c>
      <c r="W176" s="2">
        <f t="shared" si="24"/>
        <v>41649</v>
      </c>
      <c r="X176" s="2">
        <f t="shared" ca="1" si="25"/>
        <v>45231</v>
      </c>
      <c r="Y176" s="14">
        <f t="shared" ca="1" si="26"/>
        <v>45231.761076388888</v>
      </c>
      <c r="Z176">
        <f t="shared" ca="1" si="27"/>
        <v>18</v>
      </c>
      <c r="AA176">
        <f t="shared" ca="1" si="28"/>
        <v>15</v>
      </c>
      <c r="AB176">
        <f t="shared" ca="1" si="29"/>
        <v>3652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Metin Fonksiyonları</vt:lpstr>
      <vt:lpstr>Mantıksal Fonksiyonlar</vt:lpstr>
      <vt:lpstr>Matematik Fonksiyonları</vt:lpstr>
      <vt:lpstr>İstatiksel Fonksiyonlar</vt:lpstr>
      <vt:lpstr>Arama ve Basvuru</vt:lpstr>
      <vt:lpstr>Tarih Fonksiyonları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Max Data Science</cp:lastModifiedBy>
  <dcterms:created xsi:type="dcterms:W3CDTF">2014-01-28T02:45:41Z</dcterms:created>
  <dcterms:modified xsi:type="dcterms:W3CDTF">2023-11-01T17:16:06Z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