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z\Desktop\Code\EASiTool\"/>
    </mc:Choice>
  </mc:AlternateContent>
  <xr:revisionPtr revIDLastSave="0" documentId="13_ncr:1_{BA842E6C-AAEB-4B30-8B81-3E4D0292C59A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Parameters" sheetId="1" r:id="rId1"/>
    <sheet name="Injectors" sheetId="2" r:id="rId2"/>
    <sheet name="Extractors" sheetId="4" r:id="rId3"/>
    <sheet name="Geometry" sheetId="3" r:id="rId4"/>
    <sheet name="Sensitivity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B27" i="5"/>
  <c r="B28" i="5"/>
  <c r="B29" i="5"/>
  <c r="B30" i="5"/>
  <c r="B2" i="5"/>
  <c r="B1" i="5"/>
  <c r="B25" i="5"/>
  <c r="B13" i="5"/>
  <c r="B5" i="5"/>
  <c r="B6" i="5"/>
  <c r="B7" i="5"/>
  <c r="B8" i="5"/>
  <c r="B9" i="5"/>
  <c r="B10" i="5"/>
  <c r="B4" i="5"/>
  <c r="C12" i="5"/>
  <c r="D11" i="5"/>
  <c r="D12" i="5" l="1"/>
  <c r="C11" i="5"/>
</calcChain>
</file>

<file path=xl/sharedStrings.xml><?xml version="1.0" encoding="utf-8"?>
<sst xmlns="http://schemas.openxmlformats.org/spreadsheetml/2006/main" count="268" uniqueCount="122">
  <si>
    <t>Thickness</t>
  </si>
  <si>
    <t>Porosity</t>
  </si>
  <si>
    <t>m</t>
  </si>
  <si>
    <t>Well Number</t>
  </si>
  <si>
    <t>Injection Rate (Ton/day)</t>
  </si>
  <si>
    <t>Extraction Rate (m^3/day)</t>
  </si>
  <si>
    <t>Max Injection Pressure (Mpa)</t>
  </si>
  <si>
    <t>Min Extraction Pressure (Mpa)</t>
  </si>
  <si>
    <t>UTM_Well_X</t>
  </si>
  <si>
    <t>UTM_Well_Y</t>
  </si>
  <si>
    <t>Reservoir Properties</t>
  </si>
  <si>
    <t>Simulation Properties</t>
  </si>
  <si>
    <t>Relative Permeability Properties</t>
  </si>
  <si>
    <t>NPV Properties</t>
  </si>
  <si>
    <t>Salinity</t>
  </si>
  <si>
    <t>Temperature</t>
  </si>
  <si>
    <t>Initial Pressure</t>
  </si>
  <si>
    <t>Permeability</t>
  </si>
  <si>
    <t>Rock Compressibility</t>
  </si>
  <si>
    <t>Reservoir Area</t>
  </si>
  <si>
    <t>Max Allowable Injection Pressure</t>
  </si>
  <si>
    <t>Min Extraction Pressure</t>
  </si>
  <si>
    <t>Value</t>
  </si>
  <si>
    <t>SI Unit</t>
  </si>
  <si>
    <t>Range</t>
  </si>
  <si>
    <t>km^2</t>
  </si>
  <si>
    <t>MPa</t>
  </si>
  <si>
    <t>C</t>
  </si>
  <si>
    <t>mol/kg</t>
  </si>
  <si>
    <t>-</t>
  </si>
  <si>
    <t>mD</t>
  </si>
  <si>
    <t>1/Pa</t>
  </si>
  <si>
    <t>Water Corey Exponent (m)</t>
  </si>
  <si>
    <t>Gas Corey Exponent (n)</t>
  </si>
  <si>
    <t>Number of Injection wells (min)</t>
  </si>
  <si>
    <t>Number of Injection wells (max)</t>
  </si>
  <si>
    <t>Number of Extraction wells</t>
  </si>
  <si>
    <t>Tax Credit</t>
  </si>
  <si>
    <t>Endpoint Water Relative Permeability (kra0)</t>
  </si>
  <si>
    <t>Endpoint Gas Relative Permeability (krg0)</t>
  </si>
  <si>
    <t>Residual Water Saturation (Sar)</t>
  </si>
  <si>
    <t>Critical Gas Saturation (Sgc)</t>
  </si>
  <si>
    <t>year</t>
  </si>
  <si>
    <t>$M/well</t>
  </si>
  <si>
    <t>$/ton</t>
  </si>
  <si>
    <t>N/A</t>
  </si>
  <si>
    <t>&gt;=7, &lt;=55</t>
  </si>
  <si>
    <t>&gt;=0.1, &lt;=1</t>
  </si>
  <si>
    <t>&gt;=1, &lt;=6</t>
  </si>
  <si>
    <t>&gt;=0.05, &lt;=0.9</t>
  </si>
  <si>
    <t>&lt;=4</t>
  </si>
  <si>
    <t>&gt;0,&lt;=1</t>
  </si>
  <si>
    <t>&lt;=10000</t>
  </si>
  <si>
    <t>&lt;=1e-3</t>
  </si>
  <si>
    <t>&lt;=10x10, Square number</t>
  </si>
  <si>
    <t>&lt;=100</t>
  </si>
  <si>
    <t>&lt;=50</t>
  </si>
  <si>
    <t>&lt;=initial reservoir pressure</t>
  </si>
  <si>
    <t>Injection Well Radius</t>
  </si>
  <si>
    <t>Critical Pressure Increase (AOR calculation)</t>
  </si>
  <si>
    <t>Notes</t>
  </si>
  <si>
    <t>Project Name</t>
  </si>
  <si>
    <t>&gt;=0.05, &lt;=0.5</t>
  </si>
  <si>
    <t>Smaller than Number of Injection wells (min)</t>
  </si>
  <si>
    <t>Among 0, 4 or 8</t>
  </si>
  <si>
    <t>If your reservoir has large thickness it is better to break it down into multiple zones and run EASiTool separately for each zone.</t>
  </si>
  <si>
    <t>Final Class VI Guidance Documents | US EPA</t>
  </si>
  <si>
    <t>Relative permeability models - PetroWiki (spe.org)</t>
  </si>
  <si>
    <t>Initial capital investment</t>
  </si>
  <si>
    <t>Discount Rate</t>
  </si>
  <si>
    <t>Initial Investment</t>
  </si>
  <si>
    <t>Annual Operational Cost (Upstream)</t>
  </si>
  <si>
    <t>Annual Operational Cost (Downstream)</t>
  </si>
  <si>
    <t>$M</t>
  </si>
  <si>
    <t>0-1</t>
  </si>
  <si>
    <t>Capture and transport</t>
  </si>
  <si>
    <t>Storage</t>
  </si>
  <si>
    <t>https://www.investopedia.com/terms/n/npv.asp</t>
  </si>
  <si>
    <t>Boundary conditions are enforced on reservoir boundary not project area boundary.</t>
  </si>
  <si>
    <t>Project Area</t>
  </si>
  <si>
    <t xml:space="preserve"> Project area is hydraulically connected to other areas in the reservoir</t>
  </si>
  <si>
    <t>&gt;=Project Area</t>
  </si>
  <si>
    <t>ProjY1_UTM</t>
  </si>
  <si>
    <t>ProjX2_UTM</t>
  </si>
  <si>
    <t>ProjY2_UTM</t>
  </si>
  <si>
    <t>ProjX3_UTM</t>
  </si>
  <si>
    <t>ProjY3_UTM</t>
  </si>
  <si>
    <t>ProjX4_UTM</t>
  </si>
  <si>
    <t>ProjY4_UTM</t>
  </si>
  <si>
    <t>ProjX5_UTM</t>
  </si>
  <si>
    <t>ProjY5_UTM</t>
  </si>
  <si>
    <t>ProjX6_UTM</t>
  </si>
  <si>
    <t>ProjY6_UTM</t>
  </si>
  <si>
    <t>ProjX7_UTM</t>
  </si>
  <si>
    <t>ProjY7_UTM</t>
  </si>
  <si>
    <t>ProjX8_UTM</t>
  </si>
  <si>
    <t>ProjY8_UTM</t>
  </si>
  <si>
    <t>ProjX9_UTM</t>
  </si>
  <si>
    <t>ProjY9_UTM</t>
  </si>
  <si>
    <t>ProjX10_UTM</t>
  </si>
  <si>
    <t>ProjY10_UTM</t>
  </si>
  <si>
    <t>ProjX1_UTM</t>
  </si>
  <si>
    <t>Injection Duration</t>
  </si>
  <si>
    <t>&gt;=Initial Pressure, &lt;=2.0x initial pressure</t>
  </si>
  <si>
    <t>Select a simulation module</t>
  </si>
  <si>
    <t>psi</t>
  </si>
  <si>
    <t>Please DO NOT fill out in the red cells.</t>
  </si>
  <si>
    <t>Min</t>
  </si>
  <si>
    <t>Max</t>
  </si>
  <si>
    <t>Unit</t>
  </si>
  <si>
    <t>ft</t>
  </si>
  <si>
    <t>mile^2</t>
  </si>
  <si>
    <t>Please DO NOT fill out in the red cells. Please fill out in the 'Injectors' tab</t>
  </si>
  <si>
    <t>Field Unit</t>
  </si>
  <si>
    <t>&gt;=0.164, &lt;=1.64</t>
  </si>
  <si>
    <t>&lt;=7252</t>
  </si>
  <si>
    <t>* Please change the input values in 'Parameters' Tab!</t>
  </si>
  <si>
    <t>Maximum Storage Capacity</t>
  </si>
  <si>
    <t>Storage, Drilling, Monitor, etc.</t>
  </si>
  <si>
    <t>Field X CCS Project_Wilcox1</t>
  </si>
  <si>
    <t>&lt;=500</t>
  </si>
  <si>
    <t>&gt;=31,&lt;=107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</si>
</sst>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rgb="FF7F7F7F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1" applyNumberFormat="0" applyFont="0" applyAlignment="0" applyProtection="0"/>
    <xf numFmtId="0" fontId="3" fillId="0" borderId="2" applyNumberFormat="0" applyFill="0" applyAlignment="0" applyProtection="0"/>
    <xf numFmtId="0" fontId="4" fillId="3" borderId="3" applyNumberFormat="0" applyAlignment="0" applyProtection="0"/>
    <xf numFmtId="0" fontId="7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1" xfId="1" applyFont="1" applyAlignment="1" applyProtection="1">
      <alignment horizontal="center" vertical="center"/>
    </xf>
    <xf numFmtId="0" fontId="8" fillId="6" borderId="4" xfId="2" applyFont="1" applyFill="1" applyBorder="1" applyProtection="1"/>
    <xf numFmtId="0" fontId="0" fillId="0" borderId="4" xfId="0" applyBorder="1" applyProtection="1">
      <protection locked="0"/>
    </xf>
    <xf numFmtId="0" fontId="8" fillId="6" borderId="4" xfId="2" applyFont="1" applyFill="1" applyBorder="1" applyProtection="1">
      <protection locked="0"/>
    </xf>
    <xf numFmtId="0" fontId="5" fillId="2" borderId="4" xfId="1" applyFont="1" applyBorder="1"/>
    <xf numFmtId="0" fontId="1" fillId="5" borderId="4" xfId="5" applyBorder="1"/>
    <xf numFmtId="0" fontId="7" fillId="0" borderId="4" xfId="4" applyBorder="1" applyProtection="1">
      <protection locked="0"/>
    </xf>
    <xf numFmtId="0" fontId="9" fillId="0" borderId="4" xfId="0" applyFont="1" applyBorder="1" applyAlignment="1" applyProtection="1">
      <alignment horizontal="center" wrapText="1"/>
      <protection locked="0"/>
    </xf>
    <xf numFmtId="0" fontId="1" fillId="5" borderId="4" xfId="5" applyBorder="1" applyAlignment="1">
      <alignment horizontal="left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" fillId="5" borderId="4" xfId="5" applyBorder="1" applyAlignment="1">
      <alignment wrapText="1"/>
    </xf>
    <xf numFmtId="0" fontId="10" fillId="0" borderId="4" xfId="0" applyFont="1" applyBorder="1" applyAlignment="1" applyProtection="1">
      <alignment horizontal="center" wrapText="1"/>
      <protection locked="0"/>
    </xf>
    <xf numFmtId="0" fontId="0" fillId="0" borderId="4" xfId="0" applyBorder="1"/>
    <xf numFmtId="0" fontId="5" fillId="2" borderId="4" xfId="1" quotePrefix="1" applyFont="1" applyBorder="1"/>
    <xf numFmtId="0" fontId="0" fillId="5" borderId="4" xfId="5" applyFont="1" applyBorder="1"/>
    <xf numFmtId="0" fontId="11" fillId="0" borderId="4" xfId="6" applyBorder="1" applyProtection="1">
      <protection locked="0"/>
    </xf>
    <xf numFmtId="2" fontId="6" fillId="4" borderId="4" xfId="3" applyNumberFormat="1" applyFont="1" applyFill="1" applyBorder="1" applyProtection="1">
      <protection locked="0"/>
    </xf>
    <xf numFmtId="2" fontId="0" fillId="0" borderId="4" xfId="0" applyNumberFormat="1" applyBorder="1" applyProtection="1">
      <protection locked="0"/>
    </xf>
    <xf numFmtId="0" fontId="6" fillId="4" borderId="4" xfId="3" applyNumberFormat="1" applyFont="1" applyFill="1" applyBorder="1" applyProtection="1">
      <protection locked="0"/>
    </xf>
    <xf numFmtId="2" fontId="0" fillId="0" borderId="0" xfId="0" applyNumberFormat="1" applyProtection="1">
      <protection locked="0"/>
    </xf>
    <xf numFmtId="0" fontId="10" fillId="0" borderId="4" xfId="0" applyFont="1" applyBorder="1" applyAlignment="1" applyProtection="1">
      <alignment horizontal="center" wrapText="1"/>
    </xf>
    <xf numFmtId="0" fontId="12" fillId="0" borderId="4" xfId="4" applyFont="1" applyFill="1" applyBorder="1" applyAlignment="1">
      <alignment vertical="center"/>
    </xf>
    <xf numFmtId="0" fontId="13" fillId="7" borderId="6" xfId="4" applyFont="1" applyFill="1" applyBorder="1" applyAlignment="1" applyProtection="1"/>
    <xf numFmtId="0" fontId="5" fillId="0" borderId="4" xfId="0" applyFont="1" applyBorder="1" applyProtection="1">
      <protection locked="0"/>
    </xf>
    <xf numFmtId="0" fontId="7" fillId="0" borderId="0" xfId="4" applyProtection="1"/>
    <xf numFmtId="0" fontId="5" fillId="0" borderId="4" xfId="0" applyFont="1" applyBorder="1"/>
    <xf numFmtId="11" fontId="7" fillId="0" borderId="0" xfId="4" applyNumberFormat="1" applyProtection="1"/>
    <xf numFmtId="0" fontId="5" fillId="8" borderId="4" xfId="1" applyFont="1" applyFill="1" applyBorder="1"/>
    <xf numFmtId="0" fontId="1" fillId="5" borderId="4" xfId="5" applyBorder="1" applyProtection="1"/>
    <xf numFmtId="0" fontId="13" fillId="7" borderId="6" xfId="4" applyFont="1" applyFill="1" applyBorder="1" applyAlignment="1" applyProtection="1">
      <alignment wrapText="1"/>
    </xf>
    <xf numFmtId="2" fontId="6" fillId="4" borderId="4" xfId="3" applyNumberFormat="1" applyFont="1" applyFill="1" applyBorder="1" applyProtection="1"/>
    <xf numFmtId="2" fontId="0" fillId="0" borderId="4" xfId="0" applyNumberFormat="1" applyBorder="1"/>
    <xf numFmtId="0" fontId="0" fillId="0" borderId="0" xfId="0" applyProtection="1"/>
    <xf numFmtId="0" fontId="5" fillId="8" borderId="4" xfId="1" applyFont="1" applyFill="1" applyBorder="1" applyProtection="1"/>
    <xf numFmtId="0" fontId="5" fillId="2" borderId="4" xfId="1" applyFont="1" applyBorder="1" applyProtection="1"/>
    <xf numFmtId="0" fontId="0" fillId="0" borderId="4" xfId="0" applyBorder="1" applyProtection="1"/>
    <xf numFmtId="2" fontId="1" fillId="5" borderId="4" xfId="5" applyNumberFormat="1" applyBorder="1" applyProtection="1">
      <protection locked="0"/>
    </xf>
    <xf numFmtId="11" fontId="6" fillId="4" borderId="4" xfId="3" applyNumberFormat="1" applyFont="1" applyFill="1" applyBorder="1" applyProtection="1"/>
    <xf numFmtId="11" fontId="6" fillId="4" borderId="4" xfId="3" applyNumberFormat="1" applyFont="1" applyFill="1" applyBorder="1" applyProtection="1">
      <protection locked="0"/>
    </xf>
    <xf numFmtId="11" fontId="5" fillId="0" borderId="4" xfId="0" applyNumberFormat="1" applyFont="1" applyBorder="1" applyProtection="1">
      <protection locked="0"/>
    </xf>
    <xf numFmtId="0" fontId="6" fillId="4" borderId="4" xfId="3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2" fillId="0" borderId="5" xfId="4" applyFont="1" applyFill="1" applyBorder="1" applyAlignment="1">
      <alignment horizontal="left"/>
    </xf>
    <xf numFmtId="0" fontId="12" fillId="0" borderId="6" xfId="4" applyFont="1" applyFill="1" applyBorder="1" applyAlignment="1">
      <alignment horizontal="left"/>
    </xf>
    <xf numFmtId="0" fontId="12" fillId="0" borderId="7" xfId="4" applyFont="1" applyFill="1" applyBorder="1" applyAlignment="1">
      <alignment horizontal="left"/>
    </xf>
    <xf numFmtId="0" fontId="6" fillId="4" borderId="4" xfId="3" applyFont="1" applyFill="1" applyBorder="1" applyAlignment="1" applyProtection="1">
      <alignment horizontal="left"/>
    </xf>
    <xf numFmtId="0" fontId="12" fillId="0" borderId="5" xfId="4" applyFont="1" applyFill="1" applyBorder="1" applyAlignment="1">
      <alignment horizontal="center"/>
    </xf>
    <xf numFmtId="0" fontId="12" fillId="0" borderId="6" xfId="4" applyFont="1" applyFill="1" applyBorder="1" applyAlignment="1">
      <alignment horizontal="center"/>
    </xf>
    <xf numFmtId="0" fontId="12" fillId="0" borderId="7" xfId="4" applyFont="1" applyFill="1" applyBorder="1" applyAlignment="1">
      <alignment horizontal="center"/>
    </xf>
    <xf numFmtId="0" fontId="1" fillId="5" borderId="4" xfId="5" applyBorder="1" applyAlignment="1" applyProtection="1">
      <alignment horizontal="left"/>
    </xf>
    <xf numFmtId="0" fontId="1" fillId="5" borderId="4" xfId="5" applyBorder="1" applyAlignment="1" applyProtection="1">
      <alignment wrapText="1"/>
    </xf>
  </cellXfs>
  <cellStyles count="7">
    <cellStyle name="20% - Accent5" xfId="5" builtinId="46"/>
    <cellStyle name="Calculation" xfId="3" builtinId="22"/>
    <cellStyle name="Explanatory Text" xfId="4" builtinId="53"/>
    <cellStyle name="Heading 2" xfId="2" builtinId="17"/>
    <cellStyle name="Hyperlink" xfId="6" builtinId="8"/>
    <cellStyle name="Normal" xfId="0" builtinId="0"/>
    <cellStyle name="Note" xfId="1" builtinId="10"/>
  </cellStyles>
  <dxfs count="19"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trowiki.spe.org/Relative_permeability_models" TargetMode="External"/><Relationship Id="rId2" Type="http://schemas.openxmlformats.org/officeDocument/2006/relationships/hyperlink" Target="https://www.epa.gov/uic/final-class-vi-guidance-documents" TargetMode="External"/><Relationship Id="rId1" Type="http://schemas.openxmlformats.org/officeDocument/2006/relationships/hyperlink" Target="https://www.epa.gov/uic/final-class-vi-guidance-document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vestopedia.com/terms/n/npv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investopedia.com/terms/n/npv.asp" TargetMode="External"/><Relationship Id="rId1" Type="http://schemas.openxmlformats.org/officeDocument/2006/relationships/hyperlink" Target="https://www.epa.gov/uic/final-class-vi-guidance-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7"/>
  <sheetViews>
    <sheetView zoomScale="115" zoomScaleNormal="115" workbookViewId="0">
      <selection activeCell="E5" sqref="E5"/>
    </sheetView>
  </sheetViews>
  <sheetFormatPr defaultRowHeight="15" x14ac:dyDescent="0.25"/>
  <cols>
    <col min="1" max="1" width="52.5703125" style="2" bestFit="1" customWidth="1"/>
    <col min="2" max="2" width="34.42578125" style="2" bestFit="1" customWidth="1"/>
    <col min="3" max="3" width="22" style="2" bestFit="1" customWidth="1"/>
    <col min="4" max="4" width="13.5703125" style="2" bestFit="1" customWidth="1"/>
    <col min="5" max="5" width="47.140625" style="2" customWidth="1"/>
    <col min="6" max="6" width="7" style="2" bestFit="1" customWidth="1"/>
    <col min="7" max="7" width="9.140625" style="2"/>
    <col min="8" max="8" width="31.42578125" style="2" bestFit="1" customWidth="1"/>
    <col min="9" max="9" width="22.42578125" style="2" bestFit="1" customWidth="1"/>
    <col min="10" max="11" width="9.140625" style="2"/>
    <col min="12" max="12" width="22.140625" style="2" bestFit="1" customWidth="1"/>
    <col min="13" max="14" width="9.140625" style="2"/>
    <col min="15" max="15" width="22.140625" style="2" bestFit="1" customWidth="1"/>
    <col min="16" max="17" width="9.140625" style="2"/>
    <col min="18" max="18" width="13.5703125" style="2" bestFit="1" customWidth="1"/>
    <col min="19" max="20" width="9.140625" style="2"/>
    <col min="21" max="21" width="8.42578125" style="2" bestFit="1" customWidth="1"/>
    <col min="22" max="16384" width="9.140625" style="2"/>
  </cols>
  <sheetData>
    <row r="1" spans="1:5" ht="17.25" x14ac:dyDescent="0.3">
      <c r="A1" s="5" t="s">
        <v>61</v>
      </c>
      <c r="B1" s="44" t="s">
        <v>119</v>
      </c>
      <c r="C1" s="44"/>
      <c r="D1" s="44"/>
      <c r="E1" s="44"/>
    </row>
    <row r="2" spans="1:5" x14ac:dyDescent="0.25">
      <c r="A2" s="8" t="s">
        <v>104</v>
      </c>
      <c r="B2" s="27" t="s">
        <v>117</v>
      </c>
      <c r="C2" s="6"/>
      <c r="D2" s="6"/>
      <c r="E2" s="6"/>
    </row>
    <row r="3" spans="1:5" ht="17.25" x14ac:dyDescent="0.3">
      <c r="A3" s="5" t="s">
        <v>10</v>
      </c>
      <c r="B3" s="5" t="s">
        <v>22</v>
      </c>
      <c r="C3" s="5" t="s">
        <v>24</v>
      </c>
      <c r="D3" s="5" t="s">
        <v>23</v>
      </c>
      <c r="E3" s="7" t="s">
        <v>60</v>
      </c>
    </row>
    <row r="4" spans="1:5" x14ac:dyDescent="0.25">
      <c r="A4" s="8" t="s">
        <v>16</v>
      </c>
      <c r="B4" s="27">
        <v>21.7</v>
      </c>
      <c r="C4" s="9" t="s">
        <v>46</v>
      </c>
      <c r="D4" s="9" t="s">
        <v>26</v>
      </c>
      <c r="E4" s="10"/>
    </row>
    <row r="5" spans="1:5" x14ac:dyDescent="0.25">
      <c r="A5" s="8" t="s">
        <v>15</v>
      </c>
      <c r="B5" s="27">
        <v>69</v>
      </c>
      <c r="C5" s="9" t="s">
        <v>121</v>
      </c>
      <c r="D5" s="9" t="s">
        <v>27</v>
      </c>
      <c r="E5" s="10"/>
    </row>
    <row r="6" spans="1:5" ht="23.25" x14ac:dyDescent="0.25">
      <c r="A6" s="8" t="s">
        <v>0</v>
      </c>
      <c r="B6" s="27">
        <v>100</v>
      </c>
      <c r="C6" s="9" t="s">
        <v>120</v>
      </c>
      <c r="D6" s="9" t="s">
        <v>2</v>
      </c>
      <c r="E6" s="11" t="s">
        <v>65</v>
      </c>
    </row>
    <row r="7" spans="1:5" x14ac:dyDescent="0.25">
      <c r="A7" s="8" t="s">
        <v>14</v>
      </c>
      <c r="B7" s="27">
        <v>2</v>
      </c>
      <c r="C7" s="9" t="s">
        <v>50</v>
      </c>
      <c r="D7" s="12" t="s">
        <v>28</v>
      </c>
      <c r="E7" s="10"/>
    </row>
    <row r="8" spans="1:5" x14ac:dyDescent="0.25">
      <c r="A8" s="8" t="s">
        <v>1</v>
      </c>
      <c r="B8" s="27">
        <v>0.15</v>
      </c>
      <c r="C8" s="9" t="s">
        <v>51</v>
      </c>
      <c r="D8" s="9" t="s">
        <v>29</v>
      </c>
      <c r="E8" s="10"/>
    </row>
    <row r="9" spans="1:5" x14ac:dyDescent="0.25">
      <c r="A9" s="8" t="s">
        <v>17</v>
      </c>
      <c r="B9" s="27">
        <v>10</v>
      </c>
      <c r="C9" s="9" t="s">
        <v>52</v>
      </c>
      <c r="D9" s="9" t="s">
        <v>30</v>
      </c>
      <c r="E9" s="10"/>
    </row>
    <row r="10" spans="1:5" x14ac:dyDescent="0.25">
      <c r="A10" s="8" t="s">
        <v>18</v>
      </c>
      <c r="B10" s="43">
        <v>5.0000000000000002E-11</v>
      </c>
      <c r="C10" s="9" t="s">
        <v>53</v>
      </c>
      <c r="D10" s="9" t="s">
        <v>31</v>
      </c>
      <c r="E10" s="10"/>
    </row>
    <row r="11" spans="1:5" ht="22.5" x14ac:dyDescent="0.25">
      <c r="A11" s="8" t="s">
        <v>79</v>
      </c>
      <c r="B11" s="27">
        <v>1600</v>
      </c>
      <c r="C11" s="9" t="s">
        <v>45</v>
      </c>
      <c r="D11" s="9" t="s">
        <v>25</v>
      </c>
      <c r="E11" s="13" t="s">
        <v>80</v>
      </c>
    </row>
    <row r="12" spans="1:5" ht="23.25" x14ac:dyDescent="0.25">
      <c r="A12" s="8" t="s">
        <v>19</v>
      </c>
      <c r="B12" s="27">
        <v>3200</v>
      </c>
      <c r="C12" s="9" t="s">
        <v>81</v>
      </c>
      <c r="D12" s="9" t="s">
        <v>25</v>
      </c>
      <c r="E12" s="11" t="s">
        <v>78</v>
      </c>
    </row>
    <row r="13" spans="1:5" ht="30" x14ac:dyDescent="0.25">
      <c r="A13" s="8" t="s">
        <v>20</v>
      </c>
      <c r="B13" s="20">
        <v>32.5</v>
      </c>
      <c r="C13" s="14" t="s">
        <v>103</v>
      </c>
      <c r="D13" s="9" t="s">
        <v>26</v>
      </c>
      <c r="E13" s="24" t="s">
        <v>66</v>
      </c>
    </row>
    <row r="14" spans="1:5" x14ac:dyDescent="0.25">
      <c r="A14" s="25"/>
      <c r="B14" s="26" t="s">
        <v>106</v>
      </c>
      <c r="C14" s="25"/>
      <c r="D14" s="25"/>
      <c r="E14" s="25"/>
    </row>
    <row r="15" spans="1:5" ht="17.25" x14ac:dyDescent="0.3">
      <c r="A15" s="5" t="s">
        <v>11</v>
      </c>
      <c r="B15" s="5" t="s">
        <v>22</v>
      </c>
      <c r="C15" s="5" t="s">
        <v>24</v>
      </c>
      <c r="D15" s="5" t="s">
        <v>23</v>
      </c>
      <c r="E15" s="7" t="s">
        <v>60</v>
      </c>
    </row>
    <row r="16" spans="1:5" x14ac:dyDescent="0.25">
      <c r="A16" s="8" t="s">
        <v>34</v>
      </c>
      <c r="B16" s="20">
        <v>1</v>
      </c>
      <c r="C16" s="9" t="s">
        <v>54</v>
      </c>
      <c r="D16" s="9" t="s">
        <v>29</v>
      </c>
      <c r="E16" s="6"/>
    </row>
    <row r="17" spans="1:9" x14ac:dyDescent="0.25">
      <c r="A17" s="8" t="s">
        <v>35</v>
      </c>
      <c r="B17" s="20">
        <v>81</v>
      </c>
      <c r="C17" s="9" t="s">
        <v>54</v>
      </c>
      <c r="D17" s="9" t="s">
        <v>29</v>
      </c>
      <c r="E17" s="6"/>
    </row>
    <row r="18" spans="1:9" x14ac:dyDescent="0.25">
      <c r="A18" s="8" t="s">
        <v>36</v>
      </c>
      <c r="B18" s="22">
        <v>0</v>
      </c>
      <c r="C18" s="9" t="s">
        <v>64</v>
      </c>
      <c r="D18" s="9" t="s">
        <v>29</v>
      </c>
      <c r="E18" s="11" t="s">
        <v>63</v>
      </c>
      <c r="H18" s="23"/>
      <c r="I18" s="23"/>
    </row>
    <row r="19" spans="1:9" x14ac:dyDescent="0.25">
      <c r="A19" s="8" t="s">
        <v>58</v>
      </c>
      <c r="B19" s="27">
        <v>0.25</v>
      </c>
      <c r="C19" s="9" t="s">
        <v>62</v>
      </c>
      <c r="D19" s="9" t="s">
        <v>2</v>
      </c>
      <c r="E19" s="6"/>
    </row>
    <row r="20" spans="1:9" x14ac:dyDescent="0.25">
      <c r="A20" s="8" t="s">
        <v>102</v>
      </c>
      <c r="B20" s="27">
        <v>20</v>
      </c>
      <c r="C20" s="9" t="s">
        <v>55</v>
      </c>
      <c r="D20" s="9" t="s">
        <v>42</v>
      </c>
      <c r="E20" s="6"/>
      <c r="G20" s="23"/>
    </row>
    <row r="21" spans="1:9" x14ac:dyDescent="0.25">
      <c r="A21" s="8" t="s">
        <v>59</v>
      </c>
      <c r="B21" s="27">
        <v>7</v>
      </c>
      <c r="C21" s="9" t="s">
        <v>56</v>
      </c>
      <c r="D21" s="9" t="s">
        <v>26</v>
      </c>
      <c r="E21" s="15" t="s">
        <v>66</v>
      </c>
      <c r="H21" s="23"/>
    </row>
    <row r="22" spans="1:9" x14ac:dyDescent="0.25">
      <c r="A22" s="8" t="s">
        <v>21</v>
      </c>
      <c r="B22" s="20">
        <v>25</v>
      </c>
      <c r="C22" s="9" t="s">
        <v>57</v>
      </c>
      <c r="D22" s="9" t="s">
        <v>105</v>
      </c>
      <c r="E22" s="6"/>
    </row>
    <row r="23" spans="1:9" x14ac:dyDescent="0.25">
      <c r="A23" s="46"/>
      <c r="B23" s="47"/>
      <c r="C23" s="47"/>
      <c r="D23" s="47"/>
      <c r="E23" s="48"/>
    </row>
    <row r="24" spans="1:9" ht="17.25" x14ac:dyDescent="0.3">
      <c r="A24" s="5" t="s">
        <v>12</v>
      </c>
      <c r="B24" s="5" t="s">
        <v>22</v>
      </c>
      <c r="C24" s="5" t="s">
        <v>24</v>
      </c>
      <c r="D24" s="5" t="s">
        <v>23</v>
      </c>
      <c r="E24" s="7" t="s">
        <v>60</v>
      </c>
    </row>
    <row r="25" spans="1:9" x14ac:dyDescent="0.25">
      <c r="A25" s="8" t="s">
        <v>32</v>
      </c>
      <c r="B25" s="20">
        <v>3</v>
      </c>
      <c r="C25" s="9" t="s">
        <v>48</v>
      </c>
      <c r="D25" s="9" t="s">
        <v>29</v>
      </c>
      <c r="E25" s="45" t="s">
        <v>67</v>
      </c>
    </row>
    <row r="26" spans="1:9" x14ac:dyDescent="0.25">
      <c r="A26" s="8" t="s">
        <v>33</v>
      </c>
      <c r="B26" s="20">
        <v>3</v>
      </c>
      <c r="C26" s="9" t="s">
        <v>48</v>
      </c>
      <c r="D26" s="9" t="s">
        <v>29</v>
      </c>
      <c r="E26" s="45"/>
    </row>
    <row r="27" spans="1:9" x14ac:dyDescent="0.25">
      <c r="A27" s="8" t="s">
        <v>38</v>
      </c>
      <c r="B27" s="20">
        <v>1</v>
      </c>
      <c r="C27" s="9" t="s">
        <v>47</v>
      </c>
      <c r="D27" s="9" t="s">
        <v>29</v>
      </c>
      <c r="E27" s="45"/>
    </row>
    <row r="28" spans="1:9" x14ac:dyDescent="0.25">
      <c r="A28" s="8" t="s">
        <v>39</v>
      </c>
      <c r="B28" s="20">
        <v>0.8</v>
      </c>
      <c r="C28" s="9" t="s">
        <v>47</v>
      </c>
      <c r="D28" s="9" t="s">
        <v>29</v>
      </c>
      <c r="E28" s="45"/>
    </row>
    <row r="29" spans="1:9" x14ac:dyDescent="0.25">
      <c r="A29" s="8" t="s">
        <v>40</v>
      </c>
      <c r="B29" s="20">
        <v>0.2</v>
      </c>
      <c r="C29" s="9" t="s">
        <v>49</v>
      </c>
      <c r="D29" s="9" t="s">
        <v>29</v>
      </c>
      <c r="E29" s="45"/>
    </row>
    <row r="30" spans="1:9" x14ac:dyDescent="0.25">
      <c r="A30" s="8" t="s">
        <v>41</v>
      </c>
      <c r="B30" s="20">
        <v>0.1</v>
      </c>
      <c r="C30" s="9" t="s">
        <v>49</v>
      </c>
      <c r="D30" s="9" t="s">
        <v>29</v>
      </c>
      <c r="E30" s="45"/>
    </row>
    <row r="31" spans="1:9" x14ac:dyDescent="0.25">
      <c r="A31" s="16"/>
      <c r="B31" s="21"/>
      <c r="C31" s="6"/>
      <c r="D31" s="6"/>
      <c r="E31" s="6"/>
    </row>
    <row r="32" spans="1:9" ht="17.25" x14ac:dyDescent="0.3">
      <c r="A32" s="5" t="s">
        <v>13</v>
      </c>
      <c r="B32" s="5" t="s">
        <v>22</v>
      </c>
      <c r="C32" s="5" t="s">
        <v>24</v>
      </c>
      <c r="D32" s="5" t="s">
        <v>23</v>
      </c>
      <c r="E32" s="7" t="s">
        <v>60</v>
      </c>
    </row>
    <row r="33" spans="1:5" x14ac:dyDescent="0.25">
      <c r="A33" s="17" t="s">
        <v>70</v>
      </c>
      <c r="B33" s="20">
        <v>1000</v>
      </c>
      <c r="C33" s="9" t="s">
        <v>45</v>
      </c>
      <c r="D33" s="18" t="s">
        <v>73</v>
      </c>
      <c r="E33" s="6" t="s">
        <v>68</v>
      </c>
    </row>
    <row r="34" spans="1:5" x14ac:dyDescent="0.25">
      <c r="A34" s="8" t="s">
        <v>71</v>
      </c>
      <c r="B34" s="20">
        <v>15</v>
      </c>
      <c r="C34" s="9" t="s">
        <v>45</v>
      </c>
      <c r="D34" s="18" t="s">
        <v>73</v>
      </c>
      <c r="E34" s="6" t="s">
        <v>75</v>
      </c>
    </row>
    <row r="35" spans="1:5" x14ac:dyDescent="0.25">
      <c r="A35" s="8" t="s">
        <v>72</v>
      </c>
      <c r="B35" s="20">
        <v>2</v>
      </c>
      <c r="C35" s="9" t="s">
        <v>45</v>
      </c>
      <c r="D35" s="18" t="s">
        <v>43</v>
      </c>
      <c r="E35" s="6" t="s">
        <v>118</v>
      </c>
    </row>
    <row r="36" spans="1:5" x14ac:dyDescent="0.25">
      <c r="A36" s="8" t="s">
        <v>37</v>
      </c>
      <c r="B36" s="20">
        <v>85</v>
      </c>
      <c r="C36" s="9" t="s">
        <v>45</v>
      </c>
      <c r="D36" s="18" t="s">
        <v>44</v>
      </c>
      <c r="E36" s="6" t="s">
        <v>37</v>
      </c>
    </row>
    <row r="37" spans="1:5" x14ac:dyDescent="0.25">
      <c r="A37" s="8" t="s">
        <v>69</v>
      </c>
      <c r="B37" s="20">
        <v>0.09</v>
      </c>
      <c r="C37" s="18" t="s">
        <v>74</v>
      </c>
      <c r="D37" s="18" t="s">
        <v>29</v>
      </c>
      <c r="E37" s="19" t="s">
        <v>77</v>
      </c>
    </row>
  </sheetData>
  <sheetProtection sheet="1" selectLockedCells="1"/>
  <dataConsolidate/>
  <mergeCells count="3">
    <mergeCell ref="B1:E1"/>
    <mergeCell ref="E25:E30"/>
    <mergeCell ref="A23:E23"/>
  </mergeCells>
  <conditionalFormatting sqref="A13 C13:E13">
    <cfRule type="expression" dxfId="18" priority="41">
      <formula>($B$2="Yes")</formula>
    </cfRule>
  </conditionalFormatting>
  <conditionalFormatting sqref="A16:A18 C16:E18">
    <cfRule type="expression" dxfId="17" priority="40">
      <formula>($B$2="Yes")</formula>
    </cfRule>
  </conditionalFormatting>
  <conditionalFormatting sqref="A14">
    <cfRule type="expression" dxfId="16" priority="8">
      <formula>($B$2="Yes")</formula>
    </cfRule>
  </conditionalFormatting>
  <conditionalFormatting sqref="A23">
    <cfRule type="expression" dxfId="15" priority="7">
      <formula>($B$2="Yes")</formula>
    </cfRule>
  </conditionalFormatting>
  <conditionalFormatting sqref="A23">
    <cfRule type="expression" dxfId="14" priority="6">
      <formula>($B$18=0)</formula>
    </cfRule>
  </conditionalFormatting>
  <conditionalFormatting sqref="B14">
    <cfRule type="expression" dxfId="13" priority="5">
      <formula>($B$2="Maximum Storage Capacity")</formula>
    </cfRule>
  </conditionalFormatting>
  <conditionalFormatting sqref="B13">
    <cfRule type="expression" dxfId="12" priority="4">
      <formula>($B$2="User Given Inputs")</formula>
    </cfRule>
  </conditionalFormatting>
  <conditionalFormatting sqref="B16:B18">
    <cfRule type="expression" dxfId="11" priority="3">
      <formula>($B$2="User Given Inputs")</formula>
    </cfRule>
  </conditionalFormatting>
  <conditionalFormatting sqref="B22">
    <cfRule type="expression" dxfId="10" priority="2">
      <formula>($B$2="User Given Inputs")</formula>
    </cfRule>
  </conditionalFormatting>
  <conditionalFormatting sqref="A22:E22">
    <cfRule type="expression" dxfId="9" priority="1">
      <formula>($B$18=0)</formula>
    </cfRule>
  </conditionalFormatting>
  <dataValidations count="3">
    <dataValidation type="custom" allowBlank="1" showInputMessage="1" showErrorMessage="1" sqref="B16:B17" xr:uid="{45A6476E-315F-496E-8440-C222AA1F0267}">
      <formula1>AND(MOD(B16,1)=0, B16=ROUND(SQRT(B16),0)^2, B16&gt;=1, B16&lt;=100)</formula1>
    </dataValidation>
    <dataValidation type="list" operator="lessThanOrEqual" allowBlank="1" showInputMessage="1" showErrorMessage="1" sqref="B18" xr:uid="{02938BB2-AD6C-42F9-9DBC-924FCD5DF4E3}">
      <formula1>"0,4,8"</formula1>
    </dataValidation>
    <dataValidation type="list" allowBlank="1" showInputMessage="1" showErrorMessage="1" sqref="B2" xr:uid="{28B7A5CA-A828-4E83-8D47-538DCE6936B2}">
      <formula1>"User Given Inputs, Maximum Storage Capacity"</formula1>
    </dataValidation>
  </dataValidations>
  <hyperlinks>
    <hyperlink ref="E13" r:id="rId1" tooltip="https://www.epa.gov/uic/final-class-vi-guidance-documents" display="https://www.epa.gov/uic/final-class-vi-guidance-documents" xr:uid="{D2C358D5-E564-4D95-BD44-80B75A20651B}"/>
    <hyperlink ref="E21" r:id="rId2" tooltip="https://www.epa.gov/uic/final-class-vi-guidance-documents" display="https://www.epa.gov/uic/final-class-vi-guidance-documents" xr:uid="{3E1D7E91-3DA5-436A-9561-924ACE165904}"/>
    <hyperlink ref="E25" r:id="rId3" tooltip="https://petrowiki.spe.org/relative_permeability_models" display="https://petrowiki.spe.org/Relative_permeability_models" xr:uid="{49B6732D-E0B7-49F9-8E6A-10A53524A83B}"/>
    <hyperlink ref="E37" r:id="rId4" xr:uid="{AA6BDB0B-DF2A-4D03-8B96-F9386C5ACBA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70B-FE1E-4F1B-BB1F-88E8FEFCE7F3}">
  <sheetPr codeName="Sheet2"/>
  <dimension ref="A1:I115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3.140625" style="2" bestFit="1" customWidth="1"/>
    <col min="2" max="3" width="12.7109375" style="2" bestFit="1" customWidth="1"/>
    <col min="4" max="4" width="22.85546875" style="2" bestFit="1" customWidth="1"/>
    <col min="5" max="5" width="27.7109375" style="2" bestFit="1" customWidth="1"/>
    <col min="6" max="6" width="47.28515625" customWidth="1"/>
    <col min="7" max="8" width="15.5703125" bestFit="1" customWidth="1"/>
  </cols>
  <sheetData>
    <row r="1" spans="1:9" x14ac:dyDescent="0.25">
      <c r="A1" s="4" t="s">
        <v>3</v>
      </c>
      <c r="B1" s="4" t="s">
        <v>8</v>
      </c>
      <c r="C1" s="4" t="s">
        <v>9</v>
      </c>
      <c r="D1" s="4" t="s">
        <v>4</v>
      </c>
      <c r="E1" s="4" t="s">
        <v>6</v>
      </c>
    </row>
    <row r="2" spans="1:9" x14ac:dyDescent="0.25">
      <c r="A2" s="3">
        <v>1</v>
      </c>
      <c r="B2" s="3">
        <v>619772.659234758</v>
      </c>
      <c r="C2" s="3">
        <v>3362357.5489226119</v>
      </c>
      <c r="D2" s="3">
        <v>500</v>
      </c>
      <c r="E2" s="3">
        <v>35</v>
      </c>
      <c r="H2" s="1"/>
      <c r="I2" s="1"/>
    </row>
    <row r="3" spans="1:9" x14ac:dyDescent="0.25">
      <c r="A3" s="3">
        <v>2</v>
      </c>
      <c r="B3" s="3">
        <v>620573.659234758</v>
      </c>
      <c r="C3" s="3">
        <v>3358455.54892261</v>
      </c>
      <c r="D3" s="3">
        <v>400</v>
      </c>
      <c r="E3" s="3">
        <v>35</v>
      </c>
      <c r="H3" s="1"/>
      <c r="I3" s="1"/>
    </row>
    <row r="4" spans="1:9" x14ac:dyDescent="0.25">
      <c r="A4" s="3">
        <v>3</v>
      </c>
      <c r="B4" s="3">
        <v>626865.659234758</v>
      </c>
      <c r="C4" s="3">
        <v>3363865.5489226119</v>
      </c>
      <c r="D4" s="3">
        <v>405</v>
      </c>
      <c r="E4" s="3">
        <v>35</v>
      </c>
    </row>
    <row r="5" spans="1:9" x14ac:dyDescent="0.25">
      <c r="A5" s="3">
        <v>4</v>
      </c>
      <c r="B5" s="3">
        <v>624765.659234758</v>
      </c>
      <c r="C5" s="3">
        <v>3362745.5489226119</v>
      </c>
      <c r="D5" s="3">
        <v>380</v>
      </c>
      <c r="E5" s="3">
        <v>35</v>
      </c>
    </row>
    <row r="6" spans="1:9" x14ac:dyDescent="0.25">
      <c r="A6" s="3">
        <v>5</v>
      </c>
      <c r="B6" s="3">
        <v>631865.659234758</v>
      </c>
      <c r="C6" s="3">
        <v>3360845.5489226119</v>
      </c>
      <c r="D6" s="3">
        <v>450</v>
      </c>
      <c r="E6" s="3">
        <v>35</v>
      </c>
    </row>
    <row r="7" spans="1:9" x14ac:dyDescent="0.25">
      <c r="A7" s="3">
        <v>6</v>
      </c>
      <c r="B7" s="3">
        <v>633865.659234758</v>
      </c>
      <c r="C7" s="3">
        <v>3362245.5489226119</v>
      </c>
      <c r="D7" s="3">
        <v>380</v>
      </c>
      <c r="E7" s="3">
        <v>35</v>
      </c>
    </row>
    <row r="8" spans="1:9" x14ac:dyDescent="0.25">
      <c r="A8" s="3"/>
      <c r="B8" s="3"/>
      <c r="C8" s="3"/>
      <c r="D8" s="3"/>
      <c r="E8" s="3"/>
    </row>
    <row r="9" spans="1:9" x14ac:dyDescent="0.25">
      <c r="A9" s="3"/>
      <c r="B9" s="3"/>
      <c r="C9" s="3"/>
      <c r="D9" s="3"/>
      <c r="E9" s="3"/>
    </row>
    <row r="10" spans="1:9" x14ac:dyDescent="0.25">
      <c r="A10" s="3"/>
      <c r="B10" s="3"/>
      <c r="C10" s="3"/>
      <c r="D10" s="3"/>
      <c r="E10" s="3"/>
    </row>
    <row r="11" spans="1:9" x14ac:dyDescent="0.25">
      <c r="A11" s="3"/>
      <c r="B11" s="3"/>
      <c r="C11" s="3"/>
      <c r="D11" s="3"/>
      <c r="E11" s="3"/>
    </row>
    <row r="12" spans="1:9" x14ac:dyDescent="0.25">
      <c r="A12" s="3"/>
      <c r="B12" s="3"/>
      <c r="C12" s="3"/>
      <c r="D12" s="3"/>
      <c r="E12" s="3"/>
    </row>
    <row r="13" spans="1:9" x14ac:dyDescent="0.25">
      <c r="A13" s="3"/>
      <c r="B13" s="3"/>
      <c r="C13" s="3"/>
      <c r="D13" s="3"/>
      <c r="E13" s="3"/>
    </row>
    <row r="14" spans="1:9" x14ac:dyDescent="0.25">
      <c r="A14" s="3"/>
      <c r="B14" s="3"/>
      <c r="C14" s="3"/>
      <c r="D14" s="3"/>
      <c r="E14" s="3"/>
    </row>
    <row r="15" spans="1:9" x14ac:dyDescent="0.25">
      <c r="A15" s="3"/>
      <c r="B15" s="3"/>
      <c r="C15" s="3"/>
      <c r="D15" s="3"/>
      <c r="E15" s="3"/>
    </row>
    <row r="16" spans="1:9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</sheetData>
  <sheetProtection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874B-D888-4815-9F60-A80FAC760F39}">
  <sheetPr codeName="Sheet3"/>
  <dimension ref="A1:K3"/>
  <sheetViews>
    <sheetView workbookViewId="0">
      <pane ySplit="1" topLeftCell="A2" activePane="bottomLeft" state="frozen"/>
      <selection pane="bottomLeft" activeCell="E24" sqref="E24"/>
    </sheetView>
  </sheetViews>
  <sheetFormatPr defaultRowHeight="15" x14ac:dyDescent="0.25"/>
  <cols>
    <col min="1" max="1" width="12.85546875" style="2" bestFit="1" customWidth="1"/>
    <col min="2" max="2" width="12.28515625" style="2" bestFit="1" customWidth="1"/>
    <col min="3" max="3" width="12.140625" style="2" bestFit="1" customWidth="1"/>
    <col min="4" max="4" width="24.28515625" style="2" bestFit="1" customWidth="1"/>
    <col min="5" max="5" width="28.140625" style="2" bestFit="1" customWidth="1"/>
  </cols>
  <sheetData>
    <row r="1" spans="1:11" x14ac:dyDescent="0.25">
      <c r="A1" s="4" t="s">
        <v>3</v>
      </c>
      <c r="B1" s="4" t="s">
        <v>8</v>
      </c>
      <c r="C1" s="4" t="s">
        <v>9</v>
      </c>
      <c r="D1" s="4" t="s">
        <v>5</v>
      </c>
      <c r="E1" s="4" t="s">
        <v>7</v>
      </c>
    </row>
    <row r="2" spans="1:11" ht="14.25" customHeight="1" x14ac:dyDescent="0.25">
      <c r="A2" s="3">
        <v>1</v>
      </c>
      <c r="B2" s="3">
        <v>624773.26729085995</v>
      </c>
      <c r="C2" s="3">
        <v>3359458.5034858119</v>
      </c>
      <c r="D2" s="3">
        <v>500</v>
      </c>
      <c r="E2" s="3">
        <v>20</v>
      </c>
      <c r="F2" s="1"/>
      <c r="G2" s="1"/>
      <c r="H2" s="1"/>
      <c r="J2" s="1"/>
      <c r="K2" s="1"/>
    </row>
    <row r="3" spans="1:11" x14ac:dyDescent="0.25">
      <c r="A3" s="3"/>
      <c r="B3" s="3"/>
      <c r="C3" s="3"/>
      <c r="D3" s="3"/>
      <c r="E3" s="3"/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CFAB-213F-4769-8262-6BEF70BCF8FC}">
  <sheetPr codeName="Sheet4"/>
  <dimension ref="A1:W30"/>
  <sheetViews>
    <sheetView workbookViewId="0">
      <pane ySplit="1" topLeftCell="A2" activePane="bottomLeft" state="frozen"/>
      <selection pane="bottomLeft" activeCell="G39" sqref="G39"/>
    </sheetView>
  </sheetViews>
  <sheetFormatPr defaultRowHeight="15" x14ac:dyDescent="0.25"/>
  <cols>
    <col min="1" max="6" width="12" style="2" bestFit="1" customWidth="1"/>
    <col min="7" max="15" width="11.5703125" style="2" bestFit="1" customWidth="1"/>
    <col min="16" max="16" width="10.7109375" style="2" customWidth="1"/>
    <col min="17" max="18" width="11.5703125" style="2" bestFit="1" customWidth="1"/>
    <col min="19" max="20" width="12.5703125" style="2" bestFit="1" customWidth="1"/>
  </cols>
  <sheetData>
    <row r="1" spans="1:23" ht="14.25" customHeight="1" x14ac:dyDescent="0.25">
      <c r="A1" s="4" t="s">
        <v>101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</row>
    <row r="2" spans="1:23" x14ac:dyDescent="0.25">
      <c r="A2" s="2">
        <v>620175.46103475802</v>
      </c>
      <c r="B2" s="2">
        <v>3356748.7473882479</v>
      </c>
      <c r="C2" s="2">
        <v>631826.89312876342</v>
      </c>
      <c r="D2" s="2">
        <v>3358956.0644614184</v>
      </c>
      <c r="E2" s="2">
        <v>626866.50312266999</v>
      </c>
      <c r="F2" s="2">
        <v>3361870.6986077619</v>
      </c>
      <c r="V2" s="1"/>
      <c r="W2" s="1"/>
    </row>
    <row r="3" spans="1:23" x14ac:dyDescent="0.25">
      <c r="A3" s="2">
        <v>621698.9223792206</v>
      </c>
      <c r="B3" s="2">
        <v>3359675.5766565404</v>
      </c>
      <c r="C3" s="2">
        <v>632850.65912510711</v>
      </c>
      <c r="D3" s="2">
        <v>3359968.2595833698</v>
      </c>
      <c r="E3" s="2">
        <v>627670.89069122542</v>
      </c>
      <c r="F3" s="2">
        <v>3362907.2839736138</v>
      </c>
    </row>
    <row r="4" spans="1:23" x14ac:dyDescent="0.25">
      <c r="A4" s="2">
        <v>621016.41171499144</v>
      </c>
      <c r="B4" s="2">
        <v>3359882.8937297114</v>
      </c>
      <c r="C4" s="2">
        <v>633313.79136154824</v>
      </c>
      <c r="D4" s="2">
        <v>3360821.9181199553</v>
      </c>
      <c r="E4" s="2">
        <v>628085.27216593595</v>
      </c>
      <c r="F4" s="2">
        <v>3363419.4790955647</v>
      </c>
    </row>
    <row r="5" spans="1:23" x14ac:dyDescent="0.25">
      <c r="A5" s="2">
        <v>620918.91019153013</v>
      </c>
      <c r="B5" s="2">
        <v>3359931.6742175161</v>
      </c>
      <c r="C5" s="2">
        <v>633374.7298137116</v>
      </c>
      <c r="D5" s="2">
        <v>3360907.2839736138</v>
      </c>
      <c r="E5" s="2">
        <v>628109.64754680125</v>
      </c>
      <c r="F5" s="2">
        <v>3363553.6254370282</v>
      </c>
    </row>
    <row r="6" spans="1:23" x14ac:dyDescent="0.25">
      <c r="A6" s="2">
        <v>620857.97173936688</v>
      </c>
      <c r="B6" s="2">
        <v>3360004.8449492236</v>
      </c>
      <c r="C6" s="2">
        <v>633447.85595630761</v>
      </c>
      <c r="D6" s="2">
        <v>3360956.0644614184</v>
      </c>
      <c r="E6" s="2">
        <v>628121.8352372339</v>
      </c>
      <c r="F6" s="2">
        <v>3363663.3815345895</v>
      </c>
    </row>
    <row r="7" spans="1:23" x14ac:dyDescent="0.25">
      <c r="A7" s="2">
        <v>620821.40866806882</v>
      </c>
      <c r="B7" s="2">
        <v>3360126.7961687357</v>
      </c>
      <c r="C7" s="2">
        <v>633533.16978933639</v>
      </c>
      <c r="D7" s="2">
        <v>3361017.0400711745</v>
      </c>
      <c r="E7" s="2">
        <v>628134.02292766655</v>
      </c>
      <c r="F7" s="2">
        <v>3363760.9425101993</v>
      </c>
    </row>
    <row r="8" spans="1:23" x14ac:dyDescent="0.25">
      <c r="A8" s="2">
        <v>620809.22097763617</v>
      </c>
      <c r="B8" s="2">
        <v>3360236.5522662965</v>
      </c>
      <c r="C8" s="2">
        <v>633606.29593193228</v>
      </c>
      <c r="D8" s="2">
        <v>3361029.2351931259</v>
      </c>
      <c r="E8" s="2">
        <v>628134.02292766655</v>
      </c>
      <c r="F8" s="2">
        <v>3363895.0888516624</v>
      </c>
    </row>
    <row r="9" spans="1:23" x14ac:dyDescent="0.25">
      <c r="A9" s="2">
        <v>620833.59635850147</v>
      </c>
      <c r="B9" s="2">
        <v>3361480.4547053212</v>
      </c>
      <c r="C9" s="2">
        <v>634630.06192827597</v>
      </c>
      <c r="D9" s="2">
        <v>3361358.5034858086</v>
      </c>
      <c r="E9" s="2">
        <v>627219.94614521682</v>
      </c>
      <c r="F9" s="2">
        <v>3364297.5278760525</v>
      </c>
    </row>
    <row r="10" spans="1:23" x14ac:dyDescent="0.25">
      <c r="A10" s="2">
        <v>620809.22097763617</v>
      </c>
      <c r="B10" s="2">
        <v>3361626.7961687357</v>
      </c>
      <c r="C10" s="2">
        <v>634703.18807087187</v>
      </c>
      <c r="D10" s="2">
        <v>3361468.2595833698</v>
      </c>
      <c r="E10" s="2">
        <v>627049.3184791595</v>
      </c>
      <c r="F10" s="2">
        <v>3364297.5278760525</v>
      </c>
    </row>
    <row r="11" spans="1:23" x14ac:dyDescent="0.25">
      <c r="A11" s="2">
        <v>620467.96564552165</v>
      </c>
      <c r="B11" s="2">
        <v>3362382.8937297114</v>
      </c>
      <c r="C11" s="2">
        <v>634934.75418909243</v>
      </c>
      <c r="D11" s="2">
        <v>3362236.5522662965</v>
      </c>
      <c r="E11" s="2">
        <v>626208.36783930589</v>
      </c>
      <c r="F11" s="2">
        <v>3364187.7717784918</v>
      </c>
    </row>
    <row r="12" spans="1:23" x14ac:dyDescent="0.25">
      <c r="A12" s="2">
        <v>620407.02719335828</v>
      </c>
      <c r="B12" s="2">
        <v>3362456.0644614184</v>
      </c>
      <c r="C12" s="2">
        <v>634886.00342736184</v>
      </c>
      <c r="D12" s="2">
        <v>3362321.9181199553</v>
      </c>
      <c r="E12" s="2">
        <v>626110.86631584459</v>
      </c>
      <c r="F12" s="2">
        <v>3364151.1864126381</v>
      </c>
    </row>
    <row r="13" spans="1:23" x14ac:dyDescent="0.25">
      <c r="A13" s="2">
        <v>619468.57503004326</v>
      </c>
      <c r="B13" s="2">
        <v>3362419.4790955647</v>
      </c>
      <c r="C13" s="2">
        <v>634032.86509707547</v>
      </c>
      <c r="D13" s="2">
        <v>3362931.6742175161</v>
      </c>
      <c r="E13" s="2">
        <v>624538.6542500311</v>
      </c>
      <c r="F13" s="2">
        <v>3364017.0400711745</v>
      </c>
    </row>
    <row r="14" spans="1:23" x14ac:dyDescent="0.25">
      <c r="A14" s="2">
        <v>619432.01195874531</v>
      </c>
      <c r="B14" s="2">
        <v>3362321.9181199553</v>
      </c>
      <c r="C14" s="2">
        <v>633923.17588318151</v>
      </c>
      <c r="D14" s="2">
        <v>3362895.0888516624</v>
      </c>
      <c r="E14" s="2">
        <v>624428.96503613703</v>
      </c>
      <c r="F14" s="2">
        <v>3364029.2351931259</v>
      </c>
    </row>
    <row r="15" spans="1:23" x14ac:dyDescent="0.25">
      <c r="A15" s="2">
        <v>619383.2611970146</v>
      </c>
      <c r="B15" s="2">
        <v>3362199.9669004427</v>
      </c>
      <c r="C15" s="2">
        <v>633862.23743101815</v>
      </c>
      <c r="D15" s="2">
        <v>3362797.5278760525</v>
      </c>
      <c r="E15" s="2">
        <v>624307.08813181042</v>
      </c>
      <c r="F15" s="2">
        <v>3363992.6498272722</v>
      </c>
    </row>
    <row r="16" spans="1:23" x14ac:dyDescent="0.25">
      <c r="A16" s="2">
        <v>619310.13505441858</v>
      </c>
      <c r="B16" s="2">
        <v>3362102.4059248334</v>
      </c>
      <c r="C16" s="2">
        <v>633801.29897885479</v>
      </c>
      <c r="D16" s="2">
        <v>3362712.1620223941</v>
      </c>
      <c r="E16" s="2">
        <v>624209.58660834911</v>
      </c>
      <c r="F16" s="2">
        <v>3363919.4790955647</v>
      </c>
    </row>
    <row r="17" spans="1:6" x14ac:dyDescent="0.25">
      <c r="A17" s="2">
        <v>619261.38429268799</v>
      </c>
      <c r="B17" s="2">
        <v>3362004.8449492236</v>
      </c>
      <c r="C17" s="2">
        <v>633752.54821712419</v>
      </c>
      <c r="D17" s="2">
        <v>3362614.6010467843</v>
      </c>
      <c r="E17" s="2">
        <v>624160.83584661852</v>
      </c>
      <c r="F17" s="2">
        <v>3363797.5278760525</v>
      </c>
    </row>
    <row r="18" spans="1:6" x14ac:dyDescent="0.25">
      <c r="A18" s="2">
        <v>618664.18746148748</v>
      </c>
      <c r="B18" s="2">
        <v>3360078.0156809306</v>
      </c>
      <c r="C18" s="2">
        <v>632753.1576016458</v>
      </c>
      <c r="D18" s="2">
        <v>3362029.2351931259</v>
      </c>
      <c r="E18" s="2">
        <v>625111.47570036619</v>
      </c>
      <c r="F18" s="2">
        <v>3362017.0400711745</v>
      </c>
    </row>
    <row r="19" spans="1:6" x14ac:dyDescent="0.25">
      <c r="A19" s="2">
        <v>618639.81208062219</v>
      </c>
      <c r="B19" s="2">
        <v>3359943.8693394675</v>
      </c>
      <c r="C19" s="2">
        <v>632667.84376861714</v>
      </c>
      <c r="D19" s="2">
        <v>3362041.4303150773</v>
      </c>
      <c r="E19" s="2">
        <v>625233.3526046928</v>
      </c>
      <c r="F19" s="2">
        <v>3361980.4547053212</v>
      </c>
    </row>
    <row r="20" spans="1:6" x14ac:dyDescent="0.25">
      <c r="A20" s="2">
        <v>618615.43669975677</v>
      </c>
      <c r="B20" s="2">
        <v>3359797.5278760525</v>
      </c>
      <c r="C20" s="2">
        <v>632558.1545547233</v>
      </c>
      <c r="D20" s="2">
        <v>3362041.4303150773</v>
      </c>
      <c r="E20" s="2">
        <v>625391.79258031747</v>
      </c>
      <c r="F20" s="2">
        <v>3361919.4790955647</v>
      </c>
    </row>
    <row r="21" spans="1:6" x14ac:dyDescent="0.25">
      <c r="A21" s="2">
        <v>618566.68593802617</v>
      </c>
      <c r="B21" s="2">
        <v>3359638.9912906867</v>
      </c>
      <c r="C21" s="2">
        <v>632472.84072169464</v>
      </c>
      <c r="D21" s="2">
        <v>3362041.4303150773</v>
      </c>
      <c r="E21" s="2">
        <v>625538.04486550938</v>
      </c>
      <c r="F21" s="2">
        <v>3361895.0888516624</v>
      </c>
    </row>
    <row r="22" spans="1:6" x14ac:dyDescent="0.25">
      <c r="A22" s="2">
        <v>618530.12286672811</v>
      </c>
      <c r="B22" s="2">
        <v>3359492.6498272722</v>
      </c>
      <c r="C22" s="2">
        <v>632436.27765039657</v>
      </c>
      <c r="D22" s="2">
        <v>3362041.4303150773</v>
      </c>
      <c r="E22" s="2">
        <v>625672.10946026864</v>
      </c>
      <c r="F22" s="2">
        <v>3361870.69860776</v>
      </c>
    </row>
    <row r="23" spans="1:6" x14ac:dyDescent="0.25">
      <c r="A23" s="2">
        <v>618517.93517629546</v>
      </c>
      <c r="B23" s="2">
        <v>3359395.0888516624</v>
      </c>
      <c r="C23" s="2">
        <v>632387.52688866598</v>
      </c>
      <c r="D23" s="2">
        <v>3362017.0400711745</v>
      </c>
      <c r="E23" s="2">
        <v>625842.73712632596</v>
      </c>
      <c r="F23" s="2">
        <v>3361858.5034858086</v>
      </c>
    </row>
    <row r="24" spans="1:6" x14ac:dyDescent="0.25">
      <c r="A24" s="2">
        <v>618444.80903369957</v>
      </c>
      <c r="B24" s="2">
        <v>3359297.5278760525</v>
      </c>
      <c r="C24" s="2">
        <v>632302.21305563732</v>
      </c>
      <c r="D24" s="2">
        <v>3362004.8449492236</v>
      </c>
      <c r="E24" s="2">
        <v>625976.80172108533</v>
      </c>
      <c r="F24" s="2">
        <v>3361846.3083638577</v>
      </c>
    </row>
    <row r="25" spans="1:6" x14ac:dyDescent="0.25">
      <c r="A25" s="2">
        <v>618420.43365283427</v>
      </c>
      <c r="B25" s="2">
        <v>3359187.7717784918</v>
      </c>
      <c r="C25" s="2">
        <v>632241.27460347395</v>
      </c>
      <c r="D25" s="2">
        <v>3361992.6498272722</v>
      </c>
      <c r="E25" s="2">
        <v>626098.67862541182</v>
      </c>
      <c r="F25" s="2">
        <v>3361846.3083638577</v>
      </c>
    </row>
    <row r="26" spans="1:6" x14ac:dyDescent="0.25">
      <c r="A26" s="2">
        <v>618408.2459624015</v>
      </c>
      <c r="B26" s="2">
        <v>3359078.0156809306</v>
      </c>
      <c r="C26" s="2">
        <v>632143.77308001276</v>
      </c>
      <c r="D26" s="2">
        <v>3361980.4547053212</v>
      </c>
      <c r="E26" s="2">
        <v>626208.36783930589</v>
      </c>
      <c r="F26" s="2">
        <v>3361846.3083638577</v>
      </c>
    </row>
    <row r="27" spans="1:6" x14ac:dyDescent="0.25">
      <c r="A27" s="2">
        <v>618408.2459624015</v>
      </c>
      <c r="B27" s="2">
        <v>3358980.4547053212</v>
      </c>
      <c r="C27" s="2">
        <v>632021.89617568604</v>
      </c>
      <c r="D27" s="2">
        <v>3361956.0644614184</v>
      </c>
      <c r="E27" s="2">
        <v>626318.05705319985</v>
      </c>
      <c r="F27" s="2">
        <v>3361846.3083638577</v>
      </c>
    </row>
    <row r="28" spans="1:6" x14ac:dyDescent="0.25">
      <c r="A28" s="2">
        <v>618627.62439018954</v>
      </c>
      <c r="B28" s="2">
        <v>3358443.8693394675</v>
      </c>
      <c r="C28" s="2">
        <v>631461.2624157836</v>
      </c>
      <c r="D28" s="2">
        <v>3361797.5278760525</v>
      </c>
      <c r="E28" s="2">
        <v>626866.50312266964</v>
      </c>
      <c r="F28" s="2">
        <v>3361870.69860776</v>
      </c>
    </row>
    <row r="29" spans="1:6" x14ac:dyDescent="0.25">
      <c r="A29" s="2">
        <v>620175.4610751376</v>
      </c>
      <c r="B29" s="2">
        <v>3356748.7473882479</v>
      </c>
      <c r="C29" s="2">
        <v>631351.57320188964</v>
      </c>
      <c r="D29" s="2">
        <v>3359224.3571443455</v>
      </c>
    </row>
    <row r="30" spans="1:6" x14ac:dyDescent="0.25">
      <c r="C30" s="2">
        <v>631826.89312876342</v>
      </c>
      <c r="D30" s="2">
        <v>3358956.0644614184</v>
      </c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EB48-F779-428C-AC9B-B49FB0AEF000}">
  <sheetPr codeName="Sheet5"/>
  <dimension ref="A1:I38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41" style="2" bestFit="1" customWidth="1"/>
    <col min="2" max="2" width="40" style="2" bestFit="1" customWidth="1"/>
    <col min="3" max="3" width="14.140625" style="2" customWidth="1"/>
    <col min="4" max="4" width="13.5703125" style="2" bestFit="1" customWidth="1"/>
    <col min="5" max="5" width="41.85546875" style="2" bestFit="1" customWidth="1"/>
    <col min="6" max="6" width="15.140625" style="2" bestFit="1" customWidth="1"/>
    <col min="7" max="7" width="37.5703125" style="2" customWidth="1"/>
    <col min="8" max="8" width="13.5703125" style="2" customWidth="1"/>
    <col min="9" max="9" width="13.28515625" style="2" customWidth="1"/>
    <col min="10" max="11" width="9.140625" style="2"/>
    <col min="12" max="12" width="22.140625" style="2" bestFit="1" customWidth="1"/>
    <col min="13" max="14" width="9.140625" style="2"/>
    <col min="15" max="15" width="22.140625" style="2" bestFit="1" customWidth="1"/>
    <col min="16" max="17" width="9.140625" style="2"/>
    <col min="18" max="18" width="13.5703125" style="2" bestFit="1" customWidth="1"/>
    <col min="19" max="20" width="9.140625" style="2"/>
    <col min="21" max="21" width="8.42578125" style="2" bestFit="1" customWidth="1"/>
    <col min="22" max="16384" width="9.140625" style="2"/>
  </cols>
  <sheetData>
    <row r="1" spans="1:9" ht="17.25" x14ac:dyDescent="0.3">
      <c r="A1" s="5" t="s">
        <v>61</v>
      </c>
      <c r="B1" s="49" t="str">
        <f>Parameters!B1</f>
        <v>Field X CCS Project_Wilcox1</v>
      </c>
      <c r="C1" s="49"/>
      <c r="D1" s="49"/>
      <c r="E1" s="49"/>
      <c r="H1" s="28"/>
      <c r="I1" s="28"/>
    </row>
    <row r="2" spans="1:9" x14ac:dyDescent="0.25">
      <c r="A2" s="8" t="s">
        <v>104</v>
      </c>
      <c r="B2" s="29" t="str">
        <f>Parameters!B2</f>
        <v>Maximum Storage Capacity</v>
      </c>
      <c r="C2" s="6"/>
      <c r="D2" s="6"/>
      <c r="E2" s="6"/>
      <c r="F2" s="6"/>
      <c r="G2" s="28"/>
      <c r="H2" s="28"/>
      <c r="I2" s="30"/>
    </row>
    <row r="3" spans="1:9" ht="17.25" x14ac:dyDescent="0.3">
      <c r="A3" s="5" t="s">
        <v>10</v>
      </c>
      <c r="B3" s="5" t="s">
        <v>22</v>
      </c>
      <c r="C3" s="5" t="s">
        <v>107</v>
      </c>
      <c r="D3" s="5" t="s">
        <v>108</v>
      </c>
      <c r="E3" s="5" t="s">
        <v>109</v>
      </c>
      <c r="F3" s="5" t="s">
        <v>24</v>
      </c>
    </row>
    <row r="4" spans="1:9" x14ac:dyDescent="0.25">
      <c r="A4" s="37" t="s">
        <v>16</v>
      </c>
      <c r="B4" s="34">
        <f>Parameters!B4</f>
        <v>21.7</v>
      </c>
      <c r="C4" s="20">
        <v>20.7</v>
      </c>
      <c r="D4" s="20">
        <v>22.7</v>
      </c>
      <c r="E4" s="32" t="s">
        <v>26</v>
      </c>
      <c r="F4" s="32" t="s">
        <v>46</v>
      </c>
    </row>
    <row r="5" spans="1:9" x14ac:dyDescent="0.25">
      <c r="A5" s="37" t="s">
        <v>15</v>
      </c>
      <c r="B5" s="34">
        <f>Parameters!B5</f>
        <v>69</v>
      </c>
      <c r="C5" s="20">
        <v>65</v>
      </c>
      <c r="D5" s="20">
        <v>73</v>
      </c>
      <c r="E5" s="32" t="s">
        <v>27</v>
      </c>
      <c r="F5" s="32" t="s">
        <v>121</v>
      </c>
    </row>
    <row r="6" spans="1:9" ht="24.75" customHeight="1" x14ac:dyDescent="0.25">
      <c r="A6" s="37" t="s">
        <v>0</v>
      </c>
      <c r="B6" s="34">
        <f>Parameters!B6</f>
        <v>100</v>
      </c>
      <c r="C6" s="20">
        <v>90</v>
      </c>
      <c r="D6" s="20">
        <v>101</v>
      </c>
      <c r="E6" s="32" t="s">
        <v>2</v>
      </c>
      <c r="F6" s="32" t="s">
        <v>120</v>
      </c>
    </row>
    <row r="7" spans="1:9" x14ac:dyDescent="0.25">
      <c r="A7" s="37" t="s">
        <v>14</v>
      </c>
      <c r="B7" s="34">
        <f>Parameters!B7</f>
        <v>2</v>
      </c>
      <c r="C7" s="20">
        <v>1.5</v>
      </c>
      <c r="D7" s="20">
        <v>2.5</v>
      </c>
      <c r="E7" s="53" t="s">
        <v>28</v>
      </c>
      <c r="F7" s="32" t="s">
        <v>50</v>
      </c>
    </row>
    <row r="8" spans="1:9" x14ac:dyDescent="0.25">
      <c r="A8" s="37" t="s">
        <v>1</v>
      </c>
      <c r="B8" s="34">
        <f>Parameters!B8</f>
        <v>0.15</v>
      </c>
      <c r="C8" s="20">
        <v>0.08</v>
      </c>
      <c r="D8" s="20">
        <v>0.22</v>
      </c>
      <c r="E8" s="32" t="s">
        <v>29</v>
      </c>
      <c r="F8" s="32" t="s">
        <v>51</v>
      </c>
    </row>
    <row r="9" spans="1:9" x14ac:dyDescent="0.25">
      <c r="A9" s="37" t="s">
        <v>17</v>
      </c>
      <c r="B9" s="34">
        <f>Parameters!B9</f>
        <v>10</v>
      </c>
      <c r="C9" s="20">
        <v>1</v>
      </c>
      <c r="D9" s="20">
        <v>50</v>
      </c>
      <c r="E9" s="32" t="s">
        <v>30</v>
      </c>
      <c r="F9" s="32" t="s">
        <v>52</v>
      </c>
    </row>
    <row r="10" spans="1:9" x14ac:dyDescent="0.25">
      <c r="A10" s="37" t="s">
        <v>18</v>
      </c>
      <c r="B10" s="41">
        <f>Parameters!B10</f>
        <v>5.0000000000000002E-11</v>
      </c>
      <c r="C10" s="42">
        <v>9.9999999999999994E-12</v>
      </c>
      <c r="D10" s="42">
        <v>8.9999999999999999E-11</v>
      </c>
      <c r="E10" s="32" t="s">
        <v>31</v>
      </c>
      <c r="F10" s="32" t="s">
        <v>53</v>
      </c>
    </row>
    <row r="11" spans="1:9" hidden="1" x14ac:dyDescent="0.25">
      <c r="A11" s="38" t="s">
        <v>79</v>
      </c>
      <c r="B11" s="34">
        <v>38.610199999999999</v>
      </c>
      <c r="C11" s="40">
        <f t="shared" ref="C11:C12" si="0">B11*0.98</f>
        <v>37.837995999999997</v>
      </c>
      <c r="D11" s="40">
        <f t="shared" ref="D11:D12" si="1">B11*1.02</f>
        <v>39.382404000000001</v>
      </c>
      <c r="E11" s="32" t="s">
        <v>111</v>
      </c>
      <c r="F11" s="32" t="s">
        <v>45</v>
      </c>
    </row>
    <row r="12" spans="1:9" hidden="1" x14ac:dyDescent="0.25">
      <c r="A12" s="38" t="s">
        <v>19</v>
      </c>
      <c r="B12" s="34">
        <v>115.831</v>
      </c>
      <c r="C12" s="40">
        <f t="shared" si="0"/>
        <v>113.51438</v>
      </c>
      <c r="D12" s="40">
        <f t="shared" si="1"/>
        <v>118.14762</v>
      </c>
      <c r="E12" s="32" t="s">
        <v>111</v>
      </c>
      <c r="F12" s="32" t="s">
        <v>81</v>
      </c>
    </row>
    <row r="13" spans="1:9" ht="42.75" customHeight="1" x14ac:dyDescent="0.25">
      <c r="A13" s="37" t="s">
        <v>20</v>
      </c>
      <c r="B13" s="34">
        <f>Parameters!B13</f>
        <v>32.5</v>
      </c>
      <c r="C13" s="20">
        <v>30.5</v>
      </c>
      <c r="D13" s="20">
        <v>34.5</v>
      </c>
      <c r="E13" s="32" t="s">
        <v>26</v>
      </c>
      <c r="F13" s="54" t="s">
        <v>103</v>
      </c>
    </row>
    <row r="14" spans="1:9" ht="30" x14ac:dyDescent="0.25">
      <c r="A14" s="39"/>
      <c r="B14" s="33" t="s">
        <v>112</v>
      </c>
      <c r="C14" s="6"/>
      <c r="D14" s="6"/>
      <c r="E14" s="39"/>
      <c r="F14" s="36"/>
    </row>
    <row r="15" spans="1:9" ht="17.25" hidden="1" x14ac:dyDescent="0.3">
      <c r="A15" s="5" t="s">
        <v>11</v>
      </c>
      <c r="B15" s="5" t="s">
        <v>22</v>
      </c>
      <c r="C15" s="5" t="s">
        <v>24</v>
      </c>
      <c r="D15" s="5" t="s">
        <v>113</v>
      </c>
      <c r="E15" s="7" t="s">
        <v>60</v>
      </c>
    </row>
    <row r="16" spans="1:9" hidden="1" x14ac:dyDescent="0.25">
      <c r="A16" s="8" t="s">
        <v>34</v>
      </c>
      <c r="B16" s="34">
        <v>1</v>
      </c>
      <c r="C16" s="9" t="s">
        <v>54</v>
      </c>
      <c r="D16" s="9" t="s">
        <v>29</v>
      </c>
      <c r="E16" s="6"/>
    </row>
    <row r="17" spans="1:9" hidden="1" x14ac:dyDescent="0.25">
      <c r="A17" s="8" t="s">
        <v>35</v>
      </c>
      <c r="B17" s="34">
        <v>81</v>
      </c>
      <c r="C17" s="9" t="s">
        <v>54</v>
      </c>
      <c r="D17" s="9" t="s">
        <v>29</v>
      </c>
      <c r="E17" s="6"/>
    </row>
    <row r="18" spans="1:9" hidden="1" x14ac:dyDescent="0.25">
      <c r="A18" s="8" t="s">
        <v>36</v>
      </c>
      <c r="B18" s="34">
        <v>0</v>
      </c>
      <c r="C18" s="9" t="s">
        <v>64</v>
      </c>
      <c r="D18" s="9" t="s">
        <v>29</v>
      </c>
      <c r="E18" s="11" t="s">
        <v>63</v>
      </c>
      <c r="H18" s="23"/>
    </row>
    <row r="19" spans="1:9" hidden="1" x14ac:dyDescent="0.25">
      <c r="A19" s="8" t="s">
        <v>58</v>
      </c>
      <c r="B19" s="34">
        <v>0.32808398950131235</v>
      </c>
      <c r="C19" s="9" t="s">
        <v>114</v>
      </c>
      <c r="D19" s="9" t="s">
        <v>110</v>
      </c>
      <c r="E19" s="6"/>
      <c r="H19" s="23"/>
      <c r="I19" s="23"/>
    </row>
    <row r="20" spans="1:9" hidden="1" x14ac:dyDescent="0.25">
      <c r="A20" s="8" t="s">
        <v>102</v>
      </c>
      <c r="B20" s="34">
        <v>10</v>
      </c>
      <c r="C20" s="9" t="s">
        <v>55</v>
      </c>
      <c r="D20" s="9" t="s">
        <v>42</v>
      </c>
      <c r="E20" s="6"/>
    </row>
    <row r="21" spans="1:9" hidden="1" x14ac:dyDescent="0.25">
      <c r="A21" s="8" t="s">
        <v>59</v>
      </c>
      <c r="B21" s="34">
        <v>350</v>
      </c>
      <c r="C21" s="9" t="s">
        <v>115</v>
      </c>
      <c r="D21" s="9" t="s">
        <v>105</v>
      </c>
      <c r="E21" s="15" t="s">
        <v>66</v>
      </c>
    </row>
    <row r="22" spans="1:9" hidden="1" x14ac:dyDescent="0.25">
      <c r="A22" s="8" t="s">
        <v>21</v>
      </c>
      <c r="B22" s="34">
        <v>1500</v>
      </c>
      <c r="C22" s="9" t="s">
        <v>57</v>
      </c>
      <c r="D22" s="9" t="s">
        <v>105</v>
      </c>
      <c r="E22" s="6"/>
    </row>
    <row r="23" spans="1:9" x14ac:dyDescent="0.25">
      <c r="A23" s="50"/>
      <c r="B23" s="51"/>
      <c r="C23" s="51"/>
      <c r="D23" s="51"/>
      <c r="E23" s="52"/>
      <c r="F23" s="6"/>
    </row>
    <row r="24" spans="1:9" ht="17.25" x14ac:dyDescent="0.3">
      <c r="A24" s="5" t="s">
        <v>12</v>
      </c>
      <c r="B24" s="5" t="s">
        <v>22</v>
      </c>
      <c r="C24" s="5" t="s">
        <v>107</v>
      </c>
      <c r="D24" s="5" t="s">
        <v>108</v>
      </c>
      <c r="E24" s="5" t="s">
        <v>109</v>
      </c>
      <c r="F24" s="5" t="s">
        <v>24</v>
      </c>
    </row>
    <row r="25" spans="1:9" ht="15.75" customHeight="1" x14ac:dyDescent="0.25">
      <c r="A25" s="31" t="s">
        <v>32</v>
      </c>
      <c r="B25" s="34">
        <f>Parameters!B25</f>
        <v>3</v>
      </c>
      <c r="C25" s="20">
        <v>2</v>
      </c>
      <c r="D25" s="20">
        <v>4</v>
      </c>
      <c r="E25" s="32" t="s">
        <v>29</v>
      </c>
      <c r="F25" s="32" t="s">
        <v>48</v>
      </c>
    </row>
    <row r="26" spans="1:9" x14ac:dyDescent="0.25">
      <c r="A26" s="31" t="s">
        <v>33</v>
      </c>
      <c r="B26" s="34">
        <f>Parameters!B26</f>
        <v>3</v>
      </c>
      <c r="C26" s="20">
        <v>2</v>
      </c>
      <c r="D26" s="20">
        <v>4</v>
      </c>
      <c r="E26" s="32" t="s">
        <v>29</v>
      </c>
      <c r="F26" s="32" t="s">
        <v>48</v>
      </c>
    </row>
    <row r="27" spans="1:9" x14ac:dyDescent="0.25">
      <c r="A27" s="31" t="s">
        <v>38</v>
      </c>
      <c r="B27" s="34">
        <f>Parameters!B27</f>
        <v>1</v>
      </c>
      <c r="C27" s="20">
        <v>0.95</v>
      </c>
      <c r="D27" s="20">
        <v>1</v>
      </c>
      <c r="E27" s="32" t="s">
        <v>29</v>
      </c>
      <c r="F27" s="32" t="s">
        <v>47</v>
      </c>
    </row>
    <row r="28" spans="1:9" x14ac:dyDescent="0.25">
      <c r="A28" s="31" t="s">
        <v>39</v>
      </c>
      <c r="B28" s="34">
        <f>Parameters!B28</f>
        <v>0.8</v>
      </c>
      <c r="C28" s="20">
        <v>0.6</v>
      </c>
      <c r="D28" s="20">
        <v>0.9</v>
      </c>
      <c r="E28" s="32" t="s">
        <v>29</v>
      </c>
      <c r="F28" s="32" t="s">
        <v>47</v>
      </c>
    </row>
    <row r="29" spans="1:9" x14ac:dyDescent="0.25">
      <c r="A29" s="31" t="s">
        <v>40</v>
      </c>
      <c r="B29" s="34">
        <f>Parameters!B29</f>
        <v>0.2</v>
      </c>
      <c r="C29" s="20">
        <v>0.05</v>
      </c>
      <c r="D29" s="20">
        <v>0.4</v>
      </c>
      <c r="E29" s="32" t="s">
        <v>29</v>
      </c>
      <c r="F29" s="32" t="s">
        <v>49</v>
      </c>
    </row>
    <row r="30" spans="1:9" x14ac:dyDescent="0.25">
      <c r="A30" s="31" t="s">
        <v>41</v>
      </c>
      <c r="B30" s="34">
        <f>Parameters!B30</f>
        <v>0.1</v>
      </c>
      <c r="C30" s="20">
        <v>0.05</v>
      </c>
      <c r="D30" s="20">
        <v>0.3</v>
      </c>
      <c r="E30" s="32" t="s">
        <v>29</v>
      </c>
      <c r="F30" s="32" t="s">
        <v>49</v>
      </c>
    </row>
    <row r="31" spans="1:9" x14ac:dyDescent="0.25">
      <c r="A31" s="16"/>
      <c r="B31" s="35"/>
      <c r="C31" s="6"/>
      <c r="D31" s="6"/>
      <c r="E31" s="39"/>
      <c r="F31" s="36"/>
    </row>
    <row r="32" spans="1:9" ht="17.25" hidden="1" x14ac:dyDescent="0.3">
      <c r="A32" s="5" t="s">
        <v>13</v>
      </c>
      <c r="B32" s="5" t="s">
        <v>22</v>
      </c>
      <c r="C32" s="5" t="s">
        <v>24</v>
      </c>
      <c r="D32" s="5" t="s">
        <v>113</v>
      </c>
      <c r="E32" s="7" t="s">
        <v>60</v>
      </c>
    </row>
    <row r="33" spans="1:5" hidden="1" x14ac:dyDescent="0.25">
      <c r="A33" s="17" t="s">
        <v>70</v>
      </c>
      <c r="B33" s="34">
        <v>1000</v>
      </c>
      <c r="C33" s="9" t="s">
        <v>45</v>
      </c>
      <c r="D33" s="18" t="s">
        <v>73</v>
      </c>
      <c r="E33" s="6" t="s">
        <v>68</v>
      </c>
    </row>
    <row r="34" spans="1:5" hidden="1" x14ac:dyDescent="0.25">
      <c r="A34" s="8" t="s">
        <v>71</v>
      </c>
      <c r="B34" s="34">
        <v>10</v>
      </c>
      <c r="C34" s="9" t="s">
        <v>45</v>
      </c>
      <c r="D34" s="18" t="s">
        <v>73</v>
      </c>
      <c r="E34" s="6" t="s">
        <v>75</v>
      </c>
    </row>
    <row r="35" spans="1:5" hidden="1" x14ac:dyDescent="0.25">
      <c r="A35" s="8" t="s">
        <v>72</v>
      </c>
      <c r="B35" s="34">
        <v>1</v>
      </c>
      <c r="C35" s="9" t="s">
        <v>45</v>
      </c>
      <c r="D35" s="18" t="s">
        <v>43</v>
      </c>
      <c r="E35" s="6" t="s">
        <v>76</v>
      </c>
    </row>
    <row r="36" spans="1:5" hidden="1" x14ac:dyDescent="0.25">
      <c r="A36" s="8" t="s">
        <v>37</v>
      </c>
      <c r="B36" s="34">
        <v>85</v>
      </c>
      <c r="C36" s="9" t="s">
        <v>45</v>
      </c>
      <c r="D36" s="18" t="s">
        <v>44</v>
      </c>
      <c r="E36" s="6" t="s">
        <v>37</v>
      </c>
    </row>
    <row r="37" spans="1:5" hidden="1" x14ac:dyDescent="0.25">
      <c r="A37" s="8" t="s">
        <v>69</v>
      </c>
      <c r="B37" s="34">
        <v>0.09</v>
      </c>
      <c r="C37" s="18" t="s">
        <v>74</v>
      </c>
      <c r="D37" s="18" t="s">
        <v>29</v>
      </c>
      <c r="E37" s="19" t="s">
        <v>77</v>
      </c>
    </row>
    <row r="38" spans="1:5" x14ac:dyDescent="0.25">
      <c r="B38" s="36" t="s">
        <v>116</v>
      </c>
    </row>
  </sheetData>
  <sheetProtection sheet="1" objects="1" scenarios="1"/>
  <mergeCells count="2">
    <mergeCell ref="B1:E1"/>
    <mergeCell ref="A23:E23"/>
  </mergeCells>
  <conditionalFormatting sqref="B16:B18">
    <cfRule type="expression" dxfId="8" priority="9">
      <formula>($B$2="User Given Inputs")</formula>
    </cfRule>
  </conditionalFormatting>
  <conditionalFormatting sqref="B14">
    <cfRule type="expression" dxfId="7" priority="8">
      <formula>($B$2="Maximum Storage Capacity")</formula>
    </cfRule>
  </conditionalFormatting>
  <conditionalFormatting sqref="A22 C22:E22">
    <cfRule type="expression" dxfId="6" priority="7">
      <formula>($B$18=0)</formula>
    </cfRule>
  </conditionalFormatting>
  <conditionalFormatting sqref="B13">
    <cfRule type="expression" dxfId="5" priority="6">
      <formula>($B$2="User Given Inputs")</formula>
    </cfRule>
  </conditionalFormatting>
  <conditionalFormatting sqref="B22">
    <cfRule type="expression" dxfId="4" priority="5">
      <formula>($B$2="User Given Inputs")</formula>
    </cfRule>
  </conditionalFormatting>
  <conditionalFormatting sqref="B22">
    <cfRule type="expression" dxfId="3" priority="4">
      <formula>($B$18=0)</formula>
    </cfRule>
  </conditionalFormatting>
  <conditionalFormatting sqref="C13">
    <cfRule type="expression" dxfId="2" priority="3">
      <formula>($B$2="User Given Inputs")</formula>
    </cfRule>
  </conditionalFormatting>
  <conditionalFormatting sqref="D13">
    <cfRule type="expression" dxfId="1" priority="2">
      <formula>($B$2="User Given Inputs")</formula>
    </cfRule>
  </conditionalFormatting>
  <conditionalFormatting sqref="E13">
    <cfRule type="expression" dxfId="0" priority="1">
      <formula>($B$2="Yes")</formula>
    </cfRule>
  </conditionalFormatting>
  <dataValidations count="13">
    <dataValidation type="custom" allowBlank="1" showInputMessage="1" showErrorMessage="1" sqref="B16:B18" xr:uid="{3AAFB6D2-C84B-429F-9A1D-55830BADF441}">
      <formula1>AND(MOD(B16,1)=0, B16=ROUND(SQRT(B16),0)^2, B16&gt;=1, B16&lt;=100)</formula1>
    </dataValidation>
    <dataValidation type="decimal" allowBlank="1" showInputMessage="1" showErrorMessage="1" sqref="C29:D30" xr:uid="{E989B17F-1AE4-42F5-9C6D-098B8D0CAEDD}">
      <formula1>0.05</formula1>
      <formula2>0.9</formula2>
    </dataValidation>
    <dataValidation type="decimal" allowBlank="1" showInputMessage="1" showErrorMessage="1" sqref="C27:D28" xr:uid="{60155226-230D-4963-B948-640C4CD9B9F0}">
      <formula1>0.1</formula1>
      <formula2>1</formula2>
    </dataValidation>
    <dataValidation type="decimal" allowBlank="1" showInputMessage="1" showErrorMessage="1" sqref="C25:D26" xr:uid="{BD599F6B-AA42-46B9-B20B-F774EB9A0F68}">
      <formula1>1</formula1>
      <formula2>6</formula2>
    </dataValidation>
    <dataValidation type="decimal" allowBlank="1" showInputMessage="1" showErrorMessage="1" sqref="C4:D4" xr:uid="{D0811EE6-C9E0-45C2-A645-D9798F69956A}">
      <formula1>7</formula1>
      <formula2>55</formula2>
    </dataValidation>
    <dataValidation type="decimal" allowBlank="1" showInputMessage="1" showErrorMessage="1" sqref="C5:D5" xr:uid="{D990EDBE-AC08-4433-A64B-BFE980D3AC75}">
      <formula1>50</formula1>
      <formula2>260</formula2>
    </dataValidation>
    <dataValidation type="decimal" operator="lessThanOrEqual" allowBlank="1" showInputMessage="1" showErrorMessage="1" sqref="C6:D6" xr:uid="{81FA9CAA-970B-4E2E-89C1-40C495B13FE0}">
      <formula1>101</formula1>
    </dataValidation>
    <dataValidation type="decimal" operator="lessThanOrEqual" allowBlank="1" showInputMessage="1" showErrorMessage="1" sqref="C7:D7" xr:uid="{613B6DAA-FEA6-4634-985C-335AAA375045}">
      <formula1>4</formula1>
    </dataValidation>
    <dataValidation type="decimal" allowBlank="1" showInputMessage="1" showErrorMessage="1" sqref="C8:D8" xr:uid="{B32550CA-8C5C-451A-B226-7C9B2A9FB27D}">
      <formula1>0</formula1>
      <formula2>1</formula2>
    </dataValidation>
    <dataValidation type="decimal" operator="lessThanOrEqual" allowBlank="1" showInputMessage="1" showErrorMessage="1" sqref="C9:D9" xr:uid="{9103D26F-C5D3-4D25-AE09-94C9D086E5EC}">
      <formula1>10000</formula1>
    </dataValidation>
    <dataValidation type="decimal" operator="lessThanOrEqual" allowBlank="1" showInputMessage="1" showErrorMessage="1" sqref="C10:D10" xr:uid="{DD75018E-5CD8-4674-BFA0-3F310266D517}">
      <formula1>0.001</formula1>
    </dataValidation>
    <dataValidation type="decimal" allowBlank="1" showInputMessage="1" showErrorMessage="1" sqref="C13" xr:uid="{C5F592D7-20D6-49AD-80D3-193A92F48BA0}">
      <formula1>B4</formula1>
      <formula2>B4*2</formula2>
    </dataValidation>
    <dataValidation type="decimal" allowBlank="1" showInputMessage="1" showErrorMessage="1" sqref="D13" xr:uid="{CA3E6FD7-9D6D-4295-A1BC-B9F2385C397E}">
      <formula1>B4</formula1>
      <formula2>2*B4</formula2>
    </dataValidation>
  </dataValidations>
  <hyperlinks>
    <hyperlink ref="E21" r:id="rId1" tooltip="https://www.epa.gov/uic/final-class-vi-guidance-documents" display="https://www.epa.gov/uic/final-class-vi-guidance-documents" xr:uid="{3043D667-AB54-4B63-B76F-95753C9170A8}"/>
    <hyperlink ref="E37" r:id="rId2" xr:uid="{743EC384-9852-44F5-A01D-0FD2B81489F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Injectors</vt:lpstr>
      <vt:lpstr>Extractors</vt:lpstr>
      <vt:lpstr>Geometry</vt:lpstr>
      <vt:lpstr>SensitivityAnalysis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William Wang</dc:creator>
  <cp:lastModifiedBy>Wang, Zhicheng</cp:lastModifiedBy>
  <dcterms:created xsi:type="dcterms:W3CDTF">2015-06-05T18:17:20Z</dcterms:created>
  <dcterms:modified xsi:type="dcterms:W3CDTF">2024-01-30T23:01:19Z</dcterms:modified>
</cp:coreProperties>
</file>