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792823/Dropbox/Hull/2. Teaching/PCAP/4. Module 2 - Curriculum design/"/>
    </mc:Choice>
  </mc:AlternateContent>
  <xr:revisionPtr revIDLastSave="0" documentId="13_ncr:1_{E8680253-2C13-4844-A714-1C654716AB2A}" xr6:coauthVersionLast="47" xr6:coauthVersionMax="47" xr10:uidLastSave="{00000000-0000-0000-0000-000000000000}"/>
  <bookViews>
    <workbookView xWindow="0" yWindow="740" windowWidth="29400" windowHeight="18380" activeTab="3" xr2:uid="{00000000-000D-0000-FFFF-FFFF00000000}"/>
  </bookViews>
  <sheets>
    <sheet name="2021-22" sheetId="1" r:id="rId1"/>
    <sheet name="2022-23" sheetId="2" r:id="rId2"/>
    <sheet name="2022-23 WL" sheetId="6" r:id="rId3"/>
    <sheet name="2023-24" sheetId="4" r:id="rId4"/>
    <sheet name="2023-24 WL" sheetId="5" r:id="rId5"/>
    <sheet name="2023-24 old" sheetId="3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14" i="6" l="1"/>
  <c r="E14" i="6"/>
  <c r="D14" i="6"/>
  <c r="C14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D11" i="6" s="1"/>
  <c r="D13" i="6" s="1"/>
  <c r="C2" i="6"/>
  <c r="E10" i="5"/>
  <c r="D10" i="5"/>
  <c r="C10" i="5"/>
  <c r="E8" i="5"/>
  <c r="E7" i="5"/>
  <c r="D7" i="5"/>
  <c r="C7" i="5"/>
  <c r="E6" i="5"/>
  <c r="D6" i="5"/>
  <c r="C6" i="5"/>
  <c r="E4" i="5"/>
  <c r="C4" i="5"/>
  <c r="E3" i="5"/>
  <c r="D3" i="5"/>
  <c r="C3" i="5"/>
  <c r="E2" i="5"/>
  <c r="D2" i="5"/>
  <c r="M11" i="3"/>
  <c r="M8" i="3"/>
  <c r="M9" i="3"/>
  <c r="M7" i="3"/>
  <c r="M4" i="3"/>
  <c r="M10" i="3"/>
  <c r="M6" i="3"/>
  <c r="M12" i="3"/>
  <c r="M5" i="3"/>
  <c r="L8" i="3"/>
  <c r="L9" i="3"/>
  <c r="L7" i="3"/>
  <c r="L4" i="3"/>
  <c r="L10" i="3"/>
  <c r="L6" i="3"/>
  <c r="L12" i="3"/>
  <c r="L5" i="3"/>
  <c r="L11" i="3"/>
  <c r="K12" i="3"/>
  <c r="N12" i="3" s="1"/>
  <c r="K11" i="3"/>
  <c r="K8" i="3"/>
  <c r="K9" i="3"/>
  <c r="K7" i="3"/>
  <c r="K4" i="3"/>
  <c r="K10" i="3"/>
  <c r="K6" i="3"/>
  <c r="K5" i="3"/>
  <c r="G4" i="6" l="1"/>
  <c r="G6" i="6"/>
  <c r="G8" i="6"/>
  <c r="G10" i="6"/>
  <c r="C11" i="5"/>
  <c r="C13" i="5" s="1"/>
  <c r="G9" i="6"/>
  <c r="G14" i="6"/>
  <c r="E11" i="6"/>
  <c r="E13" i="6" s="1"/>
  <c r="G3" i="6"/>
  <c r="G5" i="6"/>
  <c r="G7" i="6"/>
  <c r="N4" i="3"/>
  <c r="D11" i="5"/>
  <c r="D13" i="5" s="1"/>
  <c r="F11" i="6"/>
  <c r="F13" i="6" s="1"/>
  <c r="F10" i="5"/>
  <c r="E11" i="5"/>
  <c r="E13" i="5" s="1"/>
  <c r="F8" i="5"/>
  <c r="F14" i="5"/>
  <c r="F7" i="5"/>
  <c r="C11" i="6"/>
  <c r="C13" i="6" s="1"/>
  <c r="F2" i="5"/>
  <c r="F3" i="5"/>
  <c r="F4" i="5"/>
  <c r="F5" i="5"/>
  <c r="F6" i="5"/>
  <c r="G2" i="6"/>
  <c r="N9" i="3"/>
  <c r="N8" i="3"/>
  <c r="N6" i="3"/>
  <c r="N10" i="3"/>
  <c r="N11" i="3"/>
  <c r="K13" i="3"/>
  <c r="N7" i="3"/>
  <c r="N5" i="3"/>
  <c r="M13" i="3"/>
  <c r="L13" i="3"/>
  <c r="L15" i="3"/>
  <c r="F13" i="5" l="1"/>
  <c r="G11" i="6"/>
  <c r="G13" i="6" s="1"/>
  <c r="F11" i="5"/>
  <c r="K16" i="3"/>
  <c r="N13" i="3"/>
  <c r="F41" i="1"/>
  <c r="N15" i="3" l="1"/>
  <c r="K15" i="3"/>
  <c r="F44" i="1"/>
  <c r="F39" i="1" l="1"/>
  <c r="E43" i="1" l="1"/>
  <c r="E45" i="1" s="1"/>
  <c r="D43" i="1"/>
  <c r="D45" i="1" s="1"/>
  <c r="F42" i="1"/>
  <c r="F40" i="1"/>
  <c r="F38" i="1"/>
  <c r="F37" i="1"/>
  <c r="F36" i="1"/>
  <c r="F35" i="1"/>
  <c r="F43" i="1" l="1"/>
  <c r="F45" i="1" s="1"/>
</calcChain>
</file>

<file path=xl/sharedStrings.xml><?xml version="1.0" encoding="utf-8"?>
<sst xmlns="http://schemas.openxmlformats.org/spreadsheetml/2006/main" count="464" uniqueCount="151">
  <si>
    <t>BSc  2021/22</t>
  </si>
  <si>
    <t>T1</t>
  </si>
  <si>
    <t>T2</t>
  </si>
  <si>
    <t>Total</t>
  </si>
  <si>
    <t xml:space="preserve">JWE </t>
  </si>
  <si>
    <t>(JWE)</t>
  </si>
  <si>
    <t>(JW)</t>
  </si>
  <si>
    <t xml:space="preserve">JY </t>
  </si>
  <si>
    <t>Calculus</t>
  </si>
  <si>
    <t>Numbers, Sequences</t>
  </si>
  <si>
    <t xml:space="preserve">Introduction to </t>
  </si>
  <si>
    <t>&amp; Series</t>
  </si>
  <si>
    <t>University Maths*</t>
  </si>
  <si>
    <t>Y1</t>
  </si>
  <si>
    <t>(JY)</t>
  </si>
  <si>
    <t xml:space="preserve">Linear Algebra </t>
  </si>
  <si>
    <t>Intro to Prob</t>
  </si>
  <si>
    <t>Modelling &amp;</t>
  </si>
  <si>
    <t>&amp; Statistics</t>
  </si>
  <si>
    <t>Optimisation*</t>
  </si>
  <si>
    <t>Project</t>
  </si>
  <si>
    <t xml:space="preserve">Vector Calculus </t>
  </si>
  <si>
    <t xml:space="preserve">Differential </t>
  </si>
  <si>
    <t>Analysis</t>
  </si>
  <si>
    <t>Equations</t>
  </si>
  <si>
    <t>(FACE)</t>
  </si>
  <si>
    <t>Y2</t>
  </si>
  <si>
    <t>Passport</t>
  </si>
  <si>
    <t>Languages</t>
  </si>
  <si>
    <t>Group and Ring</t>
  </si>
  <si>
    <t>Statistical Models*</t>
  </si>
  <si>
    <t>Theory</t>
  </si>
  <si>
    <t>with Python</t>
  </si>
  <si>
    <t>Mathematical</t>
  </si>
  <si>
    <t>Differential</t>
  </si>
  <si>
    <t>Partial Differential</t>
  </si>
  <si>
    <t>Numerical</t>
  </si>
  <si>
    <t>Geometry &amp; Topology</t>
  </si>
  <si>
    <t>Y3</t>
  </si>
  <si>
    <t>Classical &amp;</t>
  </si>
  <si>
    <t>Fluid</t>
  </si>
  <si>
    <t>Quantum Mechanics</t>
  </si>
  <si>
    <t>Dynamics</t>
  </si>
  <si>
    <t>Biology</t>
  </si>
  <si>
    <t>Pract Programming</t>
  </si>
  <si>
    <t>MM</t>
  </si>
  <si>
    <t>LK</t>
  </si>
  <si>
    <t>SC</t>
  </si>
  <si>
    <t>(MM)</t>
  </si>
  <si>
    <t>(SC)</t>
  </si>
  <si>
    <t>(LK)</t>
  </si>
  <si>
    <t>JW</t>
  </si>
  <si>
    <t>Required</t>
  </si>
  <si>
    <t>Functions of a</t>
  </si>
  <si>
    <t>Complex Variable</t>
  </si>
  <si>
    <t>NEW</t>
  </si>
  <si>
    <t>(+2)</t>
  </si>
  <si>
    <t>Physics (SZ)</t>
  </si>
  <si>
    <t>(JF)</t>
  </si>
  <si>
    <t>JF</t>
  </si>
  <si>
    <t>DOS/Admissions</t>
  </si>
  <si>
    <t>Admissions + L6 Project (0.5)</t>
  </si>
  <si>
    <t>(0.5+0.5) Physics+(1+0) Chem Eng</t>
  </si>
  <si>
    <t>T3</t>
  </si>
  <si>
    <t>Functions of</t>
  </si>
  <si>
    <t>Mechanics</t>
  </si>
  <si>
    <t>Complex Varables</t>
  </si>
  <si>
    <t xml:space="preserve">MSc </t>
  </si>
  <si>
    <t xml:space="preserve">Graduate </t>
  </si>
  <si>
    <t>Seminar A</t>
  </si>
  <si>
    <t>Graduate</t>
  </si>
  <si>
    <t>Seminar B</t>
  </si>
  <si>
    <t>MSc Project</t>
  </si>
  <si>
    <t>BSc 2023/24</t>
  </si>
  <si>
    <t>Complex Variables</t>
  </si>
  <si>
    <t>Computation (Python)</t>
  </si>
  <si>
    <t xml:space="preserve">Data </t>
  </si>
  <si>
    <t>Science</t>
  </si>
  <si>
    <t>Pathway 1</t>
  </si>
  <si>
    <t>Pathway 2</t>
  </si>
  <si>
    <t>Pathway 3</t>
  </si>
  <si>
    <t>(SZ - PHY)</t>
  </si>
  <si>
    <t>Function of</t>
  </si>
  <si>
    <t>Geometry</t>
  </si>
  <si>
    <t>DOS/UG Admissions</t>
  </si>
  <si>
    <t>MSc  Coordinator</t>
  </si>
  <si>
    <t xml:space="preserve">UG Admissions + L6 Project Coordinator </t>
  </si>
  <si>
    <t>(WR)</t>
  </si>
  <si>
    <t>Statistics</t>
  </si>
  <si>
    <t>Asymptotic Methods</t>
  </si>
  <si>
    <t>Systems Biology</t>
  </si>
  <si>
    <t>Advanced Fluids</t>
  </si>
  <si>
    <t>Appliced  Complex</t>
  </si>
  <si>
    <t>Finance</t>
  </si>
  <si>
    <t>Pick  2 modules out of 3</t>
  </si>
  <si>
    <t>(+2) = (0.5+0.5) Physics+(1+0) Chem Eng</t>
  </si>
  <si>
    <t>Elliot, John</t>
  </si>
  <si>
    <t>Yang, Jie</t>
  </si>
  <si>
    <t>Moore, Matt</t>
  </si>
  <si>
    <t>Ruhworth, Will</t>
  </si>
  <si>
    <t>Koens, Lyndon</t>
  </si>
  <si>
    <t>Chaffin, Stevie</t>
  </si>
  <si>
    <t>Williams, Jael</t>
  </si>
  <si>
    <t>Fry, John</t>
  </si>
  <si>
    <t>Sharkov, Sergei</t>
  </si>
  <si>
    <t>PG Admissions, MSc  Project &amp; Grad Sem A &amp; B</t>
  </si>
  <si>
    <t>Optimisation</t>
  </si>
  <si>
    <t>University Maths</t>
  </si>
  <si>
    <t>DoS/UG Admissions</t>
  </si>
  <si>
    <t>Compulsory</t>
  </si>
  <si>
    <t>Pick  2 modules out of 3 Optional Modules</t>
  </si>
  <si>
    <t>Core (60 Credits)</t>
  </si>
  <si>
    <t>MSc
Yr 1</t>
  </si>
  <si>
    <t>BSc Mathematics 2022/23</t>
  </si>
  <si>
    <t>500462 (Pathway 1)</t>
  </si>
  <si>
    <t>551417 (Pathway 2)</t>
  </si>
  <si>
    <t>551305 (Pathway 3)</t>
  </si>
  <si>
    <t>Core</t>
  </si>
  <si>
    <t>Choose 2 out of 3 pathways</t>
  </si>
  <si>
    <t>Choose 2 modules out of 3 Optional Modules</t>
  </si>
  <si>
    <t>Statistical Models</t>
  </si>
  <si>
    <t>Probability</t>
  </si>
  <si>
    <t>T12</t>
  </si>
  <si>
    <t>Name</t>
  </si>
  <si>
    <t>Initials</t>
  </si>
  <si>
    <t>Applied Complex</t>
  </si>
  <si>
    <t>BSc Mathematics 2023/24</t>
  </si>
  <si>
    <t>Pathways continue from year 2</t>
  </si>
  <si>
    <t>Rushworth, Will</t>
  </si>
  <si>
    <t>(SF)</t>
  </si>
  <si>
    <t>Silvo Fanzon</t>
  </si>
  <si>
    <t>Moore, Maddie</t>
  </si>
  <si>
    <t>Elliott, John</t>
  </si>
  <si>
    <t>(TBA)</t>
  </si>
  <si>
    <t>UG Proj</t>
  </si>
  <si>
    <t xml:space="preserve"> + Grad Sem A+B + MSc Proj</t>
  </si>
  <si>
    <t>(+2) =  Physics+ Chem Eng</t>
  </si>
  <si>
    <t>NSS</t>
  </si>
  <si>
    <t>Differential Eqns</t>
  </si>
  <si>
    <t>Probability &amp; Statistics</t>
  </si>
  <si>
    <t>Modelling &amp; Optim.</t>
  </si>
  <si>
    <t>Intro to Uni Maths</t>
  </si>
  <si>
    <t>Modelling &amp; Mech.</t>
  </si>
  <si>
    <t>Complex Analysis</t>
  </si>
  <si>
    <t>PDEs</t>
  </si>
  <si>
    <t>Differential Geometry</t>
  </si>
  <si>
    <t>Maths Bio</t>
  </si>
  <si>
    <t>Numerical Computation</t>
  </si>
  <si>
    <t>Fluid Dynamics</t>
  </si>
  <si>
    <t>Data Science</t>
  </si>
  <si>
    <t>Mathematical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</si>
</sst>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DE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3" xfId="0" quotePrefix="1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/>
    <xf numFmtId="0" fontId="1" fillId="0" borderId="10" xfId="0" applyFont="1" applyBorder="1" applyAlignment="1">
      <alignment horizontal="center"/>
    </xf>
    <xf numFmtId="0" fontId="1" fillId="0" borderId="0" xfId="0" applyFont="1"/>
    <xf numFmtId="0" fontId="0" fillId="0" borderId="11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3" fillId="0" borderId="6" xfId="0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4" xfId="0" applyBorder="1"/>
    <xf numFmtId="0" fontId="4" fillId="0" borderId="14" xfId="0" applyFont="1" applyBorder="1" applyAlignment="1">
      <alignment horizontal="center"/>
    </xf>
    <xf numFmtId="0" fontId="0" fillId="0" borderId="14" xfId="0" quotePrefix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0" borderId="14" xfId="0" applyFont="1" applyBorder="1" applyAlignment="1">
      <alignment horizontal="left"/>
    </xf>
    <xf numFmtId="0" fontId="3" fillId="2" borderId="3" xfId="0" quotePrefix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3" xfId="0" quotePrefix="1" applyFont="1" applyFill="1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3" xfId="0" applyFont="1" applyFill="1" applyBorder="1"/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0" fontId="3" fillId="6" borderId="1" xfId="0" quotePrefix="1" applyFont="1" applyFill="1" applyBorder="1" applyAlignment="1">
      <alignment horizontal="center"/>
    </xf>
    <xf numFmtId="0" fontId="3" fillId="6" borderId="11" xfId="0" quotePrefix="1" applyFont="1" applyFill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6" borderId="11" xfId="0" quotePrefix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0" fontId="7" fillId="0" borderId="14" xfId="0" quotePrefix="1" applyFont="1" applyBorder="1" applyAlignment="1">
      <alignment horizontal="center"/>
    </xf>
    <xf numFmtId="0" fontId="7" fillId="2" borderId="3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1" fillId="2" borderId="6" xfId="0" quotePrefix="1" applyFont="1" applyFill="1" applyBorder="1" applyAlignment="1">
      <alignment horizontal="center"/>
    </xf>
    <xf numFmtId="0" fontId="1" fillId="6" borderId="6" xfId="0" quotePrefix="1" applyFont="1" applyFill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4" fillId="0" borderId="14" xfId="0" applyFont="1" applyBorder="1"/>
    <xf numFmtId="0" fontId="7" fillId="6" borderId="3" xfId="0" quotePrefix="1" applyFont="1" applyFill="1" applyBorder="1" applyAlignment="1">
      <alignment horizontal="center"/>
    </xf>
    <xf numFmtId="0" fontId="3" fillId="6" borderId="3" xfId="0" quotePrefix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quotePrefix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E1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opLeftCell="A29" workbookViewId="0">
      <selection activeCell="H58" sqref="H58"/>
    </sheetView>
  </sheetViews>
  <sheetFormatPr baseColWidth="10" defaultColWidth="8.83203125" defaultRowHeight="15" x14ac:dyDescent="0.2"/>
  <cols>
    <col min="1" max="1" width="3.33203125" customWidth="1"/>
    <col min="2" max="2" width="4" customWidth="1"/>
    <col min="3" max="3" width="16" customWidth="1"/>
    <col min="4" max="4" width="18" customWidth="1"/>
    <col min="5" max="5" width="17" customWidth="1"/>
    <col min="6" max="6" width="16.6640625" customWidth="1"/>
    <col min="7" max="7" width="10.5" customWidth="1"/>
    <col min="11" max="11" width="8.5" customWidth="1"/>
    <col min="12" max="12" width="7.5" customWidth="1"/>
    <col min="13" max="13" width="6.5" customWidth="1"/>
    <col min="14" max="14" width="6.1640625" customWidth="1"/>
    <col min="15" max="15" width="6.6640625" customWidth="1"/>
    <col min="16" max="16" width="6.33203125" customWidth="1"/>
    <col min="17" max="17" width="5.5" customWidth="1"/>
    <col min="18" max="19" width="5.33203125" customWidth="1"/>
    <col min="21" max="21" width="7.5" customWidth="1"/>
  </cols>
  <sheetData>
    <row r="1" spans="1:7" ht="16" thickBot="1" x14ac:dyDescent="0.25">
      <c r="D1" s="1" t="s">
        <v>0</v>
      </c>
    </row>
    <row r="2" spans="1:7" x14ac:dyDescent="0.2">
      <c r="A2" s="2"/>
      <c r="B2" s="3"/>
      <c r="C2" s="4">
        <v>400294</v>
      </c>
      <c r="D2" s="5">
        <v>400297</v>
      </c>
      <c r="E2" s="4">
        <v>400296</v>
      </c>
      <c r="F2" s="6"/>
      <c r="G2" s="6"/>
    </row>
    <row r="3" spans="1:7" x14ac:dyDescent="0.2">
      <c r="A3" s="7"/>
      <c r="B3" s="8"/>
      <c r="C3" s="9" t="s">
        <v>5</v>
      </c>
      <c r="D3" s="10" t="s">
        <v>49</v>
      </c>
      <c r="E3" s="11" t="s">
        <v>6</v>
      </c>
      <c r="F3" s="6"/>
      <c r="G3" s="6"/>
    </row>
    <row r="4" spans="1:7" x14ac:dyDescent="0.2">
      <c r="A4" s="7"/>
      <c r="B4" s="12" t="s">
        <v>1</v>
      </c>
      <c r="C4" s="13" t="s">
        <v>8</v>
      </c>
      <c r="D4" s="14" t="s">
        <v>9</v>
      </c>
      <c r="E4" s="13" t="s">
        <v>10</v>
      </c>
      <c r="F4" s="15"/>
      <c r="G4" s="15"/>
    </row>
    <row r="5" spans="1:7" x14ac:dyDescent="0.2">
      <c r="A5" s="7"/>
      <c r="B5" s="12"/>
      <c r="C5" s="13"/>
      <c r="D5" s="14" t="s">
        <v>11</v>
      </c>
      <c r="E5" s="13" t="s">
        <v>12</v>
      </c>
      <c r="F5" s="15"/>
      <c r="G5" s="15"/>
    </row>
    <row r="6" spans="1:7" ht="16" thickBot="1" x14ac:dyDescent="0.25">
      <c r="A6" s="7" t="s">
        <v>13</v>
      </c>
      <c r="B6" s="16"/>
      <c r="C6" s="11"/>
      <c r="D6" s="15"/>
      <c r="E6" s="17"/>
      <c r="F6" s="15"/>
      <c r="G6" s="15"/>
    </row>
    <row r="7" spans="1:7" x14ac:dyDescent="0.2">
      <c r="A7" s="7"/>
      <c r="B7" s="18"/>
      <c r="C7" s="4">
        <v>400295</v>
      </c>
      <c r="D7" s="5">
        <v>400298</v>
      </c>
      <c r="E7" s="4">
        <v>441067</v>
      </c>
      <c r="F7" s="15"/>
      <c r="G7" s="15"/>
    </row>
    <row r="8" spans="1:7" x14ac:dyDescent="0.2">
      <c r="A8" s="7"/>
      <c r="B8" s="12"/>
      <c r="C8" s="19" t="s">
        <v>6</v>
      </c>
      <c r="D8" s="20" t="s">
        <v>50</v>
      </c>
      <c r="E8" s="19" t="s">
        <v>14</v>
      </c>
      <c r="F8" s="15"/>
      <c r="G8" s="15"/>
    </row>
    <row r="9" spans="1:7" x14ac:dyDescent="0.2">
      <c r="A9" s="7"/>
      <c r="B9" s="12" t="s">
        <v>2</v>
      </c>
      <c r="C9" s="13" t="s">
        <v>15</v>
      </c>
      <c r="D9" s="14" t="s">
        <v>16</v>
      </c>
      <c r="E9" s="13" t="s">
        <v>17</v>
      </c>
      <c r="F9" s="15"/>
      <c r="G9" s="15"/>
    </row>
    <row r="10" spans="1:7" x14ac:dyDescent="0.2">
      <c r="A10" s="7"/>
      <c r="B10" s="12"/>
      <c r="C10" s="13"/>
      <c r="D10" s="14" t="s">
        <v>18</v>
      </c>
      <c r="E10" s="13" t="s">
        <v>19</v>
      </c>
      <c r="F10" s="15"/>
      <c r="G10" s="15"/>
    </row>
    <row r="11" spans="1:7" ht="16" thickBot="1" x14ac:dyDescent="0.25">
      <c r="A11" s="24"/>
      <c r="B11" s="16"/>
      <c r="C11" s="17"/>
      <c r="D11" s="25"/>
      <c r="E11" s="17"/>
      <c r="F11" s="26"/>
      <c r="G11" s="26"/>
    </row>
    <row r="12" spans="1:7" x14ac:dyDescent="0.2">
      <c r="A12" s="2"/>
      <c r="B12" s="3"/>
      <c r="C12" s="4">
        <v>500460</v>
      </c>
      <c r="D12" s="27">
        <v>500461</v>
      </c>
      <c r="E12" s="4">
        <v>500465</v>
      </c>
      <c r="F12" s="28"/>
      <c r="G12" s="4"/>
    </row>
    <row r="13" spans="1:7" x14ac:dyDescent="0.2">
      <c r="A13" s="7"/>
      <c r="B13" s="8"/>
      <c r="C13" s="19" t="s">
        <v>5</v>
      </c>
      <c r="D13" s="29" t="s">
        <v>6</v>
      </c>
      <c r="E13" s="11" t="s">
        <v>48</v>
      </c>
      <c r="F13" s="30"/>
      <c r="G13" s="11"/>
    </row>
    <row r="14" spans="1:7" x14ac:dyDescent="0.2">
      <c r="A14" s="7"/>
      <c r="B14" s="12" t="s">
        <v>1</v>
      </c>
      <c r="C14" s="13" t="s">
        <v>21</v>
      </c>
      <c r="D14" s="13" t="s">
        <v>22</v>
      </c>
      <c r="E14" s="13" t="s">
        <v>23</v>
      </c>
      <c r="F14" s="30"/>
      <c r="G14" s="11"/>
    </row>
    <row r="15" spans="1:7" x14ac:dyDescent="0.2">
      <c r="A15" s="7"/>
      <c r="B15" s="12"/>
      <c r="C15" s="11"/>
      <c r="D15" s="13" t="s">
        <v>24</v>
      </c>
      <c r="E15" s="11"/>
      <c r="F15" s="30"/>
      <c r="G15" s="11" t="s">
        <v>25</v>
      </c>
    </row>
    <row r="16" spans="1:7" ht="16" thickBot="1" x14ac:dyDescent="0.25">
      <c r="A16" s="7" t="s">
        <v>26</v>
      </c>
      <c r="B16" s="16"/>
      <c r="C16" s="17"/>
      <c r="D16" s="29"/>
      <c r="E16" s="17"/>
      <c r="F16" s="31"/>
      <c r="G16" s="11" t="s">
        <v>27</v>
      </c>
    </row>
    <row r="17" spans="1:14" x14ac:dyDescent="0.2">
      <c r="A17" s="7"/>
      <c r="B17" s="32"/>
      <c r="C17" s="27">
        <v>551303</v>
      </c>
      <c r="D17" s="4">
        <v>500462</v>
      </c>
      <c r="E17" s="4">
        <v>500463</v>
      </c>
      <c r="F17" s="5">
        <v>551305</v>
      </c>
      <c r="G17" s="33" t="s">
        <v>28</v>
      </c>
    </row>
    <row r="18" spans="1:14" x14ac:dyDescent="0.2">
      <c r="A18" s="7"/>
      <c r="B18" s="34"/>
      <c r="C18" s="35" t="s">
        <v>50</v>
      </c>
      <c r="D18" s="19" t="s">
        <v>5</v>
      </c>
      <c r="E18" s="29" t="s">
        <v>49</v>
      </c>
      <c r="F18" s="15" t="s">
        <v>58</v>
      </c>
      <c r="G18" s="11"/>
    </row>
    <row r="19" spans="1:14" x14ac:dyDescent="0.2">
      <c r="A19" s="7"/>
      <c r="B19" s="34" t="s">
        <v>2</v>
      </c>
      <c r="C19" s="36" t="s">
        <v>29</v>
      </c>
      <c r="D19" s="11" t="s">
        <v>53</v>
      </c>
      <c r="E19" s="11" t="s">
        <v>44</v>
      </c>
      <c r="F19" s="30" t="s">
        <v>30</v>
      </c>
      <c r="G19" s="7"/>
    </row>
    <row r="20" spans="1:14" x14ac:dyDescent="0.2">
      <c r="A20" s="7"/>
      <c r="B20" s="34"/>
      <c r="C20" s="36" t="s">
        <v>31</v>
      </c>
      <c r="D20" s="11" t="s">
        <v>54</v>
      </c>
      <c r="E20" s="29" t="s">
        <v>32</v>
      </c>
      <c r="F20" s="15"/>
      <c r="G20" s="11"/>
      <c r="J20" s="1"/>
    </row>
    <row r="21" spans="1:14" ht="16" thickBot="1" x14ac:dyDescent="0.25">
      <c r="A21" s="24"/>
      <c r="B21" s="24"/>
      <c r="C21" s="37"/>
      <c r="D21" s="17"/>
      <c r="E21" s="38"/>
      <c r="F21" s="39"/>
      <c r="G21" s="40"/>
    </row>
    <row r="22" spans="1:14" x14ac:dyDescent="0.2">
      <c r="A22" s="2"/>
      <c r="B22" s="3"/>
      <c r="C22" s="4">
        <v>600731</v>
      </c>
      <c r="D22" s="27">
        <v>600727</v>
      </c>
      <c r="E22" s="32">
        <v>600726</v>
      </c>
      <c r="F22" s="4">
        <v>600733</v>
      </c>
      <c r="G22" s="6"/>
    </row>
    <row r="23" spans="1:14" x14ac:dyDescent="0.2">
      <c r="A23" s="7"/>
      <c r="B23" s="8"/>
      <c r="C23" s="19" t="s">
        <v>14</v>
      </c>
      <c r="D23" s="29" t="s">
        <v>49</v>
      </c>
      <c r="E23" s="11" t="s">
        <v>48</v>
      </c>
      <c r="F23" s="11" t="s">
        <v>5</v>
      </c>
      <c r="G23" s="15"/>
    </row>
    <row r="24" spans="1:14" x14ac:dyDescent="0.2">
      <c r="A24" s="7"/>
      <c r="B24" s="12" t="s">
        <v>1</v>
      </c>
      <c r="C24" s="13" t="s">
        <v>33</v>
      </c>
      <c r="D24" s="29" t="s">
        <v>34</v>
      </c>
      <c r="E24" s="11" t="s">
        <v>35</v>
      </c>
      <c r="F24" s="11" t="s">
        <v>36</v>
      </c>
      <c r="G24" s="15"/>
    </row>
    <row r="25" spans="1:14" x14ac:dyDescent="0.2">
      <c r="A25" s="7"/>
      <c r="B25" s="12"/>
      <c r="C25" s="13" t="s">
        <v>20</v>
      </c>
      <c r="D25" s="11" t="s">
        <v>83</v>
      </c>
      <c r="E25" s="11" t="s">
        <v>24</v>
      </c>
      <c r="F25" s="11" t="s">
        <v>23</v>
      </c>
      <c r="G25" s="15"/>
    </row>
    <row r="26" spans="1:14" ht="16" thickBot="1" x14ac:dyDescent="0.25">
      <c r="A26" s="7" t="s">
        <v>38</v>
      </c>
      <c r="B26" s="16"/>
      <c r="C26" s="41"/>
      <c r="D26" s="29"/>
      <c r="E26" s="17"/>
      <c r="F26" s="40"/>
      <c r="G26" s="26"/>
    </row>
    <row r="27" spans="1:14" x14ac:dyDescent="0.2">
      <c r="A27" s="7"/>
      <c r="B27" s="18"/>
      <c r="C27" s="5">
        <v>600731</v>
      </c>
      <c r="D27" s="4">
        <v>600725</v>
      </c>
      <c r="E27" s="27">
        <v>600728</v>
      </c>
      <c r="F27" s="4">
        <v>661953</v>
      </c>
      <c r="G27" s="6"/>
    </row>
    <row r="28" spans="1:14" x14ac:dyDescent="0.2">
      <c r="A28" s="7"/>
      <c r="B28" s="12"/>
      <c r="C28" s="20" t="s">
        <v>14</v>
      </c>
      <c r="D28" s="11" t="s">
        <v>81</v>
      </c>
      <c r="E28" s="11" t="s">
        <v>5</v>
      </c>
      <c r="F28" s="11" t="s">
        <v>14</v>
      </c>
      <c r="G28" s="15"/>
    </row>
    <row r="29" spans="1:14" x14ac:dyDescent="0.2">
      <c r="A29" s="7"/>
      <c r="B29" s="12" t="s">
        <v>2</v>
      </c>
      <c r="C29" s="14" t="s">
        <v>33</v>
      </c>
      <c r="D29" s="11" t="s">
        <v>39</v>
      </c>
      <c r="E29" s="11" t="s">
        <v>40</v>
      </c>
      <c r="F29" s="11" t="s">
        <v>33</v>
      </c>
      <c r="G29" s="15"/>
    </row>
    <row r="30" spans="1:14" x14ac:dyDescent="0.2">
      <c r="A30" s="7"/>
      <c r="B30" s="12"/>
      <c r="C30" s="14" t="s">
        <v>20</v>
      </c>
      <c r="D30" s="11" t="s">
        <v>41</v>
      </c>
      <c r="E30" s="11" t="s">
        <v>42</v>
      </c>
      <c r="F30" s="11" t="s">
        <v>43</v>
      </c>
      <c r="G30" s="15"/>
    </row>
    <row r="31" spans="1:14" ht="16" thickBot="1" x14ac:dyDescent="0.25">
      <c r="A31" s="24"/>
      <c r="B31" s="16"/>
      <c r="C31" s="42"/>
      <c r="D31" s="43"/>
      <c r="E31" s="17"/>
      <c r="F31" s="40"/>
      <c r="G31" s="26"/>
      <c r="N31" s="26"/>
    </row>
    <row r="32" spans="1:14" x14ac:dyDescent="0.2">
      <c r="C32" s="15"/>
      <c r="D32" s="15"/>
      <c r="E32" s="26"/>
    </row>
    <row r="34" spans="3:8" x14ac:dyDescent="0.2">
      <c r="D34" s="1" t="s">
        <v>1</v>
      </c>
      <c r="E34" s="1" t="s">
        <v>2</v>
      </c>
      <c r="F34" s="1" t="s">
        <v>3</v>
      </c>
    </row>
    <row r="35" spans="3:8" x14ac:dyDescent="0.2">
      <c r="C35" t="s">
        <v>4</v>
      </c>
      <c r="D35" s="1">
        <v>3</v>
      </c>
      <c r="E35" s="1">
        <v>2</v>
      </c>
      <c r="F35" s="1">
        <f t="shared" ref="F35:F44" si="0">SUM(D35:E35)</f>
        <v>5</v>
      </c>
      <c r="G35" t="s">
        <v>60</v>
      </c>
    </row>
    <row r="36" spans="3:8" x14ac:dyDescent="0.2">
      <c r="C36" t="s">
        <v>7</v>
      </c>
      <c r="D36" s="1">
        <v>0</v>
      </c>
      <c r="E36" s="1">
        <v>2</v>
      </c>
      <c r="F36" s="1">
        <f t="shared" si="0"/>
        <v>2</v>
      </c>
      <c r="G36" t="s">
        <v>61</v>
      </c>
    </row>
    <row r="37" spans="3:8" x14ac:dyDescent="0.2">
      <c r="C37" t="s">
        <v>45</v>
      </c>
      <c r="D37" s="1">
        <v>2</v>
      </c>
      <c r="E37" s="1">
        <v>0</v>
      </c>
      <c r="F37" s="1">
        <f t="shared" si="0"/>
        <v>2</v>
      </c>
    </row>
    <row r="38" spans="3:8" x14ac:dyDescent="0.2">
      <c r="C38" t="s">
        <v>55</v>
      </c>
      <c r="D38" s="1">
        <v>0</v>
      </c>
      <c r="E38" s="1">
        <v>0</v>
      </c>
      <c r="F38" s="1">
        <f t="shared" si="0"/>
        <v>0</v>
      </c>
    </row>
    <row r="39" spans="3:8" x14ac:dyDescent="0.2">
      <c r="C39" t="s">
        <v>46</v>
      </c>
      <c r="D39" s="1">
        <v>0</v>
      </c>
      <c r="E39" s="1">
        <v>2</v>
      </c>
      <c r="F39" s="1">
        <f t="shared" ref="F39" si="1">SUM(D39:E39)</f>
        <v>2</v>
      </c>
    </row>
    <row r="40" spans="3:8" x14ac:dyDescent="0.2">
      <c r="C40" t="s">
        <v>47</v>
      </c>
      <c r="D40" s="1">
        <v>2</v>
      </c>
      <c r="E40" s="1">
        <v>1</v>
      </c>
      <c r="F40" s="1">
        <f t="shared" si="0"/>
        <v>3</v>
      </c>
    </row>
    <row r="41" spans="3:8" x14ac:dyDescent="0.2">
      <c r="C41" t="s">
        <v>51</v>
      </c>
      <c r="D41" s="1">
        <v>2</v>
      </c>
      <c r="E41" s="1">
        <v>1</v>
      </c>
      <c r="F41" s="1">
        <f t="shared" si="0"/>
        <v>3</v>
      </c>
      <c r="G41" s="1" t="s">
        <v>56</v>
      </c>
      <c r="H41" s="44" t="s">
        <v>62</v>
      </c>
    </row>
    <row r="42" spans="3:8" ht="16" thickBot="1" x14ac:dyDescent="0.25">
      <c r="C42" t="s">
        <v>59</v>
      </c>
      <c r="E42" s="1">
        <v>1</v>
      </c>
      <c r="F42" s="1">
        <f t="shared" si="0"/>
        <v>1</v>
      </c>
    </row>
    <row r="43" spans="3:8" ht="16" thickBot="1" x14ac:dyDescent="0.25">
      <c r="D43" s="21">
        <f>SUM(D35:D42)</f>
        <v>9</v>
      </c>
      <c r="E43" s="22">
        <f>SUM(E35:E42)</f>
        <v>9</v>
      </c>
      <c r="F43" s="23">
        <f>SUM(F35:F42)</f>
        <v>18</v>
      </c>
    </row>
    <row r="44" spans="3:8" ht="16" thickBot="1" x14ac:dyDescent="0.25">
      <c r="C44" t="s">
        <v>57</v>
      </c>
      <c r="E44" s="1">
        <v>1</v>
      </c>
      <c r="F44" s="1">
        <f t="shared" si="0"/>
        <v>1</v>
      </c>
    </row>
    <row r="45" spans="3:8" ht="16" thickBot="1" x14ac:dyDescent="0.25">
      <c r="C45" t="s">
        <v>52</v>
      </c>
      <c r="D45" s="45">
        <f>SUM(D43:D44)</f>
        <v>9</v>
      </c>
      <c r="E45" s="23">
        <f>SUM(E43:E44)</f>
        <v>10</v>
      </c>
      <c r="F45" s="23">
        <f>SUM(F43:F44)</f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"/>
  <sheetViews>
    <sheetView zoomScale="130" zoomScaleNormal="130" workbookViewId="0">
      <selection activeCell="D5" sqref="D5"/>
    </sheetView>
  </sheetViews>
  <sheetFormatPr baseColWidth="10" defaultColWidth="8.83203125" defaultRowHeight="15" x14ac:dyDescent="0.2"/>
  <cols>
    <col min="1" max="1" width="6.1640625" customWidth="1"/>
    <col min="2" max="2" width="4" customWidth="1"/>
    <col min="3" max="3" width="16" style="26" customWidth="1"/>
    <col min="4" max="4" width="18" style="26" customWidth="1"/>
    <col min="5" max="6" width="17" style="26" customWidth="1"/>
    <col min="7" max="7" width="6.83203125" customWidth="1"/>
    <col min="8" max="8" width="5.83203125" customWidth="1"/>
    <col min="11" max="11" width="13.5" bestFit="1" customWidth="1"/>
    <col min="17" max="17" width="40" bestFit="1" customWidth="1"/>
  </cols>
  <sheetData>
    <row r="1" spans="1:6" x14ac:dyDescent="0.2">
      <c r="D1" s="93" t="s">
        <v>113</v>
      </c>
    </row>
    <row r="2" spans="1:6" ht="16" thickBot="1" x14ac:dyDescent="0.25">
      <c r="D2" s="93"/>
    </row>
    <row r="3" spans="1:6" ht="16" thickBot="1" x14ac:dyDescent="0.25">
      <c r="A3" s="124" t="s">
        <v>13</v>
      </c>
      <c r="B3" s="79"/>
      <c r="C3" s="94" t="s">
        <v>109</v>
      </c>
      <c r="D3" s="94" t="s">
        <v>109</v>
      </c>
      <c r="E3" s="94" t="s">
        <v>109</v>
      </c>
      <c r="F3" s="10"/>
    </row>
    <row r="4" spans="1:6" x14ac:dyDescent="0.2">
      <c r="A4" s="125"/>
      <c r="B4" s="78"/>
      <c r="C4" s="95">
        <v>400294</v>
      </c>
      <c r="D4" s="96">
        <v>400297</v>
      </c>
      <c r="E4" s="95">
        <v>400296</v>
      </c>
      <c r="F4" s="10"/>
    </row>
    <row r="5" spans="1:6" x14ac:dyDescent="0.2">
      <c r="A5" s="125"/>
      <c r="B5" s="78"/>
      <c r="C5" s="66" t="s">
        <v>5</v>
      </c>
      <c r="D5" s="67" t="s">
        <v>49</v>
      </c>
      <c r="E5" s="68" t="s">
        <v>6</v>
      </c>
      <c r="F5" s="10"/>
    </row>
    <row r="6" spans="1:6" x14ac:dyDescent="0.2">
      <c r="A6" s="125"/>
      <c r="B6" s="78" t="s">
        <v>1</v>
      </c>
      <c r="C6" s="68" t="s">
        <v>8</v>
      </c>
      <c r="D6" s="69" t="s">
        <v>9</v>
      </c>
      <c r="E6" s="68" t="s">
        <v>10</v>
      </c>
      <c r="F6" s="15"/>
    </row>
    <row r="7" spans="1:6" x14ac:dyDescent="0.2">
      <c r="A7" s="125"/>
      <c r="B7" s="78"/>
      <c r="C7" s="68"/>
      <c r="D7" s="69" t="s">
        <v>11</v>
      </c>
      <c r="E7" s="68" t="s">
        <v>107</v>
      </c>
      <c r="F7" s="15"/>
    </row>
    <row r="8" spans="1:6" ht="16" thickBot="1" x14ac:dyDescent="0.25">
      <c r="A8" s="125"/>
      <c r="B8" s="82"/>
      <c r="C8" s="68"/>
      <c r="D8" s="70"/>
      <c r="E8" s="71"/>
      <c r="F8" s="15"/>
    </row>
    <row r="9" spans="1:6" ht="16" thickBot="1" x14ac:dyDescent="0.25">
      <c r="A9" s="125"/>
      <c r="B9" s="124" t="s">
        <v>2</v>
      </c>
      <c r="C9" s="94" t="s">
        <v>109</v>
      </c>
      <c r="D9" s="94" t="s">
        <v>109</v>
      </c>
      <c r="E9" s="94" t="s">
        <v>109</v>
      </c>
      <c r="F9" s="10"/>
    </row>
    <row r="10" spans="1:6" x14ac:dyDescent="0.2">
      <c r="A10" s="125"/>
      <c r="B10" s="125"/>
      <c r="C10" s="95">
        <v>400295</v>
      </c>
      <c r="D10" s="96">
        <v>400298</v>
      </c>
      <c r="E10" s="95">
        <v>441067</v>
      </c>
      <c r="F10" s="15"/>
    </row>
    <row r="11" spans="1:6" x14ac:dyDescent="0.2">
      <c r="A11" s="125"/>
      <c r="B11" s="125"/>
      <c r="C11" s="68" t="s">
        <v>6</v>
      </c>
      <c r="D11" s="69" t="s">
        <v>50</v>
      </c>
      <c r="E11" s="68" t="s">
        <v>14</v>
      </c>
      <c r="F11" s="15"/>
    </row>
    <row r="12" spans="1:6" x14ac:dyDescent="0.2">
      <c r="A12" s="125"/>
      <c r="B12" s="125"/>
      <c r="C12" s="68" t="s">
        <v>15</v>
      </c>
      <c r="D12" s="69" t="s">
        <v>121</v>
      </c>
      <c r="E12" s="68" t="s">
        <v>17</v>
      </c>
      <c r="F12" s="15"/>
    </row>
    <row r="13" spans="1:6" x14ac:dyDescent="0.2">
      <c r="A13" s="125"/>
      <c r="B13" s="125"/>
      <c r="C13" s="68"/>
      <c r="D13" s="69" t="s">
        <v>18</v>
      </c>
      <c r="E13" s="68" t="s">
        <v>106</v>
      </c>
      <c r="F13" s="15"/>
    </row>
    <row r="14" spans="1:6" ht="16" thickBot="1" x14ac:dyDescent="0.25">
      <c r="A14" s="126"/>
      <c r="B14" s="126"/>
      <c r="C14" s="71"/>
      <c r="D14" s="72"/>
      <c r="E14" s="71"/>
    </row>
    <row r="15" spans="1:6" ht="16" thickBot="1" x14ac:dyDescent="0.25">
      <c r="A15" s="124" t="s">
        <v>26</v>
      </c>
      <c r="B15" s="124" t="s">
        <v>1</v>
      </c>
      <c r="C15" s="94" t="s">
        <v>109</v>
      </c>
      <c r="D15" s="94" t="s">
        <v>109</v>
      </c>
      <c r="E15" s="94" t="s">
        <v>109</v>
      </c>
    </row>
    <row r="16" spans="1:6" x14ac:dyDescent="0.2">
      <c r="A16" s="125"/>
      <c r="B16" s="125"/>
      <c r="C16" s="97">
        <v>500460</v>
      </c>
      <c r="D16" s="98">
        <v>500461</v>
      </c>
      <c r="E16" s="97">
        <v>500465</v>
      </c>
      <c r="F16" s="99"/>
    </row>
    <row r="17" spans="1:10" x14ac:dyDescent="0.2">
      <c r="A17" s="125"/>
      <c r="B17" s="125"/>
      <c r="C17" s="85" t="s">
        <v>5</v>
      </c>
      <c r="D17" s="84" t="s">
        <v>50</v>
      </c>
      <c r="E17" s="85" t="s">
        <v>48</v>
      </c>
      <c r="F17" s="30"/>
    </row>
    <row r="18" spans="1:10" x14ac:dyDescent="0.2">
      <c r="A18" s="125"/>
      <c r="B18" s="125"/>
      <c r="C18" s="85" t="s">
        <v>21</v>
      </c>
      <c r="D18" s="85" t="s">
        <v>22</v>
      </c>
      <c r="E18" s="85" t="s">
        <v>23</v>
      </c>
      <c r="F18" s="30"/>
    </row>
    <row r="19" spans="1:10" x14ac:dyDescent="0.2">
      <c r="A19" s="125"/>
      <c r="B19" s="125"/>
      <c r="C19" s="85"/>
      <c r="D19" s="85" t="s">
        <v>24</v>
      </c>
      <c r="E19" s="85"/>
      <c r="F19" s="30"/>
    </row>
    <row r="20" spans="1:10" ht="16" thickBot="1" x14ac:dyDescent="0.25">
      <c r="A20" s="125"/>
      <c r="B20" s="126"/>
      <c r="C20" s="85"/>
      <c r="D20" s="84"/>
      <c r="E20" s="85"/>
      <c r="F20" s="30"/>
    </row>
    <row r="21" spans="1:10" ht="16" thickBot="1" x14ac:dyDescent="0.25">
      <c r="A21" s="125"/>
      <c r="B21" s="124" t="s">
        <v>2</v>
      </c>
      <c r="C21" s="92" t="s">
        <v>109</v>
      </c>
      <c r="D21" s="121" t="s">
        <v>118</v>
      </c>
      <c r="E21" s="122"/>
      <c r="F21" s="123"/>
    </row>
    <row r="22" spans="1:10" x14ac:dyDescent="0.2">
      <c r="A22" s="125"/>
      <c r="B22" s="125"/>
      <c r="C22" s="100">
        <v>551416</v>
      </c>
      <c r="D22" s="101" t="s">
        <v>114</v>
      </c>
      <c r="E22" s="101" t="s">
        <v>115</v>
      </c>
      <c r="F22" s="101" t="s">
        <v>116</v>
      </c>
    </row>
    <row r="23" spans="1:10" x14ac:dyDescent="0.2">
      <c r="A23" s="125"/>
      <c r="B23" s="125"/>
      <c r="C23" s="84" t="s">
        <v>49</v>
      </c>
      <c r="D23" s="85" t="s">
        <v>5</v>
      </c>
      <c r="E23" s="86" t="s">
        <v>48</v>
      </c>
      <c r="F23" s="86" t="s">
        <v>58</v>
      </c>
    </row>
    <row r="24" spans="1:10" x14ac:dyDescent="0.2">
      <c r="A24" s="125"/>
      <c r="B24" s="125"/>
      <c r="C24" s="87" t="s">
        <v>17</v>
      </c>
      <c r="D24" s="88" t="s">
        <v>64</v>
      </c>
      <c r="E24" s="88" t="s">
        <v>35</v>
      </c>
      <c r="F24" s="88" t="s">
        <v>120</v>
      </c>
      <c r="J24" s="1"/>
    </row>
    <row r="25" spans="1:10" x14ac:dyDescent="0.2">
      <c r="A25" s="125"/>
      <c r="B25" s="125"/>
      <c r="C25" s="87" t="s">
        <v>65</v>
      </c>
      <c r="D25" s="88" t="s">
        <v>66</v>
      </c>
      <c r="E25" s="86" t="s">
        <v>24</v>
      </c>
      <c r="F25" s="86"/>
    </row>
    <row r="26" spans="1:10" ht="16" thickBot="1" x14ac:dyDescent="0.25">
      <c r="A26" s="126"/>
      <c r="B26" s="126"/>
      <c r="C26" s="89"/>
      <c r="D26" s="90"/>
      <c r="E26" s="91"/>
      <c r="F26" s="91"/>
    </row>
    <row r="27" spans="1:10" ht="16" thickBot="1" x14ac:dyDescent="0.25">
      <c r="A27" s="80"/>
      <c r="B27" s="79"/>
      <c r="C27" s="102" t="s">
        <v>117</v>
      </c>
      <c r="D27" s="121" t="s">
        <v>119</v>
      </c>
      <c r="E27" s="122"/>
      <c r="F27" s="123"/>
    </row>
    <row r="28" spans="1:10" x14ac:dyDescent="0.2">
      <c r="A28" s="81"/>
      <c r="B28" s="78"/>
      <c r="C28" s="103"/>
      <c r="D28" s="104">
        <v>600727</v>
      </c>
      <c r="E28" s="105">
        <v>600726</v>
      </c>
      <c r="F28" s="105">
        <v>600733</v>
      </c>
    </row>
    <row r="29" spans="1:10" x14ac:dyDescent="0.2">
      <c r="A29" s="81"/>
      <c r="B29" s="78"/>
      <c r="C29" s="64"/>
      <c r="D29" s="73" t="s">
        <v>87</v>
      </c>
      <c r="E29" s="64" t="s">
        <v>48</v>
      </c>
      <c r="F29" s="73" t="s">
        <v>5</v>
      </c>
    </row>
    <row r="30" spans="1:10" x14ac:dyDescent="0.2">
      <c r="A30" s="81"/>
      <c r="B30" s="78" t="s">
        <v>1</v>
      </c>
      <c r="C30" s="64"/>
      <c r="D30" s="73" t="s">
        <v>34</v>
      </c>
      <c r="E30" s="64" t="s">
        <v>35</v>
      </c>
      <c r="F30" s="64" t="s">
        <v>36</v>
      </c>
    </row>
    <row r="31" spans="1:10" x14ac:dyDescent="0.2">
      <c r="A31" s="81"/>
      <c r="B31" s="78"/>
      <c r="C31" s="63">
        <v>600731</v>
      </c>
      <c r="D31" s="64" t="s">
        <v>37</v>
      </c>
      <c r="E31" s="64" t="s">
        <v>24</v>
      </c>
      <c r="F31" s="73" t="s">
        <v>23</v>
      </c>
    </row>
    <row r="32" spans="1:10" ht="16" thickBot="1" x14ac:dyDescent="0.25">
      <c r="A32" s="81" t="s">
        <v>38</v>
      </c>
      <c r="B32" s="82"/>
      <c r="C32" s="64" t="s">
        <v>14</v>
      </c>
      <c r="D32" s="74"/>
      <c r="E32" s="75"/>
      <c r="F32" s="76"/>
    </row>
    <row r="33" spans="1:6" ht="16" thickBot="1" x14ac:dyDescent="0.25">
      <c r="A33" s="81"/>
      <c r="B33" s="79"/>
      <c r="C33" s="64" t="s">
        <v>33</v>
      </c>
      <c r="D33" s="121" t="s">
        <v>119</v>
      </c>
      <c r="E33" s="122"/>
      <c r="F33" s="123"/>
    </row>
    <row r="34" spans="1:6" x14ac:dyDescent="0.2">
      <c r="A34" s="81"/>
      <c r="B34" s="78"/>
      <c r="C34" s="64" t="s">
        <v>20</v>
      </c>
      <c r="D34" s="105">
        <v>600725</v>
      </c>
      <c r="E34" s="104">
        <v>600728</v>
      </c>
      <c r="F34" s="105">
        <v>661953</v>
      </c>
    </row>
    <row r="35" spans="1:6" x14ac:dyDescent="0.2">
      <c r="A35" s="81"/>
      <c r="B35" s="78"/>
      <c r="C35" s="65"/>
      <c r="D35" s="77" t="s">
        <v>81</v>
      </c>
      <c r="E35" s="77" t="s">
        <v>5</v>
      </c>
      <c r="F35" s="77" t="s">
        <v>14</v>
      </c>
    </row>
    <row r="36" spans="1:6" x14ac:dyDescent="0.2">
      <c r="A36" s="81"/>
      <c r="B36" s="78" t="s">
        <v>2</v>
      </c>
      <c r="C36" s="65"/>
      <c r="D36" s="77" t="s">
        <v>39</v>
      </c>
      <c r="E36" s="77" t="s">
        <v>40</v>
      </c>
      <c r="F36" s="77" t="s">
        <v>33</v>
      </c>
    </row>
    <row r="37" spans="1:6" x14ac:dyDescent="0.2">
      <c r="A37" s="81"/>
      <c r="B37" s="78"/>
      <c r="C37" s="65"/>
      <c r="D37" s="77" t="s">
        <v>41</v>
      </c>
      <c r="E37" s="77" t="s">
        <v>42</v>
      </c>
      <c r="F37" s="77" t="s">
        <v>43</v>
      </c>
    </row>
    <row r="38" spans="1:6" ht="16" thickBot="1" x14ac:dyDescent="0.25">
      <c r="A38" s="83"/>
      <c r="B38" s="82"/>
      <c r="C38" s="106"/>
      <c r="D38" s="107"/>
      <c r="E38" s="75"/>
      <c r="F38" s="75"/>
    </row>
    <row r="39" spans="1:6" ht="16" thickBot="1" x14ac:dyDescent="0.25">
      <c r="C39" s="15"/>
      <c r="D39" s="15"/>
    </row>
    <row r="40" spans="1:6" ht="16" thickBot="1" x14ac:dyDescent="0.25">
      <c r="A40" s="118" t="s">
        <v>112</v>
      </c>
      <c r="B40" s="115" t="s">
        <v>1</v>
      </c>
      <c r="C40" s="92" t="s">
        <v>109</v>
      </c>
      <c r="D40" s="121" t="s">
        <v>119</v>
      </c>
      <c r="E40" s="122"/>
      <c r="F40" s="123"/>
    </row>
    <row r="41" spans="1:6" x14ac:dyDescent="0.2">
      <c r="A41" s="119"/>
      <c r="B41" s="116"/>
      <c r="C41" s="100">
        <v>771645</v>
      </c>
      <c r="D41" s="100">
        <v>700</v>
      </c>
      <c r="E41" s="101">
        <v>700</v>
      </c>
      <c r="F41" s="101">
        <v>700</v>
      </c>
    </row>
    <row r="42" spans="1:6" x14ac:dyDescent="0.2">
      <c r="A42" s="119"/>
      <c r="B42" s="116"/>
      <c r="C42" s="86" t="s">
        <v>50</v>
      </c>
      <c r="D42" s="86" t="s">
        <v>49</v>
      </c>
      <c r="E42" s="88" t="s">
        <v>14</v>
      </c>
      <c r="F42" s="86" t="s">
        <v>58</v>
      </c>
    </row>
    <row r="43" spans="1:6" x14ac:dyDescent="0.2">
      <c r="A43" s="119"/>
      <c r="B43" s="116"/>
      <c r="C43" s="86" t="s">
        <v>68</v>
      </c>
      <c r="D43" s="86" t="s">
        <v>89</v>
      </c>
      <c r="E43" s="88" t="s">
        <v>90</v>
      </c>
      <c r="F43" s="88" t="s">
        <v>88</v>
      </c>
    </row>
    <row r="44" spans="1:6" x14ac:dyDescent="0.2">
      <c r="A44" s="119"/>
      <c r="B44" s="116"/>
      <c r="C44" s="86" t="s">
        <v>69</v>
      </c>
      <c r="D44" s="86"/>
      <c r="E44" s="88"/>
      <c r="F44" s="86"/>
    </row>
    <row r="45" spans="1:6" ht="16" thickBot="1" x14ac:dyDescent="0.25">
      <c r="A45" s="119"/>
      <c r="B45" s="117"/>
      <c r="C45" s="86"/>
      <c r="D45" s="86"/>
      <c r="E45" s="90"/>
      <c r="F45" s="91"/>
    </row>
    <row r="46" spans="1:6" ht="16" thickBot="1" x14ac:dyDescent="0.25">
      <c r="A46" s="119"/>
      <c r="B46" s="115" t="s">
        <v>2</v>
      </c>
      <c r="C46" s="92" t="s">
        <v>109</v>
      </c>
      <c r="D46" s="121" t="s">
        <v>110</v>
      </c>
      <c r="E46" s="122"/>
      <c r="F46" s="123"/>
    </row>
    <row r="47" spans="1:6" x14ac:dyDescent="0.2">
      <c r="A47" s="119"/>
      <c r="B47" s="116"/>
      <c r="C47" s="101">
        <v>771645</v>
      </c>
      <c r="D47" s="101">
        <v>700</v>
      </c>
      <c r="E47" s="100">
        <v>700</v>
      </c>
      <c r="F47" s="101">
        <v>700</v>
      </c>
    </row>
    <row r="48" spans="1:6" x14ac:dyDescent="0.2">
      <c r="A48" s="119"/>
      <c r="B48" s="116"/>
      <c r="C48" s="88" t="s">
        <v>50</v>
      </c>
      <c r="D48" s="88" t="s">
        <v>87</v>
      </c>
      <c r="E48" s="88" t="s">
        <v>48</v>
      </c>
      <c r="F48" s="86" t="s">
        <v>58</v>
      </c>
    </row>
    <row r="49" spans="1:6" x14ac:dyDescent="0.2">
      <c r="A49" s="119"/>
      <c r="B49" s="116"/>
      <c r="C49" s="88" t="s">
        <v>70</v>
      </c>
      <c r="D49" s="88" t="s">
        <v>125</v>
      </c>
      <c r="E49" s="88" t="s">
        <v>91</v>
      </c>
      <c r="F49" s="88" t="s">
        <v>33</v>
      </c>
    </row>
    <row r="50" spans="1:6" x14ac:dyDescent="0.2">
      <c r="A50" s="119"/>
      <c r="B50" s="116"/>
      <c r="C50" s="88" t="s">
        <v>71</v>
      </c>
      <c r="D50" s="88" t="s">
        <v>23</v>
      </c>
      <c r="E50" s="88"/>
      <c r="F50" s="86" t="s">
        <v>93</v>
      </c>
    </row>
    <row r="51" spans="1:6" ht="16" thickBot="1" x14ac:dyDescent="0.25">
      <c r="A51" s="119"/>
      <c r="B51" s="117"/>
      <c r="C51" s="108"/>
      <c r="D51" s="108"/>
      <c r="E51" s="90"/>
      <c r="F51" s="91"/>
    </row>
    <row r="52" spans="1:6" ht="16" thickBot="1" x14ac:dyDescent="0.25">
      <c r="A52" s="119"/>
      <c r="B52" s="115" t="s">
        <v>63</v>
      </c>
      <c r="C52" s="109" t="s">
        <v>111</v>
      </c>
      <c r="D52" s="10"/>
      <c r="E52" s="15"/>
    </row>
    <row r="53" spans="1:6" x14ac:dyDescent="0.2">
      <c r="A53" s="119"/>
      <c r="B53" s="116"/>
      <c r="C53" s="101">
        <v>771638</v>
      </c>
      <c r="D53" s="15"/>
    </row>
    <row r="54" spans="1:6" x14ac:dyDescent="0.2">
      <c r="A54" s="119"/>
      <c r="B54" s="116"/>
      <c r="C54" s="88" t="s">
        <v>50</v>
      </c>
    </row>
    <row r="55" spans="1:6" x14ac:dyDescent="0.2">
      <c r="A55" s="119"/>
      <c r="B55" s="116"/>
      <c r="C55" s="85" t="s">
        <v>72</v>
      </c>
    </row>
    <row r="56" spans="1:6" x14ac:dyDescent="0.2">
      <c r="A56" s="119"/>
      <c r="B56" s="116"/>
      <c r="C56" s="88"/>
    </row>
    <row r="57" spans="1:6" ht="16" thickBot="1" x14ac:dyDescent="0.25">
      <c r="A57" s="120"/>
      <c r="B57" s="117"/>
      <c r="C57" s="108"/>
    </row>
  </sheetData>
  <mergeCells count="14">
    <mergeCell ref="B52:B57"/>
    <mergeCell ref="A40:A57"/>
    <mergeCell ref="D21:F21"/>
    <mergeCell ref="A3:A14"/>
    <mergeCell ref="B15:B20"/>
    <mergeCell ref="A15:A26"/>
    <mergeCell ref="B21:B26"/>
    <mergeCell ref="D27:F27"/>
    <mergeCell ref="D33:F33"/>
    <mergeCell ref="B9:B14"/>
    <mergeCell ref="D40:F40"/>
    <mergeCell ref="D46:F46"/>
    <mergeCell ref="B46:B51"/>
    <mergeCell ref="B40:B4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>
      <selection activeCell="H29" sqref="H29"/>
    </sheetView>
  </sheetViews>
  <sheetFormatPr baseColWidth="10" defaultColWidth="8.83203125" defaultRowHeight="15" x14ac:dyDescent="0.2"/>
  <cols>
    <col min="2" max="2" width="14.1640625" bestFit="1" customWidth="1"/>
    <col min="8" max="8" width="40" bestFit="1" customWidth="1"/>
  </cols>
  <sheetData>
    <row r="1" spans="1:8" ht="16" thickBot="1" x14ac:dyDescent="0.25">
      <c r="A1" s="110" t="s">
        <v>124</v>
      </c>
      <c r="B1" s="110" t="s">
        <v>123</v>
      </c>
      <c r="C1" s="58" t="s">
        <v>1</v>
      </c>
      <c r="D1" s="58" t="s">
        <v>122</v>
      </c>
      <c r="E1" s="58" t="s">
        <v>2</v>
      </c>
      <c r="F1" s="58" t="s">
        <v>63</v>
      </c>
      <c r="G1" s="58" t="s">
        <v>3</v>
      </c>
    </row>
    <row r="2" spans="1:8" ht="16" thickBot="1" x14ac:dyDescent="0.25">
      <c r="A2" s="59" t="s">
        <v>49</v>
      </c>
      <c r="B2" s="60" t="s">
        <v>101</v>
      </c>
      <c r="C2" s="45">
        <f>COUNTIF('2022-23'!$C$5:$E$5,A2)+COUNTIF('2022-23'!$C$17:$E$17,A2)+COUNTIF('2022-23'!$C$29:$F$29,A2)+COUNTIF('2022-23'!$C$42:$F$42,A2)</f>
        <v>2</v>
      </c>
      <c r="D2" s="45">
        <f>COUNTIF('2022-23'!$C$32,A2)</f>
        <v>0</v>
      </c>
      <c r="E2" s="45">
        <f>COUNTIF('2022-23'!$C$11:$E$11,A2)+COUNTIF('2022-23'!$C$23:$F$23,A2)+COUNTIF('2022-23'!$C$35:$F$35,A2)+COUNTIF('2022-23'!$C$48:$F$48,A2)</f>
        <v>1</v>
      </c>
      <c r="F2" s="45">
        <f>COUNTIF('2022-23'!$C$54,A2)</f>
        <v>0</v>
      </c>
      <c r="G2" s="45">
        <f t="shared" ref="G2:G10" si="0">SUM(C2:F2)</f>
        <v>3</v>
      </c>
    </row>
    <row r="3" spans="1:8" ht="16" thickBot="1" x14ac:dyDescent="0.25">
      <c r="A3" s="59" t="s">
        <v>5</v>
      </c>
      <c r="B3" s="60" t="s">
        <v>96</v>
      </c>
      <c r="C3" s="45">
        <f>COUNTIF('2022-23'!$C$5:$E$5,A3)+COUNTIF('2022-23'!$C$17:$E$17,A3)+COUNTIF('2022-23'!$C$29:$F$29,A3)+COUNTIF('2022-23'!$C$42:$F$42,A3)</f>
        <v>3</v>
      </c>
      <c r="D3" s="45">
        <f>COUNTIF('2022-23'!$C$32,A3)</f>
        <v>0</v>
      </c>
      <c r="E3" s="45">
        <f>COUNTIF('2022-23'!$C$11:$E$11,A3)+COUNTIF('2022-23'!$C$23:$F$23,A3)+COUNTIF('2022-23'!$C$35:$F$35,A3)+COUNTIF('2022-23'!$C$48:$F$48,A3)</f>
        <v>2</v>
      </c>
      <c r="F3" s="45">
        <f>COUNTIF('2022-23'!$C$54,A3)</f>
        <v>0</v>
      </c>
      <c r="G3" s="45">
        <f t="shared" si="0"/>
        <v>5</v>
      </c>
      <c r="H3" t="s">
        <v>108</v>
      </c>
    </row>
    <row r="4" spans="1:8" ht="16" thickBot="1" x14ac:dyDescent="0.25">
      <c r="A4" s="60" t="s">
        <v>58</v>
      </c>
      <c r="B4" s="60" t="s">
        <v>103</v>
      </c>
      <c r="C4" s="45">
        <f>COUNTIF('2022-23'!$C$5:$E$5,A4)+COUNTIF('2022-23'!$C$17:$E$17,A4)+COUNTIF('2022-23'!$C$29:$F$29,A4)+COUNTIF('2022-23'!$C$42:$F$42,A4)</f>
        <v>1</v>
      </c>
      <c r="D4" s="45">
        <f>COUNTIF('2022-23'!$C$32,A4)</f>
        <v>0</v>
      </c>
      <c r="E4" s="45">
        <f>COUNTIF('2022-23'!$C$11:$E$11,A4)+COUNTIF('2022-23'!$C$23:$F$23,A4)+COUNTIF('2022-23'!$C$35:$F$35,A4)+COUNTIF('2022-23'!$C$48:$F$48,A4)</f>
        <v>2</v>
      </c>
      <c r="F4" s="45">
        <f>COUNTIF('2022-23'!$C$54,A4)</f>
        <v>0</v>
      </c>
      <c r="G4" s="45">
        <f t="shared" si="0"/>
        <v>3</v>
      </c>
      <c r="H4" t="s">
        <v>85</v>
      </c>
    </row>
    <row r="5" spans="1:8" ht="16" thickBot="1" x14ac:dyDescent="0.25">
      <c r="A5" s="62" t="s">
        <v>50</v>
      </c>
      <c r="B5" s="60" t="s">
        <v>100</v>
      </c>
      <c r="C5" s="45">
        <f>COUNTIF('2022-23'!$C$5:$E$5,A5)+COUNTIF('2022-23'!$C$17:$E$17,A5)+COUNTIF('2022-23'!$C$29:$F$29,A5)+COUNTIF('2022-23'!$C$42:$F$42,A5)</f>
        <v>2</v>
      </c>
      <c r="D5" s="45">
        <f>COUNTIF('2022-23'!$C$32,A5)</f>
        <v>0</v>
      </c>
      <c r="E5" s="45">
        <f>COUNTIF('2022-23'!$C$11:$E$11,A5)+COUNTIF('2022-23'!$C$23:$F$23,A5)+COUNTIF('2022-23'!$C$35:$F$35,A5)+COUNTIF('2022-23'!$C$48:$F$48,A5)</f>
        <v>2</v>
      </c>
      <c r="F5" s="45">
        <f>COUNTIF('2022-23'!$C$54,A5)</f>
        <v>1</v>
      </c>
      <c r="G5" s="45">
        <f t="shared" si="0"/>
        <v>5</v>
      </c>
      <c r="H5" t="s">
        <v>105</v>
      </c>
    </row>
    <row r="6" spans="1:8" ht="16" thickBot="1" x14ac:dyDescent="0.25">
      <c r="A6" s="60" t="s">
        <v>48</v>
      </c>
      <c r="B6" s="60" t="s">
        <v>98</v>
      </c>
      <c r="C6" s="45">
        <f>COUNTIF('2022-23'!$C$5:$E$5,A6)+COUNTIF('2022-23'!$C$17:$E$17,A6)+COUNTIF('2022-23'!$C$29:$F$29,A6)+COUNTIF('2022-23'!$C$42:$F$42,A6)</f>
        <v>2</v>
      </c>
      <c r="D6" s="45">
        <f>COUNTIF('2022-23'!$C$32,A6)</f>
        <v>0</v>
      </c>
      <c r="E6" s="45">
        <f>COUNTIF('2022-23'!$C$11:$E$11,A6)+COUNTIF('2022-23'!$C$23:$F$23,A6)+COUNTIF('2022-23'!$C$35:$F$35,A6)+COUNTIF('2022-23'!$C$48:$F$48,A6)</f>
        <v>2</v>
      </c>
      <c r="F6" s="45">
        <f>COUNTIF('2022-23'!$C$54,A6)</f>
        <v>0</v>
      </c>
      <c r="G6" s="45">
        <f t="shared" si="0"/>
        <v>4</v>
      </c>
    </row>
    <row r="7" spans="1:8" ht="16" thickBot="1" x14ac:dyDescent="0.25">
      <c r="A7" s="60" t="s">
        <v>87</v>
      </c>
      <c r="B7" s="60" t="s">
        <v>128</v>
      </c>
      <c r="C7" s="45">
        <f>COUNTIF('2022-23'!$C$5:$E$5,A7)+COUNTIF('2022-23'!$C$17:$E$17,A7)+COUNTIF('2022-23'!$C$29:$F$29,A7)+COUNTIF('2022-23'!$C$42:$F$42,A7)</f>
        <v>1</v>
      </c>
      <c r="D7" s="45">
        <f>COUNTIF('2022-23'!$C$32,A7)</f>
        <v>0</v>
      </c>
      <c r="E7" s="45">
        <f>COUNTIF('2022-23'!$C$11:$E$11,A7)+COUNTIF('2022-23'!$C$23:$F$23,A7)+COUNTIF('2022-23'!$C$35:$F$35,A7)+COUNTIF('2022-23'!$C$48:$F$48,A7)</f>
        <v>1</v>
      </c>
      <c r="F7" s="45">
        <f>COUNTIF('2022-23'!$C$54,A7)</f>
        <v>0</v>
      </c>
      <c r="G7" s="45">
        <f t="shared" si="0"/>
        <v>2</v>
      </c>
    </row>
    <row r="8" spans="1:8" ht="16" thickBot="1" x14ac:dyDescent="0.25">
      <c r="A8" s="60" t="s">
        <v>6</v>
      </c>
      <c r="B8" s="60" t="s">
        <v>102</v>
      </c>
      <c r="C8" s="45">
        <f>COUNTIF('2022-23'!$C$5:$E$5,A8)+COUNTIF('2022-23'!$C$17:$E$17,A8)+COUNTIF('2022-23'!$C$29:$F$29,A8)+COUNTIF('2022-23'!$C$42:$F$42,A8)</f>
        <v>1</v>
      </c>
      <c r="D8" s="45">
        <f>COUNTIF('2022-23'!$C$32,A8)</f>
        <v>0</v>
      </c>
      <c r="E8" s="45">
        <f>COUNTIF('2022-23'!$C$11:$E$11,A8)+COUNTIF('2022-23'!$C$23:$F$23,A8)+COUNTIF('2022-23'!$C$35:$F$35,A8)+COUNTIF('2022-23'!$C$48:$F$48,A8)</f>
        <v>1</v>
      </c>
      <c r="F8" s="45">
        <f>COUNTIF('2022-23'!$C$54,A8)</f>
        <v>0</v>
      </c>
      <c r="G8" s="45">
        <f t="shared" si="0"/>
        <v>2</v>
      </c>
      <c r="H8" s="44" t="s">
        <v>95</v>
      </c>
    </row>
    <row r="9" spans="1:8" ht="16" thickBot="1" x14ac:dyDescent="0.25">
      <c r="A9" s="61" t="s">
        <v>14</v>
      </c>
      <c r="B9" s="60" t="s">
        <v>97</v>
      </c>
      <c r="C9" s="45">
        <f>COUNTIF('2022-23'!$C$5:$E$5,A9)+COUNTIF('2022-23'!$C$17:$E$17,A9)+COUNTIF('2022-23'!$C$29:$F$29,A9)+COUNTIF('2022-23'!$C$42:$F$42,A9)</f>
        <v>1</v>
      </c>
      <c r="D9" s="45">
        <f>COUNTIF('2022-23'!$C$32,A9)</f>
        <v>1</v>
      </c>
      <c r="E9" s="45">
        <f>COUNTIF('2022-23'!$C$11:$E$11,A9)+COUNTIF('2022-23'!$C$23:$F$23,A9)+COUNTIF('2022-23'!$C$35:$F$35,A9)+COUNTIF('2022-23'!$C$48:$F$48,A9)</f>
        <v>2</v>
      </c>
      <c r="F9" s="45">
        <f>COUNTIF('2022-23'!$C$54,A9)</f>
        <v>0</v>
      </c>
      <c r="G9" s="45">
        <f t="shared" si="0"/>
        <v>4</v>
      </c>
      <c r="H9" t="s">
        <v>86</v>
      </c>
    </row>
    <row r="10" spans="1:8" ht="16" thickBot="1" x14ac:dyDescent="0.25">
      <c r="A10" s="60" t="s">
        <v>81</v>
      </c>
      <c r="B10" s="60" t="s">
        <v>104</v>
      </c>
      <c r="C10" s="32">
        <f>COUNTIF('2022-23'!$C$5:$E$5,A10)+COUNTIF('2022-23'!$C$17:$E$17,A10)+COUNTIF('2022-23'!$C$29:$F$29,A10)+COUNTIF('2022-23'!$C$42:$F$42,A10)</f>
        <v>0</v>
      </c>
      <c r="D10" s="32">
        <f>COUNTIF('2022-23'!$C$32,A10)</f>
        <v>0</v>
      </c>
      <c r="E10" s="32">
        <f>COUNTIF('2022-23'!$C$11:$E$11,A10)+COUNTIF('2022-23'!$C$23:$F$23,A10)+COUNTIF('2022-23'!$C$35:$F$35,A10)+COUNTIF('2022-23'!$C$48:$F$48,A10)</f>
        <v>1</v>
      </c>
      <c r="F10" s="32">
        <f>COUNTIF('2022-23'!$C$54,A10)</f>
        <v>0</v>
      </c>
      <c r="G10" s="32">
        <f t="shared" si="0"/>
        <v>1</v>
      </c>
    </row>
    <row r="11" spans="1:8" ht="16" thickBot="1" x14ac:dyDescent="0.25">
      <c r="C11" s="45">
        <f>SUM(C2:C10)</f>
        <v>13</v>
      </c>
      <c r="D11" s="45">
        <f>SUM(D2:D10)</f>
        <v>1</v>
      </c>
      <c r="E11" s="45">
        <f>SUM(E2:E10)</f>
        <v>14</v>
      </c>
      <c r="F11" s="45">
        <f>SUM(F2:F10)</f>
        <v>1</v>
      </c>
      <c r="G11" s="45">
        <f>SUM(G2:G10)</f>
        <v>29</v>
      </c>
    </row>
    <row r="12" spans="1:8" ht="16" thickBot="1" x14ac:dyDescent="0.25">
      <c r="E12" s="1"/>
      <c r="F12" s="1"/>
      <c r="G12" s="1"/>
    </row>
    <row r="13" spans="1:8" ht="16" thickBot="1" x14ac:dyDescent="0.25">
      <c r="B13" t="s">
        <v>3</v>
      </c>
      <c r="C13" s="45">
        <f>C11</f>
        <v>13</v>
      </c>
      <c r="D13" s="45">
        <f>D11</f>
        <v>1</v>
      </c>
      <c r="E13" s="45">
        <f>E11</f>
        <v>14</v>
      </c>
      <c r="F13" s="45">
        <f>F11</f>
        <v>1</v>
      </c>
      <c r="G13" s="45">
        <f>G11</f>
        <v>29</v>
      </c>
    </row>
    <row r="14" spans="1:8" ht="16" thickBot="1" x14ac:dyDescent="0.25">
      <c r="B14" t="s">
        <v>52</v>
      </c>
      <c r="C14" s="45">
        <f>COUNTA('2022-23'!C5:E5,'2022-23'!C17:E17,'2022-23'!D29:F29,'2022-23'!C42:F42)</f>
        <v>13</v>
      </c>
      <c r="D14" s="45">
        <f>COUNTA('2022-23'!C31)</f>
        <v>1</v>
      </c>
      <c r="E14" s="45">
        <f>COUNTA('2022-23'!C11:E11,'2022-23'!C23:F23,'2022-23'!D35:F35,'2022-23'!C48:F48)</f>
        <v>14</v>
      </c>
      <c r="F14" s="45">
        <f>COUNTA('2022-23'!C54)</f>
        <v>1</v>
      </c>
      <c r="G14" s="45">
        <f>SUM(C14:F14)</f>
        <v>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1"/>
  <sheetViews>
    <sheetView tabSelected="1" zoomScale="130" zoomScaleNormal="130" workbookViewId="0">
      <selection activeCell="H31" sqref="H31"/>
    </sheetView>
  </sheetViews>
  <sheetFormatPr baseColWidth="10" defaultColWidth="8.83203125" defaultRowHeight="15" x14ac:dyDescent="0.2"/>
  <cols>
    <col min="1" max="1" width="6.1640625" customWidth="1"/>
    <col min="2" max="2" width="4" customWidth="1"/>
    <col min="3" max="3" width="16" style="26" customWidth="1"/>
    <col min="4" max="4" width="18" style="26" customWidth="1"/>
    <col min="5" max="5" width="17" style="26" customWidth="1"/>
    <col min="6" max="6" width="17.33203125" style="26" customWidth="1"/>
    <col min="7" max="7" width="6.83203125" customWidth="1"/>
    <col min="8" max="8" width="5.83203125" customWidth="1"/>
    <col min="11" max="11" width="15.83203125" customWidth="1"/>
    <col min="17" max="17" width="40" bestFit="1" customWidth="1"/>
  </cols>
  <sheetData>
    <row r="1" spans="1:16" ht="16" thickBot="1" x14ac:dyDescent="0.25">
      <c r="D1" s="93" t="s">
        <v>126</v>
      </c>
    </row>
    <row r="2" spans="1:16" ht="16" thickBot="1" x14ac:dyDescent="0.25">
      <c r="A2" s="124" t="s">
        <v>13</v>
      </c>
      <c r="B2" s="79"/>
      <c r="C2" s="94" t="s">
        <v>109</v>
      </c>
      <c r="D2" s="94" t="s">
        <v>109</v>
      </c>
      <c r="E2" s="94" t="s">
        <v>109</v>
      </c>
      <c r="F2" s="10"/>
    </row>
    <row r="3" spans="1:16" ht="4" customHeight="1" x14ac:dyDescent="0.2">
      <c r="A3" s="125"/>
      <c r="B3" s="78"/>
      <c r="C3" s="95"/>
      <c r="D3" s="96"/>
      <c r="E3" s="95"/>
      <c r="F3" s="10"/>
    </row>
    <row r="4" spans="1:16" ht="1" customHeight="1" x14ac:dyDescent="0.2">
      <c r="A4" s="125"/>
      <c r="B4" s="78"/>
      <c r="C4" s="66"/>
      <c r="D4" s="67"/>
      <c r="E4" s="68"/>
      <c r="F4" s="10"/>
    </row>
    <row r="5" spans="1:16" x14ac:dyDescent="0.2">
      <c r="A5" s="125"/>
      <c r="B5" s="78" t="s">
        <v>1</v>
      </c>
      <c r="C5" s="68" t="s">
        <v>8</v>
      </c>
      <c r="D5" s="69" t="s">
        <v>137</v>
      </c>
      <c r="E5" s="68" t="s">
        <v>141</v>
      </c>
      <c r="F5" s="15"/>
    </row>
    <row r="6" spans="1:16" ht="3" customHeight="1" x14ac:dyDescent="0.2">
      <c r="A6" s="125"/>
      <c r="B6" s="78"/>
      <c r="C6" s="68"/>
      <c r="D6" s="69"/>
      <c r="E6" s="68"/>
      <c r="F6" s="15"/>
    </row>
    <row r="7" spans="1:16" ht="1" customHeight="1" thickBot="1" x14ac:dyDescent="0.25">
      <c r="A7" s="125"/>
      <c r="B7" s="82"/>
      <c r="C7" s="68"/>
      <c r="D7" s="70"/>
      <c r="E7" s="71"/>
      <c r="F7" s="15"/>
    </row>
    <row r="8" spans="1:16" ht="16" thickBot="1" x14ac:dyDescent="0.25">
      <c r="A8" s="125"/>
      <c r="B8" s="124" t="s">
        <v>2</v>
      </c>
      <c r="C8" s="102" t="s">
        <v>109</v>
      </c>
      <c r="D8" s="102" t="s">
        <v>109</v>
      </c>
      <c r="E8" s="102" t="s">
        <v>109</v>
      </c>
      <c r="F8" s="10"/>
    </row>
    <row r="9" spans="1:16" ht="3" customHeight="1" x14ac:dyDescent="0.2">
      <c r="A9" s="125"/>
      <c r="B9" s="125"/>
      <c r="C9" s="68"/>
      <c r="D9" s="69"/>
      <c r="E9" s="68"/>
      <c r="F9" s="15"/>
    </row>
    <row r="10" spans="1:16" ht="18" customHeight="1" x14ac:dyDescent="0.2">
      <c r="A10" s="125"/>
      <c r="B10" s="125"/>
      <c r="C10" s="68" t="s">
        <v>15</v>
      </c>
      <c r="D10" s="130" t="s">
        <v>139</v>
      </c>
      <c r="E10" s="68" t="s">
        <v>140</v>
      </c>
      <c r="F10" s="15"/>
    </row>
    <row r="11" spans="1:16" ht="4" customHeight="1" x14ac:dyDescent="0.2">
      <c r="A11" s="125"/>
      <c r="B11" s="125"/>
      <c r="C11" s="68"/>
      <c r="D11" s="130"/>
      <c r="E11" s="68"/>
      <c r="F11" s="15"/>
    </row>
    <row r="12" spans="1:16" ht="1" customHeight="1" thickBot="1" x14ac:dyDescent="0.25">
      <c r="A12" s="126"/>
      <c r="B12" s="126"/>
      <c r="C12" s="68"/>
      <c r="D12" s="132"/>
      <c r="E12" s="68"/>
    </row>
    <row r="13" spans="1:16" ht="16" thickBot="1" x14ac:dyDescent="0.25">
      <c r="A13" s="124" t="s">
        <v>26</v>
      </c>
      <c r="B13" s="131" t="s">
        <v>1</v>
      </c>
      <c r="C13" s="102" t="s">
        <v>109</v>
      </c>
      <c r="D13" s="102" t="s">
        <v>109</v>
      </c>
      <c r="E13" s="102" t="s">
        <v>109</v>
      </c>
      <c r="N13" s="1"/>
      <c r="O13" s="1"/>
      <c r="P13" s="1"/>
    </row>
    <row r="14" spans="1:16" ht="3" customHeight="1" x14ac:dyDescent="0.2">
      <c r="A14" s="125"/>
      <c r="B14" s="125"/>
      <c r="C14" s="85"/>
      <c r="D14" s="84"/>
      <c r="E14" s="85"/>
      <c r="F14" s="30"/>
    </row>
    <row r="15" spans="1:16" x14ac:dyDescent="0.2">
      <c r="A15" s="125"/>
      <c r="B15" s="125"/>
      <c r="C15" s="85" t="s">
        <v>21</v>
      </c>
      <c r="D15" s="85" t="s">
        <v>138</v>
      </c>
      <c r="E15" s="85" t="s">
        <v>23</v>
      </c>
      <c r="F15" s="30"/>
    </row>
    <row r="16" spans="1:16" ht="3" customHeight="1" x14ac:dyDescent="0.2">
      <c r="A16" s="125"/>
      <c r="B16" s="125"/>
      <c r="C16" s="85"/>
      <c r="D16" s="85"/>
      <c r="E16" s="85"/>
      <c r="F16" s="30"/>
    </row>
    <row r="17" spans="1:10" ht="1" customHeight="1" thickBot="1" x14ac:dyDescent="0.25">
      <c r="A17" s="125"/>
      <c r="B17" s="126"/>
      <c r="C17" s="85"/>
      <c r="D17" s="84"/>
      <c r="E17" s="85"/>
      <c r="F17" s="30"/>
    </row>
    <row r="18" spans="1:10" ht="16" thickBot="1" x14ac:dyDescent="0.25">
      <c r="A18" s="125"/>
      <c r="B18" s="124" t="s">
        <v>2</v>
      </c>
      <c r="C18" s="92" t="s">
        <v>109</v>
      </c>
      <c r="D18" s="121" t="s">
        <v>118</v>
      </c>
      <c r="E18" s="122"/>
      <c r="F18" s="123"/>
    </row>
    <row r="19" spans="1:10" ht="3" customHeight="1" x14ac:dyDescent="0.2">
      <c r="A19" s="125"/>
      <c r="B19" s="125"/>
      <c r="C19" s="100"/>
      <c r="D19" s="101"/>
      <c r="E19" s="101"/>
      <c r="F19" s="101"/>
    </row>
    <row r="20" spans="1:10" ht="2" customHeight="1" x14ac:dyDescent="0.2">
      <c r="A20" s="125"/>
      <c r="B20" s="125"/>
      <c r="C20" s="84"/>
      <c r="D20" s="85"/>
      <c r="E20" s="86"/>
      <c r="F20" s="86"/>
    </row>
    <row r="21" spans="1:10" x14ac:dyDescent="0.2">
      <c r="A21" s="125"/>
      <c r="B21" s="125"/>
      <c r="C21" s="87" t="s">
        <v>142</v>
      </c>
      <c r="D21" s="88" t="s">
        <v>143</v>
      </c>
      <c r="E21" s="88" t="s">
        <v>144</v>
      </c>
      <c r="F21" s="133" t="s">
        <v>120</v>
      </c>
      <c r="J21" s="1"/>
    </row>
    <row r="22" spans="1:10" ht="5" customHeight="1" x14ac:dyDescent="0.2">
      <c r="A22" s="125"/>
      <c r="B22" s="125"/>
      <c r="C22" s="87"/>
      <c r="D22" s="88"/>
      <c r="E22" s="86"/>
      <c r="F22" s="86"/>
    </row>
    <row r="23" spans="1:10" ht="1" customHeight="1" thickBot="1" x14ac:dyDescent="0.25">
      <c r="A23" s="126"/>
      <c r="B23" s="126"/>
      <c r="C23" s="89"/>
      <c r="D23" s="90"/>
      <c r="E23" s="91"/>
      <c r="F23" s="91"/>
    </row>
    <row r="24" spans="1:10" ht="16" thickBot="1" x14ac:dyDescent="0.25">
      <c r="A24" s="80"/>
      <c r="B24" s="79"/>
      <c r="C24" s="102" t="s">
        <v>117</v>
      </c>
      <c r="D24" s="121" t="s">
        <v>127</v>
      </c>
      <c r="E24" s="122"/>
      <c r="F24" s="123"/>
    </row>
    <row r="25" spans="1:10" hidden="1" x14ac:dyDescent="0.2">
      <c r="A25" s="81"/>
      <c r="B25" s="78"/>
      <c r="C25" s="111"/>
      <c r="D25" s="100"/>
      <c r="E25" s="101"/>
      <c r="F25" s="101"/>
    </row>
    <row r="26" spans="1:10" ht="4" customHeight="1" x14ac:dyDescent="0.2">
      <c r="A26" s="81"/>
      <c r="B26" s="78"/>
      <c r="C26" s="85"/>
      <c r="D26" s="84"/>
      <c r="E26" s="85"/>
      <c r="F26" s="84"/>
    </row>
    <row r="27" spans="1:10" x14ac:dyDescent="0.2">
      <c r="A27" s="81"/>
      <c r="B27" s="78" t="s">
        <v>1</v>
      </c>
      <c r="C27" s="112"/>
      <c r="D27" s="84" t="s">
        <v>145</v>
      </c>
      <c r="E27" s="85" t="s">
        <v>146</v>
      </c>
      <c r="F27" s="133" t="s">
        <v>147</v>
      </c>
    </row>
    <row r="28" spans="1:10" ht="9" customHeight="1" thickBot="1" x14ac:dyDescent="0.25">
      <c r="A28" s="81" t="s">
        <v>38</v>
      </c>
      <c r="B28" s="82"/>
      <c r="C28" s="85"/>
      <c r="D28" s="86"/>
      <c r="E28" s="90"/>
      <c r="F28" s="91"/>
    </row>
    <row r="29" spans="1:10" ht="16" thickBot="1" x14ac:dyDescent="0.25">
      <c r="A29" s="81"/>
      <c r="B29" s="79"/>
      <c r="C29" s="85" t="s">
        <v>150</v>
      </c>
      <c r="D29" s="121" t="s">
        <v>127</v>
      </c>
      <c r="E29" s="122"/>
      <c r="F29" s="123"/>
    </row>
    <row r="30" spans="1:10" ht="2" customHeight="1" x14ac:dyDescent="0.2">
      <c r="A30" s="81"/>
      <c r="B30" s="78"/>
      <c r="C30" s="113"/>
      <c r="D30" s="88"/>
      <c r="E30" s="88"/>
      <c r="F30" s="88"/>
    </row>
    <row r="31" spans="1:10" x14ac:dyDescent="0.2">
      <c r="A31" s="81"/>
      <c r="B31" s="78" t="s">
        <v>2</v>
      </c>
      <c r="C31" s="113"/>
      <c r="D31" s="88" t="s">
        <v>41</v>
      </c>
      <c r="E31" s="88" t="s">
        <v>148</v>
      </c>
      <c r="F31" s="133" t="s">
        <v>149</v>
      </c>
    </row>
    <row r="32" spans="1:10" ht="4" customHeight="1" thickBot="1" x14ac:dyDescent="0.25">
      <c r="A32" s="83"/>
      <c r="B32" s="82"/>
      <c r="C32" s="114"/>
      <c r="D32" s="108"/>
      <c r="E32" s="90"/>
      <c r="F32" s="90"/>
    </row>
    <row r="33" spans="1:6" ht="10.5" customHeight="1" thickBot="1" x14ac:dyDescent="0.25">
      <c r="C33" s="15"/>
      <c r="D33" s="15"/>
    </row>
    <row r="34" spans="1:6" ht="16" thickBot="1" x14ac:dyDescent="0.25">
      <c r="A34" s="118" t="s">
        <v>112</v>
      </c>
      <c r="B34" s="115" t="s">
        <v>1</v>
      </c>
      <c r="C34" s="92" t="s">
        <v>109</v>
      </c>
      <c r="D34" s="121" t="s">
        <v>119</v>
      </c>
      <c r="E34" s="122"/>
      <c r="F34" s="123"/>
    </row>
    <row r="35" spans="1:6" x14ac:dyDescent="0.2">
      <c r="A35" s="119"/>
      <c r="B35" s="116"/>
      <c r="C35" s="100">
        <v>771645</v>
      </c>
      <c r="D35" s="100">
        <v>771335</v>
      </c>
      <c r="E35" s="101">
        <v>771946</v>
      </c>
      <c r="F35" s="101">
        <v>771945</v>
      </c>
    </row>
    <row r="36" spans="1:6" x14ac:dyDescent="0.2">
      <c r="A36" s="119"/>
      <c r="B36" s="116"/>
      <c r="C36" s="86" t="s">
        <v>50</v>
      </c>
      <c r="D36" s="86" t="s">
        <v>49</v>
      </c>
      <c r="E36" s="88" t="s">
        <v>14</v>
      </c>
      <c r="F36" s="86" t="s">
        <v>58</v>
      </c>
    </row>
    <row r="37" spans="1:6" x14ac:dyDescent="0.2">
      <c r="A37" s="119"/>
      <c r="B37" s="116"/>
      <c r="C37" s="86" t="s">
        <v>68</v>
      </c>
      <c r="D37" s="86" t="s">
        <v>89</v>
      </c>
      <c r="E37" s="88" t="s">
        <v>90</v>
      </c>
      <c r="F37" s="88" t="s">
        <v>88</v>
      </c>
    </row>
    <row r="38" spans="1:6" x14ac:dyDescent="0.2">
      <c r="A38" s="119"/>
      <c r="B38" s="116"/>
      <c r="C38" s="86" t="s">
        <v>69</v>
      </c>
      <c r="D38" s="86"/>
      <c r="E38" s="88"/>
      <c r="F38" s="86"/>
    </row>
    <row r="39" spans="1:6" x14ac:dyDescent="0.2">
      <c r="A39" s="119"/>
      <c r="B39" s="117"/>
      <c r="C39" s="86"/>
      <c r="D39" s="86"/>
      <c r="E39" s="90"/>
      <c r="F39" s="91"/>
    </row>
    <row r="40" spans="1:6" x14ac:dyDescent="0.2">
      <c r="A40" s="119"/>
      <c r="B40" s="115" t="s">
        <v>2</v>
      </c>
      <c r="C40" s="92" t="s">
        <v>109</v>
      </c>
      <c r="D40" s="121" t="s">
        <v>110</v>
      </c>
      <c r="E40" s="122"/>
      <c r="F40" s="123"/>
    </row>
    <row r="41" spans="1:6" x14ac:dyDescent="0.2">
      <c r="A41" s="119"/>
      <c r="B41" s="116"/>
      <c r="C41" s="101">
        <v>771646</v>
      </c>
      <c r="D41" s="101">
        <v>771943</v>
      </c>
      <c r="E41" s="100">
        <v>700</v>
      </c>
      <c r="F41" s="101">
        <v>7771944</v>
      </c>
    </row>
    <row r="42" spans="1:6" x14ac:dyDescent="0.2">
      <c r="A42" s="119"/>
      <c r="B42" s="116"/>
      <c r="C42" s="88" t="s">
        <v>50</v>
      </c>
      <c r="D42" s="88" t="s">
        <v>133</v>
      </c>
      <c r="E42" s="88" t="s">
        <v>48</v>
      </c>
      <c r="F42" s="86" t="s">
        <v>58</v>
      </c>
    </row>
    <row r="43" spans="1:6" x14ac:dyDescent="0.2">
      <c r="A43" s="119"/>
      <c r="B43" s="116"/>
      <c r="C43" s="88" t="s">
        <v>70</v>
      </c>
      <c r="D43" s="88" t="s">
        <v>125</v>
      </c>
      <c r="E43" s="88" t="s">
        <v>91</v>
      </c>
      <c r="F43" s="88" t="s">
        <v>33</v>
      </c>
    </row>
    <row r="44" spans="1:6" x14ac:dyDescent="0.2">
      <c r="A44" s="119"/>
      <c r="B44" s="116"/>
      <c r="C44" s="88" t="s">
        <v>71</v>
      </c>
      <c r="D44" s="88" t="s">
        <v>23</v>
      </c>
      <c r="E44" s="88"/>
      <c r="F44" s="86" t="s">
        <v>93</v>
      </c>
    </row>
    <row r="45" spans="1:6" x14ac:dyDescent="0.2">
      <c r="A45" s="119"/>
      <c r="B45" s="117"/>
      <c r="C45" s="108"/>
      <c r="D45" s="108"/>
      <c r="E45" s="90"/>
      <c r="F45" s="91"/>
    </row>
    <row r="46" spans="1:6" x14ac:dyDescent="0.2">
      <c r="A46" s="119"/>
      <c r="B46" s="115" t="s">
        <v>63</v>
      </c>
      <c r="C46" s="109" t="s">
        <v>111</v>
      </c>
      <c r="D46" s="10"/>
      <c r="E46" s="15"/>
    </row>
    <row r="47" spans="1:6" x14ac:dyDescent="0.2">
      <c r="A47" s="119"/>
      <c r="B47" s="116"/>
      <c r="C47" s="101">
        <v>771638</v>
      </c>
      <c r="D47" s="15"/>
    </row>
    <row r="48" spans="1:6" x14ac:dyDescent="0.2">
      <c r="A48" s="119"/>
      <c r="B48" s="116"/>
      <c r="C48" s="88" t="s">
        <v>50</v>
      </c>
    </row>
    <row r="49" spans="1:3" x14ac:dyDescent="0.2">
      <c r="A49" s="119"/>
      <c r="B49" s="116"/>
      <c r="C49" s="85" t="s">
        <v>72</v>
      </c>
    </row>
    <row r="50" spans="1:3" x14ac:dyDescent="0.2">
      <c r="A50" s="119"/>
      <c r="B50" s="116"/>
      <c r="C50" s="88"/>
    </row>
    <row r="51" spans="1:3" ht="10.5" customHeight="1" thickBot="1" x14ac:dyDescent="0.25">
      <c r="A51" s="120"/>
      <c r="B51" s="117"/>
      <c r="C51" s="108"/>
    </row>
  </sheetData>
  <mergeCells count="14">
    <mergeCell ref="D24:F24"/>
    <mergeCell ref="D29:F29"/>
    <mergeCell ref="A34:A51"/>
    <mergeCell ref="B34:B39"/>
    <mergeCell ref="D34:F34"/>
    <mergeCell ref="B40:B45"/>
    <mergeCell ref="D40:F40"/>
    <mergeCell ref="B46:B51"/>
    <mergeCell ref="D18:F18"/>
    <mergeCell ref="A2:A12"/>
    <mergeCell ref="B8:B12"/>
    <mergeCell ref="A13:A23"/>
    <mergeCell ref="B13:B17"/>
    <mergeCell ref="B18:B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F10" sqref="F10"/>
    </sheetView>
  </sheetViews>
  <sheetFormatPr baseColWidth="10" defaultColWidth="8.83203125" defaultRowHeight="15" x14ac:dyDescent="0.2"/>
  <cols>
    <col min="2" max="2" width="14.1640625" bestFit="1" customWidth="1"/>
  </cols>
  <sheetData>
    <row r="1" spans="1:7" ht="16" thickBot="1" x14ac:dyDescent="0.25">
      <c r="A1" s="110" t="s">
        <v>124</v>
      </c>
      <c r="B1" s="110" t="s">
        <v>123</v>
      </c>
      <c r="C1" s="58" t="s">
        <v>1</v>
      </c>
      <c r="D1" s="58" t="s">
        <v>2</v>
      </c>
      <c r="E1" s="58" t="s">
        <v>63</v>
      </c>
      <c r="F1" s="58" t="s">
        <v>3</v>
      </c>
    </row>
    <row r="2" spans="1:7" ht="16" thickBot="1" x14ac:dyDescent="0.25">
      <c r="A2" s="59" t="s">
        <v>49</v>
      </c>
      <c r="B2" s="60" t="s">
        <v>101</v>
      </c>
      <c r="C2" s="45">
        <v>2</v>
      </c>
      <c r="D2" s="45" t="e">
        <f>COUNTIF('2023-24'!$C$9:$E$9,A2)+COUNTIF('2023-24'!$C$20:$F$20,A2)+COUNTIF('2023-24'!#REF!,A2)+COUNTIF('2023-24'!$C$42:$F$42,A2)</f>
        <v>#REF!</v>
      </c>
      <c r="E2" s="45">
        <f>COUNTIF('2023-24'!$C$48,A2)</f>
        <v>0</v>
      </c>
      <c r="F2" s="45" t="e">
        <f t="shared" ref="F2:F9" si="0">SUM(C2:E2)</f>
        <v>#REF!</v>
      </c>
    </row>
    <row r="3" spans="1:7" ht="16" thickBot="1" x14ac:dyDescent="0.25">
      <c r="A3" s="59" t="s">
        <v>5</v>
      </c>
      <c r="B3" s="60" t="s">
        <v>132</v>
      </c>
      <c r="C3" s="45">
        <f>COUNTIF('2023-24'!$C$4:$E$4,A3)+COUNTIF('2023-24'!$C$14:$E$14,A3)+COUNTIF('2023-24'!$C$26:$F$26,A3)+COUNTIF('2023-24'!$C$36:$F$36,A3)</f>
        <v>0</v>
      </c>
      <c r="D3" s="45" t="e">
        <f>COUNTIF('2023-24'!$C$9:$E$9,A3)+COUNTIF('2023-24'!$C$20:$F$20,A3)+COUNTIF('2023-24'!#REF!,A3)+COUNTIF('2023-24'!$C$42:$F$42,A3)</f>
        <v>#REF!</v>
      </c>
      <c r="E3" s="45">
        <f>COUNTIF('2023-24'!$C$48,A3)</f>
        <v>0</v>
      </c>
      <c r="F3" s="45" t="e">
        <f t="shared" si="0"/>
        <v>#REF!</v>
      </c>
    </row>
    <row r="4" spans="1:7" ht="16" thickBot="1" x14ac:dyDescent="0.25">
      <c r="A4" s="60" t="s">
        <v>58</v>
      </c>
      <c r="B4" s="60" t="s">
        <v>103</v>
      </c>
      <c r="C4" s="45">
        <f>COUNTIF('2023-24'!$C$4:$E$4,A4)+COUNTIF('2023-24'!$C$14:$E$14,A4)+COUNTIF('2023-24'!$C$26:$F$26,A4)+COUNTIF('2023-24'!$C$36:$F$36,A4)</f>
        <v>1</v>
      </c>
      <c r="D4" s="45">
        <v>2</v>
      </c>
      <c r="E4" s="45">
        <f>COUNTIF('2023-24'!$C$48,A4)</f>
        <v>0</v>
      </c>
      <c r="F4" s="45">
        <f t="shared" si="0"/>
        <v>3</v>
      </c>
    </row>
    <row r="5" spans="1:7" ht="16" thickBot="1" x14ac:dyDescent="0.25">
      <c r="A5" s="62" t="s">
        <v>50</v>
      </c>
      <c r="B5" s="60" t="s">
        <v>100</v>
      </c>
      <c r="C5" s="45">
        <v>1</v>
      </c>
      <c r="D5" s="45">
        <v>1</v>
      </c>
      <c r="E5" s="45">
        <v>0</v>
      </c>
      <c r="F5" s="45">
        <f t="shared" si="0"/>
        <v>2</v>
      </c>
      <c r="G5" t="s">
        <v>135</v>
      </c>
    </row>
    <row r="6" spans="1:7" ht="16" thickBot="1" x14ac:dyDescent="0.25">
      <c r="A6" s="60" t="s">
        <v>48</v>
      </c>
      <c r="B6" s="60" t="s">
        <v>131</v>
      </c>
      <c r="C6" s="45">
        <f>COUNTIF('2023-24'!$C$4:$E$4,A6)+COUNTIF('2023-24'!$C$14:$E$14,A6)+COUNTIF('2023-24'!$C$26:$F$26,A6)+COUNTIF('2023-24'!$C$36:$F$36,A6)</f>
        <v>0</v>
      </c>
      <c r="D6" s="45" t="e">
        <f>COUNTIF('2023-24'!$C$9:$E$9,A6)+COUNTIF('2023-24'!$C$20:$F$20,A6)+COUNTIF('2023-24'!#REF!,A6)+COUNTIF('2023-24'!$C$42:$F$42,A6)</f>
        <v>#REF!</v>
      </c>
      <c r="E6" s="45">
        <f>COUNTIF('2023-24'!$C$48,A6)</f>
        <v>0</v>
      </c>
      <c r="F6" s="45" t="e">
        <f t="shared" si="0"/>
        <v>#REF!</v>
      </c>
    </row>
    <row r="7" spans="1:7" ht="16" thickBot="1" x14ac:dyDescent="0.25">
      <c r="A7" s="60" t="s">
        <v>6</v>
      </c>
      <c r="B7" s="60" t="s">
        <v>102</v>
      </c>
      <c r="C7" s="45">
        <f>COUNTIF('2023-24'!$C$4:$E$4,A7)+COUNTIF('2023-24'!$C$14:$E$14,A7)+COUNTIF('2023-24'!$C$26:$F$26,A7)+COUNTIF('2023-24'!$C$36:$F$36,A7)</f>
        <v>0</v>
      </c>
      <c r="D7" s="45" t="e">
        <f>COUNTIF('2023-24'!$C$9:$E$9,A7)+COUNTIF('2023-24'!$C$20:$F$20,A7)+COUNTIF('2023-24'!#REF!,A7)+COUNTIF('2023-24'!$C$42:$F$42,A7)</f>
        <v>#REF!</v>
      </c>
      <c r="E7" s="45">
        <f>COUNTIF('2023-24'!$C$48,A7)</f>
        <v>0</v>
      </c>
      <c r="F7" s="45" t="e">
        <f t="shared" si="0"/>
        <v>#REF!</v>
      </c>
      <c r="G7" s="44" t="s">
        <v>136</v>
      </c>
    </row>
    <row r="8" spans="1:7" ht="16" thickBot="1" x14ac:dyDescent="0.25">
      <c r="A8" s="61" t="s">
        <v>14</v>
      </c>
      <c r="B8" s="60" t="s">
        <v>97</v>
      </c>
      <c r="C8" s="45">
        <v>2</v>
      </c>
      <c r="D8" s="45">
        <v>1</v>
      </c>
      <c r="E8" s="45">
        <f>COUNTIF('2023-24'!$C$48,A8)</f>
        <v>0</v>
      </c>
      <c r="F8" s="45">
        <f t="shared" si="0"/>
        <v>3</v>
      </c>
      <c r="G8" t="s">
        <v>134</v>
      </c>
    </row>
    <row r="9" spans="1:7" ht="16" thickBot="1" x14ac:dyDescent="0.25">
      <c r="A9" s="61" t="s">
        <v>129</v>
      </c>
      <c r="B9" s="60" t="s">
        <v>130</v>
      </c>
      <c r="C9" s="32">
        <v>2</v>
      </c>
      <c r="D9" s="32">
        <v>1</v>
      </c>
      <c r="E9" s="32">
        <v>0</v>
      </c>
      <c r="F9" s="45">
        <f t="shared" si="0"/>
        <v>3</v>
      </c>
    </row>
    <row r="10" spans="1:7" ht="16" thickBot="1" x14ac:dyDescent="0.25">
      <c r="A10" s="60" t="s">
        <v>81</v>
      </c>
      <c r="B10" s="60" t="s">
        <v>104</v>
      </c>
      <c r="C10" s="32">
        <f>COUNTIF('2023-24'!$C$4:$E$4,A10)+COUNTIF('2023-24'!$C$14:$E$14,A10)+COUNTIF('2023-24'!$C$26:$F$26,A10)+COUNTIF('2023-24'!$C$36:$F$36,A10)</f>
        <v>0</v>
      </c>
      <c r="D10" s="32" t="e">
        <f>COUNTIF('2023-24'!$C$9:$E$9,A10)+COUNTIF('2023-24'!$C$20:$F$20,A10)+COUNTIF('2023-24'!#REF!,A10)+COUNTIF('2023-24'!$C$42:$F$42,A10)</f>
        <v>#REF!</v>
      </c>
      <c r="E10" s="32">
        <f>COUNTIF('2023-24'!$C$48,A10)</f>
        <v>0</v>
      </c>
      <c r="F10" s="32" t="e">
        <f>SUM(C10:E10)</f>
        <v>#REF!</v>
      </c>
    </row>
    <row r="11" spans="1:7" ht="16" thickBot="1" x14ac:dyDescent="0.25">
      <c r="C11" s="45">
        <f>SUM(C2:C10)</f>
        <v>8</v>
      </c>
      <c r="D11" s="45" t="e">
        <f>SUM(D2:D10)</f>
        <v>#REF!</v>
      </c>
      <c r="E11" s="45">
        <f>SUM(E2:E10)</f>
        <v>0</v>
      </c>
      <c r="F11" s="45" t="e">
        <f>SUM(F2:F10)</f>
        <v>#REF!</v>
      </c>
    </row>
    <row r="12" spans="1:7" ht="16" thickBot="1" x14ac:dyDescent="0.25"/>
    <row r="13" spans="1:7" ht="16" thickBot="1" x14ac:dyDescent="0.25">
      <c r="B13" t="s">
        <v>3</v>
      </c>
      <c r="C13" s="45">
        <f>'2023-24 WL'!C11</f>
        <v>8</v>
      </c>
      <c r="D13" s="45" t="e">
        <f>'2023-24 WL'!D11</f>
        <v>#REF!</v>
      </c>
      <c r="E13" s="45">
        <f>'2023-24 WL'!E11</f>
        <v>0</v>
      </c>
      <c r="F13" s="45" t="e">
        <f>SUM(C13:E13)</f>
        <v>#REF!</v>
      </c>
    </row>
    <row r="14" spans="1:7" ht="16" thickBot="1" x14ac:dyDescent="0.25">
      <c r="B14" t="s">
        <v>52</v>
      </c>
      <c r="C14" s="45">
        <v>12</v>
      </c>
      <c r="D14" s="45">
        <v>13</v>
      </c>
      <c r="E14" s="45">
        <v>0</v>
      </c>
      <c r="F14" s="45">
        <f>SUM(C14:E14)</f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0"/>
  <sheetViews>
    <sheetView topLeftCell="A15" workbookViewId="0">
      <selection activeCell="D34" sqref="D34"/>
    </sheetView>
  </sheetViews>
  <sheetFormatPr baseColWidth="10" defaultColWidth="8.83203125" defaultRowHeight="15" x14ac:dyDescent="0.2"/>
  <cols>
    <col min="1" max="1" width="3.33203125" customWidth="1"/>
    <col min="2" max="2" width="4" customWidth="1"/>
    <col min="3" max="3" width="16.1640625" customWidth="1"/>
    <col min="4" max="4" width="18" customWidth="1"/>
    <col min="5" max="5" width="17" customWidth="1"/>
    <col min="6" max="6" width="17.33203125" customWidth="1"/>
    <col min="10" max="10" width="13.5" bestFit="1" customWidth="1"/>
    <col min="15" max="15" width="42.33203125" customWidth="1"/>
  </cols>
  <sheetData>
    <row r="1" spans="1:16" ht="16" thickBot="1" x14ac:dyDescent="0.25">
      <c r="D1" s="1" t="s">
        <v>73</v>
      </c>
    </row>
    <row r="2" spans="1:16" ht="16" thickBot="1" x14ac:dyDescent="0.25">
      <c r="A2" s="2"/>
      <c r="B2" s="3"/>
      <c r="C2" s="4">
        <v>400294</v>
      </c>
      <c r="D2" s="5">
        <v>400297</v>
      </c>
      <c r="E2" s="4">
        <v>400296</v>
      </c>
      <c r="F2" s="6"/>
    </row>
    <row r="3" spans="1:16" ht="16" thickBot="1" x14ac:dyDescent="0.25">
      <c r="A3" s="7"/>
      <c r="B3" s="8"/>
      <c r="C3" s="9" t="s">
        <v>5</v>
      </c>
      <c r="D3" s="10" t="s">
        <v>49</v>
      </c>
      <c r="E3" s="11" t="s">
        <v>6</v>
      </c>
      <c r="F3" s="6"/>
      <c r="I3" s="57"/>
      <c r="J3" s="57"/>
      <c r="K3" s="58" t="s">
        <v>1</v>
      </c>
      <c r="L3" s="58" t="s">
        <v>2</v>
      </c>
      <c r="M3" s="58" t="s">
        <v>63</v>
      </c>
      <c r="N3" s="58" t="s">
        <v>3</v>
      </c>
    </row>
    <row r="4" spans="1:16" ht="16" thickBot="1" x14ac:dyDescent="0.25">
      <c r="A4" s="7"/>
      <c r="B4" s="12" t="s">
        <v>1</v>
      </c>
      <c r="C4" s="13" t="s">
        <v>8</v>
      </c>
      <c r="D4" s="14" t="s">
        <v>9</v>
      </c>
      <c r="E4" s="13" t="s">
        <v>10</v>
      </c>
      <c r="F4" s="15"/>
      <c r="I4" s="59" t="s">
        <v>49</v>
      </c>
      <c r="J4" s="60" t="s">
        <v>101</v>
      </c>
      <c r="K4" s="45">
        <f t="shared" ref="K4:K11" si="0">COUNTIF($C$3:$E$3,I4)+COUNTIF($C$13:$E$13,I4)+COUNTIF($C$24:$F$24,I4)+COUNTIF($C$37:$F$37,I4)</f>
        <v>3</v>
      </c>
      <c r="L4" s="45">
        <f t="shared" ref="L4:L11" si="1">COUNTIF($C$13:$E$13,I4)+COUNTIF($C$19:$F$19,I4)+COUNTIF($C$29:$F$29,I4)+COUNTIF($C$42:$F$42,I4)</f>
        <v>0</v>
      </c>
      <c r="M4" s="45">
        <f t="shared" ref="M4:M11" si="2">COUNTIF($C$47,I4)</f>
        <v>0</v>
      </c>
      <c r="N4" s="45">
        <f t="shared" ref="N4:N11" si="3">SUM(K4:M4)</f>
        <v>3</v>
      </c>
    </row>
    <row r="5" spans="1:16" ht="16" thickBot="1" x14ac:dyDescent="0.25">
      <c r="A5" s="7"/>
      <c r="B5" s="12"/>
      <c r="C5" s="13"/>
      <c r="D5" s="14" t="s">
        <v>11</v>
      </c>
      <c r="E5" s="13" t="s">
        <v>12</v>
      </c>
      <c r="F5" s="15"/>
      <c r="I5" s="59" t="s">
        <v>5</v>
      </c>
      <c r="J5" s="60" t="s">
        <v>96</v>
      </c>
      <c r="K5" s="45">
        <f t="shared" si="0"/>
        <v>2</v>
      </c>
      <c r="L5" s="45">
        <f t="shared" si="1"/>
        <v>3</v>
      </c>
      <c r="M5" s="45">
        <f t="shared" si="2"/>
        <v>0</v>
      </c>
      <c r="N5" s="45">
        <f t="shared" si="3"/>
        <v>5</v>
      </c>
      <c r="O5" t="s">
        <v>84</v>
      </c>
    </row>
    <row r="6" spans="1:16" ht="16" thickBot="1" x14ac:dyDescent="0.25">
      <c r="A6" s="7" t="s">
        <v>13</v>
      </c>
      <c r="B6" s="16"/>
      <c r="C6" s="11"/>
      <c r="D6" s="15"/>
      <c r="E6" s="17"/>
      <c r="F6" s="15"/>
      <c r="I6" s="60" t="s">
        <v>58</v>
      </c>
      <c r="J6" s="60" t="s">
        <v>103</v>
      </c>
      <c r="K6" s="45">
        <f t="shared" si="0"/>
        <v>1</v>
      </c>
      <c r="L6" s="45">
        <f t="shared" si="1"/>
        <v>3</v>
      </c>
      <c r="M6" s="45">
        <f t="shared" si="2"/>
        <v>1</v>
      </c>
      <c r="N6" s="45">
        <f t="shared" si="3"/>
        <v>5</v>
      </c>
      <c r="O6" t="s">
        <v>85</v>
      </c>
    </row>
    <row r="7" spans="1:16" ht="16" thickBot="1" x14ac:dyDescent="0.25">
      <c r="A7" s="7"/>
      <c r="B7" s="18"/>
      <c r="C7" s="4">
        <v>400295</v>
      </c>
      <c r="D7" s="5">
        <v>400298</v>
      </c>
      <c r="E7" s="4">
        <v>441067</v>
      </c>
      <c r="F7" s="15"/>
      <c r="I7" s="62" t="s">
        <v>50</v>
      </c>
      <c r="J7" s="60" t="s">
        <v>100</v>
      </c>
      <c r="K7" s="45">
        <f t="shared" si="0"/>
        <v>0</v>
      </c>
      <c r="L7" s="45">
        <f t="shared" si="1"/>
        <v>2</v>
      </c>
      <c r="M7" s="45">
        <f t="shared" si="2"/>
        <v>0</v>
      </c>
      <c r="N7" s="45">
        <f t="shared" si="3"/>
        <v>2</v>
      </c>
      <c r="O7" t="s">
        <v>105</v>
      </c>
    </row>
    <row r="8" spans="1:16" ht="16" thickBot="1" x14ac:dyDescent="0.25">
      <c r="A8" s="7"/>
      <c r="B8" s="12"/>
      <c r="C8" s="19" t="s">
        <v>6</v>
      </c>
      <c r="D8" s="20" t="s">
        <v>50</v>
      </c>
      <c r="E8" s="19" t="s">
        <v>14</v>
      </c>
      <c r="F8" s="15"/>
      <c r="I8" s="60" t="s">
        <v>48</v>
      </c>
      <c r="J8" s="60" t="s">
        <v>98</v>
      </c>
      <c r="K8" s="45">
        <f t="shared" si="0"/>
        <v>1</v>
      </c>
      <c r="L8" s="45">
        <f t="shared" si="1"/>
        <v>3</v>
      </c>
      <c r="M8" s="45">
        <f t="shared" si="2"/>
        <v>0</v>
      </c>
      <c r="N8" s="45">
        <f t="shared" si="3"/>
        <v>4</v>
      </c>
    </row>
    <row r="9" spans="1:16" ht="16" thickBot="1" x14ac:dyDescent="0.25">
      <c r="A9" s="7"/>
      <c r="B9" s="12" t="s">
        <v>2</v>
      </c>
      <c r="C9" s="13" t="s">
        <v>15</v>
      </c>
      <c r="D9" s="14" t="s">
        <v>16</v>
      </c>
      <c r="E9" s="13" t="s">
        <v>17</v>
      </c>
      <c r="F9" s="15"/>
      <c r="I9" s="60" t="s">
        <v>87</v>
      </c>
      <c r="J9" s="60" t="s">
        <v>99</v>
      </c>
      <c r="K9" s="45">
        <f t="shared" si="0"/>
        <v>2</v>
      </c>
      <c r="L9" s="45">
        <f t="shared" si="1"/>
        <v>1</v>
      </c>
      <c r="M9" s="45">
        <f t="shared" si="2"/>
        <v>0</v>
      </c>
      <c r="N9" s="45">
        <f t="shared" si="3"/>
        <v>3</v>
      </c>
    </row>
    <row r="10" spans="1:16" ht="16" thickBot="1" x14ac:dyDescent="0.25">
      <c r="A10" s="7"/>
      <c r="B10" s="12"/>
      <c r="C10" s="13"/>
      <c r="D10" s="14" t="s">
        <v>18</v>
      </c>
      <c r="E10" s="13" t="s">
        <v>19</v>
      </c>
      <c r="F10" s="15"/>
      <c r="I10" s="60" t="s">
        <v>6</v>
      </c>
      <c r="J10" s="60" t="s">
        <v>102</v>
      </c>
      <c r="K10" s="45">
        <f t="shared" si="0"/>
        <v>2</v>
      </c>
      <c r="L10" s="45">
        <f t="shared" si="1"/>
        <v>1</v>
      </c>
      <c r="M10" s="45">
        <f t="shared" si="2"/>
        <v>0</v>
      </c>
      <c r="N10" s="45">
        <f t="shared" si="3"/>
        <v>3</v>
      </c>
      <c r="O10" s="44" t="s">
        <v>95</v>
      </c>
      <c r="P10" s="44"/>
    </row>
    <row r="11" spans="1:16" ht="16" thickBot="1" x14ac:dyDescent="0.25">
      <c r="A11" s="24"/>
      <c r="B11" s="16"/>
      <c r="C11" s="17"/>
      <c r="D11" s="25"/>
      <c r="E11" s="17"/>
      <c r="F11" s="26"/>
      <c r="I11" s="61" t="s">
        <v>14</v>
      </c>
      <c r="J11" s="60" t="s">
        <v>97</v>
      </c>
      <c r="K11" s="45">
        <f t="shared" si="0"/>
        <v>3</v>
      </c>
      <c r="L11" s="45">
        <f t="shared" si="1"/>
        <v>1</v>
      </c>
      <c r="M11" s="45">
        <f t="shared" si="2"/>
        <v>0</v>
      </c>
      <c r="N11" s="45">
        <f t="shared" si="3"/>
        <v>4</v>
      </c>
      <c r="O11" t="s">
        <v>86</v>
      </c>
    </row>
    <row r="12" spans="1:16" ht="16" thickBot="1" x14ac:dyDescent="0.25">
      <c r="A12" s="2"/>
      <c r="B12" s="3"/>
      <c r="C12" s="4">
        <v>500460</v>
      </c>
      <c r="D12" s="27">
        <v>500461</v>
      </c>
      <c r="E12" s="4">
        <v>500465</v>
      </c>
      <c r="F12" s="28"/>
      <c r="I12" s="60" t="s">
        <v>81</v>
      </c>
      <c r="J12" s="60" t="s">
        <v>104</v>
      </c>
      <c r="K12" s="45">
        <f t="shared" ref="K12" si="4">COUNTIF($C$3:$E$3,I12)+COUNTIF($C$13:$E$13,I12)+COUNTIF($C$24:$F$24,I12)+COUNTIF($C$37:$F$37,I12)</f>
        <v>0</v>
      </c>
      <c r="L12" s="45">
        <f t="shared" ref="L12" si="5">COUNTIF($C$13:$E$13,I12)+COUNTIF($C$19:$F$19,I12)+COUNTIF($C$29:$F$29,I12)+COUNTIF($C$42:$F$42,I12)</f>
        <v>1</v>
      </c>
      <c r="M12" s="45">
        <f t="shared" ref="M12" si="6">COUNTIF($C$47,I12)</f>
        <v>0</v>
      </c>
      <c r="N12" s="45">
        <f t="shared" ref="N12" si="7">SUM(K12:M12)</f>
        <v>1</v>
      </c>
    </row>
    <row r="13" spans="1:16" ht="16" thickBot="1" x14ac:dyDescent="0.25">
      <c r="A13" s="7"/>
      <c r="B13" s="8"/>
      <c r="C13" s="19" t="s">
        <v>5</v>
      </c>
      <c r="D13" s="29" t="s">
        <v>87</v>
      </c>
      <c r="E13" s="11" t="s">
        <v>48</v>
      </c>
      <c r="F13" s="30"/>
      <c r="K13" s="53">
        <f>SUM(K4:K12)</f>
        <v>14</v>
      </c>
      <c r="L13" s="54">
        <f>SUM(L4:L12)</f>
        <v>15</v>
      </c>
      <c r="M13" s="54">
        <f>SUM(M4:M12)</f>
        <v>1</v>
      </c>
      <c r="N13" s="55">
        <f>SUM(N4:N12)</f>
        <v>30</v>
      </c>
    </row>
    <row r="14" spans="1:16" ht="16" thickBot="1" x14ac:dyDescent="0.25">
      <c r="A14" s="7"/>
      <c r="B14" s="12" t="s">
        <v>1</v>
      </c>
      <c r="C14" s="13" t="s">
        <v>21</v>
      </c>
      <c r="D14" s="13" t="s">
        <v>22</v>
      </c>
      <c r="E14" s="13" t="s">
        <v>23</v>
      </c>
      <c r="F14" s="30"/>
      <c r="L14" s="1"/>
      <c r="M14" s="1"/>
      <c r="N14" s="1"/>
    </row>
    <row r="15" spans="1:16" x14ac:dyDescent="0.2">
      <c r="A15" s="7"/>
      <c r="B15" s="12"/>
      <c r="C15" s="11"/>
      <c r="D15" s="13" t="s">
        <v>24</v>
      </c>
      <c r="E15" s="11"/>
      <c r="F15" s="30"/>
      <c r="J15" t="s">
        <v>3</v>
      </c>
      <c r="K15" s="18">
        <f>K13+K14</f>
        <v>14</v>
      </c>
      <c r="L15" s="51">
        <f>L13+L14</f>
        <v>15</v>
      </c>
      <c r="M15" s="51">
        <v>1</v>
      </c>
      <c r="N15" s="52">
        <f>N13+N14</f>
        <v>30</v>
      </c>
    </row>
    <row r="16" spans="1:16" ht="16" thickBot="1" x14ac:dyDescent="0.25">
      <c r="A16" s="7"/>
      <c r="B16" s="12"/>
      <c r="C16" s="11"/>
      <c r="D16" s="47"/>
      <c r="E16" s="11"/>
      <c r="F16" s="30"/>
      <c r="J16" t="s">
        <v>52</v>
      </c>
      <c r="K16" s="53">
        <f>SUM(K13:K14)</f>
        <v>14</v>
      </c>
      <c r="L16" s="54">
        <v>15</v>
      </c>
      <c r="M16" s="54">
        <v>1</v>
      </c>
      <c r="N16" s="55">
        <v>25</v>
      </c>
    </row>
    <row r="17" spans="1:10" ht="16" thickBot="1" x14ac:dyDescent="0.25">
      <c r="A17" s="7" t="s">
        <v>26</v>
      </c>
      <c r="B17" s="48"/>
      <c r="C17" s="49"/>
      <c r="D17" s="50" t="s">
        <v>78</v>
      </c>
      <c r="E17" s="49" t="s">
        <v>79</v>
      </c>
      <c r="F17" s="49" t="s">
        <v>80</v>
      </c>
    </row>
    <row r="18" spans="1:10" x14ac:dyDescent="0.2">
      <c r="A18" s="7"/>
      <c r="B18" s="32"/>
      <c r="C18" s="27">
        <v>551416</v>
      </c>
      <c r="D18" s="4">
        <v>500462</v>
      </c>
      <c r="E18" s="4">
        <v>551417</v>
      </c>
      <c r="F18" s="4">
        <v>551305</v>
      </c>
    </row>
    <row r="19" spans="1:10" x14ac:dyDescent="0.2">
      <c r="A19" s="7"/>
      <c r="B19" s="34"/>
      <c r="C19" s="35" t="s">
        <v>50</v>
      </c>
      <c r="D19" s="19" t="s">
        <v>5</v>
      </c>
      <c r="E19" s="29" t="s">
        <v>48</v>
      </c>
      <c r="F19" s="29" t="s">
        <v>58</v>
      </c>
    </row>
    <row r="20" spans="1:10" x14ac:dyDescent="0.2">
      <c r="A20" s="7"/>
      <c r="B20" s="34" t="s">
        <v>2</v>
      </c>
      <c r="C20" s="46" t="s">
        <v>17</v>
      </c>
      <c r="D20" s="11" t="s">
        <v>82</v>
      </c>
      <c r="E20" s="11" t="s">
        <v>35</v>
      </c>
      <c r="F20" s="11" t="s">
        <v>30</v>
      </c>
    </row>
    <row r="21" spans="1:10" x14ac:dyDescent="0.2">
      <c r="A21" s="7"/>
      <c r="B21" s="34"/>
      <c r="C21" s="46" t="s">
        <v>65</v>
      </c>
      <c r="D21" s="11" t="s">
        <v>74</v>
      </c>
      <c r="E21" s="29" t="s">
        <v>24</v>
      </c>
      <c r="F21" s="29"/>
    </row>
    <row r="22" spans="1:10" ht="16" thickBot="1" x14ac:dyDescent="0.25">
      <c r="A22" s="24"/>
      <c r="B22" s="24"/>
      <c r="C22" s="37"/>
      <c r="D22" s="17"/>
      <c r="E22" s="38"/>
      <c r="F22" s="38"/>
    </row>
    <row r="23" spans="1:10" x14ac:dyDescent="0.2">
      <c r="A23" s="2"/>
      <c r="B23" s="3"/>
      <c r="C23" s="4">
        <v>600731</v>
      </c>
      <c r="D23" s="27">
        <v>661955</v>
      </c>
      <c r="E23" s="4">
        <v>661953</v>
      </c>
      <c r="F23" s="4">
        <v>661968</v>
      </c>
      <c r="J23" s="1"/>
    </row>
    <row r="24" spans="1:10" x14ac:dyDescent="0.2">
      <c r="A24" s="7"/>
      <c r="B24" s="8"/>
      <c r="C24" s="19" t="s">
        <v>14</v>
      </c>
      <c r="D24" s="29" t="s">
        <v>87</v>
      </c>
      <c r="E24" s="11" t="s">
        <v>14</v>
      </c>
      <c r="F24" s="11" t="s">
        <v>49</v>
      </c>
    </row>
    <row r="25" spans="1:10" x14ac:dyDescent="0.2">
      <c r="A25" s="7"/>
      <c r="B25" s="12" t="s">
        <v>1</v>
      </c>
      <c r="C25" s="13" t="s">
        <v>33</v>
      </c>
      <c r="D25" s="29" t="s">
        <v>34</v>
      </c>
      <c r="E25" s="11" t="s">
        <v>33</v>
      </c>
      <c r="F25" s="11" t="s">
        <v>36</v>
      </c>
    </row>
    <row r="26" spans="1:10" x14ac:dyDescent="0.2">
      <c r="A26" s="7"/>
      <c r="B26" s="12"/>
      <c r="C26" s="13" t="s">
        <v>20</v>
      </c>
      <c r="D26" s="11" t="s">
        <v>37</v>
      </c>
      <c r="E26" s="11" t="s">
        <v>43</v>
      </c>
      <c r="F26" s="11" t="s">
        <v>75</v>
      </c>
    </row>
    <row r="27" spans="1:10" ht="16" thickBot="1" x14ac:dyDescent="0.25">
      <c r="A27" s="7" t="s">
        <v>38</v>
      </c>
      <c r="B27" s="16"/>
      <c r="C27" s="41"/>
      <c r="D27" s="29"/>
      <c r="E27" s="17"/>
      <c r="F27" s="40"/>
    </row>
    <row r="28" spans="1:10" x14ac:dyDescent="0.2">
      <c r="A28" s="7"/>
      <c r="B28" s="18"/>
      <c r="C28" s="5">
        <v>600731</v>
      </c>
      <c r="D28" s="4">
        <v>600725</v>
      </c>
      <c r="E28" s="27">
        <v>600728</v>
      </c>
      <c r="F28" s="4">
        <v>661956</v>
      </c>
    </row>
    <row r="29" spans="1:10" x14ac:dyDescent="0.2">
      <c r="A29" s="7"/>
      <c r="B29" s="12"/>
      <c r="C29" s="20" t="s">
        <v>14</v>
      </c>
      <c r="D29" s="11" t="s">
        <v>81</v>
      </c>
      <c r="E29" s="11" t="s">
        <v>5</v>
      </c>
      <c r="F29" s="11" t="s">
        <v>58</v>
      </c>
    </row>
    <row r="30" spans="1:10" x14ac:dyDescent="0.2">
      <c r="A30" s="7"/>
      <c r="B30" s="12" t="s">
        <v>2</v>
      </c>
      <c r="C30" s="14" t="s">
        <v>33</v>
      </c>
      <c r="D30" s="11" t="s">
        <v>39</v>
      </c>
      <c r="E30" s="11" t="s">
        <v>40</v>
      </c>
      <c r="F30" s="11" t="s">
        <v>76</v>
      </c>
    </row>
    <row r="31" spans="1:10" x14ac:dyDescent="0.2">
      <c r="A31" s="7"/>
      <c r="B31" s="12"/>
      <c r="C31" s="14" t="s">
        <v>20</v>
      </c>
      <c r="D31" s="11" t="s">
        <v>41</v>
      </c>
      <c r="E31" s="11" t="s">
        <v>42</v>
      </c>
      <c r="F31" s="11" t="s">
        <v>77</v>
      </c>
    </row>
    <row r="32" spans="1:10" ht="16" thickBot="1" x14ac:dyDescent="0.25">
      <c r="A32" s="24"/>
      <c r="B32" s="16"/>
      <c r="C32" s="42"/>
      <c r="D32" s="43"/>
      <c r="E32" s="17"/>
      <c r="F32" s="17"/>
    </row>
    <row r="33" spans="2:6" x14ac:dyDescent="0.2">
      <c r="C33" s="15"/>
      <c r="D33" s="15"/>
      <c r="E33" s="26"/>
    </row>
    <row r="34" spans="2:6" ht="16" thickBot="1" x14ac:dyDescent="0.25">
      <c r="C34" s="15"/>
      <c r="D34" s="56" t="s">
        <v>67</v>
      </c>
      <c r="E34" s="26"/>
    </row>
    <row r="35" spans="2:6" ht="16" thickBot="1" x14ac:dyDescent="0.25">
      <c r="C35" s="57"/>
      <c r="D35" s="127" t="s">
        <v>94</v>
      </c>
      <c r="E35" s="128"/>
      <c r="F35" s="129"/>
    </row>
    <row r="36" spans="2:6" x14ac:dyDescent="0.2">
      <c r="B36" s="2"/>
      <c r="C36" s="27">
        <v>700</v>
      </c>
      <c r="D36" s="27">
        <v>700</v>
      </c>
      <c r="E36" s="4">
        <v>700</v>
      </c>
      <c r="F36" s="4">
        <v>700</v>
      </c>
    </row>
    <row r="37" spans="2:6" x14ac:dyDescent="0.2">
      <c r="B37" s="7"/>
      <c r="C37" s="29" t="s">
        <v>6</v>
      </c>
      <c r="D37" s="29" t="s">
        <v>49</v>
      </c>
      <c r="E37" s="11" t="s">
        <v>14</v>
      </c>
      <c r="F37" s="29" t="s">
        <v>58</v>
      </c>
    </row>
    <row r="38" spans="2:6" x14ac:dyDescent="0.2">
      <c r="B38" s="34" t="s">
        <v>1</v>
      </c>
      <c r="C38" s="29" t="s">
        <v>68</v>
      </c>
      <c r="D38" s="29" t="s">
        <v>89</v>
      </c>
      <c r="E38" s="11" t="s">
        <v>90</v>
      </c>
      <c r="F38" s="11" t="s">
        <v>88</v>
      </c>
    </row>
    <row r="39" spans="2:6" x14ac:dyDescent="0.2">
      <c r="B39" s="34"/>
      <c r="C39" s="29" t="s">
        <v>69</v>
      </c>
      <c r="D39" s="29"/>
      <c r="E39" s="11"/>
      <c r="F39" s="29"/>
    </row>
    <row r="40" spans="2:6" ht="16" thickBot="1" x14ac:dyDescent="0.25">
      <c r="B40" s="24"/>
      <c r="C40" s="29"/>
      <c r="D40" s="29"/>
      <c r="E40" s="17"/>
      <c r="F40" s="38"/>
    </row>
    <row r="41" spans="2:6" x14ac:dyDescent="0.2">
      <c r="B41" s="18"/>
      <c r="C41" s="4">
        <v>700</v>
      </c>
      <c r="D41" s="4">
        <v>700</v>
      </c>
      <c r="E41" s="27">
        <v>700</v>
      </c>
      <c r="F41" s="4">
        <v>700</v>
      </c>
    </row>
    <row r="42" spans="2:6" x14ac:dyDescent="0.2">
      <c r="B42" s="12"/>
      <c r="C42" s="11" t="s">
        <v>6</v>
      </c>
      <c r="D42" s="11" t="s">
        <v>48</v>
      </c>
      <c r="E42" s="11" t="s">
        <v>50</v>
      </c>
      <c r="F42" s="29" t="s">
        <v>58</v>
      </c>
    </row>
    <row r="43" spans="2:6" x14ac:dyDescent="0.2">
      <c r="B43" s="12" t="s">
        <v>2</v>
      </c>
      <c r="C43" s="11" t="s">
        <v>70</v>
      </c>
      <c r="D43" s="11" t="s">
        <v>92</v>
      </c>
      <c r="E43" s="11" t="s">
        <v>91</v>
      </c>
      <c r="F43" s="11" t="s">
        <v>33</v>
      </c>
    </row>
    <row r="44" spans="2:6" x14ac:dyDescent="0.2">
      <c r="B44" s="12"/>
      <c r="C44" s="11" t="s">
        <v>71</v>
      </c>
      <c r="D44" s="11" t="s">
        <v>23</v>
      </c>
      <c r="E44" s="11"/>
      <c r="F44" s="29" t="s">
        <v>93</v>
      </c>
    </row>
    <row r="45" spans="2:6" ht="16" thickBot="1" x14ac:dyDescent="0.25">
      <c r="B45" s="16"/>
      <c r="C45" s="43"/>
      <c r="D45" s="43"/>
      <c r="E45" s="17"/>
      <c r="F45" s="38"/>
    </row>
    <row r="46" spans="2:6" x14ac:dyDescent="0.2">
      <c r="B46" s="18"/>
      <c r="C46" s="4"/>
      <c r="D46" s="15"/>
      <c r="E46" s="26"/>
    </row>
    <row r="47" spans="2:6" x14ac:dyDescent="0.2">
      <c r="B47" s="12"/>
      <c r="C47" s="11" t="s">
        <v>58</v>
      </c>
    </row>
    <row r="48" spans="2:6" x14ac:dyDescent="0.2">
      <c r="B48" s="12" t="s">
        <v>63</v>
      </c>
      <c r="C48" s="13" t="s">
        <v>72</v>
      </c>
    </row>
    <row r="49" spans="2:3" x14ac:dyDescent="0.2">
      <c r="B49" s="12"/>
      <c r="C49" s="11"/>
    </row>
    <row r="50" spans="2:3" ht="16" thickBot="1" x14ac:dyDescent="0.25">
      <c r="B50" s="16"/>
      <c r="C50" s="43"/>
    </row>
  </sheetData>
  <sortState xmlns:xlrd2="http://schemas.microsoft.com/office/spreadsheetml/2017/richdata2" ref="I4:O11">
    <sortCondition ref="J4:J11"/>
  </sortState>
  <mergeCells count="1">
    <mergeCell ref="D35:F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2021-22</vt:lpstr>
      <vt:lpstr>2022-23</vt:lpstr>
      <vt:lpstr>2022-23 WL</vt:lpstr>
      <vt:lpstr>2023-24</vt:lpstr>
      <vt:lpstr>2023-24 WL</vt:lpstr>
      <vt:lpstr>2023-24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 Elliott</dc:creator>
  <cp:lastModifiedBy>Silvio Fanzon</cp:lastModifiedBy>
  <cp:lastPrinted>2023-02-24T11:49:42Z</cp:lastPrinted>
  <dcterms:created xsi:type="dcterms:W3CDTF">2021-04-30T07:58:15Z</dcterms:created>
  <dcterms:modified xsi:type="dcterms:W3CDTF">2024-07-31T22:34:59Z</dcterms:modified>
</cp:coreProperties>
</file>