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emrograman Simulasi\Pertemuan 2\"/>
    </mc:Choice>
  </mc:AlternateContent>
  <xr:revisionPtr revIDLastSave="0" documentId="13_ncr:1_{27C094C3-2244-4B28-9B39-C479F42456E3}" xr6:coauthVersionLast="46" xr6:coauthVersionMax="46" xr10:uidLastSave="{00000000-0000-0000-0000-000000000000}"/>
  <bookViews>
    <workbookView xWindow="-108" yWindow="-108" windowWidth="23256" windowHeight="12576" xr2:uid="{41CB1B5E-6A50-4DB1-AC65-19D64EE33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12" i="1"/>
  <c r="I16" i="1"/>
  <c r="W7" i="1"/>
  <c r="V7" i="1"/>
  <c r="U7" i="1"/>
  <c r="T7" i="1"/>
  <c r="R2" i="1"/>
  <c r="P2" i="1"/>
  <c r="J2" i="1"/>
  <c r="R7" i="1"/>
  <c r="S7" i="1"/>
  <c r="Q7" i="1"/>
  <c r="P7" i="1"/>
  <c r="H21" i="1" l="1"/>
  <c r="K15" i="1"/>
  <c r="D17" i="1"/>
  <c r="D2" i="1"/>
  <c r="D3" i="1"/>
  <c r="E3" i="1"/>
  <c r="F3" i="1"/>
  <c r="D12" i="1" l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E17" i="1"/>
  <c r="F17" i="1"/>
  <c r="C19" i="1"/>
  <c r="B19" i="1"/>
  <c r="K2" i="1" s="1"/>
  <c r="F11" i="1"/>
  <c r="F10" i="1"/>
  <c r="F9" i="1"/>
  <c r="F8" i="1"/>
  <c r="F7" i="1"/>
  <c r="F6" i="1"/>
  <c r="F5" i="1"/>
  <c r="F4" i="1"/>
  <c r="F2" i="1"/>
  <c r="E2" i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D19" i="1" l="1"/>
  <c r="M2" i="1" s="1"/>
  <c r="H20" i="1"/>
  <c r="K16" i="1"/>
  <c r="S2" i="1"/>
  <c r="Q2" i="1"/>
  <c r="F19" i="1"/>
  <c r="E19" i="1"/>
  <c r="H2" i="1" l="1"/>
  <c r="U2" i="1"/>
  <c r="I2" i="1"/>
  <c r="T2" i="1"/>
  <c r="V2" i="1" l="1"/>
  <c r="I6" i="1" s="1"/>
  <c r="L2" i="1"/>
  <c r="N2" i="1" s="1"/>
  <c r="I5" i="1" s="1"/>
  <c r="H8" i="1" l="1"/>
</calcChain>
</file>

<file path=xl/sharedStrings.xml><?xml version="1.0" encoding="utf-8"?>
<sst xmlns="http://schemas.openxmlformats.org/spreadsheetml/2006/main" count="66" uniqueCount="62">
  <si>
    <t>Karyawan</t>
  </si>
  <si>
    <t>xy</t>
  </si>
  <si>
    <t>Total</t>
  </si>
  <si>
    <t>Andre</t>
  </si>
  <si>
    <t>Awan</t>
  </si>
  <si>
    <t>Arya</t>
  </si>
  <si>
    <t>Rafli</t>
  </si>
  <si>
    <t>Dimas</t>
  </si>
  <si>
    <t>Irsan</t>
  </si>
  <si>
    <t>Razi</t>
  </si>
  <si>
    <t>Ray</t>
  </si>
  <si>
    <t>Sidiq</t>
  </si>
  <si>
    <t>Syahrul</t>
  </si>
  <si>
    <t>Alfiansyah</t>
  </si>
  <si>
    <t>Naufal</t>
  </si>
  <si>
    <t>Opang</t>
  </si>
  <si>
    <t>Ibnu</t>
  </si>
  <si>
    <t>Cikal</t>
  </si>
  <si>
    <t>Josua</t>
  </si>
  <si>
    <t>Paket 1</t>
  </si>
  <si>
    <t>Paket 2</t>
  </si>
  <si>
    <t>Paket 3</t>
  </si>
  <si>
    <t>Paket 4</t>
  </si>
  <si>
    <t>Paket 1 - 2 (Atas)</t>
  </si>
  <si>
    <t>Paket 3 - 4 (Bawah)</t>
  </si>
  <si>
    <t>sx</t>
  </si>
  <si>
    <t>sy</t>
  </si>
  <si>
    <t>sx2</t>
  </si>
  <si>
    <t>sy2</t>
  </si>
  <si>
    <t>sxy</t>
  </si>
  <si>
    <t>Paket 5</t>
  </si>
  <si>
    <t>Paket 6</t>
  </si>
  <si>
    <t>Paket 7</t>
  </si>
  <si>
    <t>Paket 8</t>
  </si>
  <si>
    <t>a</t>
  </si>
  <si>
    <t>r</t>
  </si>
  <si>
    <t>b</t>
  </si>
  <si>
    <t>Model Regresinya Adalah :</t>
  </si>
  <si>
    <t>Forecasting (Peramalan)</t>
  </si>
  <si>
    <t>X</t>
  </si>
  <si>
    <t>Y</t>
  </si>
  <si>
    <t>KD</t>
  </si>
  <si>
    <t>x</t>
  </si>
  <si>
    <t>y</t>
  </si>
  <si>
    <t>Penghasilan</t>
  </si>
  <si>
    <t>Investasi Kembali</t>
  </si>
  <si>
    <t>x2</t>
  </si>
  <si>
    <t>y2</t>
  </si>
  <si>
    <t>n</t>
  </si>
  <si>
    <t>kekuatan hubungan : Kuat</t>
  </si>
  <si>
    <t>Atas / Bawah (b)</t>
  </si>
  <si>
    <t>Atas / Bawah (a)</t>
  </si>
  <si>
    <t>Paket 5 - 6 (Atas)</t>
  </si>
  <si>
    <t>Paket 7 - 8 (Bawah)</t>
  </si>
  <si>
    <t>Paket 9</t>
  </si>
  <si>
    <t>Paket 10</t>
  </si>
  <si>
    <t>Paket 11</t>
  </si>
  <si>
    <t>Paket 12</t>
  </si>
  <si>
    <t>Paket 13</t>
  </si>
  <si>
    <t>Paket 9 - 10 (atas)</t>
  </si>
  <si>
    <t>Atas / Paket 14</t>
  </si>
  <si>
    <t>Paket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</si>
</sst>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1" fillId="2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Accent5" xfId="1" builtinId="45"/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15240</xdr:rowOff>
    </xdr:from>
    <xdr:to>
      <xdr:col>8</xdr:col>
      <xdr:colOff>1127760</xdr:colOff>
      <xdr:row>0</xdr:row>
      <xdr:rowOff>342900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3867BC-C15D-4DA1-88ED-17EFF3277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2060" y="15240"/>
          <a:ext cx="11049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99060</xdr:colOff>
      <xdr:row>0</xdr:row>
      <xdr:rowOff>15240</xdr:rowOff>
    </xdr:from>
    <xdr:to>
      <xdr:col>9</xdr:col>
      <xdr:colOff>716280</xdr:colOff>
      <xdr:row>0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D51841-A8BD-46B8-9288-89AB7A36F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260" y="15240"/>
          <a:ext cx="61722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137160</xdr:colOff>
      <xdr:row>0</xdr:row>
      <xdr:rowOff>15240</xdr:rowOff>
    </xdr:from>
    <xdr:to>
      <xdr:col>10</xdr:col>
      <xdr:colOff>701040</xdr:colOff>
      <xdr:row>0</xdr:row>
      <xdr:rowOff>342900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4D0326-2B07-4BE2-95FD-E425E3AC5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7560" y="15240"/>
          <a:ext cx="56388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121920</xdr:colOff>
      <xdr:row>0</xdr:row>
      <xdr:rowOff>15240</xdr:rowOff>
    </xdr:from>
    <xdr:to>
      <xdr:col>7</xdr:col>
      <xdr:colOff>1120140</xdr:colOff>
      <xdr:row>0</xdr:row>
      <xdr:rowOff>342900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5C6DD2-AAB2-47A9-B9BE-6A9A18D24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15240"/>
          <a:ext cx="99822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220980</xdr:colOff>
      <xdr:row>0</xdr:row>
      <xdr:rowOff>15240</xdr:rowOff>
    </xdr:from>
    <xdr:to>
      <xdr:col>15</xdr:col>
      <xdr:colOff>922020</xdr:colOff>
      <xdr:row>0</xdr:row>
      <xdr:rowOff>342900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6305AE-888D-4C9E-8435-12DBBEC31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5780" y="15240"/>
          <a:ext cx="70104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38100</xdr:colOff>
      <xdr:row>0</xdr:row>
      <xdr:rowOff>7620</xdr:rowOff>
    </xdr:from>
    <xdr:to>
      <xdr:col>16</xdr:col>
      <xdr:colOff>1028700</xdr:colOff>
      <xdr:row>0</xdr:row>
      <xdr:rowOff>335280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906DFF2-834D-480C-89C5-87BF8E250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0160" y="7620"/>
          <a:ext cx="9906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457200</xdr:colOff>
      <xdr:row>0</xdr:row>
      <xdr:rowOff>7620</xdr:rowOff>
    </xdr:from>
    <xdr:to>
      <xdr:col>17</xdr:col>
      <xdr:colOff>1066800</xdr:colOff>
      <xdr:row>0</xdr:row>
      <xdr:rowOff>335280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E04AF2E-638D-49B7-ADC7-8D12A3E14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8920" y="7620"/>
          <a:ext cx="6096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419100</xdr:colOff>
      <xdr:row>0</xdr:row>
      <xdr:rowOff>0</xdr:rowOff>
    </xdr:from>
    <xdr:to>
      <xdr:col>18</xdr:col>
      <xdr:colOff>982980</xdr:colOff>
      <xdr:row>0</xdr:row>
      <xdr:rowOff>327660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73AC10A-702F-4F1D-AFA9-8D193EE70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0"/>
          <a:ext cx="56388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167640</xdr:colOff>
      <xdr:row>3</xdr:row>
      <xdr:rowOff>30480</xdr:rowOff>
    </xdr:from>
    <xdr:to>
      <xdr:col>15</xdr:col>
      <xdr:colOff>830580</xdr:colOff>
      <xdr:row>4</xdr:row>
      <xdr:rowOff>144780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59D07B5-8BD0-4C48-9435-AAB83134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2440" y="1074420"/>
          <a:ext cx="6629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99060</xdr:colOff>
      <xdr:row>3</xdr:row>
      <xdr:rowOff>38100</xdr:rowOff>
    </xdr:from>
    <xdr:to>
      <xdr:col>16</xdr:col>
      <xdr:colOff>982980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FB10AF1-3FE4-4078-8DE5-D4F8485E4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1120" y="899160"/>
          <a:ext cx="88392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68580</xdr:colOff>
      <xdr:row>3</xdr:row>
      <xdr:rowOff>38100</xdr:rowOff>
    </xdr:from>
    <xdr:to>
      <xdr:col>17</xdr:col>
      <xdr:colOff>1478280</xdr:colOff>
      <xdr:row>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82A5ED8-606A-4A76-8BE0-9E79EA7BC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0300" y="899160"/>
          <a:ext cx="14097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76200</xdr:colOff>
      <xdr:row>3</xdr:row>
      <xdr:rowOff>22860</xdr:rowOff>
    </xdr:from>
    <xdr:to>
      <xdr:col>18</xdr:col>
      <xdr:colOff>1463040</xdr:colOff>
      <xdr:row>4</xdr:row>
      <xdr:rowOff>137160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43AB025-7BA6-48A8-981C-16AF1A43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64300" y="883920"/>
          <a:ext cx="13868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121920</xdr:colOff>
      <xdr:row>3</xdr:row>
      <xdr:rowOff>15240</xdr:rowOff>
    </xdr:from>
    <xdr:to>
      <xdr:col>20</xdr:col>
      <xdr:colOff>3025140</xdr:colOff>
      <xdr:row>5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1119575-3687-4E0B-95C9-5F74DACCE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88700" y="876300"/>
          <a:ext cx="290322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60960</xdr:colOff>
      <xdr:row>3</xdr:row>
      <xdr:rowOff>22860</xdr:rowOff>
    </xdr:from>
    <xdr:to>
      <xdr:col>19</xdr:col>
      <xdr:colOff>1470660</xdr:colOff>
      <xdr:row>4</xdr:row>
      <xdr:rowOff>137160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E27F7B6-7C4B-4D16-BC6F-C27529A04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5440" y="883920"/>
          <a:ext cx="14097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1531620</xdr:colOff>
      <xdr:row>3</xdr:row>
      <xdr:rowOff>22860</xdr:rowOff>
    </xdr:from>
    <xdr:to>
      <xdr:col>19</xdr:col>
      <xdr:colOff>2918460</xdr:colOff>
      <xdr:row>4</xdr:row>
      <xdr:rowOff>137160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4E73F9A-2483-4E28-8DAF-3C22528BF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36100" y="883920"/>
          <a:ext cx="13868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E2AEE9-231D-4C93-B6BC-979C35D1962E}" name="Table8" displayName="Table8" ref="A1:F17" headerRowCount="0" totalsRowShown="0" headerRowDxfId="40" dataDxfId="39">
  <tableColumns count="6">
    <tableColumn id="1" xr3:uid="{AFA324EC-232A-43F0-B64F-82B3E59F1A23}" name="Column1" headerRowDxfId="38" dataDxfId="37"/>
    <tableColumn id="2" xr3:uid="{8A2A5FC6-335E-4C29-8D63-C5157FBB6309}" name="Column2" headerRowDxfId="36" dataDxfId="35"/>
    <tableColumn id="3" xr3:uid="{897BA7F5-34F5-43E5-954B-4F7044F22126}" name="Column3" headerRowDxfId="34" dataDxfId="33"/>
    <tableColumn id="4" xr3:uid="{D9E6D27A-581B-4793-BC2C-AE6968600AD2}" name="Column4" headerRowDxfId="32" dataDxfId="31">
      <calculatedColumnFormula>B1^2</calculatedColumnFormula>
    </tableColumn>
    <tableColumn id="5" xr3:uid="{8B6DBBA9-EF00-4B81-924B-F029CA5AC4E1}" name="Column5" headerRowDxfId="30" dataDxfId="29">
      <calculatedColumnFormula>C1^2</calculatedColumnFormula>
    </tableColumn>
    <tableColumn id="6" xr3:uid="{990B863E-E9CB-42B1-B034-5042E8D94729}" name="Column6" headerRowDxfId="28" dataDxfId="27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F48D50-F7A9-45DC-A2A6-741C69F77AEB}" name="Table9" displayName="Table9" ref="A19:F19" headerRowCount="0" totalsRowShown="0">
  <tableColumns count="6">
    <tableColumn id="1" xr3:uid="{98B57905-F19E-43CE-90D3-E993C70C81F0}" name="Column1" headerRowDxfId="26" dataDxfId="25"/>
    <tableColumn id="2" xr3:uid="{76FB60C1-F01F-4F69-8CB5-18286C48F5D0}" name="Column2" dataDxfId="24">
      <calculatedColumnFormula>SUM(B2:B17)</calculatedColumnFormula>
    </tableColumn>
    <tableColumn id="3" xr3:uid="{5B9A134C-7143-43E7-BDFC-096942479E6F}" name="Column3" dataDxfId="23">
      <calculatedColumnFormula>SUM(C2:C17)</calculatedColumnFormula>
    </tableColumn>
    <tableColumn id="4" xr3:uid="{D927EB17-44FC-439E-87C4-345EDB416F8A}" name="Column4" dataDxfId="22">
      <calculatedColumnFormula>SUM(D2:D17)</calculatedColumnFormula>
    </tableColumn>
    <tableColumn id="5" xr3:uid="{F7BE9BE4-10E4-4148-88E6-CC5DE02CC7EF}" name="Column5" dataDxfId="21">
      <calculatedColumnFormula>SUM(E2:E17)</calculatedColumnFormula>
    </tableColumn>
    <tableColumn id="6" xr3:uid="{B46CDB2D-AAE8-4F06-939F-141756B572E6}" name="Column6" dataDxfId="20">
      <calculatedColumnFormula>SUM(F2:F17)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F23CBD-7E27-40AC-ABE1-286B1772DAAE}" name="Table10" displayName="Table10" ref="H1:N2" headerRowCount="0" totalsRowShown="0" headerRowDxfId="19">
  <tableColumns count="7">
    <tableColumn id="1" xr3:uid="{C16165E0-10B0-4EC4-876A-4898467EC90C}" name="Column1" headerRowDxfId="18"/>
    <tableColumn id="2" xr3:uid="{A58D1709-BDEC-47F2-8CB4-76DFBF6A7EC6}" name="Column2" headerRowDxfId="17"/>
    <tableColumn id="3" xr3:uid="{0EAB580F-C275-4778-BDF1-BB53436B84C1}" name="Column3" headerRowDxfId="16"/>
    <tableColumn id="4" xr3:uid="{EF77BDEA-9F0A-4F12-BDFB-BF0616FBC62A}" name="Column4" headerRowDxfId="15"/>
    <tableColumn id="5" xr3:uid="{C103CC1E-345A-45CB-8D26-C90F36ADCCCB}" name="Column5" headerRowDxfId="14"/>
    <tableColumn id="6" xr3:uid="{2C422544-6C24-4D50-8BC3-F1DBD4674436}" name="Column6" headerRowDxfId="13"/>
    <tableColumn id="7" xr3:uid="{08C93410-DA69-4C27-9290-6E71CF3176E4}" name="Column7" headerRowDxfId="12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A7ADF0-EE77-4B0B-AE58-F5C5F936E758}" name="Table1012" displayName="Table1012" ref="P1:V2" headerRowCount="0" totalsRowShown="0" headerRowDxfId="11">
  <tableColumns count="7">
    <tableColumn id="1" xr3:uid="{6819615E-7488-48ED-93FF-C086333CF315}" name="Column1" headerRowDxfId="10"/>
    <tableColumn id="2" xr3:uid="{1280ADE7-402B-44F4-882D-72A6624A30CB}" name="Column2" headerRowDxfId="9"/>
    <tableColumn id="3" xr3:uid="{98068416-A1EB-41D6-9976-B9885833BB14}" name="Column3" headerRowDxfId="8"/>
    <tableColumn id="4" xr3:uid="{398BB230-6B42-4C3D-85BF-1E9EF8FAA09B}" name="Column4" headerRowDxfId="7"/>
    <tableColumn id="5" xr3:uid="{2CCA774E-BDEB-44D4-B80B-8721EEBA78B5}" name="Column5" headerRowDxfId="6"/>
    <tableColumn id="6" xr3:uid="{82E7983B-DB92-4CD3-B324-B53DF13C8C4E}" name="Column6" headerRowDxfId="5"/>
    <tableColumn id="7" xr3:uid="{7CD1D6B9-FC91-4208-A6F4-1FCE430DFA86}" name="Column7" headerRowDxfId="4"/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3830-D71E-4E0A-94C4-BAB0D3D0609D}" name="Table2" displayName="Table2" ref="G2" headerRowCount="0" totalsRowShown="0" headerRowDxfId="3" dataDxfId="2">
  <tableColumns count="1">
    <tableColumn id="1" xr3:uid="{EE886605-969C-42AA-BD90-D6BC6EF4A916}" name="n" headerRowDxfId="1" data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1E0C-11B4-4847-ABA9-E30A500D976C}">
  <dimension ref="A1:W25"/>
  <sheetViews>
    <sheetView tabSelected="1" topLeftCell="F1" workbookViewId="0">
      <selection activeCell="K12" sqref="K12"/>
    </sheetView>
  </sheetViews>
  <sheetFormatPr defaultRowHeight="14.4" x14ac:dyDescent="0.3"/>
  <cols>
    <col min="1" max="1" width="22.21875" customWidth="1"/>
    <col min="2" max="3" width="6" bestFit="1" customWidth="1"/>
    <col min="4" max="4" width="8" bestFit="1" customWidth="1"/>
    <col min="5" max="5" width="9" bestFit="1" customWidth="1"/>
    <col min="6" max="6" width="8" bestFit="1" customWidth="1"/>
    <col min="7" max="7" width="3" bestFit="1" customWidth="1"/>
    <col min="8" max="9" width="16.6640625" customWidth="1"/>
    <col min="10" max="11" width="12.21875" customWidth="1"/>
    <col min="12" max="12" width="15.5546875" customWidth="1"/>
    <col min="13" max="13" width="16.6640625" customWidth="1"/>
    <col min="14" max="14" width="15.5546875" customWidth="1"/>
    <col min="16" max="16" width="13.6640625" customWidth="1"/>
    <col min="17" max="17" width="15.88671875" customWidth="1"/>
    <col min="18" max="19" width="22.109375" customWidth="1"/>
    <col min="20" max="20" width="46.109375" customWidth="1"/>
    <col min="21" max="21" width="46" customWidth="1"/>
    <col min="22" max="22" width="15.5546875" customWidth="1"/>
    <col min="23" max="23" width="15.44140625" customWidth="1"/>
  </cols>
  <sheetData>
    <row r="1" spans="1:23" ht="39" customHeight="1" x14ac:dyDescent="0.3">
      <c r="A1" s="2" t="s">
        <v>0</v>
      </c>
      <c r="B1" s="2" t="s">
        <v>42</v>
      </c>
      <c r="C1" s="2" t="s">
        <v>43</v>
      </c>
      <c r="D1" s="2" t="s">
        <v>46</v>
      </c>
      <c r="E1" s="2" t="s">
        <v>47</v>
      </c>
      <c r="F1" s="2" t="s">
        <v>1</v>
      </c>
      <c r="G1" s="2" t="s">
        <v>48</v>
      </c>
      <c r="H1" s="1" t="s">
        <v>19</v>
      </c>
      <c r="I1" s="1" t="s">
        <v>20</v>
      </c>
      <c r="J1" s="1" t="s">
        <v>21</v>
      </c>
      <c r="K1" s="1" t="s">
        <v>22</v>
      </c>
      <c r="L1" s="2" t="s">
        <v>23</v>
      </c>
      <c r="M1" s="2" t="s">
        <v>24</v>
      </c>
      <c r="N1" s="2" t="s">
        <v>51</v>
      </c>
      <c r="O1" s="4" t="s">
        <v>36</v>
      </c>
      <c r="P1" s="1" t="s">
        <v>30</v>
      </c>
      <c r="Q1" s="1" t="s">
        <v>31</v>
      </c>
      <c r="R1" s="1" t="s">
        <v>32</v>
      </c>
      <c r="S1" s="1" t="s">
        <v>33</v>
      </c>
      <c r="T1" s="2" t="s">
        <v>52</v>
      </c>
      <c r="U1" s="2" t="s">
        <v>53</v>
      </c>
      <c r="V1" s="2" t="s">
        <v>50</v>
      </c>
    </row>
    <row r="2" spans="1:23" x14ac:dyDescent="0.3">
      <c r="A2" s="2" t="s">
        <v>5</v>
      </c>
      <c r="B2" s="3">
        <v>7</v>
      </c>
      <c r="C2" s="2">
        <v>20.2</v>
      </c>
      <c r="D2" s="2">
        <f>B2^2</f>
        <v>49</v>
      </c>
      <c r="E2" s="2">
        <f t="shared" ref="E2:E17" si="0">C2^2</f>
        <v>408.03999999999996</v>
      </c>
      <c r="F2" s="2">
        <f t="shared" ref="F2:F17" si="1">B2*C2</f>
        <v>141.4</v>
      </c>
      <c r="G2" s="1">
        <v>16</v>
      </c>
      <c r="H2" s="1">
        <f>C19*D19</f>
        <v>526336.3829999998</v>
      </c>
      <c r="I2" s="1">
        <f>B19*F19</f>
        <v>521964.17500000005</v>
      </c>
      <c r="J2" s="1">
        <f>G2*D19</f>
        <v>21058.719999999994</v>
      </c>
      <c r="K2" s="1">
        <f>B19*B19</f>
        <v>19909.210000000006</v>
      </c>
      <c r="L2" s="2">
        <f>H2-I2</f>
        <v>4372.2079999997513</v>
      </c>
      <c r="M2" s="2">
        <f>J2-K2</f>
        <v>1149.5099999999875</v>
      </c>
      <c r="N2" s="1">
        <f>ROUND(L2/M2, 3)</f>
        <v>3.8039999999999998</v>
      </c>
      <c r="P2" s="1">
        <f>G2*F19</f>
        <v>59187.999999999993</v>
      </c>
      <c r="Q2" s="1">
        <f>B19*C19</f>
        <v>56425.890000000007</v>
      </c>
      <c r="R2" s="1">
        <f>G2*B19</f>
        <v>2257.6000000000004</v>
      </c>
      <c r="S2" s="1">
        <f>B19^2</f>
        <v>19909.210000000006</v>
      </c>
      <c r="T2" s="2">
        <f>P2-Q2</f>
        <v>2762.109999999986</v>
      </c>
      <c r="U2" s="2">
        <f>R2-S2</f>
        <v>-17651.610000000008</v>
      </c>
      <c r="V2" s="1">
        <f>ROUND(T2/U2, 3)</f>
        <v>-0.156</v>
      </c>
    </row>
    <row r="3" spans="1:23" x14ac:dyDescent="0.3">
      <c r="A3" s="2" t="s">
        <v>4</v>
      </c>
      <c r="B3" s="2">
        <v>7.8</v>
      </c>
      <c r="C3" s="2">
        <v>20.399999999999999</v>
      </c>
      <c r="D3" s="2">
        <f t="shared" ref="D3:D17" si="2">B3^2</f>
        <v>60.839999999999996</v>
      </c>
      <c r="E3" s="2">
        <f t="shared" si="0"/>
        <v>416.15999999999997</v>
      </c>
      <c r="F3" s="2">
        <f t="shared" si="1"/>
        <v>159.11999999999998</v>
      </c>
    </row>
    <row r="4" spans="1:23" x14ac:dyDescent="0.3">
      <c r="A4" s="2" t="s">
        <v>6</v>
      </c>
      <c r="B4" s="2">
        <v>8.1999999999999993</v>
      </c>
      <c r="C4" s="2">
        <v>30.6</v>
      </c>
      <c r="D4" s="2">
        <f t="shared" si="2"/>
        <v>67.239999999999995</v>
      </c>
      <c r="E4" s="2">
        <f t="shared" si="0"/>
        <v>936.36000000000013</v>
      </c>
      <c r="F4" s="2">
        <f t="shared" si="1"/>
        <v>250.92</v>
      </c>
      <c r="H4" s="5" t="s">
        <v>37</v>
      </c>
      <c r="I4" s="5"/>
      <c r="J4" s="5"/>
      <c r="K4" s="5"/>
      <c r="L4" s="5"/>
      <c r="M4" s="5"/>
      <c r="N4" s="5"/>
      <c r="O4" s="6" t="s">
        <v>35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58</v>
      </c>
      <c r="U4" s="7" t="s">
        <v>61</v>
      </c>
      <c r="V4" s="8" t="s">
        <v>59</v>
      </c>
      <c r="W4" s="8" t="s">
        <v>60</v>
      </c>
    </row>
    <row r="5" spans="1:23" x14ac:dyDescent="0.3">
      <c r="A5" s="2" t="s">
        <v>7</v>
      </c>
      <c r="B5" s="2">
        <v>9.1</v>
      </c>
      <c r="C5" s="2">
        <v>28.5</v>
      </c>
      <c r="D5" s="2">
        <f t="shared" si="2"/>
        <v>82.809999999999988</v>
      </c>
      <c r="E5" s="2">
        <f t="shared" si="0"/>
        <v>812.25</v>
      </c>
      <c r="F5" s="2">
        <f t="shared" si="1"/>
        <v>259.34999999999997</v>
      </c>
      <c r="H5" s="5" t="s">
        <v>34</v>
      </c>
      <c r="I5" s="5">
        <f>N2</f>
        <v>3.8039999999999998</v>
      </c>
      <c r="J5" s="5"/>
      <c r="K5" s="5"/>
      <c r="L5" s="5"/>
      <c r="M5" s="5"/>
      <c r="N5" s="5" t="s">
        <v>42</v>
      </c>
      <c r="O5" s="6"/>
      <c r="P5" s="7"/>
      <c r="Q5" s="7"/>
      <c r="R5" s="7"/>
      <c r="S5" s="7"/>
      <c r="T5" s="7"/>
      <c r="U5" s="7"/>
      <c r="V5" s="8"/>
      <c r="W5" s="8"/>
    </row>
    <row r="6" spans="1:23" x14ac:dyDescent="0.3">
      <c r="A6" s="2" t="s">
        <v>8</v>
      </c>
      <c r="B6" s="2">
        <v>8.6999999999999993</v>
      </c>
      <c r="C6" s="2">
        <v>25.4</v>
      </c>
      <c r="D6" s="2">
        <f t="shared" si="2"/>
        <v>75.689999999999984</v>
      </c>
      <c r="E6" s="2">
        <f t="shared" si="0"/>
        <v>645.16</v>
      </c>
      <c r="F6" s="2">
        <f t="shared" si="1"/>
        <v>220.97999999999996</v>
      </c>
      <c r="H6" s="5" t="s">
        <v>36</v>
      </c>
      <c r="I6" s="5">
        <f>V2</f>
        <v>-0.156</v>
      </c>
      <c r="J6" s="5"/>
      <c r="K6" s="5"/>
      <c r="L6" s="5"/>
      <c r="M6" s="5"/>
      <c r="N6" s="5" t="s">
        <v>44</v>
      </c>
      <c r="O6" s="6"/>
      <c r="P6" s="7"/>
      <c r="Q6" s="7"/>
      <c r="R6" s="7"/>
      <c r="S6" s="7"/>
      <c r="T6" s="7"/>
      <c r="U6" s="7"/>
      <c r="V6" s="8"/>
      <c r="W6" s="8"/>
    </row>
    <row r="7" spans="1:23" x14ac:dyDescent="0.3">
      <c r="A7" s="2" t="s">
        <v>9</v>
      </c>
      <c r="B7" s="2">
        <v>11.3</v>
      </c>
      <c r="C7" s="2">
        <v>30.5</v>
      </c>
      <c r="D7" s="2">
        <f t="shared" si="2"/>
        <v>127.69000000000001</v>
      </c>
      <c r="E7" s="2">
        <f t="shared" si="0"/>
        <v>930.25</v>
      </c>
      <c r="F7" s="2">
        <f t="shared" si="1"/>
        <v>344.65000000000003</v>
      </c>
      <c r="H7" s="5"/>
      <c r="I7" s="5"/>
      <c r="J7" s="5"/>
      <c r="K7" s="5"/>
      <c r="L7" s="5"/>
      <c r="M7" s="5"/>
      <c r="N7" s="5" t="s">
        <v>43</v>
      </c>
      <c r="P7">
        <f>G2*F19</f>
        <v>59187.999999999993</v>
      </c>
      <c r="Q7">
        <f>B19*C19</f>
        <v>56425.890000000007</v>
      </c>
      <c r="R7">
        <f>(G2*D19)-(B19*B19)</f>
        <v>1149.5099999999875</v>
      </c>
      <c r="S7">
        <f>(G2*E19)-(C19*C19)</f>
        <v>12209.109999999986</v>
      </c>
      <c r="T7">
        <f>R7*S7</f>
        <v>14034494.036099831</v>
      </c>
      <c r="U7">
        <f>SQRT(T7)</f>
        <v>3746.2640104642692</v>
      </c>
      <c r="V7">
        <f>P7-Q7</f>
        <v>2762.109999999986</v>
      </c>
      <c r="W7">
        <f>V7/U7</f>
        <v>0.73729720924225028</v>
      </c>
    </row>
    <row r="8" spans="1:23" x14ac:dyDescent="0.3">
      <c r="A8" s="2" t="s">
        <v>10</v>
      </c>
      <c r="B8" s="2">
        <v>11.7</v>
      </c>
      <c r="C8" s="2">
        <v>32.799999999999997</v>
      </c>
      <c r="D8" s="2">
        <f t="shared" si="2"/>
        <v>136.88999999999999</v>
      </c>
      <c r="E8" s="2">
        <f t="shared" si="0"/>
        <v>1075.8399999999999</v>
      </c>
      <c r="F8" s="2">
        <f t="shared" si="1"/>
        <v>383.75999999999993</v>
      </c>
      <c r="H8" s="5" t="str">
        <f>"Y = "&amp;I5&amp;IF(I6&gt;0," + "," ")&amp;I6&amp;" X"</f>
        <v>Y = 3.804 -0.156 X</v>
      </c>
      <c r="I8" s="5"/>
      <c r="J8" s="5"/>
      <c r="K8" s="5"/>
      <c r="L8" s="5"/>
      <c r="M8" s="5"/>
      <c r="N8" s="5" t="s">
        <v>45</v>
      </c>
    </row>
    <row r="9" spans="1:23" x14ac:dyDescent="0.3">
      <c r="A9" s="2" t="s">
        <v>11</v>
      </c>
      <c r="B9" s="2">
        <v>10</v>
      </c>
      <c r="C9" s="2">
        <v>42</v>
      </c>
      <c r="D9" s="2">
        <f t="shared" si="2"/>
        <v>100</v>
      </c>
      <c r="E9" s="2">
        <f t="shared" si="0"/>
        <v>1764</v>
      </c>
      <c r="F9" s="2">
        <f t="shared" si="1"/>
        <v>420</v>
      </c>
      <c r="H9" s="5"/>
      <c r="I9" s="5"/>
      <c r="J9" s="5"/>
      <c r="K9" s="5"/>
      <c r="L9" s="5"/>
      <c r="M9" s="5"/>
      <c r="N9" s="5"/>
    </row>
    <row r="10" spans="1:23" x14ac:dyDescent="0.3">
      <c r="A10" s="2" t="s">
        <v>12</v>
      </c>
      <c r="B10" s="2">
        <v>12.8</v>
      </c>
      <c r="C10" s="2">
        <v>29</v>
      </c>
      <c r="D10" s="2">
        <f t="shared" si="2"/>
        <v>163.84000000000003</v>
      </c>
      <c r="E10" s="2">
        <f t="shared" si="0"/>
        <v>841</v>
      </c>
      <c r="F10" s="2">
        <f t="shared" si="1"/>
        <v>371.20000000000005</v>
      </c>
      <c r="H10" s="5" t="s">
        <v>38</v>
      </c>
      <c r="I10" s="5"/>
      <c r="J10" s="5"/>
      <c r="K10" s="5"/>
      <c r="L10" s="5"/>
      <c r="M10" s="5"/>
      <c r="N10" s="5"/>
    </row>
    <row r="11" spans="1:23" x14ac:dyDescent="0.3">
      <c r="A11" s="2" t="s">
        <v>14</v>
      </c>
      <c r="B11" s="2">
        <v>12.2</v>
      </c>
      <c r="C11" s="2">
        <v>29.3</v>
      </c>
      <c r="D11" s="2">
        <f t="shared" si="2"/>
        <v>148.83999999999997</v>
      </c>
      <c r="E11" s="2">
        <f t="shared" si="0"/>
        <v>858.49</v>
      </c>
      <c r="F11" s="2">
        <f t="shared" si="1"/>
        <v>357.46</v>
      </c>
      <c r="H11" s="5" t="s">
        <v>39</v>
      </c>
      <c r="I11" s="5">
        <v>20</v>
      </c>
      <c r="J11" s="5"/>
      <c r="K11" s="5"/>
      <c r="L11" s="5"/>
      <c r="M11" s="5"/>
      <c r="N11" s="5"/>
    </row>
    <row r="12" spans="1:23" x14ac:dyDescent="0.3">
      <c r="A12" s="2" t="s">
        <v>13</v>
      </c>
      <c r="B12" s="2">
        <v>7.2</v>
      </c>
      <c r="C12" s="2">
        <v>19.5</v>
      </c>
      <c r="D12" s="2">
        <f t="shared" si="2"/>
        <v>51.84</v>
      </c>
      <c r="E12" s="2">
        <f t="shared" si="0"/>
        <v>380.25</v>
      </c>
      <c r="F12" s="2">
        <f t="shared" si="1"/>
        <v>140.4</v>
      </c>
      <c r="H12" s="5" t="s">
        <v>40</v>
      </c>
      <c r="I12" s="5">
        <f>I5+(I6*I11)</f>
        <v>0.68399999999999972</v>
      </c>
      <c r="J12" s="5"/>
      <c r="K12" s="5"/>
      <c r="L12" s="5"/>
      <c r="M12" s="5"/>
      <c r="N12" s="5"/>
    </row>
    <row r="13" spans="1:23" x14ac:dyDescent="0.3">
      <c r="A13" s="2" t="s">
        <v>15</v>
      </c>
      <c r="B13" s="2">
        <v>6.5</v>
      </c>
      <c r="C13" s="2">
        <v>17.8</v>
      </c>
      <c r="D13" s="2">
        <f t="shared" si="2"/>
        <v>42.25</v>
      </c>
      <c r="E13" s="2">
        <f t="shared" si="0"/>
        <v>316.84000000000003</v>
      </c>
      <c r="F13" s="2">
        <f t="shared" si="1"/>
        <v>115.7</v>
      </c>
      <c r="H13" s="5"/>
      <c r="I13" s="5"/>
      <c r="J13" s="5"/>
      <c r="K13" s="5"/>
      <c r="L13" s="5"/>
      <c r="M13" s="5"/>
      <c r="N13" s="5"/>
    </row>
    <row r="14" spans="1:23" x14ac:dyDescent="0.3">
      <c r="A14" s="2" t="s">
        <v>16</v>
      </c>
      <c r="B14" s="2">
        <v>6.9</v>
      </c>
      <c r="C14" s="2">
        <v>17.899999999999999</v>
      </c>
      <c r="D14" s="2">
        <f t="shared" si="2"/>
        <v>47.610000000000007</v>
      </c>
      <c r="E14" s="2">
        <f t="shared" si="0"/>
        <v>320.40999999999997</v>
      </c>
      <c r="F14" s="2">
        <f t="shared" si="1"/>
        <v>123.50999999999999</v>
      </c>
      <c r="H14" s="5"/>
      <c r="I14" s="5"/>
      <c r="J14" s="5"/>
      <c r="K14" s="5"/>
      <c r="L14" s="5"/>
      <c r="M14" s="5"/>
      <c r="N14" s="5"/>
    </row>
    <row r="15" spans="1:23" x14ac:dyDescent="0.3">
      <c r="A15" s="2" t="s">
        <v>3</v>
      </c>
      <c r="B15" s="2">
        <v>8.9</v>
      </c>
      <c r="C15" s="2">
        <v>20.5</v>
      </c>
      <c r="D15" s="2">
        <f t="shared" si="2"/>
        <v>79.210000000000008</v>
      </c>
      <c r="E15" s="2">
        <f t="shared" si="0"/>
        <v>420.25</v>
      </c>
      <c r="F15" s="2">
        <f t="shared" si="1"/>
        <v>182.45000000000002</v>
      </c>
      <c r="H15" s="5" t="s">
        <v>35</v>
      </c>
      <c r="I15" s="5">
        <f>ROUND(W7,3)</f>
        <v>0.73699999999999999</v>
      </c>
      <c r="J15" s="5"/>
      <c r="K15" s="5" t="str">
        <f>"nilai korelasi tersebut adalah "&amp;IF(I15&lt;0,"negatif", "positif")&amp;" yang mengartikan bahwa "</f>
        <v xml:space="preserve">nilai korelasi tersebut adalah positif yang mengartikan bahwa </v>
      </c>
      <c r="L15" s="5"/>
      <c r="M15" s="5"/>
      <c r="N15" s="5"/>
    </row>
    <row r="16" spans="1:23" x14ac:dyDescent="0.3">
      <c r="A16" s="2" t="s">
        <v>17</v>
      </c>
      <c r="B16" s="2">
        <v>5.9</v>
      </c>
      <c r="C16" s="2">
        <v>16.600000000000001</v>
      </c>
      <c r="D16" s="2">
        <f t="shared" si="2"/>
        <v>34.81</v>
      </c>
      <c r="E16" s="2">
        <f t="shared" si="0"/>
        <v>275.56000000000006</v>
      </c>
      <c r="F16" s="2">
        <f t="shared" si="1"/>
        <v>97.940000000000012</v>
      </c>
      <c r="H16" s="5" t="s">
        <v>41</v>
      </c>
      <c r="I16" s="5">
        <f>I15^2*100</f>
        <v>54.316900000000004</v>
      </c>
      <c r="J16" s="5"/>
      <c r="K16" s="5" t="str">
        <f>"perbandingannya adalah " &amp;IF(I15&lt;0,"terbalik","searah")</f>
        <v>perbandingannya adalah searah</v>
      </c>
      <c r="L16" s="5"/>
      <c r="M16" s="5"/>
      <c r="N16" s="5"/>
    </row>
    <row r="17" spans="1:14" x14ac:dyDescent="0.3">
      <c r="A17" s="2" t="s">
        <v>18</v>
      </c>
      <c r="B17" s="2">
        <v>6.9</v>
      </c>
      <c r="C17" s="2">
        <v>18.899999999999999</v>
      </c>
      <c r="D17" s="2">
        <f t="shared" si="2"/>
        <v>47.610000000000007</v>
      </c>
      <c r="E17" s="2">
        <f t="shared" si="0"/>
        <v>357.20999999999992</v>
      </c>
      <c r="F17" s="2">
        <f t="shared" si="1"/>
        <v>130.41</v>
      </c>
      <c r="H17" s="5"/>
      <c r="I17" s="5">
        <f>ROUND(I16,3)</f>
        <v>54.317</v>
      </c>
      <c r="J17" s="5"/>
      <c r="K17" s="5"/>
      <c r="L17" s="5"/>
      <c r="M17" s="5"/>
      <c r="N17" s="5"/>
    </row>
    <row r="18" spans="1:14" x14ac:dyDescent="0.3">
      <c r="H18" s="5"/>
      <c r="I18" s="5"/>
      <c r="J18" s="5"/>
      <c r="K18" s="5"/>
      <c r="L18" s="5"/>
      <c r="M18" s="5"/>
      <c r="N18" s="5"/>
    </row>
    <row r="19" spans="1:14" x14ac:dyDescent="0.3">
      <c r="A19" s="1" t="s">
        <v>2</v>
      </c>
      <c r="B19" s="1">
        <f>SUM(B2:B17)</f>
        <v>141.10000000000002</v>
      </c>
      <c r="C19" s="1">
        <f>SUM(C2:C17)</f>
        <v>399.9</v>
      </c>
      <c r="D19" s="1">
        <f>SUM(D2:D17)</f>
        <v>1316.1699999999996</v>
      </c>
      <c r="E19" s="1">
        <f>SUM(E2:E17)</f>
        <v>10758.069999999998</v>
      </c>
      <c r="F19" s="1">
        <f>SUM(F2:F17)</f>
        <v>3699.2499999999995</v>
      </c>
      <c r="H19" s="5"/>
      <c r="I19" s="5"/>
      <c r="J19" s="5"/>
      <c r="K19" s="5"/>
      <c r="L19" s="5"/>
      <c r="M19" s="5"/>
      <c r="N19" s="5"/>
    </row>
    <row r="20" spans="1:14" x14ac:dyDescent="0.3"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H20" s="5" t="str">
        <f>"besar kontribusi variable "&amp;N6&amp;" terhadap "&amp;N8&amp;" adalah "&amp;I17&amp;" %"</f>
        <v>besar kontribusi variable Penghasilan terhadap Investasi Kembali adalah 54.317 %</v>
      </c>
      <c r="I20" s="5"/>
      <c r="J20" s="5"/>
      <c r="K20" s="5"/>
      <c r="L20" s="5"/>
      <c r="M20" s="5"/>
      <c r="N20" s="5"/>
    </row>
    <row r="21" spans="1:14" x14ac:dyDescent="0.3">
      <c r="H21" s="5" t="str">
        <f>"dan sisanya yaitu sebesar "&amp;100-I17&amp;" % dipengaruhi oleh variable selain X "</f>
        <v xml:space="preserve">dan sisanya yaitu sebesar 45.683 % dipengaruhi oleh variable selain X </v>
      </c>
      <c r="I21" s="5"/>
      <c r="J21" s="5"/>
      <c r="K21" s="5"/>
      <c r="L21" s="5"/>
      <c r="M21" s="5"/>
      <c r="N21" s="5"/>
    </row>
    <row r="22" spans="1:14" x14ac:dyDescent="0.3">
      <c r="H22" s="5"/>
      <c r="I22" s="5"/>
      <c r="J22" s="5"/>
      <c r="K22" s="5"/>
      <c r="L22" s="5"/>
      <c r="M22" s="5"/>
      <c r="N22" s="5"/>
    </row>
    <row r="23" spans="1:14" x14ac:dyDescent="0.3">
      <c r="H23" s="5" t="s">
        <v>49</v>
      </c>
      <c r="I23" s="5"/>
      <c r="J23" s="5"/>
      <c r="K23" s="5"/>
      <c r="L23" s="5"/>
      <c r="M23" s="5"/>
      <c r="N23" s="5"/>
    </row>
    <row r="24" spans="1:14" x14ac:dyDescent="0.3">
      <c r="H24" s="5"/>
      <c r="I24" s="5"/>
      <c r="J24" s="5"/>
      <c r="K24" s="5"/>
      <c r="L24" s="5"/>
      <c r="M24" s="5"/>
      <c r="N24" s="5"/>
    </row>
    <row r="25" spans="1:14" x14ac:dyDescent="0.3">
      <c r="H25" s="5"/>
      <c r="I25" s="5"/>
      <c r="J25" s="5"/>
      <c r="K25" s="5"/>
      <c r="L25" s="5"/>
      <c r="M25" s="5"/>
      <c r="N25" s="5"/>
    </row>
  </sheetData>
  <mergeCells count="9">
    <mergeCell ref="V4:V6"/>
    <mergeCell ref="W4:W6"/>
    <mergeCell ref="O4:O6"/>
    <mergeCell ref="U4:U6"/>
    <mergeCell ref="P4:P6"/>
    <mergeCell ref="Q4:Q6"/>
    <mergeCell ref="R4:R6"/>
    <mergeCell ref="S4:S6"/>
    <mergeCell ref="T4:T6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2021-02-25T10:58:00Z</dcterms:created>
  <dcterms:modified xsi:type="dcterms:W3CDTF">2021-03-03T12:26:10Z</dcterms:modified>
</cp:coreProperties>
</file>