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83d812613df3043/TellerFinance/credit_risk/API Analysis/Review deck/"/>
    </mc:Choice>
  </mc:AlternateContent>
  <xr:revisionPtr revIDLastSave="0" documentId="8_{1F48D5D7-187A-FA4D-9B4D-9525B9BB9A15}" xr6:coauthVersionLast="47" xr6:coauthVersionMax="47" xr10:uidLastSave="{00000000-0000-0000-0000-000000000000}"/>
  <bookViews>
    <workbookView xWindow="0" yWindow="500" windowWidth="28800" windowHeight="15840" activeTab="5" xr2:uid="{5BA219E1-F97A-4AD3-8EE9-B58D3803E332}"/>
  </bookViews>
  <sheets>
    <sheet name="Sheet1" sheetId="1" r:id="rId1"/>
    <sheet name="Chart8" sheetId="12" r:id="rId2"/>
    <sheet name="Sheet4" sheetId="11" r:id="rId3"/>
    <sheet name="Chart10" sheetId="15" r:id="rId4"/>
    <sheet name="Chart11" sheetId="16" r:id="rId5"/>
    <sheet name="Sheet5" sheetId="14" r:id="rId6"/>
  </sheets>
  <definedNames>
    <definedName name="_xlnm._FilterDatabase" localSheetId="2" hidden="1">Sheet4!$I$1:$N$49</definedName>
    <definedName name="_xlnm._FilterDatabase" localSheetId="5" hidden="1">Sheet5!$A$1:$E$46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4" i="14" l="1"/>
  <c r="M43" i="14"/>
  <c r="M42" i="14"/>
  <c r="M41" i="14"/>
  <c r="M40" i="14"/>
  <c r="M39" i="14"/>
  <c r="M38" i="14"/>
  <c r="M37" i="14"/>
  <c r="M36" i="14"/>
  <c r="M35" i="14"/>
  <c r="M34" i="14"/>
  <c r="M33" i="14"/>
  <c r="M32" i="14"/>
  <c r="M31" i="14"/>
  <c r="M30" i="14"/>
  <c r="M29" i="14"/>
  <c r="M28" i="14"/>
  <c r="M27" i="14"/>
  <c r="M26" i="14"/>
  <c r="M25" i="14"/>
  <c r="M24" i="14"/>
  <c r="M23" i="14"/>
  <c r="M22" i="14"/>
  <c r="M21" i="14"/>
  <c r="M20" i="14"/>
  <c r="M19" i="14"/>
  <c r="M18" i="14"/>
  <c r="M17" i="14"/>
  <c r="M16" i="14"/>
  <c r="M15" i="14"/>
  <c r="M14" i="14"/>
  <c r="M13" i="14"/>
  <c r="M12" i="14"/>
  <c r="M11" i="14"/>
  <c r="M10" i="14"/>
  <c r="M9" i="14"/>
  <c r="M8" i="14"/>
  <c r="M7" i="14"/>
  <c r="M6" i="14"/>
  <c r="M5" i="14"/>
  <c r="M4" i="14"/>
  <c r="M3" i="14"/>
  <c r="K43" i="14"/>
  <c r="K42" i="14"/>
  <c r="K41" i="14"/>
  <c r="K40" i="14"/>
  <c r="K39" i="14"/>
  <c r="K38" i="14"/>
  <c r="K37" i="14"/>
  <c r="K36" i="14"/>
  <c r="K34" i="14"/>
  <c r="K33" i="14"/>
  <c r="K32" i="14"/>
  <c r="K31" i="14"/>
  <c r="K30" i="14"/>
  <c r="K29" i="14"/>
  <c r="K28" i="14"/>
  <c r="K27" i="14"/>
  <c r="K26" i="14"/>
  <c r="K25" i="14"/>
  <c r="K24" i="14"/>
  <c r="L2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L44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25" i="14"/>
  <c r="J21" i="14"/>
  <c r="J22" i="14"/>
  <c r="J23" i="14"/>
  <c r="J24" i="14"/>
  <c r="J20" i="14"/>
  <c r="K5" i="14"/>
  <c r="K6" i="14"/>
  <c r="K7" i="14"/>
  <c r="K8" i="14"/>
  <c r="K9" i="14"/>
  <c r="K10" i="14"/>
  <c r="K11" i="14"/>
  <c r="K12" i="14"/>
  <c r="K13" i="14"/>
  <c r="K14" i="14"/>
  <c r="K15" i="14"/>
  <c r="K16" i="14"/>
  <c r="K17" i="14"/>
  <c r="K18" i="14"/>
  <c r="K4" i="14"/>
  <c r="L19" i="14"/>
  <c r="J19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4" i="14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48" i="11" s="1"/>
  <c r="H49" i="11" s="1"/>
  <c r="L49" i="11" s="1"/>
  <c r="H2" i="11"/>
  <c r="N48" i="11"/>
  <c r="J48" i="11"/>
  <c r="K18" i="11" s="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N2" i="11"/>
  <c r="E41" i="14"/>
  <c r="E14" i="14"/>
  <c r="E27" i="14"/>
  <c r="E8" i="14"/>
  <c r="E16" i="14"/>
  <c r="E22" i="14"/>
  <c r="E36" i="14"/>
  <c r="E4" i="14"/>
  <c r="E23" i="14"/>
  <c r="E40" i="14"/>
  <c r="E17" i="14"/>
  <c r="E2" i="14"/>
  <c r="E33" i="14"/>
  <c r="E38" i="14"/>
  <c r="E37" i="14"/>
  <c r="E44" i="14"/>
  <c r="E3" i="14"/>
  <c r="E24" i="14"/>
  <c r="E30" i="14"/>
  <c r="E19" i="14"/>
  <c r="E29" i="14"/>
  <c r="E11" i="14"/>
  <c r="E7" i="14"/>
  <c r="E6" i="14"/>
  <c r="E35" i="14"/>
  <c r="E34" i="14"/>
  <c r="E31" i="14"/>
  <c r="E43" i="14"/>
  <c r="E21" i="14"/>
  <c r="E12" i="14"/>
  <c r="E13" i="14"/>
  <c r="E25" i="14"/>
  <c r="E26" i="14"/>
  <c r="E28" i="14"/>
  <c r="E10" i="14"/>
  <c r="E9" i="14"/>
  <c r="E18" i="14"/>
  <c r="E5" i="14"/>
  <c r="E39" i="14"/>
  <c r="E42" i="14"/>
  <c r="E32" i="14"/>
  <c r="E15" i="14"/>
  <c r="E20" i="14"/>
  <c r="M47" i="11"/>
  <c r="M46" i="11"/>
  <c r="M45" i="11"/>
  <c r="M44" i="11"/>
  <c r="M43" i="11"/>
  <c r="M42" i="11"/>
  <c r="M41" i="11"/>
  <c r="M40" i="11"/>
  <c r="M39" i="11"/>
  <c r="M38" i="11"/>
  <c r="M37" i="11"/>
  <c r="M36" i="11"/>
  <c r="M35" i="11"/>
  <c r="M34" i="11"/>
  <c r="M33" i="11"/>
  <c r="M32" i="11"/>
  <c r="M31" i="11"/>
  <c r="M30" i="11"/>
  <c r="M29" i="11"/>
  <c r="M28" i="11"/>
  <c r="M27" i="11"/>
  <c r="M26" i="11"/>
  <c r="M25" i="11"/>
  <c r="M24" i="11"/>
  <c r="M23" i="11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M4" i="11"/>
  <c r="M3" i="11"/>
  <c r="M2" i="11"/>
  <c r="K24" i="11"/>
  <c r="K40" i="11"/>
  <c r="K45" i="11"/>
  <c r="K27" i="11"/>
  <c r="K37" i="11"/>
  <c r="K10" i="11"/>
  <c r="K21" i="11"/>
  <c r="K46" i="11"/>
  <c r="K12" i="11"/>
  <c r="K38" i="11"/>
  <c r="K13" i="11"/>
  <c r="K32" i="11"/>
  <c r="K33" i="11"/>
  <c r="K20" i="11"/>
  <c r="K42" i="11"/>
  <c r="K8" i="11"/>
  <c r="K31" i="11"/>
  <c r="K23" i="11"/>
  <c r="K36" i="11"/>
  <c r="K28" i="11"/>
  <c r="K44" i="11"/>
  <c r="K9" i="11"/>
  <c r="K39" i="11"/>
  <c r="K15" i="11"/>
  <c r="K17" i="11"/>
  <c r="K4" i="11"/>
  <c r="K47" i="11"/>
  <c r="K14" i="11"/>
  <c r="K30" i="11"/>
  <c r="K5" i="11"/>
  <c r="K11" i="11"/>
  <c r="K34" i="11"/>
  <c r="K7" i="11"/>
  <c r="K41" i="11"/>
  <c r="K22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3" i="11"/>
  <c r="D42" i="11"/>
  <c r="D41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D5" i="11"/>
  <c r="D4" i="11"/>
  <c r="D3" i="11"/>
  <c r="D2" i="11"/>
  <c r="B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48" i="1"/>
  <c r="D48" i="1"/>
  <c r="B49" i="1"/>
  <c r="D49" i="1"/>
  <c r="B50" i="1"/>
  <c r="D50" i="1"/>
  <c r="B51" i="1"/>
  <c r="D51" i="1"/>
  <c r="B52" i="1"/>
  <c r="D52" i="1"/>
  <c r="B53" i="1"/>
  <c r="D53" i="1"/>
  <c r="B54" i="1"/>
  <c r="D54" i="1"/>
  <c r="B55" i="1"/>
  <c r="D55" i="1"/>
  <c r="B56" i="1"/>
  <c r="D56" i="1"/>
  <c r="B57" i="1"/>
  <c r="D57" i="1"/>
  <c r="B58" i="1"/>
  <c r="D58" i="1"/>
  <c r="B59" i="1"/>
  <c r="D59" i="1"/>
  <c r="B60" i="1"/>
  <c r="D60" i="1"/>
  <c r="B61" i="1"/>
  <c r="D61" i="1"/>
  <c r="B62" i="1"/>
  <c r="D62" i="1"/>
  <c r="B63" i="1"/>
  <c r="D63" i="1"/>
  <c r="B64" i="1"/>
  <c r="D64" i="1"/>
  <c r="B65" i="1"/>
  <c r="D65" i="1"/>
  <c r="B66" i="1"/>
  <c r="D66" i="1"/>
  <c r="B67" i="1"/>
  <c r="D67" i="1"/>
  <c r="B3" i="1"/>
  <c r="D3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D2" i="1"/>
  <c r="B2" i="1"/>
  <c r="E2" i="1"/>
  <c r="C2" i="1"/>
  <c r="C3" i="1" s="1"/>
  <c r="C4" i="1" s="1"/>
  <c r="K49" i="11" l="1"/>
  <c r="K26" i="11"/>
  <c r="K29" i="11"/>
  <c r="K43" i="11"/>
  <c r="K25" i="11"/>
  <c r="K3" i="11"/>
  <c r="K2" i="11"/>
  <c r="K35" i="11"/>
  <c r="K19" i="11"/>
  <c r="K6" i="11"/>
  <c r="K16" i="11"/>
  <c r="C5" i="1"/>
  <c r="C6" i="1" s="1"/>
  <c r="C7" i="1" s="1"/>
  <c r="C8" i="1" s="1"/>
  <c r="E36" i="1"/>
  <c r="C9" i="1" l="1"/>
  <c r="E37" i="1"/>
  <c r="C10" i="1" l="1"/>
  <c r="E38" i="1"/>
  <c r="C11" i="1" l="1"/>
  <c r="E39" i="1"/>
  <c r="C12" i="1" l="1"/>
  <c r="E40" i="1"/>
  <c r="C13" i="1" l="1"/>
  <c r="E41" i="1"/>
  <c r="C14" i="1" l="1"/>
  <c r="E42" i="1"/>
  <c r="C15" i="1" l="1"/>
  <c r="E43" i="1"/>
  <c r="C16" i="1" l="1"/>
  <c r="E44" i="1"/>
  <c r="C17" i="1" l="1"/>
  <c r="E45" i="1"/>
  <c r="C18" i="1" l="1"/>
  <c r="E46" i="1"/>
  <c r="C19" i="1" l="1"/>
  <c r="E47" i="1"/>
  <c r="C20" i="1" l="1"/>
  <c r="E48" i="1"/>
  <c r="C21" i="1" l="1"/>
  <c r="E49" i="1"/>
  <c r="C22" i="1" l="1"/>
  <c r="E50" i="1"/>
  <c r="C23" i="1" l="1"/>
  <c r="E51" i="1"/>
  <c r="C24" i="1" l="1"/>
  <c r="E52" i="1"/>
  <c r="C25" i="1" l="1"/>
  <c r="E53" i="1"/>
  <c r="C26" i="1" l="1"/>
  <c r="E54" i="1"/>
  <c r="C27" i="1" l="1"/>
  <c r="E55" i="1"/>
  <c r="C28" i="1" l="1"/>
  <c r="E56" i="1"/>
  <c r="C29" i="1" l="1"/>
  <c r="E57" i="1"/>
  <c r="C30" i="1" l="1"/>
  <c r="E58" i="1"/>
  <c r="C31" i="1" l="1"/>
  <c r="E59" i="1"/>
  <c r="C32" i="1" l="1"/>
  <c r="E60" i="1"/>
  <c r="C33" i="1" l="1"/>
  <c r="E61" i="1"/>
  <c r="C34" i="1" l="1"/>
  <c r="E62" i="1"/>
  <c r="C35" i="1" l="1"/>
  <c r="E63" i="1"/>
  <c r="C36" i="1" l="1"/>
  <c r="E64" i="1"/>
  <c r="C37" i="1" l="1"/>
  <c r="E65" i="1"/>
  <c r="C38" i="1" l="1"/>
  <c r="E66" i="1"/>
  <c r="C39" i="1" l="1"/>
  <c r="E67" i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L35" i="14"/>
  <c r="K21" i="14"/>
  <c r="K22" i="14" l="1"/>
  <c r="K20" i="14"/>
</calcChain>
</file>

<file path=xl/sharedStrings.xml><?xml version="1.0" encoding="utf-8"?>
<sst xmlns="http://schemas.openxmlformats.org/spreadsheetml/2006/main" count="152" uniqueCount="16">
  <si>
    <t>between</t>
  </si>
  <si>
    <t>and</t>
  </si>
  <si>
    <t>when cr_bureau_score</t>
  </si>
  <si>
    <t>then</t>
  </si>
  <si>
    <t>Score</t>
  </si>
  <si>
    <t>Count</t>
  </si>
  <si>
    <t>Score band</t>
  </si>
  <si>
    <t>Count Distn</t>
  </si>
  <si>
    <t>Credit_limit</t>
  </si>
  <si>
    <t>Avg Credit Limit</t>
  </si>
  <si>
    <t>Credit Limit</t>
  </si>
  <si>
    <t>Standard</t>
  </si>
  <si>
    <t xml:space="preserve">Loan </t>
  </si>
  <si>
    <t>Credit score</t>
  </si>
  <si>
    <t>credit limit (Actuals)</t>
  </si>
  <si>
    <t>credit limit (Predicted)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</si>
</sst>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424242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1EFEF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DCDCDC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3" borderId="1" xfId="0" applyFont="1" applyFill="1" applyBorder="1" applyAlignment="1">
      <alignment horizontal="left" vertical="top" indent="1"/>
    </xf>
    <xf numFmtId="0" fontId="2" fillId="3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9" fontId="0" fillId="0" borderId="0" xfId="0" applyNumberFormat="1"/>
    <xf numFmtId="4" fontId="2" fillId="2" borderId="1" xfId="0" applyNumberFormat="1" applyFont="1" applyFill="1" applyBorder="1" applyAlignment="1">
      <alignment horizontal="left" vertical="top"/>
    </xf>
    <xf numFmtId="4" fontId="2" fillId="3" borderId="1" xfId="0" applyNumberFormat="1" applyFont="1" applyFill="1" applyBorder="1" applyAlignment="1">
      <alignment horizontal="left" vertical="top"/>
    </xf>
    <xf numFmtId="4" fontId="2" fillId="4" borderId="1" xfId="0" applyNumberFormat="1" applyFont="1" applyFill="1" applyBorder="1" applyAlignment="1">
      <alignment horizontal="left" vertical="top"/>
    </xf>
    <xf numFmtId="3" fontId="2" fillId="2" borderId="1" xfId="0" applyNumberFormat="1" applyFont="1" applyFill="1" applyBorder="1" applyAlignment="1">
      <alignment horizontal="left" vertical="top"/>
    </xf>
    <xf numFmtId="4" fontId="0" fillId="0" borderId="0" xfId="0" applyNumberFormat="1"/>
    <xf numFmtId="3" fontId="0" fillId="0" borderId="0" xfId="0" applyNumberFormat="1"/>
    <xf numFmtId="9" fontId="2" fillId="3" borderId="1" xfId="0" applyNumberFormat="1" applyFont="1" applyFill="1" applyBorder="1" applyAlignment="1">
      <alignment horizontal="left" vertical="top"/>
    </xf>
    <xf numFmtId="1" fontId="0" fillId="0" borderId="0" xfId="0" applyNumberFormat="1"/>
    <xf numFmtId="9" fontId="2" fillId="3" borderId="1" xfId="1" applyFont="1" applyFill="1" applyBorder="1" applyAlignment="1">
      <alignment horizontal="left" vertical="top"/>
    </xf>
    <xf numFmtId="9" fontId="0" fillId="0" borderId="0" xfId="1" applyFont="1"/>
    <xf numFmtId="0" fontId="3" fillId="0" borderId="0" xfId="0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Sheet4!$A$2:$A$56</c:f>
              <c:numCache>
                <c:formatCode>General</c:formatCode>
                <c:ptCount val="55"/>
                <c:pt idx="0">
                  <c:v>300</c:v>
                </c:pt>
                <c:pt idx="1">
                  <c:v>320</c:v>
                </c:pt>
                <c:pt idx="2">
                  <c:v>330</c:v>
                </c:pt>
                <c:pt idx="3">
                  <c:v>350</c:v>
                </c:pt>
                <c:pt idx="4">
                  <c:v>360</c:v>
                </c:pt>
                <c:pt idx="5">
                  <c:v>370</c:v>
                </c:pt>
                <c:pt idx="6">
                  <c:v>380</c:v>
                </c:pt>
                <c:pt idx="7">
                  <c:v>390</c:v>
                </c:pt>
                <c:pt idx="8">
                  <c:v>400</c:v>
                </c:pt>
                <c:pt idx="9">
                  <c:v>410</c:v>
                </c:pt>
                <c:pt idx="10">
                  <c:v>420</c:v>
                </c:pt>
                <c:pt idx="11">
                  <c:v>430</c:v>
                </c:pt>
                <c:pt idx="12">
                  <c:v>440</c:v>
                </c:pt>
                <c:pt idx="13">
                  <c:v>450</c:v>
                </c:pt>
                <c:pt idx="14">
                  <c:v>460</c:v>
                </c:pt>
                <c:pt idx="15">
                  <c:v>470</c:v>
                </c:pt>
                <c:pt idx="16">
                  <c:v>480</c:v>
                </c:pt>
                <c:pt idx="17">
                  <c:v>490</c:v>
                </c:pt>
                <c:pt idx="18">
                  <c:v>500</c:v>
                </c:pt>
                <c:pt idx="19">
                  <c:v>510</c:v>
                </c:pt>
                <c:pt idx="20">
                  <c:v>520</c:v>
                </c:pt>
                <c:pt idx="21">
                  <c:v>530</c:v>
                </c:pt>
                <c:pt idx="22">
                  <c:v>540</c:v>
                </c:pt>
                <c:pt idx="23">
                  <c:v>550</c:v>
                </c:pt>
                <c:pt idx="24">
                  <c:v>560</c:v>
                </c:pt>
                <c:pt idx="25">
                  <c:v>570</c:v>
                </c:pt>
                <c:pt idx="26">
                  <c:v>580</c:v>
                </c:pt>
                <c:pt idx="27">
                  <c:v>590</c:v>
                </c:pt>
                <c:pt idx="28">
                  <c:v>600</c:v>
                </c:pt>
                <c:pt idx="29">
                  <c:v>610</c:v>
                </c:pt>
                <c:pt idx="30">
                  <c:v>620</c:v>
                </c:pt>
                <c:pt idx="31">
                  <c:v>630</c:v>
                </c:pt>
                <c:pt idx="32">
                  <c:v>640</c:v>
                </c:pt>
                <c:pt idx="33">
                  <c:v>650</c:v>
                </c:pt>
                <c:pt idx="34">
                  <c:v>660</c:v>
                </c:pt>
                <c:pt idx="35">
                  <c:v>670</c:v>
                </c:pt>
                <c:pt idx="36">
                  <c:v>680</c:v>
                </c:pt>
                <c:pt idx="37">
                  <c:v>690</c:v>
                </c:pt>
                <c:pt idx="38">
                  <c:v>700</c:v>
                </c:pt>
                <c:pt idx="39">
                  <c:v>710</c:v>
                </c:pt>
                <c:pt idx="40">
                  <c:v>720</c:v>
                </c:pt>
                <c:pt idx="41">
                  <c:v>730</c:v>
                </c:pt>
                <c:pt idx="42">
                  <c:v>740</c:v>
                </c:pt>
                <c:pt idx="43">
                  <c:v>750</c:v>
                </c:pt>
                <c:pt idx="44">
                  <c:v>760</c:v>
                </c:pt>
                <c:pt idx="45">
                  <c:v>770</c:v>
                </c:pt>
                <c:pt idx="46">
                  <c:v>780</c:v>
                </c:pt>
                <c:pt idx="47">
                  <c:v>790</c:v>
                </c:pt>
                <c:pt idx="48">
                  <c:v>800</c:v>
                </c:pt>
                <c:pt idx="49">
                  <c:v>810</c:v>
                </c:pt>
                <c:pt idx="50">
                  <c:v>820</c:v>
                </c:pt>
                <c:pt idx="51">
                  <c:v>830</c:v>
                </c:pt>
                <c:pt idx="52">
                  <c:v>840</c:v>
                </c:pt>
                <c:pt idx="53">
                  <c:v>850</c:v>
                </c:pt>
                <c:pt idx="54">
                  <c:v>860</c:v>
                </c:pt>
              </c:numCache>
            </c:numRef>
          </c:cat>
          <c:val>
            <c:numRef>
              <c:f>Sheet4!$C$2:$C$56</c:f>
              <c:numCache>
                <c:formatCode>0%</c:formatCode>
                <c:ptCount val="55"/>
                <c:pt idx="0">
                  <c:v>4.7391199115815626E-6</c:v>
                </c:pt>
                <c:pt idx="1">
                  <c:v>3.3850856511296875E-7</c:v>
                </c:pt>
                <c:pt idx="2">
                  <c:v>3.3850856511296875E-7</c:v>
                </c:pt>
                <c:pt idx="3">
                  <c:v>3.3850856511296875E-7</c:v>
                </c:pt>
                <c:pt idx="4">
                  <c:v>2.3695599557907813E-6</c:v>
                </c:pt>
                <c:pt idx="5">
                  <c:v>4.2313570639121093E-6</c:v>
                </c:pt>
                <c:pt idx="6">
                  <c:v>6.2624084545899219E-6</c:v>
                </c:pt>
                <c:pt idx="7">
                  <c:v>1.5232885430083595E-5</c:v>
                </c:pt>
                <c:pt idx="8">
                  <c:v>2.5895905231142112E-5</c:v>
                </c:pt>
                <c:pt idx="9">
                  <c:v>3.7066687879870083E-5</c:v>
                </c:pt>
                <c:pt idx="10">
                  <c:v>7.8026224258539298E-5</c:v>
                </c:pt>
                <c:pt idx="11">
                  <c:v>1.1187708076983617E-4</c:v>
                </c:pt>
                <c:pt idx="12">
                  <c:v>1.7314713105528353E-4</c:v>
                </c:pt>
                <c:pt idx="13">
                  <c:v>2.2646223006057611E-4</c:v>
                </c:pt>
                <c:pt idx="14">
                  <c:v>3.2242940827010273E-4</c:v>
                </c:pt>
                <c:pt idx="15">
                  <c:v>4.1788882363195994E-4</c:v>
                </c:pt>
                <c:pt idx="16">
                  <c:v>5.4381400985398438E-4</c:v>
                </c:pt>
                <c:pt idx="17">
                  <c:v>6.8277177583285801E-4</c:v>
                </c:pt>
                <c:pt idx="18">
                  <c:v>8.1343608196646395E-4</c:v>
                </c:pt>
                <c:pt idx="19">
                  <c:v>9.8844501012986885E-4</c:v>
                </c:pt>
                <c:pt idx="20">
                  <c:v>1.1844414693302778E-3</c:v>
                </c:pt>
                <c:pt idx="21">
                  <c:v>1.3130747240732059E-3</c:v>
                </c:pt>
                <c:pt idx="22">
                  <c:v>1.5229500344432466E-3</c:v>
                </c:pt>
                <c:pt idx="23">
                  <c:v>1.8001885492707678E-3</c:v>
                </c:pt>
                <c:pt idx="24">
                  <c:v>2.1029844607643186E-3</c:v>
                </c:pt>
                <c:pt idx="25">
                  <c:v>2.4308300060762286E-3</c:v>
                </c:pt>
                <c:pt idx="26">
                  <c:v>2.7884643051180802E-3</c:v>
                </c:pt>
                <c:pt idx="27">
                  <c:v>3.2398654766962239E-3</c:v>
                </c:pt>
                <c:pt idx="28">
                  <c:v>3.6751874914315022E-3</c:v>
                </c:pt>
                <c:pt idx="29">
                  <c:v>4.2335573695853439E-3</c:v>
                </c:pt>
                <c:pt idx="30">
                  <c:v>4.8834938146022442E-3</c:v>
                </c:pt>
                <c:pt idx="31">
                  <c:v>5.6999764736547246E-3</c:v>
                </c:pt>
                <c:pt idx="32">
                  <c:v>6.7469834655491372E-3</c:v>
                </c:pt>
                <c:pt idx="33">
                  <c:v>9.7363526040617644E-3</c:v>
                </c:pt>
                <c:pt idx="34">
                  <c:v>1.3720429161158849E-2</c:v>
                </c:pt>
                <c:pt idx="35">
                  <c:v>1.6091512405492638E-2</c:v>
                </c:pt>
                <c:pt idx="36">
                  <c:v>1.8904687835863968E-2</c:v>
                </c:pt>
                <c:pt idx="37">
                  <c:v>2.1527959961206919E-2</c:v>
                </c:pt>
                <c:pt idx="38">
                  <c:v>2.402022927185115E-2</c:v>
                </c:pt>
                <c:pt idx="39">
                  <c:v>2.633461233152852E-2</c:v>
                </c:pt>
                <c:pt idx="40">
                  <c:v>2.9227675783266505E-2</c:v>
                </c:pt>
                <c:pt idx="41">
                  <c:v>3.2212136547584994E-2</c:v>
                </c:pt>
                <c:pt idx="42">
                  <c:v>3.6902341971507734E-2</c:v>
                </c:pt>
                <c:pt idx="43">
                  <c:v>4.3115666684156277E-2</c:v>
                </c:pt>
                <c:pt idx="44">
                  <c:v>5.1045229821927572E-2</c:v>
                </c:pt>
                <c:pt idx="45">
                  <c:v>5.9964761258371739E-2</c:v>
                </c:pt>
                <c:pt idx="46">
                  <c:v>6.9080627662581426E-2</c:v>
                </c:pt>
                <c:pt idx="47">
                  <c:v>7.6579777159811582E-2</c:v>
                </c:pt>
                <c:pt idx="48">
                  <c:v>7.5216433913819103E-2</c:v>
                </c:pt>
                <c:pt idx="49">
                  <c:v>7.2825886426991324E-2</c:v>
                </c:pt>
                <c:pt idx="50">
                  <c:v>7.1039915237455301E-2</c:v>
                </c:pt>
                <c:pt idx="51">
                  <c:v>7.1435801004354912E-2</c:v>
                </c:pt>
                <c:pt idx="52">
                  <c:v>6.5245833382699167E-2</c:v>
                </c:pt>
                <c:pt idx="53">
                  <c:v>5.0362288791812156E-2</c:v>
                </c:pt>
                <c:pt idx="54">
                  <c:v>1.9332731916449315E-2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F-4E2A-BC23-C98BB5A35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654463"/>
        <c:axId val="1603865823"/>
      </c:barChart>
      <c:catAx>
        <c:axId val="1557654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65823"/>
        <c:crosses val="autoZero"/>
        <c:auto val="1"/>
        <c:lblAlgn val="ctr"/>
        <c:lblOffset val="100"/>
        <c:noMultiLvlLbl val="0"/>
      </c:catAx>
      <c:valAx>
        <c:axId val="160386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7654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Distn</a:t>
            </a:r>
            <a:r>
              <a:rPr lang="en-US" baseline="0"/>
              <a:t> of unsecured lending accounts by FICO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24027818440503E-2"/>
          <c:y val="0.13765157961625368"/>
          <c:w val="0.92015224124381712"/>
          <c:h val="0.7592475654307728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Count Distn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Sheet4!$N$2:$N$47</c:f>
              <c:numCache>
                <c:formatCode>0%</c:formatCode>
                <c:ptCount val="46"/>
                <c:pt idx="0">
                  <c:v>0</c:v>
                </c:pt>
                <c:pt idx="1">
                  <c:v>2.2222222222222223E-2</c:v>
                </c:pt>
                <c:pt idx="2">
                  <c:v>4.4444444444444446E-2</c:v>
                </c:pt>
                <c:pt idx="3">
                  <c:v>6.6666666666666666E-2</c:v>
                </c:pt>
                <c:pt idx="4">
                  <c:v>8.8888888888888892E-2</c:v>
                </c:pt>
                <c:pt idx="5">
                  <c:v>0.1111111111111111</c:v>
                </c:pt>
                <c:pt idx="6">
                  <c:v>0.13333333333333333</c:v>
                </c:pt>
                <c:pt idx="7">
                  <c:v>0.15555555555555556</c:v>
                </c:pt>
                <c:pt idx="8">
                  <c:v>0.17777777777777778</c:v>
                </c:pt>
                <c:pt idx="9">
                  <c:v>0.2</c:v>
                </c:pt>
                <c:pt idx="10">
                  <c:v>0.22222222222222221</c:v>
                </c:pt>
                <c:pt idx="11">
                  <c:v>0.24444444444444444</c:v>
                </c:pt>
                <c:pt idx="12">
                  <c:v>0.26666666666666666</c:v>
                </c:pt>
                <c:pt idx="13">
                  <c:v>0.28888888888888886</c:v>
                </c:pt>
                <c:pt idx="14">
                  <c:v>0.31111111111111112</c:v>
                </c:pt>
                <c:pt idx="15">
                  <c:v>0.33333333333333331</c:v>
                </c:pt>
                <c:pt idx="16">
                  <c:v>0.35555555555555557</c:v>
                </c:pt>
                <c:pt idx="17">
                  <c:v>0.37777777777777777</c:v>
                </c:pt>
                <c:pt idx="18">
                  <c:v>0.4</c:v>
                </c:pt>
                <c:pt idx="19">
                  <c:v>0.42222222222222222</c:v>
                </c:pt>
                <c:pt idx="20">
                  <c:v>0.44444444444444442</c:v>
                </c:pt>
                <c:pt idx="21">
                  <c:v>0.46666666666666667</c:v>
                </c:pt>
                <c:pt idx="22">
                  <c:v>0.48888888888888887</c:v>
                </c:pt>
                <c:pt idx="23">
                  <c:v>0.51111111111111107</c:v>
                </c:pt>
                <c:pt idx="24">
                  <c:v>0.53333333333333333</c:v>
                </c:pt>
                <c:pt idx="25">
                  <c:v>0.55555555555555558</c:v>
                </c:pt>
                <c:pt idx="26">
                  <c:v>0.57777777777777772</c:v>
                </c:pt>
                <c:pt idx="27">
                  <c:v>0.6</c:v>
                </c:pt>
                <c:pt idx="28">
                  <c:v>0.62222222222222223</c:v>
                </c:pt>
                <c:pt idx="29">
                  <c:v>0.64444444444444449</c:v>
                </c:pt>
                <c:pt idx="30">
                  <c:v>0.66666666666666663</c:v>
                </c:pt>
                <c:pt idx="31">
                  <c:v>0.68888888888888888</c:v>
                </c:pt>
                <c:pt idx="32">
                  <c:v>0.71111111111111114</c:v>
                </c:pt>
                <c:pt idx="33">
                  <c:v>0.73333333333333328</c:v>
                </c:pt>
                <c:pt idx="34">
                  <c:v>0.75555555555555554</c:v>
                </c:pt>
                <c:pt idx="35">
                  <c:v>0.77777777777777779</c:v>
                </c:pt>
                <c:pt idx="36">
                  <c:v>0.8</c:v>
                </c:pt>
                <c:pt idx="37">
                  <c:v>0.82222222222222219</c:v>
                </c:pt>
                <c:pt idx="38">
                  <c:v>0.84444444444444444</c:v>
                </c:pt>
                <c:pt idx="39">
                  <c:v>0.8666666666666667</c:v>
                </c:pt>
                <c:pt idx="40">
                  <c:v>0.88888888888888884</c:v>
                </c:pt>
                <c:pt idx="41">
                  <c:v>0.91111111111111109</c:v>
                </c:pt>
                <c:pt idx="42">
                  <c:v>0.93333333333333335</c:v>
                </c:pt>
                <c:pt idx="43">
                  <c:v>0.9555555555555556</c:v>
                </c:pt>
                <c:pt idx="44">
                  <c:v>0.97777777777777775</c:v>
                </c:pt>
                <c:pt idx="45">
                  <c:v>1</c:v>
                </c:pt>
              </c:numCache>
            </c:numRef>
          </c:cat>
          <c:val>
            <c:numRef>
              <c:f>Sheet4!$K$2:$K$47</c:f>
              <c:numCache>
                <c:formatCode>0%</c:formatCode>
                <c:ptCount val="46"/>
                <c:pt idx="0">
                  <c:v>3.706406567687376E-5</c:v>
                </c:pt>
                <c:pt idx="1">
                  <c:v>7.8020704461364407E-5</c:v>
                </c:pt>
                <c:pt idx="2">
                  <c:v>1.1186916626672857E-4</c:v>
                </c:pt>
                <c:pt idx="3">
                  <c:v>1.7313488213443771E-4</c:v>
                </c:pt>
                <c:pt idx="4">
                  <c:v>2.2644620947788628E-4</c:v>
                </c:pt>
                <c:pt idx="5">
                  <c:v>3.2240659869609369E-4</c:v>
                </c:pt>
                <c:pt idx="6">
                  <c:v>4.1785926098722063E-4</c:v>
                </c:pt>
                <c:pt idx="7">
                  <c:v>5.4377553890317537E-4</c:v>
                </c:pt>
                <c:pt idx="8">
                  <c:v>6.8272347461419526E-4</c:v>
                </c:pt>
                <c:pt idx="9">
                  <c:v>8.1337853718290094E-4</c:v>
                </c:pt>
                <c:pt idx="10">
                  <c:v>9.8837508471663377E-4</c:v>
                </c:pt>
                <c:pt idx="11">
                  <c:v>1.1843576785696922E-3</c:v>
                </c:pt>
                <c:pt idx="12">
                  <c:v>1.312981833430076E-3</c:v>
                </c:pt>
                <c:pt idx="13">
                  <c:v>1.5228422966233339E-3</c:v>
                </c:pt>
                <c:pt idx="14">
                  <c:v>1.8000611988092663E-3</c:v>
                </c:pt>
                <c:pt idx="15">
                  <c:v>2.1028356896582489E-3</c:v>
                </c:pt>
                <c:pt idx="16">
                  <c:v>2.4306580422432007E-3</c:v>
                </c:pt>
                <c:pt idx="17">
                  <c:v>2.7882670412168733E-3</c:v>
                </c:pt>
                <c:pt idx="18">
                  <c:v>3.2396362793914043E-3</c:v>
                </c:pt>
                <c:pt idx="19">
                  <c:v>3.6749274982083874E-3</c:v>
                </c:pt>
                <c:pt idx="20">
                  <c:v>4.2332578756878693E-3</c:v>
                </c:pt>
                <c:pt idx="21">
                  <c:v>4.8831483423508616E-3</c:v>
                </c:pt>
                <c:pt idx="22">
                  <c:v>5.6995732410962448E-3</c:v>
                </c:pt>
                <c:pt idx="23">
                  <c:v>6.7465061647361589E-3</c:v>
                </c:pt>
                <c:pt idx="24">
                  <c:v>9.735663826767868E-3</c:v>
                </c:pt>
                <c:pt idx="25">
                  <c:v>1.3719458538950204E-2</c:v>
                </c:pt>
                <c:pt idx="26">
                  <c:v>1.6090374046106939E-2</c:v>
                </c:pt>
                <c:pt idx="27">
                  <c:v>1.8903350464441727E-2</c:v>
                </c:pt>
                <c:pt idx="28">
                  <c:v>2.1526437012048424E-2</c:v>
                </c:pt>
                <c:pt idx="29">
                  <c:v>2.4018530012468359E-2</c:v>
                </c:pt>
                <c:pt idx="30">
                  <c:v>2.6332749346101109E-2</c:v>
                </c:pt>
                <c:pt idx="31">
                  <c:v>2.9225608134296557E-2</c:v>
                </c:pt>
                <c:pt idx="32">
                  <c:v>3.2209857769366489E-2</c:v>
                </c:pt>
                <c:pt idx="33">
                  <c:v>3.6899731394808719E-2</c:v>
                </c:pt>
                <c:pt idx="34">
                  <c:v>4.311261655918331E-2</c:v>
                </c:pt>
                <c:pt idx="35">
                  <c:v>5.1041618737089865E-2</c:v>
                </c:pt>
                <c:pt idx="36">
                  <c:v>5.9960519180494297E-2</c:v>
                </c:pt>
                <c:pt idx="37">
                  <c:v>6.9075740702369839E-2</c:v>
                </c:pt>
                <c:pt idx="38">
                  <c:v>7.657435968842119E-2</c:v>
                </c:pt>
                <c:pt idx="39">
                  <c:v>7.5211112889210147E-2</c:v>
                </c:pt>
                <c:pt idx="40">
                  <c:v>7.2820734516515329E-2</c:v>
                </c:pt>
                <c:pt idx="41">
                  <c:v>7.1034889671664325E-2</c:v>
                </c:pt>
                <c:pt idx="42">
                  <c:v>7.1430747432478056E-2</c:v>
                </c:pt>
                <c:pt idx="43">
                  <c:v>6.5241217706749163E-2</c:v>
                </c:pt>
                <c:pt idx="44">
                  <c:v>5.0358726020166646E-2</c:v>
                </c:pt>
                <c:pt idx="45">
                  <c:v>1.9331364263970557E-2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F-4BBA-A0DC-E7AE3924D0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9991199"/>
        <c:axId val="1603897023"/>
      </c:barChart>
      <c:catAx>
        <c:axId val="1549991199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97023"/>
        <c:crosses val="autoZero"/>
        <c:auto val="1"/>
        <c:lblAlgn val="ctr"/>
        <c:lblOffset val="100"/>
        <c:noMultiLvlLbl val="0"/>
      </c:catAx>
      <c:valAx>
        <c:axId val="1603897023"/>
        <c:scaling>
          <c:orientation val="minMax"/>
        </c:scaling>
        <c:delete val="0"/>
        <c:axPos val="l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9991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Credit</a:t>
            </a:r>
            <a:r>
              <a:rPr lang="en-CA" baseline="0"/>
              <a:t> Limit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Sheet5!$B$3:$B$46</c:f>
              <c:numCache>
                <c:formatCode>General</c:formatCode>
                <c:ptCount val="44"/>
                <c:pt idx="0">
                  <c:v>410</c:v>
                </c:pt>
                <c:pt idx="1">
                  <c:v>450</c:v>
                </c:pt>
                <c:pt idx="2">
                  <c:v>460</c:v>
                </c:pt>
                <c:pt idx="3">
                  <c:v>470</c:v>
                </c:pt>
                <c:pt idx="4">
                  <c:v>480</c:v>
                </c:pt>
                <c:pt idx="5">
                  <c:v>490</c:v>
                </c:pt>
                <c:pt idx="6">
                  <c:v>500</c:v>
                </c:pt>
                <c:pt idx="7">
                  <c:v>510</c:v>
                </c:pt>
                <c:pt idx="8">
                  <c:v>520</c:v>
                </c:pt>
                <c:pt idx="9">
                  <c:v>530</c:v>
                </c:pt>
                <c:pt idx="10">
                  <c:v>540</c:v>
                </c:pt>
                <c:pt idx="11">
                  <c:v>550</c:v>
                </c:pt>
                <c:pt idx="12">
                  <c:v>560</c:v>
                </c:pt>
                <c:pt idx="13">
                  <c:v>570</c:v>
                </c:pt>
                <c:pt idx="14">
                  <c:v>580</c:v>
                </c:pt>
                <c:pt idx="15">
                  <c:v>590</c:v>
                </c:pt>
                <c:pt idx="16">
                  <c:v>600</c:v>
                </c:pt>
                <c:pt idx="17">
                  <c:v>610</c:v>
                </c:pt>
                <c:pt idx="18">
                  <c:v>620</c:v>
                </c:pt>
                <c:pt idx="19">
                  <c:v>630</c:v>
                </c:pt>
                <c:pt idx="20">
                  <c:v>640</c:v>
                </c:pt>
                <c:pt idx="21">
                  <c:v>650</c:v>
                </c:pt>
                <c:pt idx="22">
                  <c:v>660</c:v>
                </c:pt>
                <c:pt idx="23">
                  <c:v>670</c:v>
                </c:pt>
                <c:pt idx="24">
                  <c:v>680</c:v>
                </c:pt>
                <c:pt idx="25">
                  <c:v>690</c:v>
                </c:pt>
                <c:pt idx="26">
                  <c:v>700</c:v>
                </c:pt>
                <c:pt idx="27">
                  <c:v>710</c:v>
                </c:pt>
                <c:pt idx="28">
                  <c:v>720</c:v>
                </c:pt>
                <c:pt idx="29">
                  <c:v>730</c:v>
                </c:pt>
                <c:pt idx="30">
                  <c:v>740</c:v>
                </c:pt>
                <c:pt idx="31">
                  <c:v>750</c:v>
                </c:pt>
                <c:pt idx="32">
                  <c:v>760</c:v>
                </c:pt>
                <c:pt idx="33">
                  <c:v>770</c:v>
                </c:pt>
                <c:pt idx="34">
                  <c:v>780</c:v>
                </c:pt>
                <c:pt idx="35">
                  <c:v>790</c:v>
                </c:pt>
                <c:pt idx="36">
                  <c:v>800</c:v>
                </c:pt>
                <c:pt idx="37">
                  <c:v>810</c:v>
                </c:pt>
                <c:pt idx="38">
                  <c:v>820</c:v>
                </c:pt>
                <c:pt idx="39">
                  <c:v>830</c:v>
                </c:pt>
                <c:pt idx="40">
                  <c:v>840</c:v>
                </c:pt>
                <c:pt idx="41">
                  <c:v>850</c:v>
                </c:pt>
              </c:numCache>
            </c:numRef>
          </c:cat>
          <c:val>
            <c:numRef>
              <c:f>Sheet5!$E$3:$E$46</c:f>
              <c:numCache>
                <c:formatCode>0</c:formatCode>
                <c:ptCount val="44"/>
                <c:pt idx="0">
                  <c:v>500</c:v>
                </c:pt>
                <c:pt idx="1">
                  <c:v>785.71428571428567</c:v>
                </c:pt>
                <c:pt idx="2">
                  <c:v>1312.5</c:v>
                </c:pt>
                <c:pt idx="3">
                  <c:v>1000</c:v>
                </c:pt>
                <c:pt idx="4">
                  <c:v>1083.3333333333333</c:v>
                </c:pt>
                <c:pt idx="5">
                  <c:v>1500</c:v>
                </c:pt>
                <c:pt idx="6">
                  <c:v>875</c:v>
                </c:pt>
                <c:pt idx="7">
                  <c:v>928.57142857142856</c:v>
                </c:pt>
                <c:pt idx="8">
                  <c:v>1977.7777777777778</c:v>
                </c:pt>
                <c:pt idx="9">
                  <c:v>1583.3333333333333</c:v>
                </c:pt>
                <c:pt idx="10">
                  <c:v>1093.75</c:v>
                </c:pt>
                <c:pt idx="11">
                  <c:v>2083.3333333333335</c:v>
                </c:pt>
                <c:pt idx="12">
                  <c:v>1870.9677419354839</c:v>
                </c:pt>
                <c:pt idx="13">
                  <c:v>2086.9565217391305</c:v>
                </c:pt>
                <c:pt idx="14">
                  <c:v>1258.9285714285713</c:v>
                </c:pt>
                <c:pt idx="15">
                  <c:v>1774</c:v>
                </c:pt>
                <c:pt idx="16">
                  <c:v>1495</c:v>
                </c:pt>
                <c:pt idx="17">
                  <c:v>1900.9433962264152</c:v>
                </c:pt>
                <c:pt idx="18">
                  <c:v>2186.1538461538462</c:v>
                </c:pt>
                <c:pt idx="19">
                  <c:v>2353.2608695652175</c:v>
                </c:pt>
                <c:pt idx="20">
                  <c:v>1783.7662337662337</c:v>
                </c:pt>
                <c:pt idx="21">
                  <c:v>2256.5400843881857</c:v>
                </c:pt>
                <c:pt idx="22">
                  <c:v>2893.3701657458564</c:v>
                </c:pt>
                <c:pt idx="23">
                  <c:v>2693.6241610738257</c:v>
                </c:pt>
                <c:pt idx="24">
                  <c:v>3437.8818737270876</c:v>
                </c:pt>
                <c:pt idx="25">
                  <c:v>4159.2445328031808</c:v>
                </c:pt>
                <c:pt idx="26">
                  <c:v>3977.6408450704225</c:v>
                </c:pt>
                <c:pt idx="27">
                  <c:v>4454.8327137546466</c:v>
                </c:pt>
                <c:pt idx="28">
                  <c:v>4707.7235772357726</c:v>
                </c:pt>
                <c:pt idx="29">
                  <c:v>5067.7248677248681</c:v>
                </c:pt>
                <c:pt idx="30">
                  <c:v>5818.8642297650131</c:v>
                </c:pt>
                <c:pt idx="31">
                  <c:v>6564.7058823529414</c:v>
                </c:pt>
                <c:pt idx="32">
                  <c:v>6310.0321888412018</c:v>
                </c:pt>
                <c:pt idx="33">
                  <c:v>6342.7289896128423</c:v>
                </c:pt>
                <c:pt idx="34">
                  <c:v>6906.2182741116749</c:v>
                </c:pt>
                <c:pt idx="35">
                  <c:v>7257.9726651480642</c:v>
                </c:pt>
                <c:pt idx="36">
                  <c:v>7612.6386687797149</c:v>
                </c:pt>
                <c:pt idx="37">
                  <c:v>8014.833333333333</c:v>
                </c:pt>
                <c:pt idx="38">
                  <c:v>7477.0412642669007</c:v>
                </c:pt>
                <c:pt idx="39">
                  <c:v>7366.666666666667</c:v>
                </c:pt>
                <c:pt idx="40">
                  <c:v>7791.3113006396588</c:v>
                </c:pt>
                <c:pt idx="41">
                  <c:v>7119.4776119402986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296-4073-B086-743DF3CAD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446927"/>
        <c:axId val="1603873727"/>
      </c:lineChart>
      <c:catAx>
        <c:axId val="160744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73727"/>
        <c:crosses val="autoZero"/>
        <c:auto val="1"/>
        <c:lblAlgn val="ctr"/>
        <c:lblOffset val="100"/>
        <c:noMultiLvlLbl val="0"/>
      </c:catAx>
      <c:valAx>
        <c:axId val="1603873727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Sheet5!$F$4:$F$44</c:f>
              <c:numCache>
                <c:formatCode>#,##0.00</c:formatCode>
                <c:ptCount val="41"/>
                <c:pt idx="0">
                  <c:v>7.1428571428571415</c:v>
                </c:pt>
                <c:pt idx="1">
                  <c:v>16.25</c:v>
                </c:pt>
                <c:pt idx="2">
                  <c:v>8.3333333333333339</c:v>
                </c:pt>
                <c:pt idx="3">
                  <c:v>8.3333333333333321</c:v>
                </c:pt>
                <c:pt idx="4">
                  <c:v>12.5</c:v>
                </c:pt>
                <c:pt idx="5">
                  <c:v>4.166666666666667</c:v>
                </c:pt>
                <c:pt idx="6">
                  <c:v>4.2857142857142856</c:v>
                </c:pt>
                <c:pt idx="7">
                  <c:v>13.434343434343434</c:v>
                </c:pt>
                <c:pt idx="8">
                  <c:v>9.0277777777777768</c:v>
                </c:pt>
                <c:pt idx="9">
                  <c:v>4.5673076923076925</c:v>
                </c:pt>
                <c:pt idx="10">
                  <c:v>11.30952380952381</c:v>
                </c:pt>
                <c:pt idx="11">
                  <c:v>9.1397849462365599</c:v>
                </c:pt>
                <c:pt idx="12">
                  <c:v>9.9184782608695663</c:v>
                </c:pt>
                <c:pt idx="13">
                  <c:v>4.4642857142857135</c:v>
                </c:pt>
                <c:pt idx="14">
                  <c:v>7.0777777777777775</c:v>
                </c:pt>
                <c:pt idx="15">
                  <c:v>5.2368421052631575</c:v>
                </c:pt>
                <c:pt idx="16">
                  <c:v>7.0047169811320762</c:v>
                </c:pt>
                <c:pt idx="17">
                  <c:v>8.0293040293040292</c:v>
                </c:pt>
                <c:pt idx="18">
                  <c:v>8.4239130434782616</c:v>
                </c:pt>
                <c:pt idx="19">
                  <c:v>5.5815923207227547</c:v>
                </c:pt>
                <c:pt idx="20">
                  <c:v>7.3189170182841075</c:v>
                </c:pt>
                <c:pt idx="21">
                  <c:v>9.5734806629834264</c:v>
                </c:pt>
                <c:pt idx="22">
                  <c:v>8.4370160041300988</c:v>
                </c:pt>
                <c:pt idx="23">
                  <c:v>10.881043976766991</c:v>
                </c:pt>
                <c:pt idx="24">
                  <c:v>13.068730474297075</c:v>
                </c:pt>
                <c:pt idx="25">
                  <c:v>11.991864983001458</c:v>
                </c:pt>
                <c:pt idx="26">
                  <c:v>13.18277571251549</c:v>
                </c:pt>
                <c:pt idx="27">
                  <c:v>13.573301862050879</c:v>
                </c:pt>
                <c:pt idx="28">
                  <c:v>14.274140211640212</c:v>
                </c:pt>
                <c:pt idx="29">
                  <c:v>16.117770393227314</c:v>
                </c:pt>
                <c:pt idx="30">
                  <c:v>17.837370242214533</c:v>
                </c:pt>
                <c:pt idx="31">
                  <c:v>16.60009196811772</c:v>
                </c:pt>
                <c:pt idx="32">
                  <c:v>16.229802748924563</c:v>
                </c:pt>
                <c:pt idx="33">
                  <c:v>17.314103443545068</c:v>
                </c:pt>
                <c:pt idx="34">
                  <c:v>17.784138592494905</c:v>
                </c:pt>
                <c:pt idx="35">
                  <c:v>18.237535048153116</c:v>
                </c:pt>
                <c:pt idx="36">
                  <c:v>18.787083333333332</c:v>
                </c:pt>
                <c:pt idx="37">
                  <c:v>17.017173815285123</c:v>
                </c:pt>
                <c:pt idx="38">
                  <c:v>16.349206349206352</c:v>
                </c:pt>
                <c:pt idx="39">
                  <c:v>16.956537908464323</c:v>
                </c:pt>
                <c:pt idx="40">
                  <c:v>15.044267299864314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35-4C8C-B4A2-F183736C6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441327"/>
        <c:axId val="1603864575"/>
      </c:lineChart>
      <c:catAx>
        <c:axId val="1607441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864575"/>
        <c:crosses val="autoZero"/>
        <c:auto val="1"/>
        <c:lblAlgn val="ctr"/>
        <c:lblOffset val="100"/>
        <c:noMultiLvlLbl val="0"/>
      </c:catAx>
      <c:valAx>
        <c:axId val="16038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44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</a:t>
            </a:r>
            <a:r>
              <a:rPr lang="en-US" baseline="0"/>
              <a:t> Based on Teller Points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Sheet5!$K$2</c:f>
              <c:strCache>
                <c:ptCount val="1"/>
                <c:pt idx="0">
                  <c:v>Loan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Sheet5!$M$3:$M$44</c:f>
              <c:numCache>
                <c:formatCode>0.0%</c:formatCode>
                <c:ptCount val="42"/>
                <c:pt idx="0">
                  <c:v>0</c:v>
                </c:pt>
                <c:pt idx="1">
                  <c:v>9.0909090909090912E-2</c:v>
                </c:pt>
                <c:pt idx="2">
                  <c:v>0.11363636363636363</c:v>
                </c:pt>
                <c:pt idx="3">
                  <c:v>0.13636363636363635</c:v>
                </c:pt>
                <c:pt idx="4">
                  <c:v>0.15909090909090909</c:v>
                </c:pt>
                <c:pt idx="5">
                  <c:v>0.18181818181818182</c:v>
                </c:pt>
                <c:pt idx="6">
                  <c:v>0.20454545454545456</c:v>
                </c:pt>
                <c:pt idx="7">
                  <c:v>0.22727272727272727</c:v>
                </c:pt>
                <c:pt idx="8">
                  <c:v>0.25</c:v>
                </c:pt>
                <c:pt idx="9">
                  <c:v>0.27272727272727271</c:v>
                </c:pt>
                <c:pt idx="10">
                  <c:v>0.29545454545454547</c:v>
                </c:pt>
                <c:pt idx="11">
                  <c:v>0.31818181818181818</c:v>
                </c:pt>
                <c:pt idx="12">
                  <c:v>0.34090909090909088</c:v>
                </c:pt>
                <c:pt idx="13">
                  <c:v>0.36363636363636365</c:v>
                </c:pt>
                <c:pt idx="14">
                  <c:v>0.38636363636363635</c:v>
                </c:pt>
                <c:pt idx="15">
                  <c:v>0.40909090909090912</c:v>
                </c:pt>
                <c:pt idx="16">
                  <c:v>0.43181818181818182</c:v>
                </c:pt>
                <c:pt idx="17">
                  <c:v>0.45454545454545453</c:v>
                </c:pt>
                <c:pt idx="18">
                  <c:v>0.47727272727272729</c:v>
                </c:pt>
                <c:pt idx="19">
                  <c:v>0.5</c:v>
                </c:pt>
                <c:pt idx="20">
                  <c:v>0.52272727272727271</c:v>
                </c:pt>
                <c:pt idx="21">
                  <c:v>0.54545454545454541</c:v>
                </c:pt>
                <c:pt idx="22">
                  <c:v>0.56818181818181823</c:v>
                </c:pt>
                <c:pt idx="23">
                  <c:v>0.59090909090909094</c:v>
                </c:pt>
                <c:pt idx="24">
                  <c:v>0.61363636363636365</c:v>
                </c:pt>
                <c:pt idx="25">
                  <c:v>0.63636363636363635</c:v>
                </c:pt>
                <c:pt idx="26">
                  <c:v>0.65909090909090906</c:v>
                </c:pt>
                <c:pt idx="27">
                  <c:v>0.68181818181818177</c:v>
                </c:pt>
                <c:pt idx="28">
                  <c:v>0.70454545454545459</c:v>
                </c:pt>
                <c:pt idx="29">
                  <c:v>0.72727272727272729</c:v>
                </c:pt>
                <c:pt idx="30">
                  <c:v>0.75</c:v>
                </c:pt>
                <c:pt idx="31">
                  <c:v>0.77272727272727271</c:v>
                </c:pt>
                <c:pt idx="32">
                  <c:v>0.79545454545454541</c:v>
                </c:pt>
                <c:pt idx="33">
                  <c:v>0.81818181818181823</c:v>
                </c:pt>
                <c:pt idx="34">
                  <c:v>0.84090909090909094</c:v>
                </c:pt>
                <c:pt idx="35">
                  <c:v>0.86363636363636365</c:v>
                </c:pt>
                <c:pt idx="36">
                  <c:v>0.88636363636363635</c:v>
                </c:pt>
                <c:pt idx="37">
                  <c:v>0.90909090909090906</c:v>
                </c:pt>
                <c:pt idx="38">
                  <c:v>0.93181818181818177</c:v>
                </c:pt>
                <c:pt idx="39">
                  <c:v>0.95454545454545459</c:v>
                </c:pt>
                <c:pt idx="40">
                  <c:v>0.97727272727272729</c:v>
                </c:pt>
                <c:pt idx="41">
                  <c:v>1</c:v>
                </c:pt>
              </c:numCache>
            </c:numRef>
          </c:cat>
          <c:val>
            <c:numRef>
              <c:f>Sheet5!$K$3:$K$44</c:f>
              <c:numCache>
                <c:formatCode>#,##0</c:formatCode>
                <c:ptCount val="42"/>
                <c:pt idx="0">
                  <c:v>500</c:v>
                </c:pt>
                <c:pt idx="1">
                  <c:v>710.52631578947376</c:v>
                </c:pt>
                <c:pt idx="2">
                  <c:v>763.15789473684208</c:v>
                </c:pt>
                <c:pt idx="3">
                  <c:v>815.78947368421052</c:v>
                </c:pt>
                <c:pt idx="4">
                  <c:v>868.42105263157896</c:v>
                </c:pt>
                <c:pt idx="5">
                  <c:v>921.0526315789474</c:v>
                </c:pt>
                <c:pt idx="6">
                  <c:v>973.68421052631584</c:v>
                </c:pt>
                <c:pt idx="7">
                  <c:v>1026.3157894736842</c:v>
                </c:pt>
                <c:pt idx="8">
                  <c:v>1078.9473684210527</c:v>
                </c:pt>
                <c:pt idx="9">
                  <c:v>1131.578947368421</c:v>
                </c:pt>
                <c:pt idx="10">
                  <c:v>1184.2105263157896</c:v>
                </c:pt>
                <c:pt idx="11">
                  <c:v>1236.8421052631579</c:v>
                </c:pt>
                <c:pt idx="12">
                  <c:v>1289.4736842105262</c:v>
                </c:pt>
                <c:pt idx="13">
                  <c:v>1342.1052631578948</c:v>
                </c:pt>
                <c:pt idx="14">
                  <c:v>1394.7368421052633</c:v>
                </c:pt>
                <c:pt idx="15">
                  <c:v>1447.3684210526317</c:v>
                </c:pt>
                <c:pt idx="16">
                  <c:v>1500</c:v>
                </c:pt>
                <c:pt idx="17">
                  <c:v>1562.5</c:v>
                </c:pt>
                <c:pt idx="18">
                  <c:v>1625</c:v>
                </c:pt>
                <c:pt idx="19">
                  <c:v>1687.5</c:v>
                </c:pt>
                <c:pt idx="20">
                  <c:v>1750</c:v>
                </c:pt>
                <c:pt idx="21">
                  <c:v>2129.1666666666665</c:v>
                </c:pt>
                <c:pt idx="22">
                  <c:v>2508.333333333333</c:v>
                </c:pt>
                <c:pt idx="23">
                  <c:v>2887.5</c:v>
                </c:pt>
                <c:pt idx="24">
                  <c:v>3266.6666666666665</c:v>
                </c:pt>
                <c:pt idx="25">
                  <c:v>3645.833333333333</c:v>
                </c:pt>
                <c:pt idx="26">
                  <c:v>4025</c:v>
                </c:pt>
                <c:pt idx="27">
                  <c:v>4404.1666666666661</c:v>
                </c:pt>
                <c:pt idx="28">
                  <c:v>4783.333333333333</c:v>
                </c:pt>
                <c:pt idx="29">
                  <c:v>5162.5</c:v>
                </c:pt>
                <c:pt idx="30">
                  <c:v>5541.6666666666661</c:v>
                </c:pt>
                <c:pt idx="31">
                  <c:v>5920.833333333333</c:v>
                </c:pt>
                <c:pt idx="32">
                  <c:v>6300</c:v>
                </c:pt>
                <c:pt idx="33">
                  <c:v>6466.666666666667</c:v>
                </c:pt>
                <c:pt idx="34">
                  <c:v>6633.333333333333</c:v>
                </c:pt>
                <c:pt idx="35">
                  <c:v>6800</c:v>
                </c:pt>
                <c:pt idx="36">
                  <c:v>6966.666666666667</c:v>
                </c:pt>
                <c:pt idx="37">
                  <c:v>7133.333333333333</c:v>
                </c:pt>
                <c:pt idx="38">
                  <c:v>7300</c:v>
                </c:pt>
                <c:pt idx="39">
                  <c:v>7466.666666666667</c:v>
                </c:pt>
                <c:pt idx="40">
                  <c:v>7633.3333333333339</c:v>
                </c:pt>
                <c:pt idx="41">
                  <c:v>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52-1349-AA8F-4254EBD3F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109215"/>
        <c:axId val="757351199"/>
      </c:lineChart>
      <c:catAx>
        <c:axId val="758109215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51199"/>
        <c:crosses val="autoZero"/>
        <c:auto val="1"/>
        <c:lblAlgn val="ctr"/>
        <c:lblOffset val="100"/>
        <c:noMultiLvlLbl val="0"/>
      </c:catAx>
      <c:valAx>
        <c:axId val="7573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109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Sheet5!$E$3:$E$44</c:f>
              <c:numCache>
                <c:formatCode>0</c:formatCode>
                <c:ptCount val="42"/>
                <c:pt idx="0">
                  <c:v>500</c:v>
                </c:pt>
                <c:pt idx="1">
                  <c:v>785.71428571428567</c:v>
                </c:pt>
                <c:pt idx="2">
                  <c:v>1312.5</c:v>
                </c:pt>
                <c:pt idx="3">
                  <c:v>1000</c:v>
                </c:pt>
                <c:pt idx="4">
                  <c:v>1083.3333333333333</c:v>
                </c:pt>
                <c:pt idx="5">
                  <c:v>1500</c:v>
                </c:pt>
                <c:pt idx="6">
                  <c:v>875</c:v>
                </c:pt>
                <c:pt idx="7">
                  <c:v>928.57142857142856</c:v>
                </c:pt>
                <c:pt idx="8">
                  <c:v>1977.7777777777778</c:v>
                </c:pt>
                <c:pt idx="9">
                  <c:v>1583.3333333333333</c:v>
                </c:pt>
                <c:pt idx="10">
                  <c:v>1093.75</c:v>
                </c:pt>
                <c:pt idx="11">
                  <c:v>2083.3333333333335</c:v>
                </c:pt>
                <c:pt idx="12">
                  <c:v>1870.9677419354839</c:v>
                </c:pt>
                <c:pt idx="13">
                  <c:v>2086.9565217391305</c:v>
                </c:pt>
                <c:pt idx="14">
                  <c:v>1258.9285714285713</c:v>
                </c:pt>
                <c:pt idx="15">
                  <c:v>1774</c:v>
                </c:pt>
                <c:pt idx="16">
                  <c:v>1495</c:v>
                </c:pt>
                <c:pt idx="17">
                  <c:v>1900.9433962264152</c:v>
                </c:pt>
                <c:pt idx="18">
                  <c:v>2186.1538461538462</c:v>
                </c:pt>
                <c:pt idx="19">
                  <c:v>2353.2608695652175</c:v>
                </c:pt>
                <c:pt idx="20">
                  <c:v>1783.7662337662337</c:v>
                </c:pt>
                <c:pt idx="21">
                  <c:v>2256.5400843881857</c:v>
                </c:pt>
                <c:pt idx="22">
                  <c:v>2893.3701657458564</c:v>
                </c:pt>
                <c:pt idx="23">
                  <c:v>2693.6241610738257</c:v>
                </c:pt>
                <c:pt idx="24">
                  <c:v>3437.8818737270876</c:v>
                </c:pt>
                <c:pt idx="25">
                  <c:v>4159.2445328031808</c:v>
                </c:pt>
                <c:pt idx="26">
                  <c:v>3977.6408450704225</c:v>
                </c:pt>
                <c:pt idx="27">
                  <c:v>4454.8327137546466</c:v>
                </c:pt>
                <c:pt idx="28">
                  <c:v>4707.7235772357726</c:v>
                </c:pt>
                <c:pt idx="29">
                  <c:v>5067.7248677248681</c:v>
                </c:pt>
                <c:pt idx="30">
                  <c:v>5818.8642297650131</c:v>
                </c:pt>
                <c:pt idx="31">
                  <c:v>6564.7058823529414</c:v>
                </c:pt>
                <c:pt idx="32">
                  <c:v>6310.0321888412018</c:v>
                </c:pt>
                <c:pt idx="33">
                  <c:v>6342.7289896128423</c:v>
                </c:pt>
                <c:pt idx="34">
                  <c:v>6906.2182741116749</c:v>
                </c:pt>
                <c:pt idx="35">
                  <c:v>7257.9726651480642</c:v>
                </c:pt>
                <c:pt idx="36">
                  <c:v>7612.6386687797149</c:v>
                </c:pt>
                <c:pt idx="37">
                  <c:v>8014.833333333333</c:v>
                </c:pt>
                <c:pt idx="38">
                  <c:v>7477.0412642669007</c:v>
                </c:pt>
                <c:pt idx="39">
                  <c:v>7366.666666666667</c:v>
                </c:pt>
                <c:pt idx="40">
                  <c:v>7791.3113006396588</c:v>
                </c:pt>
                <c:pt idx="41">
                  <c:v>7119.4776119402986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F-6F45-9279-0FB9A483B9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Sheet5!$K$3:$K$44</c:f>
              <c:numCache>
                <c:formatCode>#,##0</c:formatCode>
                <c:ptCount val="42"/>
                <c:pt idx="0">
                  <c:v>500</c:v>
                </c:pt>
                <c:pt idx="1">
                  <c:v>710.52631578947376</c:v>
                </c:pt>
                <c:pt idx="2">
                  <c:v>763.15789473684208</c:v>
                </c:pt>
                <c:pt idx="3">
                  <c:v>815.78947368421052</c:v>
                </c:pt>
                <c:pt idx="4">
                  <c:v>868.42105263157896</c:v>
                </c:pt>
                <c:pt idx="5">
                  <c:v>921.0526315789474</c:v>
                </c:pt>
                <c:pt idx="6">
                  <c:v>973.68421052631584</c:v>
                </c:pt>
                <c:pt idx="7">
                  <c:v>1026.3157894736842</c:v>
                </c:pt>
                <c:pt idx="8">
                  <c:v>1078.9473684210527</c:v>
                </c:pt>
                <c:pt idx="9">
                  <c:v>1131.578947368421</c:v>
                </c:pt>
                <c:pt idx="10">
                  <c:v>1184.2105263157896</c:v>
                </c:pt>
                <c:pt idx="11">
                  <c:v>1236.8421052631579</c:v>
                </c:pt>
                <c:pt idx="12">
                  <c:v>1289.4736842105262</c:v>
                </c:pt>
                <c:pt idx="13">
                  <c:v>1342.1052631578948</c:v>
                </c:pt>
                <c:pt idx="14">
                  <c:v>1394.7368421052633</c:v>
                </c:pt>
                <c:pt idx="15">
                  <c:v>1447.3684210526317</c:v>
                </c:pt>
                <c:pt idx="16">
                  <c:v>1500</c:v>
                </c:pt>
                <c:pt idx="17">
                  <c:v>1562.5</c:v>
                </c:pt>
                <c:pt idx="18">
                  <c:v>1625</c:v>
                </c:pt>
                <c:pt idx="19">
                  <c:v>1687.5</c:v>
                </c:pt>
                <c:pt idx="20">
                  <c:v>1750</c:v>
                </c:pt>
                <c:pt idx="21">
                  <c:v>2129.1666666666665</c:v>
                </c:pt>
                <c:pt idx="22">
                  <c:v>2508.333333333333</c:v>
                </c:pt>
                <c:pt idx="23">
                  <c:v>2887.5</c:v>
                </c:pt>
                <c:pt idx="24">
                  <c:v>3266.6666666666665</c:v>
                </c:pt>
                <c:pt idx="25">
                  <c:v>3645.833333333333</c:v>
                </c:pt>
                <c:pt idx="26">
                  <c:v>4025</c:v>
                </c:pt>
                <c:pt idx="27">
                  <c:v>4404.1666666666661</c:v>
                </c:pt>
                <c:pt idx="28">
                  <c:v>4783.333333333333</c:v>
                </c:pt>
                <c:pt idx="29">
                  <c:v>5162.5</c:v>
                </c:pt>
                <c:pt idx="30">
                  <c:v>5541.6666666666661</c:v>
                </c:pt>
                <c:pt idx="31">
                  <c:v>5920.833333333333</c:v>
                </c:pt>
                <c:pt idx="32">
                  <c:v>6300</c:v>
                </c:pt>
                <c:pt idx="33">
                  <c:v>6466.666666666667</c:v>
                </c:pt>
                <c:pt idx="34">
                  <c:v>6633.333333333333</c:v>
                </c:pt>
                <c:pt idx="35">
                  <c:v>6800</c:v>
                </c:pt>
                <c:pt idx="36">
                  <c:v>6966.666666666667</c:v>
                </c:pt>
                <c:pt idx="37">
                  <c:v>7133.333333333333</c:v>
                </c:pt>
                <c:pt idx="38">
                  <c:v>7300</c:v>
                </c:pt>
                <c:pt idx="39">
                  <c:v>7466.666666666667</c:v>
                </c:pt>
                <c:pt idx="40">
                  <c:v>7633.3333333333339</c:v>
                </c:pt>
                <c:pt idx="41">
                  <c:v>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F-6F45-9279-0FB9A483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077023"/>
        <c:axId val="896952095"/>
      </c:lineChart>
      <c:catAx>
        <c:axId val="1366077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952095"/>
        <c:crosses val="autoZero"/>
        <c:auto val="1"/>
        <c:lblAlgn val="ctr"/>
        <c:lblOffset val="100"/>
        <c:noMultiLvlLbl val="0"/>
      </c:catAx>
      <c:valAx>
        <c:axId val="89695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07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Sheet5!$E$1</c:f>
              <c:strCache>
                <c:ptCount val="1"/>
                <c:pt idx="0">
                  <c:v>credit limit (Actuals)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Sheet5!$M$3:$M$44</c:f>
              <c:numCache>
                <c:formatCode>0.0%</c:formatCode>
                <c:ptCount val="42"/>
                <c:pt idx="0">
                  <c:v>0</c:v>
                </c:pt>
                <c:pt idx="1">
                  <c:v>9.0909090909090912E-2</c:v>
                </c:pt>
                <c:pt idx="2">
                  <c:v>0.11363636363636363</c:v>
                </c:pt>
                <c:pt idx="3">
                  <c:v>0.13636363636363635</c:v>
                </c:pt>
                <c:pt idx="4">
                  <c:v>0.15909090909090909</c:v>
                </c:pt>
                <c:pt idx="5">
                  <c:v>0.18181818181818182</c:v>
                </c:pt>
                <c:pt idx="6">
                  <c:v>0.20454545454545456</c:v>
                </c:pt>
                <c:pt idx="7">
                  <c:v>0.22727272727272727</c:v>
                </c:pt>
                <c:pt idx="8">
                  <c:v>0.25</c:v>
                </c:pt>
                <c:pt idx="9">
                  <c:v>0.27272727272727271</c:v>
                </c:pt>
                <c:pt idx="10">
                  <c:v>0.29545454545454547</c:v>
                </c:pt>
                <c:pt idx="11">
                  <c:v>0.31818181818181818</c:v>
                </c:pt>
                <c:pt idx="12">
                  <c:v>0.34090909090909088</c:v>
                </c:pt>
                <c:pt idx="13">
                  <c:v>0.36363636363636365</c:v>
                </c:pt>
                <c:pt idx="14">
                  <c:v>0.38636363636363635</c:v>
                </c:pt>
                <c:pt idx="15">
                  <c:v>0.40909090909090912</c:v>
                </c:pt>
                <c:pt idx="16">
                  <c:v>0.43181818181818182</c:v>
                </c:pt>
                <c:pt idx="17">
                  <c:v>0.45454545454545453</c:v>
                </c:pt>
                <c:pt idx="18">
                  <c:v>0.47727272727272729</c:v>
                </c:pt>
                <c:pt idx="19">
                  <c:v>0.5</c:v>
                </c:pt>
                <c:pt idx="20">
                  <c:v>0.52272727272727271</c:v>
                </c:pt>
                <c:pt idx="21">
                  <c:v>0.54545454545454541</c:v>
                </c:pt>
                <c:pt idx="22">
                  <c:v>0.56818181818181823</c:v>
                </c:pt>
                <c:pt idx="23">
                  <c:v>0.59090909090909094</c:v>
                </c:pt>
                <c:pt idx="24">
                  <c:v>0.61363636363636365</c:v>
                </c:pt>
                <c:pt idx="25">
                  <c:v>0.63636363636363635</c:v>
                </c:pt>
                <c:pt idx="26">
                  <c:v>0.65909090909090906</c:v>
                </c:pt>
                <c:pt idx="27">
                  <c:v>0.68181818181818177</c:v>
                </c:pt>
                <c:pt idx="28">
                  <c:v>0.70454545454545459</c:v>
                </c:pt>
                <c:pt idx="29">
                  <c:v>0.72727272727272729</c:v>
                </c:pt>
                <c:pt idx="30">
                  <c:v>0.75</c:v>
                </c:pt>
                <c:pt idx="31">
                  <c:v>0.77272727272727271</c:v>
                </c:pt>
                <c:pt idx="32">
                  <c:v>0.79545454545454541</c:v>
                </c:pt>
                <c:pt idx="33">
                  <c:v>0.81818181818181823</c:v>
                </c:pt>
                <c:pt idx="34">
                  <c:v>0.84090909090909094</c:v>
                </c:pt>
                <c:pt idx="35">
                  <c:v>0.86363636363636365</c:v>
                </c:pt>
                <c:pt idx="36">
                  <c:v>0.88636363636363635</c:v>
                </c:pt>
                <c:pt idx="37">
                  <c:v>0.90909090909090906</c:v>
                </c:pt>
                <c:pt idx="38">
                  <c:v>0.93181818181818177</c:v>
                </c:pt>
                <c:pt idx="39">
                  <c:v>0.95454545454545459</c:v>
                </c:pt>
                <c:pt idx="40">
                  <c:v>0.97727272727272729</c:v>
                </c:pt>
                <c:pt idx="41">
                  <c:v>1</c:v>
                </c:pt>
              </c:numCache>
            </c:numRef>
          </c:cat>
          <c:val>
            <c:numRef>
              <c:f>Sheet5!$E$3:$E$44</c:f>
              <c:numCache>
                <c:formatCode>0</c:formatCode>
                <c:ptCount val="42"/>
                <c:pt idx="0">
                  <c:v>500</c:v>
                </c:pt>
                <c:pt idx="1">
                  <c:v>785.71428571428567</c:v>
                </c:pt>
                <c:pt idx="2">
                  <c:v>1312.5</c:v>
                </c:pt>
                <c:pt idx="3">
                  <c:v>1000</c:v>
                </c:pt>
                <c:pt idx="4">
                  <c:v>1083.3333333333333</c:v>
                </c:pt>
                <c:pt idx="5">
                  <c:v>1500</c:v>
                </c:pt>
                <c:pt idx="6">
                  <c:v>875</c:v>
                </c:pt>
                <c:pt idx="7">
                  <c:v>928.57142857142856</c:v>
                </c:pt>
                <c:pt idx="8">
                  <c:v>1977.7777777777778</c:v>
                </c:pt>
                <c:pt idx="9">
                  <c:v>1583.3333333333333</c:v>
                </c:pt>
                <c:pt idx="10">
                  <c:v>1093.75</c:v>
                </c:pt>
                <c:pt idx="11">
                  <c:v>2083.3333333333335</c:v>
                </c:pt>
                <c:pt idx="12">
                  <c:v>1870.9677419354839</c:v>
                </c:pt>
                <c:pt idx="13">
                  <c:v>2086.9565217391305</c:v>
                </c:pt>
                <c:pt idx="14">
                  <c:v>1258.9285714285713</c:v>
                </c:pt>
                <c:pt idx="15">
                  <c:v>1774</c:v>
                </c:pt>
                <c:pt idx="16">
                  <c:v>1495</c:v>
                </c:pt>
                <c:pt idx="17">
                  <c:v>1900.9433962264152</c:v>
                </c:pt>
                <c:pt idx="18">
                  <c:v>2186.1538461538462</c:v>
                </c:pt>
                <c:pt idx="19">
                  <c:v>2353.2608695652175</c:v>
                </c:pt>
                <c:pt idx="20">
                  <c:v>1783.7662337662337</c:v>
                </c:pt>
                <c:pt idx="21">
                  <c:v>2256.5400843881857</c:v>
                </c:pt>
                <c:pt idx="22">
                  <c:v>2893.3701657458564</c:v>
                </c:pt>
                <c:pt idx="23">
                  <c:v>2693.6241610738257</c:v>
                </c:pt>
                <c:pt idx="24">
                  <c:v>3437.8818737270876</c:v>
                </c:pt>
                <c:pt idx="25">
                  <c:v>4159.2445328031808</c:v>
                </c:pt>
                <c:pt idx="26">
                  <c:v>3977.6408450704225</c:v>
                </c:pt>
                <c:pt idx="27">
                  <c:v>4454.8327137546466</c:v>
                </c:pt>
                <c:pt idx="28">
                  <c:v>4707.7235772357726</c:v>
                </c:pt>
                <c:pt idx="29">
                  <c:v>5067.7248677248681</c:v>
                </c:pt>
                <c:pt idx="30">
                  <c:v>5818.8642297650131</c:v>
                </c:pt>
                <c:pt idx="31">
                  <c:v>6564.7058823529414</c:v>
                </c:pt>
                <c:pt idx="32">
                  <c:v>6310.0321888412018</c:v>
                </c:pt>
                <c:pt idx="33">
                  <c:v>6342.7289896128423</c:v>
                </c:pt>
                <c:pt idx="34">
                  <c:v>6906.2182741116749</c:v>
                </c:pt>
                <c:pt idx="35">
                  <c:v>7257.9726651480642</c:v>
                </c:pt>
                <c:pt idx="36">
                  <c:v>7612.6386687797149</c:v>
                </c:pt>
                <c:pt idx="37">
                  <c:v>8014.833333333333</c:v>
                </c:pt>
                <c:pt idx="38">
                  <c:v>7477.0412642669007</c:v>
                </c:pt>
                <c:pt idx="39">
                  <c:v>7366.666666666667</c:v>
                </c:pt>
                <c:pt idx="40">
                  <c:v>7791.3113006396588</c:v>
                </c:pt>
                <c:pt idx="41">
                  <c:v>7119.4776119402986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4-454F-B1B7-C31507434F33}"/>
            </c:ext>
          </c:extLst>
        </c:ser>
        <c:ser>
          <c:idx val="1"/>
          <c:order val="1"/>
          <c:tx>
            <c:strRef>
              <c:f>Sheet5!$K$1</c:f>
              <c:strCache>
                <c:ptCount val="1"/>
                <c:pt idx="0">
                  <c:v>credit limit (Predicted)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Sheet5!$M$3:$M$44</c:f>
              <c:numCache>
                <c:formatCode>0.0%</c:formatCode>
                <c:ptCount val="42"/>
                <c:pt idx="0">
                  <c:v>0</c:v>
                </c:pt>
                <c:pt idx="1">
                  <c:v>9.0909090909090912E-2</c:v>
                </c:pt>
                <c:pt idx="2">
                  <c:v>0.11363636363636363</c:v>
                </c:pt>
                <c:pt idx="3">
                  <c:v>0.13636363636363635</c:v>
                </c:pt>
                <c:pt idx="4">
                  <c:v>0.15909090909090909</c:v>
                </c:pt>
                <c:pt idx="5">
                  <c:v>0.18181818181818182</c:v>
                </c:pt>
                <c:pt idx="6">
                  <c:v>0.20454545454545456</c:v>
                </c:pt>
                <c:pt idx="7">
                  <c:v>0.22727272727272727</c:v>
                </c:pt>
                <c:pt idx="8">
                  <c:v>0.25</c:v>
                </c:pt>
                <c:pt idx="9">
                  <c:v>0.27272727272727271</c:v>
                </c:pt>
                <c:pt idx="10">
                  <c:v>0.29545454545454547</c:v>
                </c:pt>
                <c:pt idx="11">
                  <c:v>0.31818181818181818</c:v>
                </c:pt>
                <c:pt idx="12">
                  <c:v>0.34090909090909088</c:v>
                </c:pt>
                <c:pt idx="13">
                  <c:v>0.36363636363636365</c:v>
                </c:pt>
                <c:pt idx="14">
                  <c:v>0.38636363636363635</c:v>
                </c:pt>
                <c:pt idx="15">
                  <c:v>0.40909090909090912</c:v>
                </c:pt>
                <c:pt idx="16">
                  <c:v>0.43181818181818182</c:v>
                </c:pt>
                <c:pt idx="17">
                  <c:v>0.45454545454545453</c:v>
                </c:pt>
                <c:pt idx="18">
                  <c:v>0.47727272727272729</c:v>
                </c:pt>
                <c:pt idx="19">
                  <c:v>0.5</c:v>
                </c:pt>
                <c:pt idx="20">
                  <c:v>0.52272727272727271</c:v>
                </c:pt>
                <c:pt idx="21">
                  <c:v>0.54545454545454541</c:v>
                </c:pt>
                <c:pt idx="22">
                  <c:v>0.56818181818181823</c:v>
                </c:pt>
                <c:pt idx="23">
                  <c:v>0.59090909090909094</c:v>
                </c:pt>
                <c:pt idx="24">
                  <c:v>0.61363636363636365</c:v>
                </c:pt>
                <c:pt idx="25">
                  <c:v>0.63636363636363635</c:v>
                </c:pt>
                <c:pt idx="26">
                  <c:v>0.65909090909090906</c:v>
                </c:pt>
                <c:pt idx="27">
                  <c:v>0.68181818181818177</c:v>
                </c:pt>
                <c:pt idx="28">
                  <c:v>0.70454545454545459</c:v>
                </c:pt>
                <c:pt idx="29">
                  <c:v>0.72727272727272729</c:v>
                </c:pt>
                <c:pt idx="30">
                  <c:v>0.75</c:v>
                </c:pt>
                <c:pt idx="31">
                  <c:v>0.77272727272727271</c:v>
                </c:pt>
                <c:pt idx="32">
                  <c:v>0.79545454545454541</c:v>
                </c:pt>
                <c:pt idx="33">
                  <c:v>0.81818181818181823</c:v>
                </c:pt>
                <c:pt idx="34">
                  <c:v>0.84090909090909094</c:v>
                </c:pt>
                <c:pt idx="35">
                  <c:v>0.86363636363636365</c:v>
                </c:pt>
                <c:pt idx="36">
                  <c:v>0.88636363636363635</c:v>
                </c:pt>
                <c:pt idx="37">
                  <c:v>0.90909090909090906</c:v>
                </c:pt>
                <c:pt idx="38">
                  <c:v>0.93181818181818177</c:v>
                </c:pt>
                <c:pt idx="39">
                  <c:v>0.95454545454545459</c:v>
                </c:pt>
                <c:pt idx="40">
                  <c:v>0.97727272727272729</c:v>
                </c:pt>
                <c:pt idx="41">
                  <c:v>1</c:v>
                </c:pt>
              </c:numCache>
            </c:numRef>
          </c:cat>
          <c:val>
            <c:numRef>
              <c:f>Sheet5!$K$3:$K$44</c:f>
              <c:numCache>
                <c:formatCode>#,##0</c:formatCode>
                <c:ptCount val="42"/>
                <c:pt idx="0">
                  <c:v>500</c:v>
                </c:pt>
                <c:pt idx="1">
                  <c:v>710.52631578947376</c:v>
                </c:pt>
                <c:pt idx="2">
                  <c:v>763.15789473684208</c:v>
                </c:pt>
                <c:pt idx="3">
                  <c:v>815.78947368421052</c:v>
                </c:pt>
                <c:pt idx="4">
                  <c:v>868.42105263157896</c:v>
                </c:pt>
                <c:pt idx="5">
                  <c:v>921.0526315789474</c:v>
                </c:pt>
                <c:pt idx="6">
                  <c:v>973.68421052631584</c:v>
                </c:pt>
                <c:pt idx="7">
                  <c:v>1026.3157894736842</c:v>
                </c:pt>
                <c:pt idx="8">
                  <c:v>1078.9473684210527</c:v>
                </c:pt>
                <c:pt idx="9">
                  <c:v>1131.578947368421</c:v>
                </c:pt>
                <c:pt idx="10">
                  <c:v>1184.2105263157896</c:v>
                </c:pt>
                <c:pt idx="11">
                  <c:v>1236.8421052631579</c:v>
                </c:pt>
                <c:pt idx="12">
                  <c:v>1289.4736842105262</c:v>
                </c:pt>
                <c:pt idx="13">
                  <c:v>1342.1052631578948</c:v>
                </c:pt>
                <c:pt idx="14">
                  <c:v>1394.7368421052633</c:v>
                </c:pt>
                <c:pt idx="15">
                  <c:v>1447.3684210526317</c:v>
                </c:pt>
                <c:pt idx="16">
                  <c:v>1500</c:v>
                </c:pt>
                <c:pt idx="17">
                  <c:v>1562.5</c:v>
                </c:pt>
                <c:pt idx="18">
                  <c:v>1625</c:v>
                </c:pt>
                <c:pt idx="19">
                  <c:v>1687.5</c:v>
                </c:pt>
                <c:pt idx="20">
                  <c:v>1750</c:v>
                </c:pt>
                <c:pt idx="21">
                  <c:v>2129.1666666666665</c:v>
                </c:pt>
                <c:pt idx="22">
                  <c:v>2508.333333333333</c:v>
                </c:pt>
                <c:pt idx="23">
                  <c:v>2887.5</c:v>
                </c:pt>
                <c:pt idx="24">
                  <c:v>3266.6666666666665</c:v>
                </c:pt>
                <c:pt idx="25">
                  <c:v>3645.833333333333</c:v>
                </c:pt>
                <c:pt idx="26">
                  <c:v>4025</c:v>
                </c:pt>
                <c:pt idx="27">
                  <c:v>4404.1666666666661</c:v>
                </c:pt>
                <c:pt idx="28">
                  <c:v>4783.333333333333</c:v>
                </c:pt>
                <c:pt idx="29">
                  <c:v>5162.5</c:v>
                </c:pt>
                <c:pt idx="30">
                  <c:v>5541.6666666666661</c:v>
                </c:pt>
                <c:pt idx="31">
                  <c:v>5920.833333333333</c:v>
                </c:pt>
                <c:pt idx="32">
                  <c:v>6300</c:v>
                </c:pt>
                <c:pt idx="33">
                  <c:v>6466.666666666667</c:v>
                </c:pt>
                <c:pt idx="34">
                  <c:v>6633.333333333333</c:v>
                </c:pt>
                <c:pt idx="35">
                  <c:v>6800</c:v>
                </c:pt>
                <c:pt idx="36">
                  <c:v>6966.666666666667</c:v>
                </c:pt>
                <c:pt idx="37">
                  <c:v>7133.333333333333</c:v>
                </c:pt>
                <c:pt idx="38">
                  <c:v>7300</c:v>
                </c:pt>
                <c:pt idx="39">
                  <c:v>7466.666666666667</c:v>
                </c:pt>
                <c:pt idx="40">
                  <c:v>7633.3333333333339</c:v>
                </c:pt>
                <c:pt idx="41">
                  <c:v>7800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4-454F-B1B7-C31507434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560735"/>
        <c:axId val="1683609280"/>
      </c:lineChart>
      <c:catAx>
        <c:axId val="1363560735"/>
        <c:scaling>
          <c:orientation val="minMax"/>
        </c:scaling>
        <c:delete val="0"/>
        <c:axPos val="b"/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609280"/>
        <c:crosses val="autoZero"/>
        <c:auto val="1"/>
        <c:lblAlgn val="ctr"/>
        <c:lblOffset val="100"/>
        <c:noMultiLvlLbl val="0"/>
      </c:catAx>
      <c:valAx>
        <c:axId val="168360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6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48E43C4-932F-4792-9E41-392002D32E15}">
  <sheetPr/>
  <sheetViews>
    <sheetView zoomScale="11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B9098A5-C3A9-420E-9810-335E6A76FD33}">
  <sheetPr/>
  <sheetViews>
    <sheetView zoomScale="115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2E8FA5-2C09-4D8C-A868-144CE50189B2}">
  <sheetPr/>
  <sheetViews>
    <sheetView zoomScale="115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311" cy="62813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F689B7-D56A-46B0-BD26-D798EC64E3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457200</xdr:colOff>
      <xdr:row>0</xdr:row>
      <xdr:rowOff>52387</xdr:rowOff>
    </xdr:from>
    <xdr:to>
      <xdr:col>32</xdr:col>
      <xdr:colOff>476250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E4B319-1022-48BF-B00A-BA48C8597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D1C77-3D43-4A96-A6F9-C08320C916D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269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83A6E3-0BDE-449C-A2E8-9DB6CF3D0A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260350</xdr:colOff>
      <xdr:row>15</xdr:row>
      <xdr:rowOff>31750</xdr:rowOff>
    </xdr:from>
    <xdr:to>
      <xdr:col>30</xdr:col>
      <xdr:colOff>342900</xdr:colOff>
      <xdr:row>43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2AF45D-31DC-F841-BBBC-EB98E6E97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387350</xdr:colOff>
      <xdr:row>48</xdr:row>
      <xdr:rowOff>0</xdr:rowOff>
    </xdr:from>
    <xdr:to>
      <xdr:col>33</xdr:col>
      <xdr:colOff>38100</xdr:colOff>
      <xdr:row>81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820AF42-2780-1B4B-9E73-D44260ABF5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628650</xdr:colOff>
      <xdr:row>0</xdr:row>
      <xdr:rowOff>133350</xdr:rowOff>
    </xdr:from>
    <xdr:to>
      <xdr:col>21</xdr:col>
      <xdr:colOff>488950</xdr:colOff>
      <xdr:row>14</xdr:row>
      <xdr:rowOff>31750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3EA8622-B609-604B-A1D9-F811954A22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3B0BA-09EF-48D6-B597-C811439595ED}">
  <dimension ref="A1:G67"/>
  <sheetViews>
    <sheetView workbookViewId="0">
      <selection activeCell="G1" sqref="G1:G60"/>
    </sheetView>
  </sheetViews>
  <sheetFormatPr baseColWidth="10" defaultColWidth="8.83203125" defaultRowHeight="15" x14ac:dyDescent="0.2"/>
  <cols>
    <col min="1" max="1" width="43.6640625" bestFit="1" customWidth="1"/>
  </cols>
  <sheetData>
    <row r="1" spans="1:7" x14ac:dyDescent="0.2">
      <c r="A1" t="s">
        <v>2</v>
      </c>
      <c r="B1" t="s">
        <v>0</v>
      </c>
      <c r="C1">
        <v>301</v>
      </c>
      <c r="D1" t="s">
        <v>1</v>
      </c>
      <c r="E1">
        <v>310</v>
      </c>
      <c r="F1" t="s">
        <v>3</v>
      </c>
      <c r="G1" t="str">
        <f>_xlfn.CONCAT(A1," ",B1," ",C1," ",D1," ",E1," ",F1," ",E1)</f>
        <v>when cr_bureau_score between 301 and 310 then 310</v>
      </c>
    </row>
    <row r="2" spans="1:7" x14ac:dyDescent="0.2">
      <c r="A2" t="s">
        <v>2</v>
      </c>
      <c r="B2" t="str">
        <f>B1</f>
        <v>between</v>
      </c>
      <c r="C2">
        <f>C1+10</f>
        <v>311</v>
      </c>
      <c r="D2" t="str">
        <f>D1</f>
        <v>and</v>
      </c>
      <c r="E2">
        <f>E1+10</f>
        <v>320</v>
      </c>
      <c r="F2" t="s">
        <v>3</v>
      </c>
      <c r="G2" t="str">
        <f t="shared" ref="G2:G65" si="0">_xlfn.CONCAT(A2," ",B2," ",C2," ",D2," ",E2," ",F2," ",E2)</f>
        <v>when cr_bureau_score between 311 and 320 then 320</v>
      </c>
    </row>
    <row r="3" spans="1:7" x14ac:dyDescent="0.2">
      <c r="A3" t="s">
        <v>2</v>
      </c>
      <c r="B3" t="str">
        <f t="shared" ref="B3:B35" si="1">B2</f>
        <v>between</v>
      </c>
      <c r="C3">
        <f t="shared" ref="C3:C35" si="2">C2+10</f>
        <v>321</v>
      </c>
      <c r="D3" t="str">
        <f t="shared" ref="D3:D35" si="3">D2</f>
        <v>and</v>
      </c>
      <c r="E3">
        <f t="shared" ref="E3:E35" si="4">E2+10</f>
        <v>330</v>
      </c>
      <c r="F3" t="s">
        <v>3</v>
      </c>
      <c r="G3" t="str">
        <f t="shared" si="0"/>
        <v>when cr_bureau_score between 321 and 330 then 330</v>
      </c>
    </row>
    <row r="4" spans="1:7" x14ac:dyDescent="0.2">
      <c r="A4" t="s">
        <v>2</v>
      </c>
      <c r="B4" t="str">
        <f t="shared" si="1"/>
        <v>between</v>
      </c>
      <c r="C4">
        <f t="shared" si="2"/>
        <v>331</v>
      </c>
      <c r="D4" t="str">
        <f t="shared" si="3"/>
        <v>and</v>
      </c>
      <c r="E4">
        <f t="shared" si="4"/>
        <v>340</v>
      </c>
      <c r="F4" t="s">
        <v>3</v>
      </c>
      <c r="G4" t="str">
        <f t="shared" si="0"/>
        <v>when cr_bureau_score between 331 and 340 then 340</v>
      </c>
    </row>
    <row r="5" spans="1:7" x14ac:dyDescent="0.2">
      <c r="A5" t="s">
        <v>2</v>
      </c>
      <c r="B5" t="str">
        <f t="shared" si="1"/>
        <v>between</v>
      </c>
      <c r="C5">
        <f t="shared" si="2"/>
        <v>341</v>
      </c>
      <c r="D5" t="str">
        <f t="shared" si="3"/>
        <v>and</v>
      </c>
      <c r="E5">
        <f t="shared" si="4"/>
        <v>350</v>
      </c>
      <c r="F5" t="s">
        <v>3</v>
      </c>
      <c r="G5" t="str">
        <f t="shared" si="0"/>
        <v>when cr_bureau_score between 341 and 350 then 350</v>
      </c>
    </row>
    <row r="6" spans="1:7" x14ac:dyDescent="0.2">
      <c r="A6" t="s">
        <v>2</v>
      </c>
      <c r="B6" t="str">
        <f t="shared" si="1"/>
        <v>between</v>
      </c>
      <c r="C6">
        <f t="shared" si="2"/>
        <v>351</v>
      </c>
      <c r="D6" t="str">
        <f t="shared" si="3"/>
        <v>and</v>
      </c>
      <c r="E6">
        <f t="shared" si="4"/>
        <v>360</v>
      </c>
      <c r="F6" t="s">
        <v>3</v>
      </c>
      <c r="G6" t="str">
        <f t="shared" si="0"/>
        <v>when cr_bureau_score between 351 and 360 then 360</v>
      </c>
    </row>
    <row r="7" spans="1:7" x14ac:dyDescent="0.2">
      <c r="A7" t="s">
        <v>2</v>
      </c>
      <c r="B7" t="str">
        <f t="shared" si="1"/>
        <v>between</v>
      </c>
      <c r="C7">
        <f t="shared" si="2"/>
        <v>361</v>
      </c>
      <c r="D7" t="str">
        <f t="shared" si="3"/>
        <v>and</v>
      </c>
      <c r="E7">
        <f t="shared" si="4"/>
        <v>370</v>
      </c>
      <c r="F7" t="s">
        <v>3</v>
      </c>
      <c r="G7" t="str">
        <f t="shared" si="0"/>
        <v>when cr_bureau_score between 361 and 370 then 370</v>
      </c>
    </row>
    <row r="8" spans="1:7" x14ac:dyDescent="0.2">
      <c r="A8" t="s">
        <v>2</v>
      </c>
      <c r="B8" t="str">
        <f t="shared" si="1"/>
        <v>between</v>
      </c>
      <c r="C8">
        <f t="shared" si="2"/>
        <v>371</v>
      </c>
      <c r="D8" t="str">
        <f t="shared" si="3"/>
        <v>and</v>
      </c>
      <c r="E8">
        <f t="shared" si="4"/>
        <v>380</v>
      </c>
      <c r="F8" t="s">
        <v>3</v>
      </c>
      <c r="G8" t="str">
        <f t="shared" si="0"/>
        <v>when cr_bureau_score between 371 and 380 then 380</v>
      </c>
    </row>
    <row r="9" spans="1:7" x14ac:dyDescent="0.2">
      <c r="A9" t="s">
        <v>2</v>
      </c>
      <c r="B9" t="str">
        <f t="shared" si="1"/>
        <v>between</v>
      </c>
      <c r="C9">
        <f t="shared" si="2"/>
        <v>381</v>
      </c>
      <c r="D9" t="str">
        <f t="shared" si="3"/>
        <v>and</v>
      </c>
      <c r="E9">
        <f t="shared" si="4"/>
        <v>390</v>
      </c>
      <c r="F9" t="s">
        <v>3</v>
      </c>
      <c r="G9" t="str">
        <f t="shared" si="0"/>
        <v>when cr_bureau_score between 381 and 390 then 390</v>
      </c>
    </row>
    <row r="10" spans="1:7" x14ac:dyDescent="0.2">
      <c r="A10" t="s">
        <v>2</v>
      </c>
      <c r="B10" t="str">
        <f t="shared" si="1"/>
        <v>between</v>
      </c>
      <c r="C10">
        <f t="shared" si="2"/>
        <v>391</v>
      </c>
      <c r="D10" t="str">
        <f t="shared" si="3"/>
        <v>and</v>
      </c>
      <c r="E10">
        <f t="shared" si="4"/>
        <v>400</v>
      </c>
      <c r="F10" t="s">
        <v>3</v>
      </c>
      <c r="G10" t="str">
        <f t="shared" si="0"/>
        <v>when cr_bureau_score between 391 and 400 then 400</v>
      </c>
    </row>
    <row r="11" spans="1:7" x14ac:dyDescent="0.2">
      <c r="A11" t="s">
        <v>2</v>
      </c>
      <c r="B11" t="str">
        <f t="shared" si="1"/>
        <v>between</v>
      </c>
      <c r="C11">
        <f t="shared" si="2"/>
        <v>401</v>
      </c>
      <c r="D11" t="str">
        <f t="shared" si="3"/>
        <v>and</v>
      </c>
      <c r="E11">
        <f t="shared" si="4"/>
        <v>410</v>
      </c>
      <c r="F11" t="s">
        <v>3</v>
      </c>
      <c r="G11" t="str">
        <f t="shared" si="0"/>
        <v>when cr_bureau_score between 401 and 410 then 410</v>
      </c>
    </row>
    <row r="12" spans="1:7" x14ac:dyDescent="0.2">
      <c r="A12" t="s">
        <v>2</v>
      </c>
      <c r="B12" t="str">
        <f t="shared" si="1"/>
        <v>between</v>
      </c>
      <c r="C12">
        <f t="shared" si="2"/>
        <v>411</v>
      </c>
      <c r="D12" t="str">
        <f t="shared" si="3"/>
        <v>and</v>
      </c>
      <c r="E12">
        <f t="shared" si="4"/>
        <v>420</v>
      </c>
      <c r="F12" t="s">
        <v>3</v>
      </c>
      <c r="G12" t="str">
        <f t="shared" si="0"/>
        <v>when cr_bureau_score between 411 and 420 then 420</v>
      </c>
    </row>
    <row r="13" spans="1:7" x14ac:dyDescent="0.2">
      <c r="A13" t="s">
        <v>2</v>
      </c>
      <c r="B13" t="str">
        <f t="shared" si="1"/>
        <v>between</v>
      </c>
      <c r="C13">
        <f t="shared" si="2"/>
        <v>421</v>
      </c>
      <c r="D13" t="str">
        <f t="shared" si="3"/>
        <v>and</v>
      </c>
      <c r="E13">
        <f t="shared" si="4"/>
        <v>430</v>
      </c>
      <c r="F13" t="s">
        <v>3</v>
      </c>
      <c r="G13" t="str">
        <f t="shared" si="0"/>
        <v>when cr_bureau_score between 421 and 430 then 430</v>
      </c>
    </row>
    <row r="14" spans="1:7" x14ac:dyDescent="0.2">
      <c r="A14" t="s">
        <v>2</v>
      </c>
      <c r="B14" t="str">
        <f t="shared" si="1"/>
        <v>between</v>
      </c>
      <c r="C14">
        <f t="shared" si="2"/>
        <v>431</v>
      </c>
      <c r="D14" t="str">
        <f t="shared" si="3"/>
        <v>and</v>
      </c>
      <c r="E14">
        <f t="shared" si="4"/>
        <v>440</v>
      </c>
      <c r="F14" t="s">
        <v>3</v>
      </c>
      <c r="G14" t="str">
        <f t="shared" si="0"/>
        <v>when cr_bureau_score between 431 and 440 then 440</v>
      </c>
    </row>
    <row r="15" spans="1:7" x14ac:dyDescent="0.2">
      <c r="A15" t="s">
        <v>2</v>
      </c>
      <c r="B15" t="str">
        <f t="shared" si="1"/>
        <v>between</v>
      </c>
      <c r="C15">
        <f t="shared" si="2"/>
        <v>441</v>
      </c>
      <c r="D15" t="str">
        <f t="shared" si="3"/>
        <v>and</v>
      </c>
      <c r="E15">
        <f t="shared" si="4"/>
        <v>450</v>
      </c>
      <c r="F15" t="s">
        <v>3</v>
      </c>
      <c r="G15" t="str">
        <f t="shared" si="0"/>
        <v>when cr_bureau_score between 441 and 450 then 450</v>
      </c>
    </row>
    <row r="16" spans="1:7" x14ac:dyDescent="0.2">
      <c r="A16" t="s">
        <v>2</v>
      </c>
      <c r="B16" t="str">
        <f t="shared" si="1"/>
        <v>between</v>
      </c>
      <c r="C16">
        <f t="shared" si="2"/>
        <v>451</v>
      </c>
      <c r="D16" t="str">
        <f t="shared" si="3"/>
        <v>and</v>
      </c>
      <c r="E16">
        <f t="shared" si="4"/>
        <v>460</v>
      </c>
      <c r="F16" t="s">
        <v>3</v>
      </c>
      <c r="G16" t="str">
        <f t="shared" si="0"/>
        <v>when cr_bureau_score between 451 and 460 then 460</v>
      </c>
    </row>
    <row r="17" spans="1:7" x14ac:dyDescent="0.2">
      <c r="A17" t="s">
        <v>2</v>
      </c>
      <c r="B17" t="str">
        <f t="shared" si="1"/>
        <v>between</v>
      </c>
      <c r="C17">
        <f t="shared" si="2"/>
        <v>461</v>
      </c>
      <c r="D17" t="str">
        <f t="shared" si="3"/>
        <v>and</v>
      </c>
      <c r="E17">
        <f t="shared" si="4"/>
        <v>470</v>
      </c>
      <c r="F17" t="s">
        <v>3</v>
      </c>
      <c r="G17" t="str">
        <f t="shared" si="0"/>
        <v>when cr_bureau_score between 461 and 470 then 470</v>
      </c>
    </row>
    <row r="18" spans="1:7" x14ac:dyDescent="0.2">
      <c r="A18" t="s">
        <v>2</v>
      </c>
      <c r="B18" t="str">
        <f t="shared" si="1"/>
        <v>between</v>
      </c>
      <c r="C18">
        <f t="shared" si="2"/>
        <v>471</v>
      </c>
      <c r="D18" t="str">
        <f t="shared" si="3"/>
        <v>and</v>
      </c>
      <c r="E18">
        <f t="shared" si="4"/>
        <v>480</v>
      </c>
      <c r="F18" t="s">
        <v>3</v>
      </c>
      <c r="G18" t="str">
        <f t="shared" si="0"/>
        <v>when cr_bureau_score between 471 and 480 then 480</v>
      </c>
    </row>
    <row r="19" spans="1:7" x14ac:dyDescent="0.2">
      <c r="A19" t="s">
        <v>2</v>
      </c>
      <c r="B19" t="str">
        <f t="shared" si="1"/>
        <v>between</v>
      </c>
      <c r="C19">
        <f t="shared" si="2"/>
        <v>481</v>
      </c>
      <c r="D19" t="str">
        <f t="shared" si="3"/>
        <v>and</v>
      </c>
      <c r="E19">
        <f t="shared" si="4"/>
        <v>490</v>
      </c>
      <c r="F19" t="s">
        <v>3</v>
      </c>
      <c r="G19" t="str">
        <f t="shared" si="0"/>
        <v>when cr_bureau_score between 481 and 490 then 490</v>
      </c>
    </row>
    <row r="20" spans="1:7" x14ac:dyDescent="0.2">
      <c r="A20" t="s">
        <v>2</v>
      </c>
      <c r="B20" t="str">
        <f t="shared" si="1"/>
        <v>between</v>
      </c>
      <c r="C20">
        <f t="shared" si="2"/>
        <v>491</v>
      </c>
      <c r="D20" t="str">
        <f t="shared" si="3"/>
        <v>and</v>
      </c>
      <c r="E20">
        <f t="shared" si="4"/>
        <v>500</v>
      </c>
      <c r="F20" t="s">
        <v>3</v>
      </c>
      <c r="G20" t="str">
        <f t="shared" si="0"/>
        <v>when cr_bureau_score between 491 and 500 then 500</v>
      </c>
    </row>
    <row r="21" spans="1:7" x14ac:dyDescent="0.2">
      <c r="A21" t="s">
        <v>2</v>
      </c>
      <c r="B21" t="str">
        <f t="shared" si="1"/>
        <v>between</v>
      </c>
      <c r="C21">
        <f t="shared" si="2"/>
        <v>501</v>
      </c>
      <c r="D21" t="str">
        <f t="shared" si="3"/>
        <v>and</v>
      </c>
      <c r="E21">
        <f t="shared" si="4"/>
        <v>510</v>
      </c>
      <c r="F21" t="s">
        <v>3</v>
      </c>
      <c r="G21" t="str">
        <f t="shared" si="0"/>
        <v>when cr_bureau_score between 501 and 510 then 510</v>
      </c>
    </row>
    <row r="22" spans="1:7" x14ac:dyDescent="0.2">
      <c r="A22" t="s">
        <v>2</v>
      </c>
      <c r="B22" t="str">
        <f t="shared" si="1"/>
        <v>between</v>
      </c>
      <c r="C22">
        <f t="shared" si="2"/>
        <v>511</v>
      </c>
      <c r="D22" t="str">
        <f t="shared" si="3"/>
        <v>and</v>
      </c>
      <c r="E22">
        <f t="shared" si="4"/>
        <v>520</v>
      </c>
      <c r="F22" t="s">
        <v>3</v>
      </c>
      <c r="G22" t="str">
        <f t="shared" si="0"/>
        <v>when cr_bureau_score between 511 and 520 then 520</v>
      </c>
    </row>
    <row r="23" spans="1:7" x14ac:dyDescent="0.2">
      <c r="A23" t="s">
        <v>2</v>
      </c>
      <c r="B23" t="str">
        <f t="shared" si="1"/>
        <v>between</v>
      </c>
      <c r="C23">
        <f t="shared" si="2"/>
        <v>521</v>
      </c>
      <c r="D23" t="str">
        <f t="shared" si="3"/>
        <v>and</v>
      </c>
      <c r="E23">
        <f t="shared" si="4"/>
        <v>530</v>
      </c>
      <c r="F23" t="s">
        <v>3</v>
      </c>
      <c r="G23" t="str">
        <f t="shared" si="0"/>
        <v>when cr_bureau_score between 521 and 530 then 530</v>
      </c>
    </row>
    <row r="24" spans="1:7" x14ac:dyDescent="0.2">
      <c r="A24" t="s">
        <v>2</v>
      </c>
      <c r="B24" t="str">
        <f t="shared" si="1"/>
        <v>between</v>
      </c>
      <c r="C24">
        <f t="shared" si="2"/>
        <v>531</v>
      </c>
      <c r="D24" t="str">
        <f t="shared" si="3"/>
        <v>and</v>
      </c>
      <c r="E24">
        <f t="shared" si="4"/>
        <v>540</v>
      </c>
      <c r="F24" t="s">
        <v>3</v>
      </c>
      <c r="G24" t="str">
        <f t="shared" si="0"/>
        <v>when cr_bureau_score between 531 and 540 then 540</v>
      </c>
    </row>
    <row r="25" spans="1:7" x14ac:dyDescent="0.2">
      <c r="A25" t="s">
        <v>2</v>
      </c>
      <c r="B25" t="str">
        <f t="shared" si="1"/>
        <v>between</v>
      </c>
      <c r="C25">
        <f t="shared" si="2"/>
        <v>541</v>
      </c>
      <c r="D25" t="str">
        <f t="shared" si="3"/>
        <v>and</v>
      </c>
      <c r="E25">
        <f t="shared" si="4"/>
        <v>550</v>
      </c>
      <c r="F25" t="s">
        <v>3</v>
      </c>
      <c r="G25" t="str">
        <f t="shared" si="0"/>
        <v>when cr_bureau_score between 541 and 550 then 550</v>
      </c>
    </row>
    <row r="26" spans="1:7" x14ac:dyDescent="0.2">
      <c r="A26" t="s">
        <v>2</v>
      </c>
      <c r="B26" t="str">
        <f t="shared" si="1"/>
        <v>between</v>
      </c>
      <c r="C26">
        <f t="shared" si="2"/>
        <v>551</v>
      </c>
      <c r="D26" t="str">
        <f t="shared" si="3"/>
        <v>and</v>
      </c>
      <c r="E26">
        <f t="shared" si="4"/>
        <v>560</v>
      </c>
      <c r="F26" t="s">
        <v>3</v>
      </c>
      <c r="G26" t="str">
        <f t="shared" si="0"/>
        <v>when cr_bureau_score between 551 and 560 then 560</v>
      </c>
    </row>
    <row r="27" spans="1:7" x14ac:dyDescent="0.2">
      <c r="A27" t="s">
        <v>2</v>
      </c>
      <c r="B27" t="str">
        <f t="shared" si="1"/>
        <v>between</v>
      </c>
      <c r="C27">
        <f t="shared" si="2"/>
        <v>561</v>
      </c>
      <c r="D27" t="str">
        <f t="shared" si="3"/>
        <v>and</v>
      </c>
      <c r="E27">
        <f t="shared" si="4"/>
        <v>570</v>
      </c>
      <c r="F27" t="s">
        <v>3</v>
      </c>
      <c r="G27" t="str">
        <f t="shared" si="0"/>
        <v>when cr_bureau_score between 561 and 570 then 570</v>
      </c>
    </row>
    <row r="28" spans="1:7" x14ac:dyDescent="0.2">
      <c r="A28" t="s">
        <v>2</v>
      </c>
      <c r="B28" t="str">
        <f t="shared" si="1"/>
        <v>between</v>
      </c>
      <c r="C28">
        <f t="shared" si="2"/>
        <v>571</v>
      </c>
      <c r="D28" t="str">
        <f t="shared" si="3"/>
        <v>and</v>
      </c>
      <c r="E28">
        <f t="shared" si="4"/>
        <v>580</v>
      </c>
      <c r="F28" t="s">
        <v>3</v>
      </c>
      <c r="G28" t="str">
        <f t="shared" si="0"/>
        <v>when cr_bureau_score between 571 and 580 then 580</v>
      </c>
    </row>
    <row r="29" spans="1:7" x14ac:dyDescent="0.2">
      <c r="A29" t="s">
        <v>2</v>
      </c>
      <c r="B29" t="str">
        <f t="shared" si="1"/>
        <v>between</v>
      </c>
      <c r="C29">
        <f t="shared" si="2"/>
        <v>581</v>
      </c>
      <c r="D29" t="str">
        <f t="shared" si="3"/>
        <v>and</v>
      </c>
      <c r="E29">
        <f t="shared" si="4"/>
        <v>590</v>
      </c>
      <c r="F29" t="s">
        <v>3</v>
      </c>
      <c r="G29" t="str">
        <f t="shared" si="0"/>
        <v>when cr_bureau_score between 581 and 590 then 590</v>
      </c>
    </row>
    <row r="30" spans="1:7" x14ac:dyDescent="0.2">
      <c r="A30" t="s">
        <v>2</v>
      </c>
      <c r="B30" t="str">
        <f t="shared" si="1"/>
        <v>between</v>
      </c>
      <c r="C30">
        <f t="shared" si="2"/>
        <v>591</v>
      </c>
      <c r="D30" t="str">
        <f t="shared" si="3"/>
        <v>and</v>
      </c>
      <c r="E30">
        <f t="shared" si="4"/>
        <v>600</v>
      </c>
      <c r="F30" t="s">
        <v>3</v>
      </c>
      <c r="G30" t="str">
        <f t="shared" si="0"/>
        <v>when cr_bureau_score between 591 and 600 then 600</v>
      </c>
    </row>
    <row r="31" spans="1:7" x14ac:dyDescent="0.2">
      <c r="A31" t="s">
        <v>2</v>
      </c>
      <c r="B31" t="str">
        <f t="shared" si="1"/>
        <v>between</v>
      </c>
      <c r="C31">
        <f t="shared" si="2"/>
        <v>601</v>
      </c>
      <c r="D31" t="str">
        <f t="shared" si="3"/>
        <v>and</v>
      </c>
      <c r="E31">
        <f t="shared" si="4"/>
        <v>610</v>
      </c>
      <c r="F31" t="s">
        <v>3</v>
      </c>
      <c r="G31" t="str">
        <f t="shared" si="0"/>
        <v>when cr_bureau_score between 601 and 610 then 610</v>
      </c>
    </row>
    <row r="32" spans="1:7" x14ac:dyDescent="0.2">
      <c r="A32" t="s">
        <v>2</v>
      </c>
      <c r="B32" t="str">
        <f t="shared" si="1"/>
        <v>between</v>
      </c>
      <c r="C32">
        <f t="shared" si="2"/>
        <v>611</v>
      </c>
      <c r="D32" t="str">
        <f t="shared" si="3"/>
        <v>and</v>
      </c>
      <c r="E32">
        <f t="shared" si="4"/>
        <v>620</v>
      </c>
      <c r="F32" t="s">
        <v>3</v>
      </c>
      <c r="G32" t="str">
        <f t="shared" si="0"/>
        <v>when cr_bureau_score between 611 and 620 then 620</v>
      </c>
    </row>
    <row r="33" spans="1:7" x14ac:dyDescent="0.2">
      <c r="A33" t="s">
        <v>2</v>
      </c>
      <c r="B33" t="str">
        <f t="shared" si="1"/>
        <v>between</v>
      </c>
      <c r="C33">
        <f t="shared" si="2"/>
        <v>621</v>
      </c>
      <c r="D33" t="str">
        <f t="shared" si="3"/>
        <v>and</v>
      </c>
      <c r="E33">
        <f t="shared" si="4"/>
        <v>630</v>
      </c>
      <c r="F33" t="s">
        <v>3</v>
      </c>
      <c r="G33" t="str">
        <f t="shared" si="0"/>
        <v>when cr_bureau_score between 621 and 630 then 630</v>
      </c>
    </row>
    <row r="34" spans="1:7" x14ac:dyDescent="0.2">
      <c r="A34" t="s">
        <v>2</v>
      </c>
      <c r="B34" t="str">
        <f t="shared" si="1"/>
        <v>between</v>
      </c>
      <c r="C34">
        <f t="shared" si="2"/>
        <v>631</v>
      </c>
      <c r="D34" t="str">
        <f t="shared" si="3"/>
        <v>and</v>
      </c>
      <c r="E34">
        <f t="shared" si="4"/>
        <v>640</v>
      </c>
      <c r="F34" t="s">
        <v>3</v>
      </c>
      <c r="G34" t="str">
        <f t="shared" si="0"/>
        <v>when cr_bureau_score between 631 and 640 then 640</v>
      </c>
    </row>
    <row r="35" spans="1:7" x14ac:dyDescent="0.2">
      <c r="A35" t="s">
        <v>2</v>
      </c>
      <c r="B35" t="str">
        <f t="shared" si="1"/>
        <v>between</v>
      </c>
      <c r="C35">
        <f t="shared" si="2"/>
        <v>641</v>
      </c>
      <c r="D35" t="str">
        <f t="shared" si="3"/>
        <v>and</v>
      </c>
      <c r="E35">
        <f t="shared" si="4"/>
        <v>650</v>
      </c>
      <c r="F35" t="s">
        <v>3</v>
      </c>
      <c r="G35" t="str">
        <f t="shared" si="0"/>
        <v>when cr_bureau_score between 641 and 650 then 650</v>
      </c>
    </row>
    <row r="36" spans="1:7" x14ac:dyDescent="0.2">
      <c r="A36" t="s">
        <v>2</v>
      </c>
      <c r="B36" t="str">
        <f t="shared" ref="B36:B67" si="5">B35</f>
        <v>between</v>
      </c>
      <c r="C36">
        <f t="shared" ref="C36:C67" si="6">C35+10</f>
        <v>651</v>
      </c>
      <c r="D36" t="str">
        <f t="shared" ref="D36:D67" si="7">D35</f>
        <v>and</v>
      </c>
      <c r="E36">
        <f t="shared" ref="E36:E67" si="8">E35+10</f>
        <v>660</v>
      </c>
      <c r="F36" t="s">
        <v>3</v>
      </c>
      <c r="G36" t="str">
        <f t="shared" si="0"/>
        <v>when cr_bureau_score between 651 and 660 then 660</v>
      </c>
    </row>
    <row r="37" spans="1:7" x14ac:dyDescent="0.2">
      <c r="A37" t="s">
        <v>2</v>
      </c>
      <c r="B37" t="str">
        <f t="shared" si="5"/>
        <v>between</v>
      </c>
      <c r="C37">
        <f t="shared" si="6"/>
        <v>661</v>
      </c>
      <c r="D37" t="str">
        <f t="shared" si="7"/>
        <v>and</v>
      </c>
      <c r="E37">
        <f t="shared" si="8"/>
        <v>670</v>
      </c>
      <c r="F37" t="s">
        <v>3</v>
      </c>
      <c r="G37" t="str">
        <f t="shared" si="0"/>
        <v>when cr_bureau_score between 661 and 670 then 670</v>
      </c>
    </row>
    <row r="38" spans="1:7" x14ac:dyDescent="0.2">
      <c r="A38" t="s">
        <v>2</v>
      </c>
      <c r="B38" t="str">
        <f t="shared" si="5"/>
        <v>between</v>
      </c>
      <c r="C38">
        <f t="shared" si="6"/>
        <v>671</v>
      </c>
      <c r="D38" t="str">
        <f t="shared" si="7"/>
        <v>and</v>
      </c>
      <c r="E38">
        <f t="shared" si="8"/>
        <v>680</v>
      </c>
      <c r="F38" t="s">
        <v>3</v>
      </c>
      <c r="G38" t="str">
        <f t="shared" si="0"/>
        <v>when cr_bureau_score between 671 and 680 then 680</v>
      </c>
    </row>
    <row r="39" spans="1:7" x14ac:dyDescent="0.2">
      <c r="A39" t="s">
        <v>2</v>
      </c>
      <c r="B39" t="str">
        <f t="shared" si="5"/>
        <v>between</v>
      </c>
      <c r="C39">
        <f t="shared" si="6"/>
        <v>681</v>
      </c>
      <c r="D39" t="str">
        <f t="shared" si="7"/>
        <v>and</v>
      </c>
      <c r="E39">
        <f t="shared" si="8"/>
        <v>690</v>
      </c>
      <c r="F39" t="s">
        <v>3</v>
      </c>
      <c r="G39" t="str">
        <f t="shared" si="0"/>
        <v>when cr_bureau_score between 681 and 690 then 690</v>
      </c>
    </row>
    <row r="40" spans="1:7" x14ac:dyDescent="0.2">
      <c r="A40" t="s">
        <v>2</v>
      </c>
      <c r="B40" t="str">
        <f t="shared" si="5"/>
        <v>between</v>
      </c>
      <c r="C40">
        <f t="shared" si="6"/>
        <v>691</v>
      </c>
      <c r="D40" t="str">
        <f t="shared" si="7"/>
        <v>and</v>
      </c>
      <c r="E40">
        <f t="shared" si="8"/>
        <v>700</v>
      </c>
      <c r="F40" t="s">
        <v>3</v>
      </c>
      <c r="G40" t="str">
        <f t="shared" si="0"/>
        <v>when cr_bureau_score between 691 and 700 then 700</v>
      </c>
    </row>
    <row r="41" spans="1:7" x14ac:dyDescent="0.2">
      <c r="A41" t="s">
        <v>2</v>
      </c>
      <c r="B41" t="str">
        <f t="shared" si="5"/>
        <v>between</v>
      </c>
      <c r="C41">
        <f t="shared" si="6"/>
        <v>701</v>
      </c>
      <c r="D41" t="str">
        <f t="shared" si="7"/>
        <v>and</v>
      </c>
      <c r="E41">
        <f t="shared" si="8"/>
        <v>710</v>
      </c>
      <c r="F41" t="s">
        <v>3</v>
      </c>
      <c r="G41" t="str">
        <f t="shared" si="0"/>
        <v>when cr_bureau_score between 701 and 710 then 710</v>
      </c>
    </row>
    <row r="42" spans="1:7" x14ac:dyDescent="0.2">
      <c r="A42" t="s">
        <v>2</v>
      </c>
      <c r="B42" t="str">
        <f t="shared" si="5"/>
        <v>between</v>
      </c>
      <c r="C42">
        <f t="shared" si="6"/>
        <v>711</v>
      </c>
      <c r="D42" t="str">
        <f t="shared" si="7"/>
        <v>and</v>
      </c>
      <c r="E42">
        <f t="shared" si="8"/>
        <v>720</v>
      </c>
      <c r="F42" t="s">
        <v>3</v>
      </c>
      <c r="G42" t="str">
        <f t="shared" si="0"/>
        <v>when cr_bureau_score between 711 and 720 then 720</v>
      </c>
    </row>
    <row r="43" spans="1:7" x14ac:dyDescent="0.2">
      <c r="A43" t="s">
        <v>2</v>
      </c>
      <c r="B43" t="str">
        <f t="shared" si="5"/>
        <v>between</v>
      </c>
      <c r="C43">
        <f t="shared" si="6"/>
        <v>721</v>
      </c>
      <c r="D43" t="str">
        <f t="shared" si="7"/>
        <v>and</v>
      </c>
      <c r="E43">
        <f t="shared" si="8"/>
        <v>730</v>
      </c>
      <c r="F43" t="s">
        <v>3</v>
      </c>
      <c r="G43" t="str">
        <f t="shared" si="0"/>
        <v>when cr_bureau_score between 721 and 730 then 730</v>
      </c>
    </row>
    <row r="44" spans="1:7" x14ac:dyDescent="0.2">
      <c r="A44" t="s">
        <v>2</v>
      </c>
      <c r="B44" t="str">
        <f t="shared" si="5"/>
        <v>between</v>
      </c>
      <c r="C44">
        <f t="shared" si="6"/>
        <v>731</v>
      </c>
      <c r="D44" t="str">
        <f t="shared" si="7"/>
        <v>and</v>
      </c>
      <c r="E44">
        <f t="shared" si="8"/>
        <v>740</v>
      </c>
      <c r="F44" t="s">
        <v>3</v>
      </c>
      <c r="G44" t="str">
        <f t="shared" si="0"/>
        <v>when cr_bureau_score between 731 and 740 then 740</v>
      </c>
    </row>
    <row r="45" spans="1:7" x14ac:dyDescent="0.2">
      <c r="A45" t="s">
        <v>2</v>
      </c>
      <c r="B45" t="str">
        <f t="shared" si="5"/>
        <v>between</v>
      </c>
      <c r="C45">
        <f t="shared" si="6"/>
        <v>741</v>
      </c>
      <c r="D45" t="str">
        <f t="shared" si="7"/>
        <v>and</v>
      </c>
      <c r="E45">
        <f t="shared" si="8"/>
        <v>750</v>
      </c>
      <c r="F45" t="s">
        <v>3</v>
      </c>
      <c r="G45" t="str">
        <f t="shared" si="0"/>
        <v>when cr_bureau_score between 741 and 750 then 750</v>
      </c>
    </row>
    <row r="46" spans="1:7" x14ac:dyDescent="0.2">
      <c r="A46" t="s">
        <v>2</v>
      </c>
      <c r="B46" t="str">
        <f t="shared" si="5"/>
        <v>between</v>
      </c>
      <c r="C46">
        <f t="shared" si="6"/>
        <v>751</v>
      </c>
      <c r="D46" t="str">
        <f t="shared" si="7"/>
        <v>and</v>
      </c>
      <c r="E46">
        <f t="shared" si="8"/>
        <v>760</v>
      </c>
      <c r="F46" t="s">
        <v>3</v>
      </c>
      <c r="G46" t="str">
        <f t="shared" si="0"/>
        <v>when cr_bureau_score between 751 and 760 then 760</v>
      </c>
    </row>
    <row r="47" spans="1:7" x14ac:dyDescent="0.2">
      <c r="A47" t="s">
        <v>2</v>
      </c>
      <c r="B47" t="str">
        <f t="shared" si="5"/>
        <v>between</v>
      </c>
      <c r="C47">
        <f t="shared" si="6"/>
        <v>761</v>
      </c>
      <c r="D47" t="str">
        <f t="shared" si="7"/>
        <v>and</v>
      </c>
      <c r="E47">
        <f t="shared" si="8"/>
        <v>770</v>
      </c>
      <c r="F47" t="s">
        <v>3</v>
      </c>
      <c r="G47" t="str">
        <f t="shared" si="0"/>
        <v>when cr_bureau_score between 761 and 770 then 770</v>
      </c>
    </row>
    <row r="48" spans="1:7" x14ac:dyDescent="0.2">
      <c r="A48" t="s">
        <v>2</v>
      </c>
      <c r="B48" t="str">
        <f t="shared" si="5"/>
        <v>between</v>
      </c>
      <c r="C48">
        <f t="shared" si="6"/>
        <v>771</v>
      </c>
      <c r="D48" t="str">
        <f t="shared" si="7"/>
        <v>and</v>
      </c>
      <c r="E48">
        <f t="shared" si="8"/>
        <v>780</v>
      </c>
      <c r="F48" t="s">
        <v>3</v>
      </c>
      <c r="G48" t="str">
        <f t="shared" si="0"/>
        <v>when cr_bureau_score between 771 and 780 then 780</v>
      </c>
    </row>
    <row r="49" spans="1:7" x14ac:dyDescent="0.2">
      <c r="A49" t="s">
        <v>2</v>
      </c>
      <c r="B49" t="str">
        <f t="shared" si="5"/>
        <v>between</v>
      </c>
      <c r="C49">
        <f t="shared" si="6"/>
        <v>781</v>
      </c>
      <c r="D49" t="str">
        <f t="shared" si="7"/>
        <v>and</v>
      </c>
      <c r="E49">
        <f t="shared" si="8"/>
        <v>790</v>
      </c>
      <c r="F49" t="s">
        <v>3</v>
      </c>
      <c r="G49" t="str">
        <f t="shared" si="0"/>
        <v>when cr_bureau_score between 781 and 790 then 790</v>
      </c>
    </row>
    <row r="50" spans="1:7" x14ac:dyDescent="0.2">
      <c r="A50" t="s">
        <v>2</v>
      </c>
      <c r="B50" t="str">
        <f t="shared" si="5"/>
        <v>between</v>
      </c>
      <c r="C50">
        <f t="shared" si="6"/>
        <v>791</v>
      </c>
      <c r="D50" t="str">
        <f t="shared" si="7"/>
        <v>and</v>
      </c>
      <c r="E50">
        <f t="shared" si="8"/>
        <v>800</v>
      </c>
      <c r="F50" t="s">
        <v>3</v>
      </c>
      <c r="G50" t="str">
        <f t="shared" si="0"/>
        <v>when cr_bureau_score between 791 and 800 then 800</v>
      </c>
    </row>
    <row r="51" spans="1:7" x14ac:dyDescent="0.2">
      <c r="A51" t="s">
        <v>2</v>
      </c>
      <c r="B51" t="str">
        <f t="shared" si="5"/>
        <v>between</v>
      </c>
      <c r="C51">
        <f t="shared" si="6"/>
        <v>801</v>
      </c>
      <c r="D51" t="str">
        <f t="shared" si="7"/>
        <v>and</v>
      </c>
      <c r="E51">
        <f t="shared" si="8"/>
        <v>810</v>
      </c>
      <c r="F51" t="s">
        <v>3</v>
      </c>
      <c r="G51" t="str">
        <f t="shared" si="0"/>
        <v>when cr_bureau_score between 801 and 810 then 810</v>
      </c>
    </row>
    <row r="52" spans="1:7" x14ac:dyDescent="0.2">
      <c r="A52" t="s">
        <v>2</v>
      </c>
      <c r="B52" t="str">
        <f t="shared" si="5"/>
        <v>between</v>
      </c>
      <c r="C52">
        <f t="shared" si="6"/>
        <v>811</v>
      </c>
      <c r="D52" t="str">
        <f t="shared" si="7"/>
        <v>and</v>
      </c>
      <c r="E52">
        <f t="shared" si="8"/>
        <v>820</v>
      </c>
      <c r="F52" t="s">
        <v>3</v>
      </c>
      <c r="G52" t="str">
        <f t="shared" si="0"/>
        <v>when cr_bureau_score between 811 and 820 then 820</v>
      </c>
    </row>
    <row r="53" spans="1:7" x14ac:dyDescent="0.2">
      <c r="A53" t="s">
        <v>2</v>
      </c>
      <c r="B53" t="str">
        <f t="shared" si="5"/>
        <v>between</v>
      </c>
      <c r="C53">
        <f t="shared" si="6"/>
        <v>821</v>
      </c>
      <c r="D53" t="str">
        <f t="shared" si="7"/>
        <v>and</v>
      </c>
      <c r="E53">
        <f t="shared" si="8"/>
        <v>830</v>
      </c>
      <c r="F53" t="s">
        <v>3</v>
      </c>
      <c r="G53" t="str">
        <f t="shared" si="0"/>
        <v>when cr_bureau_score between 821 and 830 then 830</v>
      </c>
    </row>
    <row r="54" spans="1:7" x14ac:dyDescent="0.2">
      <c r="A54" t="s">
        <v>2</v>
      </c>
      <c r="B54" t="str">
        <f t="shared" si="5"/>
        <v>between</v>
      </c>
      <c r="C54">
        <f t="shared" si="6"/>
        <v>831</v>
      </c>
      <c r="D54" t="str">
        <f t="shared" si="7"/>
        <v>and</v>
      </c>
      <c r="E54">
        <f t="shared" si="8"/>
        <v>840</v>
      </c>
      <c r="F54" t="s">
        <v>3</v>
      </c>
      <c r="G54" t="str">
        <f t="shared" si="0"/>
        <v>when cr_bureau_score between 831 and 840 then 840</v>
      </c>
    </row>
    <row r="55" spans="1:7" x14ac:dyDescent="0.2">
      <c r="A55" t="s">
        <v>2</v>
      </c>
      <c r="B55" t="str">
        <f t="shared" si="5"/>
        <v>between</v>
      </c>
      <c r="C55">
        <f t="shared" si="6"/>
        <v>841</v>
      </c>
      <c r="D55" t="str">
        <f t="shared" si="7"/>
        <v>and</v>
      </c>
      <c r="E55">
        <f t="shared" si="8"/>
        <v>850</v>
      </c>
      <c r="F55" t="s">
        <v>3</v>
      </c>
      <c r="G55" t="str">
        <f t="shared" si="0"/>
        <v>when cr_bureau_score between 841 and 850 then 850</v>
      </c>
    </row>
    <row r="56" spans="1:7" x14ac:dyDescent="0.2">
      <c r="A56" t="s">
        <v>2</v>
      </c>
      <c r="B56" t="str">
        <f t="shared" si="5"/>
        <v>between</v>
      </c>
      <c r="C56">
        <f t="shared" si="6"/>
        <v>851</v>
      </c>
      <c r="D56" t="str">
        <f t="shared" si="7"/>
        <v>and</v>
      </c>
      <c r="E56">
        <f t="shared" si="8"/>
        <v>860</v>
      </c>
      <c r="F56" t="s">
        <v>3</v>
      </c>
      <c r="G56" t="str">
        <f t="shared" si="0"/>
        <v>when cr_bureau_score between 851 and 860 then 860</v>
      </c>
    </row>
    <row r="57" spans="1:7" x14ac:dyDescent="0.2">
      <c r="A57" t="s">
        <v>2</v>
      </c>
      <c r="B57" t="str">
        <f t="shared" si="5"/>
        <v>between</v>
      </c>
      <c r="C57">
        <f t="shared" si="6"/>
        <v>861</v>
      </c>
      <c r="D57" t="str">
        <f t="shared" si="7"/>
        <v>and</v>
      </c>
      <c r="E57">
        <f t="shared" si="8"/>
        <v>870</v>
      </c>
      <c r="F57" t="s">
        <v>3</v>
      </c>
      <c r="G57" t="str">
        <f t="shared" si="0"/>
        <v>when cr_bureau_score between 861 and 870 then 870</v>
      </c>
    </row>
    <row r="58" spans="1:7" x14ac:dyDescent="0.2">
      <c r="A58" t="s">
        <v>2</v>
      </c>
      <c r="B58" t="str">
        <f t="shared" si="5"/>
        <v>between</v>
      </c>
      <c r="C58">
        <f t="shared" si="6"/>
        <v>871</v>
      </c>
      <c r="D58" t="str">
        <f t="shared" si="7"/>
        <v>and</v>
      </c>
      <c r="E58">
        <f t="shared" si="8"/>
        <v>880</v>
      </c>
      <c r="F58" t="s">
        <v>3</v>
      </c>
      <c r="G58" t="str">
        <f t="shared" si="0"/>
        <v>when cr_bureau_score between 871 and 880 then 880</v>
      </c>
    </row>
    <row r="59" spans="1:7" x14ac:dyDescent="0.2">
      <c r="A59" t="s">
        <v>2</v>
      </c>
      <c r="B59" t="str">
        <f t="shared" si="5"/>
        <v>between</v>
      </c>
      <c r="C59">
        <f t="shared" si="6"/>
        <v>881</v>
      </c>
      <c r="D59" t="str">
        <f t="shared" si="7"/>
        <v>and</v>
      </c>
      <c r="E59">
        <f t="shared" si="8"/>
        <v>890</v>
      </c>
      <c r="F59" t="s">
        <v>3</v>
      </c>
      <c r="G59" t="str">
        <f t="shared" si="0"/>
        <v>when cr_bureau_score between 881 and 890 then 890</v>
      </c>
    </row>
    <row r="60" spans="1:7" x14ac:dyDescent="0.2">
      <c r="A60" t="s">
        <v>2</v>
      </c>
      <c r="B60" t="str">
        <f t="shared" si="5"/>
        <v>between</v>
      </c>
      <c r="C60">
        <f t="shared" si="6"/>
        <v>891</v>
      </c>
      <c r="D60" t="str">
        <f t="shared" si="7"/>
        <v>and</v>
      </c>
      <c r="E60">
        <f t="shared" si="8"/>
        <v>900</v>
      </c>
      <c r="F60" t="s">
        <v>3</v>
      </c>
      <c r="G60" t="str">
        <f t="shared" si="0"/>
        <v>when cr_bureau_score between 891 and 900 then 900</v>
      </c>
    </row>
    <row r="61" spans="1:7" x14ac:dyDescent="0.2">
      <c r="A61" t="s">
        <v>2</v>
      </c>
      <c r="B61" t="str">
        <f t="shared" si="5"/>
        <v>between</v>
      </c>
      <c r="C61">
        <f t="shared" si="6"/>
        <v>901</v>
      </c>
      <c r="D61" t="str">
        <f t="shared" si="7"/>
        <v>and</v>
      </c>
      <c r="E61">
        <f t="shared" si="8"/>
        <v>910</v>
      </c>
      <c r="F61" t="s">
        <v>3</v>
      </c>
      <c r="G61" t="str">
        <f t="shared" si="0"/>
        <v>when cr_bureau_score between 901 and 910 then 910</v>
      </c>
    </row>
    <row r="62" spans="1:7" x14ac:dyDescent="0.2">
      <c r="A62" t="s">
        <v>2</v>
      </c>
      <c r="B62" t="str">
        <f t="shared" si="5"/>
        <v>between</v>
      </c>
      <c r="C62">
        <f t="shared" si="6"/>
        <v>911</v>
      </c>
      <c r="D62" t="str">
        <f t="shared" si="7"/>
        <v>and</v>
      </c>
      <c r="E62">
        <f t="shared" si="8"/>
        <v>920</v>
      </c>
      <c r="F62" t="s">
        <v>3</v>
      </c>
      <c r="G62" t="str">
        <f t="shared" si="0"/>
        <v>when cr_bureau_score between 911 and 920 then 920</v>
      </c>
    </row>
    <row r="63" spans="1:7" x14ac:dyDescent="0.2">
      <c r="A63" t="s">
        <v>2</v>
      </c>
      <c r="B63" t="str">
        <f t="shared" si="5"/>
        <v>between</v>
      </c>
      <c r="C63">
        <f t="shared" si="6"/>
        <v>921</v>
      </c>
      <c r="D63" t="str">
        <f t="shared" si="7"/>
        <v>and</v>
      </c>
      <c r="E63">
        <f t="shared" si="8"/>
        <v>930</v>
      </c>
      <c r="F63" t="s">
        <v>3</v>
      </c>
      <c r="G63" t="str">
        <f t="shared" si="0"/>
        <v>when cr_bureau_score between 921 and 930 then 930</v>
      </c>
    </row>
    <row r="64" spans="1:7" x14ac:dyDescent="0.2">
      <c r="A64" t="s">
        <v>2</v>
      </c>
      <c r="B64" t="str">
        <f t="shared" si="5"/>
        <v>between</v>
      </c>
      <c r="C64">
        <f t="shared" si="6"/>
        <v>931</v>
      </c>
      <c r="D64" t="str">
        <f t="shared" si="7"/>
        <v>and</v>
      </c>
      <c r="E64">
        <f t="shared" si="8"/>
        <v>940</v>
      </c>
      <c r="F64" t="s">
        <v>3</v>
      </c>
      <c r="G64" t="str">
        <f t="shared" si="0"/>
        <v>when cr_bureau_score between 931 and 940 then 940</v>
      </c>
    </row>
    <row r="65" spans="1:7" x14ac:dyDescent="0.2">
      <c r="A65" t="s">
        <v>2</v>
      </c>
      <c r="B65" t="str">
        <f t="shared" si="5"/>
        <v>between</v>
      </c>
      <c r="C65">
        <f t="shared" si="6"/>
        <v>941</v>
      </c>
      <c r="D65" t="str">
        <f t="shared" si="7"/>
        <v>and</v>
      </c>
      <c r="E65">
        <f t="shared" si="8"/>
        <v>950</v>
      </c>
      <c r="F65" t="s">
        <v>3</v>
      </c>
      <c r="G65" t="str">
        <f t="shared" si="0"/>
        <v>when cr_bureau_score between 941 and 950 then 950</v>
      </c>
    </row>
    <row r="66" spans="1:7" x14ac:dyDescent="0.2">
      <c r="A66" t="s">
        <v>2</v>
      </c>
      <c r="B66" t="str">
        <f t="shared" si="5"/>
        <v>between</v>
      </c>
      <c r="C66">
        <f t="shared" si="6"/>
        <v>951</v>
      </c>
      <c r="D66" t="str">
        <f t="shared" si="7"/>
        <v>and</v>
      </c>
      <c r="E66">
        <f t="shared" si="8"/>
        <v>960</v>
      </c>
      <c r="F66" t="s">
        <v>3</v>
      </c>
      <c r="G66" t="str">
        <f t="shared" ref="G66:G67" si="9">_xlfn.CONCAT(A66," ",B66," ",C66," ",D66," ",E66," ",F66," ",E66)</f>
        <v>when cr_bureau_score between 951 and 960 then 960</v>
      </c>
    </row>
    <row r="67" spans="1:7" x14ac:dyDescent="0.2">
      <c r="A67" t="s">
        <v>2</v>
      </c>
      <c r="B67" t="str">
        <f t="shared" si="5"/>
        <v>between</v>
      </c>
      <c r="C67">
        <f t="shared" si="6"/>
        <v>961</v>
      </c>
      <c r="D67" t="str">
        <f t="shared" si="7"/>
        <v>and</v>
      </c>
      <c r="E67">
        <f t="shared" si="8"/>
        <v>970</v>
      </c>
      <c r="F67" t="s">
        <v>3</v>
      </c>
      <c r="G67" t="str">
        <f t="shared" si="9"/>
        <v>when cr_bureau_score between 961 and 970 then 970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A4A7-356C-4062-9E28-37EB8FAFEC5A}">
  <dimension ref="A1:N58"/>
  <sheetViews>
    <sheetView topLeftCell="G1" workbookViewId="0">
      <selection activeCell="H49" sqref="H49"/>
    </sheetView>
  </sheetViews>
  <sheetFormatPr baseColWidth="10" defaultColWidth="8.83203125" defaultRowHeight="15" x14ac:dyDescent="0.2"/>
  <cols>
    <col min="2" max="2" width="11" bestFit="1" customWidth="1"/>
    <col min="3" max="3" width="12" bestFit="1" customWidth="1"/>
    <col min="4" max="4" width="6.5" bestFit="1" customWidth="1"/>
    <col min="8" max="8" width="17.5" bestFit="1" customWidth="1"/>
    <col min="11" max="11" width="11.33203125" bestFit="1" customWidth="1"/>
  </cols>
  <sheetData>
    <row r="1" spans="1:14" ht="16" thickBot="1" x14ac:dyDescent="0.25">
      <c r="A1" t="s">
        <v>6</v>
      </c>
      <c r="B1" t="s">
        <v>5</v>
      </c>
      <c r="C1" t="s">
        <v>7</v>
      </c>
      <c r="I1" t="s">
        <v>6</v>
      </c>
      <c r="J1" t="s">
        <v>5</v>
      </c>
      <c r="K1" t="s">
        <v>7</v>
      </c>
      <c r="L1" t="s">
        <v>8</v>
      </c>
      <c r="M1" t="s">
        <v>9</v>
      </c>
      <c r="N1" t="s">
        <v>11</v>
      </c>
    </row>
    <row r="2" spans="1:14" ht="16" thickBot="1" x14ac:dyDescent="0.25">
      <c r="A2" s="2">
        <v>300</v>
      </c>
      <c r="B2" s="7">
        <v>28</v>
      </c>
      <c r="C2" s="5">
        <f>B2/SUM($B$2:$B$56)</f>
        <v>4.7391199115815626E-6</v>
      </c>
      <c r="D2" s="10">
        <f>(A2-$A$2)/($A$56-$A$2)*100</f>
        <v>0</v>
      </c>
      <c r="H2" s="11">
        <f>(N2-$N$48)^2*J2</f>
        <v>140.93772243710134</v>
      </c>
      <c r="I2" s="3">
        <v>410</v>
      </c>
      <c r="J2" s="3">
        <v>219</v>
      </c>
      <c r="K2" s="14">
        <f t="shared" ref="K2:K47" si="0">J2/SUM($J$2:$J$580)</f>
        <v>3.706406567687376E-5</v>
      </c>
      <c r="L2" s="3">
        <v>893650</v>
      </c>
      <c r="M2" s="10">
        <f t="shared" ref="M2:M47" si="1">L2/(J2*1000)</f>
        <v>4.0805936073059357</v>
      </c>
      <c r="N2" s="5">
        <f>(I2-$I$2)/($I$47-$I$2)</f>
        <v>0</v>
      </c>
    </row>
    <row r="3" spans="1:14" ht="16" thickBot="1" x14ac:dyDescent="0.25">
      <c r="A3" s="2">
        <v>320</v>
      </c>
      <c r="B3" s="7">
        <v>2</v>
      </c>
      <c r="C3" s="5">
        <f t="shared" ref="C3:C56" si="2">B3/SUM($B$2:$B$56)</f>
        <v>3.3850856511296875E-7</v>
      </c>
      <c r="D3" s="10">
        <f t="shared" ref="D3:D56" si="3">(A3-$A$2)/($A$56-$A$2)*100</f>
        <v>3.5714285714285712</v>
      </c>
      <c r="H3" s="11">
        <f t="shared" ref="H3:H47" si="4">(N3-$N$48)^2*J3</f>
        <v>280.46825395341909</v>
      </c>
      <c r="I3" s="2">
        <v>420</v>
      </c>
      <c r="J3" s="2">
        <v>461</v>
      </c>
      <c r="K3" s="14">
        <f t="shared" si="0"/>
        <v>7.8020704461364407E-5</v>
      </c>
      <c r="L3" s="2">
        <v>1599450</v>
      </c>
      <c r="M3" s="10">
        <f t="shared" si="1"/>
        <v>3.4695227765726679</v>
      </c>
      <c r="N3" s="5">
        <f t="shared" ref="N3:N47" si="5">(I3-$I$2)/($I$47-$I$2)</f>
        <v>2.2222222222222223E-2</v>
      </c>
    </row>
    <row r="4" spans="1:14" ht="16" thickBot="1" x14ac:dyDescent="0.25">
      <c r="A4" s="2">
        <v>330</v>
      </c>
      <c r="B4" s="7">
        <v>2</v>
      </c>
      <c r="C4" s="5">
        <f t="shared" si="2"/>
        <v>3.3850856511296875E-7</v>
      </c>
      <c r="D4" s="10">
        <f t="shared" si="3"/>
        <v>5.3571428571428568</v>
      </c>
      <c r="H4" s="11">
        <f t="shared" si="4"/>
        <v>379.55837768830656</v>
      </c>
      <c r="I4" s="2">
        <v>430</v>
      </c>
      <c r="J4" s="2">
        <v>661</v>
      </c>
      <c r="K4" s="14">
        <f t="shared" si="0"/>
        <v>1.1186916626672857E-4</v>
      </c>
      <c r="L4" s="2">
        <v>2063400</v>
      </c>
      <c r="M4" s="10">
        <f t="shared" si="1"/>
        <v>3.1216338880484114</v>
      </c>
      <c r="N4" s="5">
        <f t="shared" si="5"/>
        <v>4.4444444444444446E-2</v>
      </c>
    </row>
    <row r="5" spans="1:14" ht="16" thickBot="1" x14ac:dyDescent="0.25">
      <c r="A5" s="2">
        <v>350</v>
      </c>
      <c r="B5" s="7">
        <v>2</v>
      </c>
      <c r="C5" s="5">
        <f t="shared" si="2"/>
        <v>3.3850856511296875E-7</v>
      </c>
      <c r="D5" s="10">
        <f t="shared" si="3"/>
        <v>8.9285714285714288</v>
      </c>
      <c r="H5" s="11">
        <f t="shared" si="4"/>
        <v>553.47726453852079</v>
      </c>
      <c r="I5" s="2">
        <v>440</v>
      </c>
      <c r="J5" s="2">
        <v>1023</v>
      </c>
      <c r="K5" s="14">
        <f t="shared" si="0"/>
        <v>1.7313488213443771E-4</v>
      </c>
      <c r="L5" s="2">
        <v>3302715</v>
      </c>
      <c r="M5" s="10">
        <f t="shared" si="1"/>
        <v>3.2284604105571848</v>
      </c>
      <c r="N5" s="5">
        <f t="shared" si="5"/>
        <v>6.6666666666666666E-2</v>
      </c>
    </row>
    <row r="6" spans="1:14" ht="16" thickBot="1" x14ac:dyDescent="0.25">
      <c r="A6" s="3">
        <v>360</v>
      </c>
      <c r="B6" s="6">
        <v>14</v>
      </c>
      <c r="C6" s="5">
        <f t="shared" si="2"/>
        <v>2.3695599557907813E-6</v>
      </c>
      <c r="D6" s="10">
        <f t="shared" si="3"/>
        <v>10.714285714285714</v>
      </c>
      <c r="H6" s="11">
        <f t="shared" si="4"/>
        <v>680.82286174055309</v>
      </c>
      <c r="I6" s="3">
        <v>450</v>
      </c>
      <c r="J6" s="3">
        <v>1338</v>
      </c>
      <c r="K6" s="14">
        <f t="shared" si="0"/>
        <v>2.2644620947788628E-4</v>
      </c>
      <c r="L6" s="3">
        <v>4410400</v>
      </c>
      <c r="M6" s="10">
        <f t="shared" si="1"/>
        <v>3.2962630792227205</v>
      </c>
      <c r="N6" s="5">
        <f t="shared" si="5"/>
        <v>8.8888888888888892E-2</v>
      </c>
    </row>
    <row r="7" spans="1:14" ht="16" thickBot="1" x14ac:dyDescent="0.25">
      <c r="A7" s="3">
        <v>370</v>
      </c>
      <c r="B7" s="6">
        <v>25</v>
      </c>
      <c r="C7" s="5">
        <f t="shared" si="2"/>
        <v>4.2313570639121093E-6</v>
      </c>
      <c r="D7" s="10">
        <f t="shared" si="3"/>
        <v>12.5</v>
      </c>
      <c r="H7" s="11">
        <f t="shared" si="4"/>
        <v>909.87867151887349</v>
      </c>
      <c r="I7" s="2">
        <v>460</v>
      </c>
      <c r="J7" s="2">
        <v>1905</v>
      </c>
      <c r="K7" s="14">
        <f t="shared" si="0"/>
        <v>3.2240659869609369E-4</v>
      </c>
      <c r="L7" s="2">
        <v>6403700</v>
      </c>
      <c r="M7" s="10">
        <f t="shared" si="1"/>
        <v>3.3615223097112863</v>
      </c>
      <c r="N7" s="5">
        <f t="shared" si="5"/>
        <v>0.1111111111111111</v>
      </c>
    </row>
    <row r="8" spans="1:14" ht="16" thickBot="1" x14ac:dyDescent="0.25">
      <c r="A8" s="2">
        <v>380</v>
      </c>
      <c r="B8" s="7">
        <v>37</v>
      </c>
      <c r="C8" s="5">
        <f t="shared" si="2"/>
        <v>6.2624084545899219E-6</v>
      </c>
      <c r="D8" s="10">
        <f t="shared" si="3"/>
        <v>14.285714285714285</v>
      </c>
      <c r="H8" s="11">
        <f t="shared" si="4"/>
        <v>1104.6420394423126</v>
      </c>
      <c r="I8" s="2">
        <v>470</v>
      </c>
      <c r="J8" s="2">
        <v>2469</v>
      </c>
      <c r="K8" s="14">
        <f t="shared" si="0"/>
        <v>4.1785926098722063E-4</v>
      </c>
      <c r="L8" s="2">
        <v>8813200</v>
      </c>
      <c r="M8" s="10">
        <f t="shared" si="1"/>
        <v>3.5695423248278657</v>
      </c>
      <c r="N8" s="5">
        <f t="shared" si="5"/>
        <v>0.13333333333333333</v>
      </c>
    </row>
    <row r="9" spans="1:14" ht="16" thickBot="1" x14ac:dyDescent="0.25">
      <c r="A9" s="3">
        <v>390</v>
      </c>
      <c r="B9" s="6">
        <v>90</v>
      </c>
      <c r="C9" s="5">
        <f t="shared" si="2"/>
        <v>1.5232885430083595E-5</v>
      </c>
      <c r="D9" s="10">
        <f t="shared" si="3"/>
        <v>16.071428571428573</v>
      </c>
      <c r="H9" s="11">
        <f t="shared" si="4"/>
        <v>1343.581243160746</v>
      </c>
      <c r="I9" s="3">
        <v>480</v>
      </c>
      <c r="J9" s="3">
        <v>3213</v>
      </c>
      <c r="K9" s="14">
        <f t="shared" si="0"/>
        <v>5.4377553890317537E-4</v>
      </c>
      <c r="L9" s="3">
        <v>11838801</v>
      </c>
      <c r="M9" s="10">
        <f t="shared" si="1"/>
        <v>3.68465639589169</v>
      </c>
      <c r="N9" s="5">
        <f t="shared" si="5"/>
        <v>0.15555555555555556</v>
      </c>
    </row>
    <row r="10" spans="1:14" ht="16" thickBot="1" x14ac:dyDescent="0.25">
      <c r="A10" s="3">
        <v>400</v>
      </c>
      <c r="B10" s="6">
        <v>153</v>
      </c>
      <c r="C10" s="5">
        <f t="shared" si="2"/>
        <v>2.5895905231142112E-5</v>
      </c>
      <c r="D10" s="10">
        <f t="shared" si="3"/>
        <v>17.857142857142858</v>
      </c>
      <c r="H10" s="11">
        <f t="shared" si="4"/>
        <v>1572.95206140234</v>
      </c>
      <c r="I10" s="3">
        <v>490</v>
      </c>
      <c r="J10" s="3">
        <v>4034</v>
      </c>
      <c r="K10" s="14">
        <f t="shared" si="0"/>
        <v>6.8272347461419526E-4</v>
      </c>
      <c r="L10" s="3">
        <v>14806225</v>
      </c>
      <c r="M10" s="10">
        <f t="shared" si="1"/>
        <v>3.6703582052553299</v>
      </c>
      <c r="N10" s="5">
        <f t="shared" si="5"/>
        <v>0.17777777777777778</v>
      </c>
    </row>
    <row r="11" spans="1:14" ht="16" thickBot="1" x14ac:dyDescent="0.25">
      <c r="A11" s="3">
        <v>410</v>
      </c>
      <c r="B11" s="6">
        <v>219</v>
      </c>
      <c r="C11" s="5">
        <f t="shared" si="2"/>
        <v>3.7066687879870083E-5</v>
      </c>
      <c r="D11" s="10">
        <f t="shared" si="3"/>
        <v>19.642857142857142</v>
      </c>
      <c r="H11" s="11">
        <f t="shared" si="4"/>
        <v>1742.9663616035186</v>
      </c>
      <c r="I11" s="2">
        <v>500</v>
      </c>
      <c r="J11" s="2">
        <v>4806</v>
      </c>
      <c r="K11" s="14">
        <f t="shared" si="0"/>
        <v>8.1337853718290094E-4</v>
      </c>
      <c r="L11" s="2">
        <v>17618200</v>
      </c>
      <c r="M11" s="10">
        <f t="shared" si="1"/>
        <v>3.6658759883478984</v>
      </c>
      <c r="N11" s="5">
        <f t="shared" si="5"/>
        <v>0.2</v>
      </c>
    </row>
    <row r="12" spans="1:14" ht="16" thickBot="1" x14ac:dyDescent="0.25">
      <c r="A12" s="3">
        <v>420</v>
      </c>
      <c r="B12" s="6">
        <v>461</v>
      </c>
      <c r="C12" s="5">
        <f t="shared" si="2"/>
        <v>7.8026224258539298E-5</v>
      </c>
      <c r="D12" s="10">
        <f t="shared" si="3"/>
        <v>21.428571428571427</v>
      </c>
      <c r="H12" s="11">
        <f t="shared" si="4"/>
        <v>1964.5369447936969</v>
      </c>
      <c r="I12" s="3">
        <v>510</v>
      </c>
      <c r="J12" s="3">
        <v>5840</v>
      </c>
      <c r="K12" s="14">
        <f t="shared" si="0"/>
        <v>9.8837508471663377E-4</v>
      </c>
      <c r="L12" s="3">
        <v>21770800</v>
      </c>
      <c r="M12" s="10">
        <f t="shared" si="1"/>
        <v>3.7278767123287673</v>
      </c>
      <c r="N12" s="5">
        <f t="shared" si="5"/>
        <v>0.22222222222222221</v>
      </c>
    </row>
    <row r="13" spans="1:14" ht="16" thickBot="1" x14ac:dyDescent="0.25">
      <c r="A13" s="3">
        <v>430</v>
      </c>
      <c r="B13" s="6">
        <v>661</v>
      </c>
      <c r="C13" s="5">
        <f t="shared" si="2"/>
        <v>1.1187708076983617E-4</v>
      </c>
      <c r="D13" s="10">
        <f t="shared" si="3"/>
        <v>23.214285714285715</v>
      </c>
      <c r="H13" s="11">
        <f t="shared" si="4"/>
        <v>2177.1451072963428</v>
      </c>
      <c r="I13" s="3">
        <v>520</v>
      </c>
      <c r="J13" s="3">
        <v>6998</v>
      </c>
      <c r="K13" s="14">
        <f t="shared" si="0"/>
        <v>1.1843576785696922E-3</v>
      </c>
      <c r="L13" s="3">
        <v>25587829</v>
      </c>
      <c r="M13" s="10">
        <f t="shared" si="1"/>
        <v>3.6564488425264363</v>
      </c>
      <c r="N13" s="5">
        <f t="shared" si="5"/>
        <v>0.24444444444444444</v>
      </c>
    </row>
    <row r="14" spans="1:14" ht="16" thickBot="1" x14ac:dyDescent="0.25">
      <c r="A14" s="2">
        <v>440</v>
      </c>
      <c r="B14" s="7">
        <v>1023</v>
      </c>
      <c r="C14" s="5">
        <f t="shared" si="2"/>
        <v>1.7314713105528353E-4</v>
      </c>
      <c r="D14" s="10">
        <f t="shared" si="3"/>
        <v>25</v>
      </c>
      <c r="H14" s="11">
        <f t="shared" si="4"/>
        <v>2225.0997381895945</v>
      </c>
      <c r="I14" s="2">
        <v>530</v>
      </c>
      <c r="J14" s="2">
        <v>7758</v>
      </c>
      <c r="K14" s="14">
        <f t="shared" si="0"/>
        <v>1.312981833430076E-3</v>
      </c>
      <c r="L14" s="2">
        <v>31053200</v>
      </c>
      <c r="M14" s="10">
        <f t="shared" si="1"/>
        <v>4.0027326630574889</v>
      </c>
      <c r="N14" s="5">
        <f t="shared" si="5"/>
        <v>0.26666666666666666</v>
      </c>
    </row>
    <row r="15" spans="1:14" ht="16" thickBot="1" x14ac:dyDescent="0.25">
      <c r="A15" s="3">
        <v>450</v>
      </c>
      <c r="B15" s="6">
        <v>1338</v>
      </c>
      <c r="C15" s="5">
        <f t="shared" si="2"/>
        <v>2.2646223006057611E-4</v>
      </c>
      <c r="D15" s="10">
        <f t="shared" si="3"/>
        <v>26.785714285714285</v>
      </c>
      <c r="H15" s="11">
        <f t="shared" si="4"/>
        <v>2371.0197199719187</v>
      </c>
      <c r="I15" s="3">
        <v>540</v>
      </c>
      <c r="J15" s="3">
        <v>8998</v>
      </c>
      <c r="K15" s="14">
        <f t="shared" si="0"/>
        <v>1.5228422966233339E-3</v>
      </c>
      <c r="L15" s="3">
        <v>37138567</v>
      </c>
      <c r="M15" s="10">
        <f t="shared" si="1"/>
        <v>4.1274246499222054</v>
      </c>
      <c r="N15" s="5">
        <f t="shared" si="5"/>
        <v>0.28888888888888886</v>
      </c>
    </row>
    <row r="16" spans="1:14" ht="16" thickBot="1" x14ac:dyDescent="0.25">
      <c r="A16" s="2">
        <v>460</v>
      </c>
      <c r="B16" s="7">
        <v>1905</v>
      </c>
      <c r="C16" s="5">
        <f t="shared" si="2"/>
        <v>3.2242940827010273E-4</v>
      </c>
      <c r="D16" s="10">
        <f t="shared" si="3"/>
        <v>28.571428571428569</v>
      </c>
      <c r="H16" s="11">
        <f t="shared" si="4"/>
        <v>2565.2379254536795</v>
      </c>
      <c r="I16" s="3">
        <v>550</v>
      </c>
      <c r="J16" s="3">
        <v>10636</v>
      </c>
      <c r="K16" s="14">
        <f t="shared" si="0"/>
        <v>1.8000611988092663E-3</v>
      </c>
      <c r="L16" s="3">
        <v>45517702</v>
      </c>
      <c r="M16" s="10">
        <f t="shared" si="1"/>
        <v>4.2795883790898834</v>
      </c>
      <c r="N16" s="5">
        <f t="shared" si="5"/>
        <v>0.31111111111111112</v>
      </c>
    </row>
    <row r="17" spans="1:14" ht="16" thickBot="1" x14ac:dyDescent="0.25">
      <c r="A17" s="3">
        <v>470</v>
      </c>
      <c r="B17" s="6">
        <v>2469</v>
      </c>
      <c r="C17" s="5">
        <f t="shared" si="2"/>
        <v>4.1788882363195994E-4</v>
      </c>
      <c r="D17" s="10">
        <f t="shared" si="3"/>
        <v>30.357142857142854</v>
      </c>
      <c r="H17" s="11">
        <f t="shared" si="4"/>
        <v>2731.6534428643072</v>
      </c>
      <c r="I17" s="3">
        <v>560</v>
      </c>
      <c r="J17" s="3">
        <v>12425</v>
      </c>
      <c r="K17" s="14">
        <f t="shared" si="0"/>
        <v>2.1028356896582489E-3</v>
      </c>
      <c r="L17" s="3">
        <v>55315437</v>
      </c>
      <c r="M17" s="10">
        <f t="shared" si="1"/>
        <v>4.4519466398390346</v>
      </c>
      <c r="N17" s="5">
        <f t="shared" si="5"/>
        <v>0.33333333333333331</v>
      </c>
    </row>
    <row r="18" spans="1:14" ht="16" thickBot="1" x14ac:dyDescent="0.25">
      <c r="A18" s="2">
        <v>480</v>
      </c>
      <c r="B18" s="7">
        <v>3213</v>
      </c>
      <c r="C18" s="5">
        <f t="shared" si="2"/>
        <v>5.4381400985398438E-4</v>
      </c>
      <c r="D18" s="10">
        <f t="shared" si="3"/>
        <v>32.142857142857146</v>
      </c>
      <c r="H18" s="11">
        <f t="shared" si="4"/>
        <v>2865.3046111332887</v>
      </c>
      <c r="I18" s="2">
        <v>570</v>
      </c>
      <c r="J18" s="2">
        <v>14362</v>
      </c>
      <c r="K18" s="14">
        <f t="shared" si="0"/>
        <v>2.4306580422432007E-3</v>
      </c>
      <c r="L18" s="2">
        <v>66568440</v>
      </c>
      <c r="M18" s="10">
        <f t="shared" si="1"/>
        <v>4.6350396880657287</v>
      </c>
      <c r="N18" s="5">
        <f t="shared" si="5"/>
        <v>0.35555555555555557</v>
      </c>
    </row>
    <row r="19" spans="1:14" ht="16" thickBot="1" x14ac:dyDescent="0.25">
      <c r="A19" s="2">
        <v>490</v>
      </c>
      <c r="B19" s="7">
        <v>4034</v>
      </c>
      <c r="C19" s="5">
        <f t="shared" si="2"/>
        <v>6.8277177583285801E-4</v>
      </c>
      <c r="D19" s="10">
        <f t="shared" si="3"/>
        <v>33.928571428571431</v>
      </c>
      <c r="H19" s="11">
        <f t="shared" si="4"/>
        <v>2967.9414711935246</v>
      </c>
      <c r="I19" s="3">
        <v>580</v>
      </c>
      <c r="J19" s="3">
        <v>16475</v>
      </c>
      <c r="K19" s="14">
        <f t="shared" si="0"/>
        <v>2.7882670412168733E-3</v>
      </c>
      <c r="L19" s="3">
        <v>80645003</v>
      </c>
      <c r="M19" s="10">
        <f t="shared" si="1"/>
        <v>4.8949925948406676</v>
      </c>
      <c r="N19" s="5">
        <f t="shared" si="5"/>
        <v>0.37777777777777777</v>
      </c>
    </row>
    <row r="20" spans="1:14" ht="16" thickBot="1" x14ac:dyDescent="0.25">
      <c r="A20" s="3">
        <v>500</v>
      </c>
      <c r="B20" s="6">
        <v>4806</v>
      </c>
      <c r="C20" s="5">
        <f t="shared" si="2"/>
        <v>8.1343608196646395E-4</v>
      </c>
      <c r="D20" s="10">
        <f t="shared" si="3"/>
        <v>35.714285714285715</v>
      </c>
      <c r="H20" s="11">
        <f t="shared" si="4"/>
        <v>3096.7559756513024</v>
      </c>
      <c r="I20" s="2">
        <v>590</v>
      </c>
      <c r="J20" s="2">
        <v>19142</v>
      </c>
      <c r="K20" s="14">
        <f t="shared" si="0"/>
        <v>3.2396362793914043E-3</v>
      </c>
      <c r="L20" s="2">
        <v>97323832</v>
      </c>
      <c r="M20" s="10">
        <f t="shared" si="1"/>
        <v>5.0843084317208236</v>
      </c>
      <c r="N20" s="5">
        <f t="shared" si="5"/>
        <v>0.4</v>
      </c>
    </row>
    <row r="21" spans="1:14" ht="16" thickBot="1" x14ac:dyDescent="0.25">
      <c r="A21" s="2">
        <v>510</v>
      </c>
      <c r="B21" s="7">
        <v>5840</v>
      </c>
      <c r="C21" s="5">
        <f t="shared" si="2"/>
        <v>9.8844501012986885E-4</v>
      </c>
      <c r="D21" s="10">
        <f t="shared" si="3"/>
        <v>37.5</v>
      </c>
      <c r="H21" s="11">
        <f t="shared" si="4"/>
        <v>3135.4064606040624</v>
      </c>
      <c r="I21" s="2">
        <v>600</v>
      </c>
      <c r="J21" s="2">
        <v>21714</v>
      </c>
      <c r="K21" s="14">
        <f t="shared" si="0"/>
        <v>3.6749274982083874E-3</v>
      </c>
      <c r="L21" s="2">
        <v>114883892</v>
      </c>
      <c r="M21" s="10">
        <f t="shared" si="1"/>
        <v>5.2907751680943171</v>
      </c>
      <c r="N21" s="5">
        <f t="shared" si="5"/>
        <v>0.42222222222222222</v>
      </c>
    </row>
    <row r="22" spans="1:14" ht="16" thickBot="1" x14ac:dyDescent="0.25">
      <c r="A22" s="2">
        <v>520</v>
      </c>
      <c r="B22" s="7">
        <v>6998</v>
      </c>
      <c r="C22" s="5">
        <f t="shared" si="2"/>
        <v>1.1844414693302778E-3</v>
      </c>
      <c r="D22" s="10">
        <f t="shared" si="3"/>
        <v>39.285714285714285</v>
      </c>
      <c r="H22" s="11">
        <f t="shared" si="4"/>
        <v>3201.684336146418</v>
      </c>
      <c r="I22" s="2">
        <v>610</v>
      </c>
      <c r="J22" s="2">
        <v>25013</v>
      </c>
      <c r="K22" s="14">
        <f t="shared" si="0"/>
        <v>4.2332578756878693E-3</v>
      </c>
      <c r="L22" s="2">
        <v>135846070</v>
      </c>
      <c r="M22" s="10">
        <f t="shared" si="1"/>
        <v>5.431018670291448</v>
      </c>
      <c r="N22" s="5">
        <f t="shared" si="5"/>
        <v>0.44444444444444442</v>
      </c>
    </row>
    <row r="23" spans="1:14" ht="16" thickBot="1" x14ac:dyDescent="0.25">
      <c r="A23" s="2">
        <v>530</v>
      </c>
      <c r="B23" s="7">
        <v>7758</v>
      </c>
      <c r="C23" s="5">
        <f t="shared" si="2"/>
        <v>1.3130747240732059E-3</v>
      </c>
      <c r="D23" s="10">
        <f t="shared" si="3"/>
        <v>41.071428571428569</v>
      </c>
      <c r="H23" s="11">
        <f t="shared" si="4"/>
        <v>3248.6649251952576</v>
      </c>
      <c r="I23" s="3">
        <v>620</v>
      </c>
      <c r="J23" s="3">
        <v>28853</v>
      </c>
      <c r="K23" s="14">
        <f t="shared" si="0"/>
        <v>4.8831483423508616E-3</v>
      </c>
      <c r="L23" s="3">
        <v>163093954</v>
      </c>
      <c r="M23" s="10">
        <f t="shared" si="1"/>
        <v>5.6525821924929813</v>
      </c>
      <c r="N23" s="5">
        <f t="shared" si="5"/>
        <v>0.46666666666666667</v>
      </c>
    </row>
    <row r="24" spans="1:14" ht="16" thickBot="1" x14ac:dyDescent="0.25">
      <c r="A24" s="3">
        <v>540</v>
      </c>
      <c r="B24" s="6">
        <v>8998</v>
      </c>
      <c r="C24" s="5">
        <f t="shared" si="2"/>
        <v>1.5229500344432466E-3</v>
      </c>
      <c r="D24" s="10">
        <f t="shared" si="3"/>
        <v>42.857142857142854</v>
      </c>
      <c r="H24" s="11">
        <f t="shared" si="4"/>
        <v>3306.211354254358</v>
      </c>
      <c r="I24" s="4">
        <v>630</v>
      </c>
      <c r="J24" s="4">
        <v>33677</v>
      </c>
      <c r="K24" s="14">
        <f t="shared" si="0"/>
        <v>5.6995732410962448E-3</v>
      </c>
      <c r="L24" s="4">
        <v>195435082</v>
      </c>
      <c r="M24" s="10">
        <f t="shared" si="1"/>
        <v>5.8032212489235979</v>
      </c>
      <c r="N24" s="5">
        <f t="shared" si="5"/>
        <v>0.48888888888888887</v>
      </c>
    </row>
    <row r="25" spans="1:14" ht="16" thickBot="1" x14ac:dyDescent="0.25">
      <c r="A25" s="2">
        <v>550</v>
      </c>
      <c r="B25" s="7">
        <v>10636</v>
      </c>
      <c r="C25" s="5">
        <f t="shared" si="2"/>
        <v>1.8001885492707678E-3</v>
      </c>
      <c r="D25" s="10">
        <f t="shared" si="3"/>
        <v>44.642857142857146</v>
      </c>
      <c r="H25" s="11">
        <f t="shared" si="4"/>
        <v>3378.0831998190556</v>
      </c>
      <c r="I25" s="2">
        <v>640</v>
      </c>
      <c r="J25" s="2">
        <v>39863</v>
      </c>
      <c r="K25" s="14">
        <f t="shared" si="0"/>
        <v>6.7465061647361589E-3</v>
      </c>
      <c r="L25" s="2">
        <v>245535680</v>
      </c>
      <c r="M25" s="10">
        <f t="shared" si="1"/>
        <v>6.15948824724682</v>
      </c>
      <c r="N25" s="5">
        <f t="shared" si="5"/>
        <v>0.51111111111111107</v>
      </c>
    </row>
    <row r="26" spans="1:14" ht="16" thickBot="1" x14ac:dyDescent="0.25">
      <c r="A26" s="3">
        <v>560</v>
      </c>
      <c r="B26" s="6">
        <v>12425</v>
      </c>
      <c r="C26" s="5">
        <f t="shared" si="2"/>
        <v>2.1029844607643186E-3</v>
      </c>
      <c r="D26" s="10">
        <f t="shared" si="3"/>
        <v>46.428571428571431</v>
      </c>
      <c r="H26" s="11">
        <f t="shared" si="4"/>
        <v>4158.9501718167912</v>
      </c>
      <c r="I26" s="2">
        <v>650</v>
      </c>
      <c r="J26" s="2">
        <v>57525</v>
      </c>
      <c r="K26" s="14">
        <f t="shared" si="0"/>
        <v>9.735663826767868E-3</v>
      </c>
      <c r="L26" s="2">
        <v>369221365</v>
      </c>
      <c r="M26" s="10">
        <f t="shared" si="1"/>
        <v>6.4184504997827032</v>
      </c>
      <c r="N26" s="5">
        <f t="shared" si="5"/>
        <v>0.53333333333333333</v>
      </c>
    </row>
    <row r="27" spans="1:14" ht="16" thickBot="1" x14ac:dyDescent="0.25">
      <c r="A27" s="3">
        <v>570</v>
      </c>
      <c r="B27" s="6">
        <v>14362</v>
      </c>
      <c r="C27" s="5">
        <f t="shared" si="2"/>
        <v>2.4308300060762286E-3</v>
      </c>
      <c r="D27" s="10">
        <f t="shared" si="3"/>
        <v>48.214285714285715</v>
      </c>
      <c r="H27" s="11">
        <f t="shared" si="4"/>
        <v>4932.0634899072074</v>
      </c>
      <c r="I27" s="3">
        <v>660</v>
      </c>
      <c r="J27" s="3">
        <v>81064</v>
      </c>
      <c r="K27" s="14">
        <f t="shared" si="0"/>
        <v>1.3719458538950204E-2</v>
      </c>
      <c r="L27" s="3">
        <v>558249716</v>
      </c>
      <c r="M27" s="10">
        <f t="shared" si="1"/>
        <v>6.8865305931116154</v>
      </c>
      <c r="N27" s="5">
        <f t="shared" si="5"/>
        <v>0.55555555555555558</v>
      </c>
    </row>
    <row r="28" spans="1:14" ht="16" thickBot="1" x14ac:dyDescent="0.25">
      <c r="A28" s="3">
        <v>580</v>
      </c>
      <c r="B28" s="6">
        <v>16475</v>
      </c>
      <c r="C28" s="5">
        <f t="shared" si="2"/>
        <v>2.7884643051180802E-3</v>
      </c>
      <c r="D28" s="10">
        <f t="shared" si="3"/>
        <v>50</v>
      </c>
      <c r="H28" s="11">
        <f t="shared" si="4"/>
        <v>4789.0856813420432</v>
      </c>
      <c r="I28" s="3">
        <v>670</v>
      </c>
      <c r="J28" s="3">
        <v>95073</v>
      </c>
      <c r="K28" s="14">
        <f t="shared" si="0"/>
        <v>1.6090374046106939E-2</v>
      </c>
      <c r="L28" s="3">
        <v>689577914</v>
      </c>
      <c r="M28" s="10">
        <f t="shared" si="1"/>
        <v>7.253141417647492</v>
      </c>
      <c r="N28" s="5">
        <f t="shared" si="5"/>
        <v>0.57777777777777772</v>
      </c>
    </row>
    <row r="29" spans="1:14" ht="16" thickBot="1" x14ac:dyDescent="0.25">
      <c r="A29" s="2">
        <v>590</v>
      </c>
      <c r="B29" s="7">
        <v>19142</v>
      </c>
      <c r="C29" s="5">
        <f t="shared" si="2"/>
        <v>3.2398654766962239E-3</v>
      </c>
      <c r="D29" s="10">
        <f t="shared" si="3"/>
        <v>51.785714285714292</v>
      </c>
      <c r="H29" s="11">
        <f t="shared" si="4"/>
        <v>4567.3346997997114</v>
      </c>
      <c r="I29" s="2">
        <v>680</v>
      </c>
      <c r="J29" s="2">
        <v>111694</v>
      </c>
      <c r="K29" s="14">
        <f t="shared" si="0"/>
        <v>1.8903350464441727E-2</v>
      </c>
      <c r="L29" s="2">
        <v>858344188</v>
      </c>
      <c r="M29" s="10">
        <f t="shared" si="1"/>
        <v>7.6847833187100472</v>
      </c>
      <c r="N29" s="5">
        <f t="shared" si="5"/>
        <v>0.6</v>
      </c>
    </row>
    <row r="30" spans="1:14" ht="16" thickBot="1" x14ac:dyDescent="0.25">
      <c r="A30" s="4">
        <v>600</v>
      </c>
      <c r="B30" s="8">
        <v>21714</v>
      </c>
      <c r="C30" s="5">
        <f t="shared" si="2"/>
        <v>3.6751874914315022E-3</v>
      </c>
      <c r="D30" s="10">
        <f t="shared" si="3"/>
        <v>53.571428571428569</v>
      </c>
      <c r="H30" s="11">
        <f t="shared" si="4"/>
        <v>4120.7892212215056</v>
      </c>
      <c r="I30" s="3">
        <v>690</v>
      </c>
      <c r="J30" s="3">
        <v>127193</v>
      </c>
      <c r="K30" s="14">
        <f t="shared" si="0"/>
        <v>2.1526437012048424E-2</v>
      </c>
      <c r="L30" s="3">
        <v>1042432534</v>
      </c>
      <c r="M30" s="10">
        <f t="shared" si="1"/>
        <v>8.1956753437689187</v>
      </c>
      <c r="N30" s="5">
        <f t="shared" si="5"/>
        <v>0.62222222222222223</v>
      </c>
    </row>
    <row r="31" spans="1:14" ht="16" thickBot="1" x14ac:dyDescent="0.25">
      <c r="A31" s="2">
        <v>610</v>
      </c>
      <c r="B31" s="7">
        <v>25013</v>
      </c>
      <c r="C31" s="5">
        <f t="shared" si="2"/>
        <v>4.2335573695853439E-3</v>
      </c>
      <c r="D31" s="10">
        <f t="shared" si="3"/>
        <v>55.357142857142861</v>
      </c>
      <c r="H31" s="11">
        <f t="shared" si="4"/>
        <v>3532.6239871004659</v>
      </c>
      <c r="I31" s="3">
        <v>700</v>
      </c>
      <c r="J31" s="3">
        <v>141918</v>
      </c>
      <c r="K31" s="14">
        <f t="shared" si="0"/>
        <v>2.4018530012468359E-2</v>
      </c>
      <c r="L31" s="3">
        <v>1228722259</v>
      </c>
      <c r="M31" s="10">
        <f t="shared" si="1"/>
        <v>8.6579733296692449</v>
      </c>
      <c r="N31" s="5">
        <f t="shared" si="5"/>
        <v>0.64444444444444449</v>
      </c>
    </row>
    <row r="32" spans="1:14" ht="16" thickBot="1" x14ac:dyDescent="0.25">
      <c r="A32" s="3">
        <v>620</v>
      </c>
      <c r="B32" s="6">
        <v>28853</v>
      </c>
      <c r="C32" s="5">
        <f t="shared" si="2"/>
        <v>4.8834938146022442E-3</v>
      </c>
      <c r="D32" s="10">
        <f t="shared" si="3"/>
        <v>57.142857142857139</v>
      </c>
      <c r="H32" s="11">
        <f t="shared" si="4"/>
        <v>2858.8078378831324</v>
      </c>
      <c r="I32" s="2">
        <v>710</v>
      </c>
      <c r="J32" s="2">
        <v>155592</v>
      </c>
      <c r="K32" s="14">
        <f t="shared" si="0"/>
        <v>2.6332749346101109E-2</v>
      </c>
      <c r="L32" s="2">
        <v>1393880765</v>
      </c>
      <c r="M32" s="10">
        <f t="shared" si="1"/>
        <v>8.9585631973366233</v>
      </c>
      <c r="N32" s="5">
        <f t="shared" si="5"/>
        <v>0.66666666666666663</v>
      </c>
    </row>
    <row r="33" spans="1:14" ht="16" thickBot="1" x14ac:dyDescent="0.25">
      <c r="A33" s="2">
        <v>630</v>
      </c>
      <c r="B33" s="7">
        <v>33677</v>
      </c>
      <c r="C33" s="5">
        <f t="shared" si="2"/>
        <v>5.6999764736547246E-3</v>
      </c>
      <c r="D33" s="10">
        <f t="shared" si="3"/>
        <v>58.928571428571431</v>
      </c>
      <c r="H33" s="11">
        <f t="shared" si="4"/>
        <v>2217.8172356949144</v>
      </c>
      <c r="I33" s="3">
        <v>720</v>
      </c>
      <c r="J33" s="3">
        <v>172685</v>
      </c>
      <c r="K33" s="14">
        <f t="shared" si="0"/>
        <v>2.9225608134296557E-2</v>
      </c>
      <c r="L33" s="3">
        <v>1565187209</v>
      </c>
      <c r="M33" s="10">
        <f t="shared" si="1"/>
        <v>9.0638284101108955</v>
      </c>
      <c r="N33" s="5">
        <f t="shared" si="5"/>
        <v>0.68888888888888888</v>
      </c>
    </row>
    <row r="34" spans="1:14" ht="16" thickBot="1" x14ac:dyDescent="0.25">
      <c r="A34" s="2">
        <v>640</v>
      </c>
      <c r="B34" s="7">
        <v>39863</v>
      </c>
      <c r="C34" s="5">
        <f t="shared" si="2"/>
        <v>6.7469834655491372E-3</v>
      </c>
      <c r="D34" s="10">
        <f t="shared" si="3"/>
        <v>60.714285714285708</v>
      </c>
      <c r="H34" s="11">
        <f t="shared" si="4"/>
        <v>1579.6744306062915</v>
      </c>
      <c r="I34" s="3">
        <v>730</v>
      </c>
      <c r="J34" s="3">
        <v>190318</v>
      </c>
      <c r="K34" s="14">
        <f t="shared" si="0"/>
        <v>3.2209857769366489E-2</v>
      </c>
      <c r="L34" s="3">
        <v>1725341036</v>
      </c>
      <c r="M34" s="10">
        <f t="shared" si="1"/>
        <v>9.0655693943820346</v>
      </c>
      <c r="N34" s="5">
        <f t="shared" si="5"/>
        <v>0.71111111111111114</v>
      </c>
    </row>
    <row r="35" spans="1:14" ht="16" thickBot="1" x14ac:dyDescent="0.25">
      <c r="A35" s="2">
        <v>650</v>
      </c>
      <c r="B35" s="7">
        <v>57525</v>
      </c>
      <c r="C35" s="5">
        <f t="shared" si="2"/>
        <v>9.7363526040617644E-3</v>
      </c>
      <c r="D35" s="10">
        <f t="shared" si="3"/>
        <v>62.5</v>
      </c>
      <c r="H35" s="11">
        <f t="shared" si="4"/>
        <v>1034.5224742520404</v>
      </c>
      <c r="I35" s="3">
        <v>740</v>
      </c>
      <c r="J35" s="3">
        <v>218029</v>
      </c>
      <c r="K35" s="14">
        <f t="shared" si="0"/>
        <v>3.6899731394808719E-2</v>
      </c>
      <c r="L35" s="3">
        <v>1980580345</v>
      </c>
      <c r="M35" s="10">
        <f t="shared" si="1"/>
        <v>9.0840225153534622</v>
      </c>
      <c r="N35" s="5">
        <f t="shared" si="5"/>
        <v>0.73333333333333328</v>
      </c>
    </row>
    <row r="36" spans="1:14" ht="16" thickBot="1" x14ac:dyDescent="0.25">
      <c r="A36" s="2">
        <v>660</v>
      </c>
      <c r="B36" s="7">
        <v>81064</v>
      </c>
      <c r="C36" s="5">
        <f t="shared" si="2"/>
        <v>1.3720429161158849E-2</v>
      </c>
      <c r="D36" s="10">
        <f t="shared" si="3"/>
        <v>64.285714285714292</v>
      </c>
      <c r="H36" s="11">
        <f t="shared" si="4"/>
        <v>554.62787178056487</v>
      </c>
      <c r="I36" s="2">
        <v>750</v>
      </c>
      <c r="J36" s="2">
        <v>254739</v>
      </c>
      <c r="K36" s="14">
        <f t="shared" si="0"/>
        <v>4.311261655918331E-2</v>
      </c>
      <c r="L36" s="2">
        <v>2326994515</v>
      </c>
      <c r="M36" s="10">
        <f t="shared" si="1"/>
        <v>9.1348184416206397</v>
      </c>
      <c r="N36" s="5">
        <f t="shared" si="5"/>
        <v>0.75555555555555554</v>
      </c>
    </row>
    <row r="37" spans="1:14" ht="16" thickBot="1" x14ac:dyDescent="0.25">
      <c r="A37" s="2">
        <v>670</v>
      </c>
      <c r="B37" s="7">
        <v>95073</v>
      </c>
      <c r="C37" s="5">
        <f t="shared" si="2"/>
        <v>1.6091512405492638E-2</v>
      </c>
      <c r="D37" s="10">
        <f t="shared" si="3"/>
        <v>66.071428571428569</v>
      </c>
      <c r="H37" s="11">
        <f t="shared" si="4"/>
        <v>180.12374249965478</v>
      </c>
      <c r="I37" s="2">
        <v>760</v>
      </c>
      <c r="J37" s="2">
        <v>301589</v>
      </c>
      <c r="K37" s="14">
        <f t="shared" si="0"/>
        <v>5.1041618737089865E-2</v>
      </c>
      <c r="L37" s="2">
        <v>2822531306</v>
      </c>
      <c r="M37" s="10">
        <f t="shared" si="1"/>
        <v>9.3588668883812076</v>
      </c>
      <c r="N37" s="5">
        <f t="shared" si="5"/>
        <v>0.77777777777777779</v>
      </c>
    </row>
    <row r="38" spans="1:14" ht="16" thickBot="1" x14ac:dyDescent="0.25">
      <c r="A38" s="3">
        <v>680</v>
      </c>
      <c r="B38" s="6">
        <v>111694</v>
      </c>
      <c r="C38" s="5">
        <f t="shared" si="2"/>
        <v>1.8904687835863968E-2</v>
      </c>
      <c r="D38" s="10">
        <f t="shared" si="3"/>
        <v>67.857142857142861</v>
      </c>
      <c r="H38" s="11">
        <f t="shared" si="4"/>
        <v>1.7405042711272372</v>
      </c>
      <c r="I38" s="2">
        <v>770</v>
      </c>
      <c r="J38" s="2">
        <v>354288</v>
      </c>
      <c r="K38" s="14">
        <f t="shared" si="0"/>
        <v>5.9960519180494297E-2</v>
      </c>
      <c r="L38" s="2">
        <v>3452456302</v>
      </c>
      <c r="M38" s="10">
        <f t="shared" si="1"/>
        <v>9.7447734667840855</v>
      </c>
      <c r="N38" s="5">
        <f t="shared" si="5"/>
        <v>0.8</v>
      </c>
    </row>
    <row r="39" spans="1:14" ht="16" thickBot="1" x14ac:dyDescent="0.25">
      <c r="A39" s="3">
        <v>690</v>
      </c>
      <c r="B39" s="6">
        <v>127193</v>
      </c>
      <c r="C39" s="5">
        <f t="shared" si="2"/>
        <v>2.1527959961206919E-2</v>
      </c>
      <c r="D39" s="10">
        <f t="shared" si="3"/>
        <v>69.642857142857139</v>
      </c>
      <c r="H39" s="11">
        <f t="shared" si="4"/>
        <v>163.35293463609918</v>
      </c>
      <c r="I39" s="2">
        <v>780</v>
      </c>
      <c r="J39" s="2">
        <v>408147</v>
      </c>
      <c r="K39" s="14">
        <f t="shared" si="0"/>
        <v>6.9075740702369839E-2</v>
      </c>
      <c r="L39" s="2">
        <v>4197833562</v>
      </c>
      <c r="M39" s="10">
        <f t="shared" si="1"/>
        <v>10.285102088218215</v>
      </c>
      <c r="N39" s="5">
        <f t="shared" si="5"/>
        <v>0.82222222222222219</v>
      </c>
    </row>
    <row r="40" spans="1:14" ht="16" thickBot="1" x14ac:dyDescent="0.25">
      <c r="A40" s="3">
        <v>700</v>
      </c>
      <c r="B40" s="6">
        <v>141918</v>
      </c>
      <c r="C40" s="5">
        <f t="shared" si="2"/>
        <v>2.402022927185115E-2</v>
      </c>
      <c r="D40" s="10">
        <f t="shared" si="3"/>
        <v>71.428571428571431</v>
      </c>
      <c r="H40" s="11">
        <f t="shared" si="4"/>
        <v>806.8172926593063</v>
      </c>
      <c r="I40" s="3">
        <v>790</v>
      </c>
      <c r="J40" s="3">
        <v>452454</v>
      </c>
      <c r="K40" s="14">
        <f t="shared" si="0"/>
        <v>7.657435968842119E-2</v>
      </c>
      <c r="L40" s="3">
        <v>4923530852</v>
      </c>
      <c r="M40" s="10">
        <f t="shared" si="1"/>
        <v>10.881837384573901</v>
      </c>
      <c r="N40" s="5">
        <f t="shared" si="5"/>
        <v>0.84444444444444444</v>
      </c>
    </row>
    <row r="41" spans="1:14" ht="16" thickBot="1" x14ac:dyDescent="0.25">
      <c r="A41" s="2">
        <v>710</v>
      </c>
      <c r="B41" s="7">
        <v>155592</v>
      </c>
      <c r="C41" s="5">
        <f t="shared" si="2"/>
        <v>2.633461233152852E-2</v>
      </c>
      <c r="D41" s="10">
        <f t="shared" si="3"/>
        <v>73.214285714285708</v>
      </c>
      <c r="H41" s="11">
        <f t="shared" si="4"/>
        <v>1845.9576831536028</v>
      </c>
      <c r="I41" s="3">
        <v>800</v>
      </c>
      <c r="J41" s="3">
        <v>444399</v>
      </c>
      <c r="K41" s="14">
        <f t="shared" si="0"/>
        <v>7.5211112889210147E-2</v>
      </c>
      <c r="L41" s="3">
        <v>5076045579</v>
      </c>
      <c r="M41" s="10">
        <f t="shared" si="1"/>
        <v>11.422270479906571</v>
      </c>
      <c r="N41" s="5">
        <f t="shared" si="5"/>
        <v>0.8666666666666667</v>
      </c>
    </row>
    <row r="42" spans="1:14" ht="16" thickBot="1" x14ac:dyDescent="0.25">
      <c r="A42" s="2">
        <v>720</v>
      </c>
      <c r="B42" s="7">
        <v>172685</v>
      </c>
      <c r="C42" s="5">
        <f t="shared" si="2"/>
        <v>2.9227675783266505E-2</v>
      </c>
      <c r="D42" s="10">
        <f t="shared" si="3"/>
        <v>75</v>
      </c>
      <c r="H42" s="11">
        <f t="shared" si="4"/>
        <v>3232.273317936907</v>
      </c>
      <c r="I42" s="3">
        <v>810</v>
      </c>
      <c r="J42" s="3">
        <v>430275</v>
      </c>
      <c r="K42" s="14">
        <f t="shared" si="0"/>
        <v>7.2820734516515329E-2</v>
      </c>
      <c r="L42" s="3">
        <v>5086816677</v>
      </c>
      <c r="M42" s="10">
        <f t="shared" si="1"/>
        <v>11.822245487188425</v>
      </c>
      <c r="N42" s="5">
        <f t="shared" si="5"/>
        <v>0.88888888888888884</v>
      </c>
    </row>
    <row r="43" spans="1:14" ht="16" thickBot="1" x14ac:dyDescent="0.25">
      <c r="A43" s="3">
        <v>730</v>
      </c>
      <c r="B43" s="6">
        <v>190318</v>
      </c>
      <c r="C43" s="5">
        <f t="shared" si="2"/>
        <v>3.2212136547584994E-2</v>
      </c>
      <c r="D43" s="10">
        <f t="shared" si="3"/>
        <v>76.785714285714292</v>
      </c>
      <c r="H43" s="11">
        <f t="shared" si="4"/>
        <v>4977.0945057833624</v>
      </c>
      <c r="I43" s="2">
        <v>820</v>
      </c>
      <c r="J43" s="2">
        <v>419723</v>
      </c>
      <c r="K43" s="14">
        <f t="shared" si="0"/>
        <v>7.1034889671664325E-2</v>
      </c>
      <c r="L43" s="2">
        <v>5105624513</v>
      </c>
      <c r="M43" s="10">
        <f t="shared" si="1"/>
        <v>12.164271467134277</v>
      </c>
      <c r="N43" s="5">
        <f t="shared" si="5"/>
        <v>0.91111111111111109</v>
      </c>
    </row>
    <row r="44" spans="1:14" ht="16" thickBot="1" x14ac:dyDescent="0.25">
      <c r="A44" s="3">
        <v>740</v>
      </c>
      <c r="B44" s="6">
        <v>218029</v>
      </c>
      <c r="C44" s="5">
        <f t="shared" si="2"/>
        <v>3.6902341971507734E-2</v>
      </c>
      <c r="D44" s="10">
        <f t="shared" si="3"/>
        <v>78.571428571428569</v>
      </c>
      <c r="H44" s="11">
        <f t="shared" si="4"/>
        <v>7255.9359523451139</v>
      </c>
      <c r="I44" s="2">
        <v>830</v>
      </c>
      <c r="J44" s="2">
        <v>422062</v>
      </c>
      <c r="K44" s="14">
        <f t="shared" si="0"/>
        <v>7.1430747432478056E-2</v>
      </c>
      <c r="L44" s="2">
        <v>5282903004</v>
      </c>
      <c r="M44" s="10">
        <f t="shared" si="1"/>
        <v>12.51688852348707</v>
      </c>
      <c r="N44" s="5">
        <f t="shared" si="5"/>
        <v>0.93333333333333335</v>
      </c>
    </row>
    <row r="45" spans="1:14" ht="16" thickBot="1" x14ac:dyDescent="0.25">
      <c r="A45" s="3">
        <v>750</v>
      </c>
      <c r="B45" s="6">
        <v>254739</v>
      </c>
      <c r="C45" s="5">
        <f t="shared" si="2"/>
        <v>4.3115666684156277E-2</v>
      </c>
      <c r="D45" s="10">
        <f t="shared" si="3"/>
        <v>80.357142857142861</v>
      </c>
      <c r="H45" s="11">
        <f t="shared" si="4"/>
        <v>9063.9797728338144</v>
      </c>
      <c r="I45" s="2">
        <v>840</v>
      </c>
      <c r="J45" s="2">
        <v>385490</v>
      </c>
      <c r="K45" s="14">
        <f t="shared" si="0"/>
        <v>6.5241217706749163E-2</v>
      </c>
      <c r="L45" s="2">
        <v>4959660277</v>
      </c>
      <c r="M45" s="10">
        <f t="shared" si="1"/>
        <v>12.865859755116864</v>
      </c>
      <c r="N45" s="5">
        <f t="shared" si="5"/>
        <v>0.9555555555555556</v>
      </c>
    </row>
    <row r="46" spans="1:14" ht="16" thickBot="1" x14ac:dyDescent="0.25">
      <c r="A46" s="3">
        <v>760</v>
      </c>
      <c r="B46" s="6">
        <v>301589</v>
      </c>
      <c r="C46" s="5">
        <f t="shared" si="2"/>
        <v>5.1045229821927572E-2</v>
      </c>
      <c r="D46" s="10">
        <f t="shared" si="3"/>
        <v>82.142857142857139</v>
      </c>
      <c r="H46" s="11">
        <f t="shared" si="4"/>
        <v>9171.1431305299702</v>
      </c>
      <c r="I46" s="3">
        <v>850</v>
      </c>
      <c r="J46" s="3">
        <v>297554</v>
      </c>
      <c r="K46" s="14">
        <f t="shared" si="0"/>
        <v>5.0358726020166646E-2</v>
      </c>
      <c r="L46" s="3">
        <v>3577506806</v>
      </c>
      <c r="M46" s="10">
        <f t="shared" si="1"/>
        <v>12.023050626104842</v>
      </c>
      <c r="N46" s="5">
        <f t="shared" si="5"/>
        <v>0.97777777777777775</v>
      </c>
    </row>
    <row r="47" spans="1:14" ht="16" thickBot="1" x14ac:dyDescent="0.25">
      <c r="A47" s="2">
        <v>770</v>
      </c>
      <c r="B47" s="7">
        <v>354288</v>
      </c>
      <c r="C47" s="5">
        <f t="shared" si="2"/>
        <v>5.9964761258371739E-2</v>
      </c>
      <c r="D47" s="10">
        <f t="shared" si="3"/>
        <v>83.928571428571431</v>
      </c>
      <c r="H47" s="11">
        <f t="shared" si="4"/>
        <v>4468.2129905947586</v>
      </c>
      <c r="I47" s="3">
        <v>860</v>
      </c>
      <c r="J47" s="3">
        <v>114223</v>
      </c>
      <c r="K47" s="14">
        <f t="shared" si="0"/>
        <v>1.9331364263970557E-2</v>
      </c>
      <c r="L47" s="3">
        <v>1198607135</v>
      </c>
      <c r="M47" s="10">
        <f t="shared" si="1"/>
        <v>10.493570778214545</v>
      </c>
      <c r="N47" s="5">
        <f t="shared" si="5"/>
        <v>1</v>
      </c>
    </row>
    <row r="48" spans="1:14" ht="16" thickBot="1" x14ac:dyDescent="0.25">
      <c r="A48" s="2">
        <v>780</v>
      </c>
      <c r="B48" s="7">
        <v>408147</v>
      </c>
      <c r="C48" s="5">
        <f t="shared" si="2"/>
        <v>6.9080627662581426E-2</v>
      </c>
      <c r="D48" s="10">
        <f t="shared" si="3"/>
        <v>85.714285714285708</v>
      </c>
      <c r="H48" s="11">
        <f>SUM(H2:H47)/SUM(J2:J47)</f>
        <v>2.0896867542096631E-2</v>
      </c>
      <c r="I48" s="2"/>
      <c r="J48" s="2">
        <f>SUMPRODUCT(I2:I47,J2:J47)/SUM(J2:J47)</f>
        <v>770.99740568460936</v>
      </c>
      <c r="K48" s="12"/>
      <c r="L48" s="2"/>
      <c r="M48" s="10"/>
      <c r="N48" s="5">
        <f>SUMPRODUCT(N2:N47,J2:J47)/SUM(J2:J47)</f>
        <v>0.80221645707690947</v>
      </c>
    </row>
    <row r="49" spans="1:14" ht="16" thickBot="1" x14ac:dyDescent="0.25">
      <c r="A49" s="3">
        <v>790</v>
      </c>
      <c r="B49" s="6">
        <v>452454</v>
      </c>
      <c r="C49" s="5">
        <f t="shared" si="2"/>
        <v>7.6579777159811582E-2</v>
      </c>
      <c r="D49" s="10">
        <f t="shared" si="3"/>
        <v>87.5</v>
      </c>
      <c r="H49" s="15">
        <f>SQRT(H48)</f>
        <v>0.14455748870984383</v>
      </c>
      <c r="I49" s="3"/>
      <c r="J49" s="3"/>
      <c r="K49" s="7">
        <f>J48+H49</f>
        <v>771.14196317331925</v>
      </c>
      <c r="L49" s="9">
        <f>J48-H49</f>
        <v>770.85284819589947</v>
      </c>
      <c r="M49" s="10"/>
      <c r="N49" s="5"/>
    </row>
    <row r="50" spans="1:14" ht="16" thickBot="1" x14ac:dyDescent="0.25">
      <c r="A50" s="3">
        <v>800</v>
      </c>
      <c r="B50" s="6">
        <v>444399</v>
      </c>
      <c r="C50" s="5">
        <f t="shared" si="2"/>
        <v>7.5216433913819103E-2</v>
      </c>
      <c r="D50" s="10">
        <f t="shared" si="3"/>
        <v>89.285714285714292</v>
      </c>
    </row>
    <row r="51" spans="1:14" ht="16" thickBot="1" x14ac:dyDescent="0.25">
      <c r="A51" s="2">
        <v>810</v>
      </c>
      <c r="B51" s="7">
        <v>430275</v>
      </c>
      <c r="C51" s="5">
        <f t="shared" si="2"/>
        <v>7.2825886426991324E-2</v>
      </c>
      <c r="D51" s="10">
        <f t="shared" si="3"/>
        <v>91.071428571428569</v>
      </c>
    </row>
    <row r="52" spans="1:14" ht="16" thickBot="1" x14ac:dyDescent="0.25">
      <c r="A52" s="2">
        <v>820</v>
      </c>
      <c r="B52" s="7">
        <v>419723</v>
      </c>
      <c r="C52" s="5">
        <f t="shared" si="2"/>
        <v>7.1039915237455301E-2</v>
      </c>
      <c r="D52" s="10">
        <f t="shared" si="3"/>
        <v>92.857142857142861</v>
      </c>
    </row>
    <row r="53" spans="1:14" ht="16" thickBot="1" x14ac:dyDescent="0.25">
      <c r="A53" s="3">
        <v>830</v>
      </c>
      <c r="B53" s="6">
        <v>422062</v>
      </c>
      <c r="C53" s="5">
        <f t="shared" si="2"/>
        <v>7.1435801004354912E-2</v>
      </c>
      <c r="D53" s="10">
        <f t="shared" si="3"/>
        <v>94.642857142857139</v>
      </c>
    </row>
    <row r="54" spans="1:14" ht="16" thickBot="1" x14ac:dyDescent="0.25">
      <c r="A54" s="3">
        <v>840</v>
      </c>
      <c r="B54" s="6">
        <v>385490</v>
      </c>
      <c r="C54" s="5">
        <f t="shared" si="2"/>
        <v>6.5245833382699167E-2</v>
      </c>
      <c r="D54" s="10">
        <f t="shared" si="3"/>
        <v>96.428571428571431</v>
      </c>
    </row>
    <row r="55" spans="1:14" ht="16" thickBot="1" x14ac:dyDescent="0.25">
      <c r="A55" s="3">
        <v>850</v>
      </c>
      <c r="B55" s="6">
        <v>297554</v>
      </c>
      <c r="C55" s="5">
        <f t="shared" si="2"/>
        <v>5.0362288791812156E-2</v>
      </c>
      <c r="D55" s="10">
        <f t="shared" si="3"/>
        <v>98.214285714285708</v>
      </c>
    </row>
    <row r="56" spans="1:14" ht="16" thickBot="1" x14ac:dyDescent="0.25">
      <c r="A56" s="2">
        <v>860</v>
      </c>
      <c r="B56" s="7">
        <v>114223</v>
      </c>
      <c r="C56" s="5">
        <f t="shared" si="2"/>
        <v>1.9332731916449315E-2</v>
      </c>
      <c r="D56" s="10">
        <f t="shared" si="3"/>
        <v>100</v>
      </c>
    </row>
    <row r="57" spans="1:14" ht="16" thickBot="1" x14ac:dyDescent="0.25">
      <c r="A57" s="2"/>
      <c r="B57" s="7">
        <f>SUMPRODUCT(B2:B56,A2:A56)/SUM(B2:B56)</f>
        <v>770.97419887716705</v>
      </c>
    </row>
    <row r="58" spans="1:14" x14ac:dyDescent="0.2">
      <c r="A58" s="3"/>
      <c r="B58" s="3"/>
    </row>
  </sheetData>
  <autoFilter ref="I1:N49" xr:uid="{6AC85979-F0E9-43BB-A5B0-5B6ED7CF6740}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CFD7E-2D2A-40DD-A3A8-911DA9F72DDE}">
  <dimension ref="A1:M46"/>
  <sheetViews>
    <sheetView tabSelected="1" topLeftCell="D1" workbookViewId="0">
      <selection activeCell="K44" activeCellId="3" sqref="E1 K1 E3:E44 K3:K44"/>
    </sheetView>
  </sheetViews>
  <sheetFormatPr baseColWidth="10" defaultColWidth="8.83203125" defaultRowHeight="15" x14ac:dyDescent="0.2"/>
  <sheetData>
    <row r="1" spans="1:13" ht="16" thickBot="1" x14ac:dyDescent="0.25">
      <c r="B1" t="s">
        <v>4</v>
      </c>
      <c r="C1" t="s">
        <v>5</v>
      </c>
      <c r="D1" t="s">
        <v>10</v>
      </c>
      <c r="E1" t="s">
        <v>14</v>
      </c>
      <c r="K1" t="s">
        <v>15</v>
      </c>
    </row>
    <row r="2" spans="1:13" ht="16" thickBot="1" x14ac:dyDescent="0.25">
      <c r="A2" s="1">
        <v>34</v>
      </c>
      <c r="B2" s="3">
        <v>299</v>
      </c>
      <c r="C2" s="3">
        <v>17215</v>
      </c>
      <c r="D2" s="3">
        <v>56119333</v>
      </c>
      <c r="E2" s="13">
        <f t="shared" ref="E2:E44" si="0">D2/C2</f>
        <v>3259.9089747313387</v>
      </c>
      <c r="J2" t="s">
        <v>13</v>
      </c>
      <c r="K2" t="s">
        <v>12</v>
      </c>
    </row>
    <row r="3" spans="1:13" ht="16" thickBot="1" x14ac:dyDescent="0.25">
      <c r="A3" s="1">
        <v>29</v>
      </c>
      <c r="B3" s="2">
        <v>410</v>
      </c>
      <c r="C3" s="2">
        <v>1</v>
      </c>
      <c r="D3" s="2">
        <v>500</v>
      </c>
      <c r="E3" s="13">
        <f t="shared" si="0"/>
        <v>500</v>
      </c>
      <c r="J3">
        <v>410</v>
      </c>
      <c r="K3" s="11">
        <v>500</v>
      </c>
      <c r="M3" s="17">
        <f>(J3-$J$3)/($J$44-$J$3)</f>
        <v>0</v>
      </c>
    </row>
    <row r="4" spans="1:13" ht="16" thickBot="1" x14ac:dyDescent="0.25">
      <c r="A4" s="1">
        <v>38</v>
      </c>
      <c r="B4" s="3">
        <v>450</v>
      </c>
      <c r="C4" s="3">
        <v>7</v>
      </c>
      <c r="D4" s="3">
        <v>5500</v>
      </c>
      <c r="E4" s="13">
        <f t="shared" si="0"/>
        <v>785.71428571428567</v>
      </c>
      <c r="F4" s="10">
        <f>(E4-$E$3)/(B4-$B$3)</f>
        <v>7.1428571428571415</v>
      </c>
      <c r="J4">
        <f>B4</f>
        <v>450</v>
      </c>
      <c r="K4" s="11">
        <f>$K$3+(J4-$J$3)*$L$19</f>
        <v>710.52631578947376</v>
      </c>
      <c r="M4" s="17">
        <f t="shared" ref="M4:M44" si="1">(J4-$J$3)/($J$44-$J$3)</f>
        <v>9.0909090909090912E-2</v>
      </c>
    </row>
    <row r="5" spans="1:13" ht="16" thickBot="1" x14ac:dyDescent="0.25">
      <c r="A5" s="1">
        <v>6</v>
      </c>
      <c r="B5" s="3">
        <v>460</v>
      </c>
      <c r="C5" s="3">
        <v>8</v>
      </c>
      <c r="D5" s="3">
        <v>10500</v>
      </c>
      <c r="E5" s="13">
        <f t="shared" si="0"/>
        <v>1312.5</v>
      </c>
      <c r="F5" s="10">
        <f t="shared" ref="F5:F44" si="2">(E5-$E$3)/(B5-$B$3)</f>
        <v>16.25</v>
      </c>
      <c r="J5" s="16">
        <f t="shared" ref="J5:J19" si="3">B5</f>
        <v>460</v>
      </c>
      <c r="K5" s="11">
        <f t="shared" ref="K5:K18" si="4">$K$3+(J5-$J$3)*$L$19</f>
        <v>763.15789473684208</v>
      </c>
      <c r="M5" s="17">
        <f t="shared" si="1"/>
        <v>0.11363636363636363</v>
      </c>
    </row>
    <row r="6" spans="1:13" ht="16" thickBot="1" x14ac:dyDescent="0.25">
      <c r="A6" s="1">
        <v>22</v>
      </c>
      <c r="B6" s="3">
        <v>470</v>
      </c>
      <c r="C6" s="3">
        <v>5</v>
      </c>
      <c r="D6" s="3">
        <v>5000</v>
      </c>
      <c r="E6" s="13">
        <f t="shared" si="0"/>
        <v>1000</v>
      </c>
      <c r="F6" s="10">
        <f t="shared" si="2"/>
        <v>8.3333333333333339</v>
      </c>
      <c r="J6">
        <f t="shared" si="3"/>
        <v>470</v>
      </c>
      <c r="K6" s="11">
        <f t="shared" si="4"/>
        <v>815.78947368421052</v>
      </c>
      <c r="M6" s="17">
        <f t="shared" si="1"/>
        <v>0.13636363636363635</v>
      </c>
    </row>
    <row r="7" spans="1:13" ht="16" thickBot="1" x14ac:dyDescent="0.25">
      <c r="A7" s="1">
        <v>23</v>
      </c>
      <c r="B7" s="2">
        <v>480</v>
      </c>
      <c r="C7" s="2">
        <v>6</v>
      </c>
      <c r="D7" s="2">
        <v>6500</v>
      </c>
      <c r="E7" s="13">
        <f t="shared" si="0"/>
        <v>1083.3333333333333</v>
      </c>
      <c r="F7" s="10">
        <f t="shared" si="2"/>
        <v>8.3333333333333321</v>
      </c>
      <c r="J7">
        <f t="shared" si="3"/>
        <v>480</v>
      </c>
      <c r="K7" s="11">
        <f t="shared" si="4"/>
        <v>868.42105263157896</v>
      </c>
      <c r="M7" s="17">
        <f t="shared" si="1"/>
        <v>0.15909090909090909</v>
      </c>
    </row>
    <row r="8" spans="1:13" ht="16" thickBot="1" x14ac:dyDescent="0.25">
      <c r="A8" s="1">
        <v>42</v>
      </c>
      <c r="B8" s="3">
        <v>490</v>
      </c>
      <c r="C8" s="3">
        <v>6</v>
      </c>
      <c r="D8" s="3">
        <v>9000</v>
      </c>
      <c r="E8" s="13">
        <f t="shared" si="0"/>
        <v>1500</v>
      </c>
      <c r="F8" s="10">
        <f t="shared" si="2"/>
        <v>12.5</v>
      </c>
      <c r="J8">
        <f t="shared" si="3"/>
        <v>490</v>
      </c>
      <c r="K8" s="11">
        <f t="shared" si="4"/>
        <v>921.0526315789474</v>
      </c>
      <c r="M8" s="17">
        <f t="shared" si="1"/>
        <v>0.18181818181818182</v>
      </c>
    </row>
    <row r="9" spans="1:13" ht="16" thickBot="1" x14ac:dyDescent="0.25">
      <c r="A9" s="1">
        <v>9</v>
      </c>
      <c r="B9" s="2">
        <v>500</v>
      </c>
      <c r="C9" s="2">
        <v>8</v>
      </c>
      <c r="D9" s="2">
        <v>7000</v>
      </c>
      <c r="E9" s="13">
        <f t="shared" si="0"/>
        <v>875</v>
      </c>
      <c r="F9" s="10">
        <f t="shared" si="2"/>
        <v>4.166666666666667</v>
      </c>
      <c r="J9">
        <f t="shared" si="3"/>
        <v>500</v>
      </c>
      <c r="K9" s="11">
        <f t="shared" si="4"/>
        <v>973.68421052631584</v>
      </c>
      <c r="M9" s="17">
        <f t="shared" si="1"/>
        <v>0.20454545454545456</v>
      </c>
    </row>
    <row r="10" spans="1:13" ht="16" thickBot="1" x14ac:dyDescent="0.25">
      <c r="A10" s="1">
        <v>10</v>
      </c>
      <c r="B10" s="3">
        <v>510</v>
      </c>
      <c r="C10" s="3">
        <v>14</v>
      </c>
      <c r="D10" s="3">
        <v>13000</v>
      </c>
      <c r="E10" s="13">
        <f t="shared" si="0"/>
        <v>928.57142857142856</v>
      </c>
      <c r="F10" s="10">
        <f t="shared" si="2"/>
        <v>4.2857142857142856</v>
      </c>
      <c r="J10">
        <f t="shared" si="3"/>
        <v>510</v>
      </c>
      <c r="K10" s="11">
        <f t="shared" si="4"/>
        <v>1026.3157894736842</v>
      </c>
      <c r="M10" s="17">
        <f t="shared" si="1"/>
        <v>0.22727272727272727</v>
      </c>
    </row>
    <row r="11" spans="1:13" ht="16" thickBot="1" x14ac:dyDescent="0.25">
      <c r="A11" s="1">
        <v>24</v>
      </c>
      <c r="B11" s="3">
        <v>520</v>
      </c>
      <c r="C11" s="3">
        <v>18</v>
      </c>
      <c r="D11" s="3">
        <v>35600</v>
      </c>
      <c r="E11" s="13">
        <f t="shared" si="0"/>
        <v>1977.7777777777778</v>
      </c>
      <c r="F11" s="10">
        <f t="shared" si="2"/>
        <v>13.434343434343434</v>
      </c>
      <c r="J11">
        <f t="shared" si="3"/>
        <v>520</v>
      </c>
      <c r="K11" s="11">
        <f t="shared" si="4"/>
        <v>1078.9473684210527</v>
      </c>
      <c r="M11" s="17">
        <f t="shared" si="1"/>
        <v>0.25</v>
      </c>
    </row>
    <row r="12" spans="1:13" ht="16" thickBot="1" x14ac:dyDescent="0.25">
      <c r="A12" s="1">
        <v>15</v>
      </c>
      <c r="B12" s="2">
        <v>530</v>
      </c>
      <c r="C12" s="2">
        <v>18</v>
      </c>
      <c r="D12" s="2">
        <v>28500</v>
      </c>
      <c r="E12" s="13">
        <f t="shared" si="0"/>
        <v>1583.3333333333333</v>
      </c>
      <c r="F12" s="10">
        <f t="shared" si="2"/>
        <v>9.0277777777777768</v>
      </c>
      <c r="J12">
        <f t="shared" si="3"/>
        <v>530</v>
      </c>
      <c r="K12" s="11">
        <f t="shared" si="4"/>
        <v>1131.578947368421</v>
      </c>
      <c r="M12" s="17">
        <f t="shared" si="1"/>
        <v>0.27272727272727271</v>
      </c>
    </row>
    <row r="13" spans="1:13" ht="16" thickBot="1" x14ac:dyDescent="0.25">
      <c r="A13" s="1">
        <v>14</v>
      </c>
      <c r="B13" s="3">
        <v>540</v>
      </c>
      <c r="C13" s="3">
        <v>16</v>
      </c>
      <c r="D13" s="3">
        <v>17500</v>
      </c>
      <c r="E13" s="13">
        <f t="shared" si="0"/>
        <v>1093.75</v>
      </c>
      <c r="F13" s="10">
        <f t="shared" si="2"/>
        <v>4.5673076923076925</v>
      </c>
      <c r="J13">
        <f t="shared" si="3"/>
        <v>540</v>
      </c>
      <c r="K13" s="11">
        <f t="shared" si="4"/>
        <v>1184.2105263157896</v>
      </c>
      <c r="M13" s="17">
        <f t="shared" si="1"/>
        <v>0.29545454545454547</v>
      </c>
    </row>
    <row r="14" spans="1:13" ht="16" thickBot="1" x14ac:dyDescent="0.25">
      <c r="A14" s="1">
        <v>44</v>
      </c>
      <c r="B14" s="4">
        <v>550</v>
      </c>
      <c r="C14" s="4">
        <v>18</v>
      </c>
      <c r="D14" s="4">
        <v>37500</v>
      </c>
      <c r="E14" s="13">
        <f t="shared" si="0"/>
        <v>2083.3333333333335</v>
      </c>
      <c r="F14" s="10">
        <f t="shared" si="2"/>
        <v>11.30952380952381</v>
      </c>
      <c r="J14">
        <f t="shared" si="3"/>
        <v>550</v>
      </c>
      <c r="K14" s="11">
        <f t="shared" si="4"/>
        <v>1236.8421052631579</v>
      </c>
      <c r="M14" s="17">
        <f t="shared" si="1"/>
        <v>0.31818181818181818</v>
      </c>
    </row>
    <row r="15" spans="1:13" ht="16" thickBot="1" x14ac:dyDescent="0.25">
      <c r="A15" s="1">
        <v>2</v>
      </c>
      <c r="B15" s="3">
        <v>560</v>
      </c>
      <c r="C15" s="3">
        <v>31</v>
      </c>
      <c r="D15" s="3">
        <v>58000</v>
      </c>
      <c r="E15" s="13">
        <f t="shared" si="0"/>
        <v>1870.9677419354839</v>
      </c>
      <c r="F15" s="10">
        <f t="shared" si="2"/>
        <v>9.1397849462365599</v>
      </c>
      <c r="J15">
        <f t="shared" si="3"/>
        <v>560</v>
      </c>
      <c r="K15" s="11">
        <f t="shared" si="4"/>
        <v>1289.4736842105262</v>
      </c>
      <c r="M15" s="17">
        <f t="shared" si="1"/>
        <v>0.34090909090909088</v>
      </c>
    </row>
    <row r="16" spans="1:13" ht="16" thickBot="1" x14ac:dyDescent="0.25">
      <c r="A16" s="1">
        <v>41</v>
      </c>
      <c r="B16" s="2">
        <v>570</v>
      </c>
      <c r="C16" s="2">
        <v>23</v>
      </c>
      <c r="D16" s="2">
        <v>48000</v>
      </c>
      <c r="E16" s="13">
        <f t="shared" si="0"/>
        <v>2086.9565217391305</v>
      </c>
      <c r="F16" s="10">
        <f t="shared" si="2"/>
        <v>9.9184782608695663</v>
      </c>
      <c r="J16">
        <f t="shared" si="3"/>
        <v>570</v>
      </c>
      <c r="K16" s="11">
        <f t="shared" si="4"/>
        <v>1342.1052631578948</v>
      </c>
      <c r="M16" s="17">
        <f t="shared" si="1"/>
        <v>0.36363636363636365</v>
      </c>
    </row>
    <row r="17" spans="1:13" ht="16" thickBot="1" x14ac:dyDescent="0.25">
      <c r="A17" s="1">
        <v>35</v>
      </c>
      <c r="B17" s="2">
        <v>580</v>
      </c>
      <c r="C17" s="2">
        <v>28</v>
      </c>
      <c r="D17" s="2">
        <v>35250</v>
      </c>
      <c r="E17" s="13">
        <f t="shared" si="0"/>
        <v>1258.9285714285713</v>
      </c>
      <c r="F17" s="10">
        <f t="shared" si="2"/>
        <v>4.4642857142857135</v>
      </c>
      <c r="J17">
        <f t="shared" si="3"/>
        <v>580</v>
      </c>
      <c r="K17" s="11">
        <f t="shared" si="4"/>
        <v>1394.7368421052633</v>
      </c>
      <c r="M17" s="17">
        <f t="shared" si="1"/>
        <v>0.38636363636363635</v>
      </c>
    </row>
    <row r="18" spans="1:13" ht="16" thickBot="1" x14ac:dyDescent="0.25">
      <c r="A18" s="1">
        <v>7</v>
      </c>
      <c r="B18" s="2">
        <v>590</v>
      </c>
      <c r="C18" s="2">
        <v>50</v>
      </c>
      <c r="D18" s="2">
        <v>88700</v>
      </c>
      <c r="E18" s="13">
        <f t="shared" si="0"/>
        <v>1774</v>
      </c>
      <c r="F18" s="10">
        <f t="shared" si="2"/>
        <v>7.0777777777777775</v>
      </c>
      <c r="J18">
        <f t="shared" si="3"/>
        <v>590</v>
      </c>
      <c r="K18" s="11">
        <f t="shared" si="4"/>
        <v>1447.3684210526317</v>
      </c>
      <c r="M18" s="17">
        <f t="shared" si="1"/>
        <v>0.40909090909090912</v>
      </c>
    </row>
    <row r="19" spans="1:13" ht="16" thickBot="1" x14ac:dyDescent="0.25">
      <c r="A19" s="1">
        <v>26</v>
      </c>
      <c r="B19" s="3">
        <v>600</v>
      </c>
      <c r="C19" s="3">
        <v>40</v>
      </c>
      <c r="D19" s="3">
        <v>59800</v>
      </c>
      <c r="E19" s="13">
        <f t="shared" si="0"/>
        <v>1495</v>
      </c>
      <c r="F19" s="10">
        <f t="shared" si="2"/>
        <v>5.2368421052631575</v>
      </c>
      <c r="J19">
        <f t="shared" si="3"/>
        <v>600</v>
      </c>
      <c r="K19" s="11">
        <v>1500</v>
      </c>
      <c r="L19" s="10">
        <f>(K19-K3)/(J19-J3)</f>
        <v>5.2631578947368425</v>
      </c>
      <c r="M19" s="17">
        <f t="shared" si="1"/>
        <v>0.43181818181818182</v>
      </c>
    </row>
    <row r="20" spans="1:13" ht="16" thickBot="1" x14ac:dyDescent="0.25">
      <c r="A20" s="1">
        <v>1</v>
      </c>
      <c r="B20" s="2">
        <v>610</v>
      </c>
      <c r="C20" s="2">
        <v>53</v>
      </c>
      <c r="D20" s="2">
        <v>100750</v>
      </c>
      <c r="E20" s="13">
        <f t="shared" si="0"/>
        <v>1900.9433962264152</v>
      </c>
      <c r="F20" s="10">
        <f t="shared" si="2"/>
        <v>7.0047169811320762</v>
      </c>
      <c r="J20">
        <f>B20</f>
        <v>610</v>
      </c>
      <c r="K20" s="11">
        <f>$K$19+(J20-$J$19)*$L$23</f>
        <v>1562.5</v>
      </c>
      <c r="L20" s="10"/>
      <c r="M20" s="17">
        <f t="shared" si="1"/>
        <v>0.45454545454545453</v>
      </c>
    </row>
    <row r="21" spans="1:13" ht="16" thickBot="1" x14ac:dyDescent="0.25">
      <c r="A21" s="1">
        <v>16</v>
      </c>
      <c r="B21" s="3">
        <v>620</v>
      </c>
      <c r="C21" s="3">
        <v>65</v>
      </c>
      <c r="D21" s="3">
        <v>142100</v>
      </c>
      <c r="E21" s="13">
        <f t="shared" si="0"/>
        <v>2186.1538461538462</v>
      </c>
      <c r="F21" s="10">
        <f t="shared" si="2"/>
        <v>8.0293040293040292</v>
      </c>
      <c r="J21">
        <f t="shared" ref="J21:J24" si="5">B21</f>
        <v>620</v>
      </c>
      <c r="K21" s="11">
        <f t="shared" ref="K21:K23" si="6">$K$19+(J21-$J$19)*$L$23</f>
        <v>1625</v>
      </c>
      <c r="L21" s="10"/>
      <c r="M21" s="17">
        <f t="shared" si="1"/>
        <v>0.47727272727272729</v>
      </c>
    </row>
    <row r="22" spans="1:13" ht="16" thickBot="1" x14ac:dyDescent="0.25">
      <c r="A22" s="1">
        <v>40</v>
      </c>
      <c r="B22" s="3">
        <v>630</v>
      </c>
      <c r="C22" s="3">
        <v>92</v>
      </c>
      <c r="D22" s="3">
        <v>216500</v>
      </c>
      <c r="E22" s="13">
        <f t="shared" si="0"/>
        <v>2353.2608695652175</v>
      </c>
      <c r="F22" s="10">
        <f t="shared" si="2"/>
        <v>8.4239130434782616</v>
      </c>
      <c r="J22">
        <f t="shared" si="5"/>
        <v>630</v>
      </c>
      <c r="K22" s="11">
        <f t="shared" si="6"/>
        <v>1687.5</v>
      </c>
      <c r="L22" s="10"/>
      <c r="M22" s="17">
        <f t="shared" si="1"/>
        <v>0.5</v>
      </c>
    </row>
    <row r="23" spans="1:13" ht="16" thickBot="1" x14ac:dyDescent="0.25">
      <c r="A23" s="1">
        <v>37</v>
      </c>
      <c r="B23" s="2">
        <v>640</v>
      </c>
      <c r="C23" s="2">
        <v>154</v>
      </c>
      <c r="D23" s="2">
        <v>274700</v>
      </c>
      <c r="E23" s="13">
        <f t="shared" si="0"/>
        <v>1783.7662337662337</v>
      </c>
      <c r="F23" s="10">
        <f t="shared" si="2"/>
        <v>5.5815923207227547</v>
      </c>
      <c r="J23">
        <f t="shared" si="5"/>
        <v>640</v>
      </c>
      <c r="K23" s="11">
        <v>1750</v>
      </c>
      <c r="L23" s="10">
        <f>(K23-K19)/(J23-J19)</f>
        <v>6.25</v>
      </c>
      <c r="M23" s="17">
        <f t="shared" si="1"/>
        <v>0.52272727272727271</v>
      </c>
    </row>
    <row r="24" spans="1:13" ht="16" thickBot="1" x14ac:dyDescent="0.25">
      <c r="A24" s="1">
        <v>28</v>
      </c>
      <c r="B24" s="3">
        <v>650</v>
      </c>
      <c r="C24" s="3">
        <v>237</v>
      </c>
      <c r="D24" s="3">
        <v>534800</v>
      </c>
      <c r="E24" s="13">
        <f t="shared" si="0"/>
        <v>2256.5400843881857</v>
      </c>
      <c r="F24" s="10">
        <f t="shared" si="2"/>
        <v>7.3189170182841075</v>
      </c>
      <c r="J24">
        <f t="shared" si="5"/>
        <v>650</v>
      </c>
      <c r="K24" s="11">
        <f>$K$23+(J24-$J$23)*$L$35</f>
        <v>2129.1666666666665</v>
      </c>
      <c r="M24" s="17">
        <f t="shared" si="1"/>
        <v>0.54545454545454541</v>
      </c>
    </row>
    <row r="25" spans="1:13" ht="16" thickBot="1" x14ac:dyDescent="0.25">
      <c r="A25" s="1">
        <v>13</v>
      </c>
      <c r="B25" s="2">
        <v>660</v>
      </c>
      <c r="C25" s="2">
        <v>362</v>
      </c>
      <c r="D25" s="2">
        <v>1047400</v>
      </c>
      <c r="E25" s="13">
        <f t="shared" si="0"/>
        <v>2893.3701657458564</v>
      </c>
      <c r="F25" s="10">
        <f t="shared" si="2"/>
        <v>9.5734806629834264</v>
      </c>
      <c r="J25">
        <f>B25</f>
        <v>660</v>
      </c>
      <c r="K25" s="11">
        <f t="shared" ref="K25:K34" si="7">$K$23+(J25-$J$23)*$L$35</f>
        <v>2508.333333333333</v>
      </c>
      <c r="M25" s="17">
        <f t="shared" si="1"/>
        <v>0.56818181818181823</v>
      </c>
    </row>
    <row r="26" spans="1:13" ht="16" thickBot="1" x14ac:dyDescent="0.25">
      <c r="A26" s="1">
        <v>12</v>
      </c>
      <c r="B26" s="3">
        <v>670</v>
      </c>
      <c r="C26" s="3">
        <v>447</v>
      </c>
      <c r="D26" s="3">
        <v>1204050</v>
      </c>
      <c r="E26" s="13">
        <f t="shared" si="0"/>
        <v>2693.6241610738257</v>
      </c>
      <c r="F26" s="10">
        <f t="shared" si="2"/>
        <v>8.4370160041300988</v>
      </c>
      <c r="J26">
        <f t="shared" ref="J26:J44" si="8">B26</f>
        <v>670</v>
      </c>
      <c r="K26" s="11">
        <f t="shared" si="7"/>
        <v>2887.5</v>
      </c>
      <c r="M26" s="17">
        <f t="shared" si="1"/>
        <v>0.59090909090909094</v>
      </c>
    </row>
    <row r="27" spans="1:13" ht="16" thickBot="1" x14ac:dyDescent="0.25">
      <c r="A27" s="1">
        <v>43</v>
      </c>
      <c r="B27" s="2">
        <v>680</v>
      </c>
      <c r="C27" s="2">
        <v>491</v>
      </c>
      <c r="D27" s="2">
        <v>1688000</v>
      </c>
      <c r="E27" s="13">
        <f t="shared" si="0"/>
        <v>3437.8818737270876</v>
      </c>
      <c r="F27" s="10">
        <f t="shared" si="2"/>
        <v>10.881043976766991</v>
      </c>
      <c r="J27">
        <f t="shared" si="8"/>
        <v>680</v>
      </c>
      <c r="K27" s="11">
        <f t="shared" si="7"/>
        <v>3266.6666666666665</v>
      </c>
      <c r="M27" s="17">
        <f t="shared" si="1"/>
        <v>0.61363636363636365</v>
      </c>
    </row>
    <row r="28" spans="1:13" ht="16" thickBot="1" x14ac:dyDescent="0.25">
      <c r="A28" s="1">
        <v>11</v>
      </c>
      <c r="B28" s="2">
        <v>690</v>
      </c>
      <c r="C28" s="2">
        <v>503</v>
      </c>
      <c r="D28" s="2">
        <v>2092100</v>
      </c>
      <c r="E28" s="13">
        <f t="shared" si="0"/>
        <v>4159.2445328031808</v>
      </c>
      <c r="F28" s="10">
        <f t="shared" si="2"/>
        <v>13.068730474297075</v>
      </c>
      <c r="J28">
        <f t="shared" si="8"/>
        <v>690</v>
      </c>
      <c r="K28" s="11">
        <f t="shared" si="7"/>
        <v>3645.833333333333</v>
      </c>
      <c r="M28" s="17">
        <f t="shared" si="1"/>
        <v>0.63636363636363635</v>
      </c>
    </row>
    <row r="29" spans="1:13" ht="16" thickBot="1" x14ac:dyDescent="0.25">
      <c r="A29" s="1">
        <v>25</v>
      </c>
      <c r="B29" s="2">
        <v>700</v>
      </c>
      <c r="C29" s="2">
        <v>568</v>
      </c>
      <c r="D29" s="2">
        <v>2259300</v>
      </c>
      <c r="E29" s="13">
        <f t="shared" si="0"/>
        <v>3977.6408450704225</v>
      </c>
      <c r="F29" s="10">
        <f t="shared" si="2"/>
        <v>11.991864983001458</v>
      </c>
      <c r="J29">
        <f t="shared" si="8"/>
        <v>700</v>
      </c>
      <c r="K29" s="11">
        <f t="shared" si="7"/>
        <v>4025</v>
      </c>
      <c r="M29" s="17">
        <f t="shared" si="1"/>
        <v>0.65909090909090906</v>
      </c>
    </row>
    <row r="30" spans="1:13" ht="16" thickBot="1" x14ac:dyDescent="0.25">
      <c r="A30" s="1">
        <v>27</v>
      </c>
      <c r="B30" s="2">
        <v>710</v>
      </c>
      <c r="C30" s="2">
        <v>538</v>
      </c>
      <c r="D30" s="2">
        <v>2396700</v>
      </c>
      <c r="E30" s="13">
        <f t="shared" si="0"/>
        <v>4454.8327137546466</v>
      </c>
      <c r="F30" s="10">
        <f t="shared" si="2"/>
        <v>13.18277571251549</v>
      </c>
      <c r="J30">
        <f t="shared" si="8"/>
        <v>710</v>
      </c>
      <c r="K30" s="11">
        <f t="shared" si="7"/>
        <v>4404.1666666666661</v>
      </c>
      <c r="M30" s="17">
        <f t="shared" si="1"/>
        <v>0.68181818181818177</v>
      </c>
    </row>
    <row r="31" spans="1:13" ht="16" thickBot="1" x14ac:dyDescent="0.25">
      <c r="A31" s="1">
        <v>18</v>
      </c>
      <c r="B31" s="3">
        <v>720</v>
      </c>
      <c r="C31" s="3">
        <v>615</v>
      </c>
      <c r="D31" s="3">
        <v>2895250</v>
      </c>
      <c r="E31" s="13">
        <f t="shared" si="0"/>
        <v>4707.7235772357726</v>
      </c>
      <c r="F31" s="10">
        <f t="shared" si="2"/>
        <v>13.573301862050879</v>
      </c>
      <c r="J31">
        <f t="shared" si="8"/>
        <v>720</v>
      </c>
      <c r="K31" s="11">
        <f t="shared" si="7"/>
        <v>4783.333333333333</v>
      </c>
      <c r="M31" s="17">
        <f t="shared" si="1"/>
        <v>0.70454545454545459</v>
      </c>
    </row>
    <row r="32" spans="1:13" ht="16" thickBot="1" x14ac:dyDescent="0.25">
      <c r="A32" s="1">
        <v>3</v>
      </c>
      <c r="B32" s="2">
        <v>730</v>
      </c>
      <c r="C32" s="2">
        <v>567</v>
      </c>
      <c r="D32" s="2">
        <v>2873400</v>
      </c>
      <c r="E32" s="13">
        <f t="shared" si="0"/>
        <v>5067.7248677248681</v>
      </c>
      <c r="F32" s="10">
        <f t="shared" si="2"/>
        <v>14.274140211640212</v>
      </c>
      <c r="J32">
        <f t="shared" si="8"/>
        <v>730</v>
      </c>
      <c r="K32" s="11">
        <f t="shared" si="7"/>
        <v>5162.5</v>
      </c>
      <c r="M32" s="17">
        <f t="shared" si="1"/>
        <v>0.72727272727272729</v>
      </c>
    </row>
    <row r="33" spans="1:13" ht="16" thickBot="1" x14ac:dyDescent="0.25">
      <c r="A33" s="1">
        <v>33</v>
      </c>
      <c r="B33" s="2">
        <v>740</v>
      </c>
      <c r="C33" s="2">
        <v>766</v>
      </c>
      <c r="D33" s="2">
        <v>4457250</v>
      </c>
      <c r="E33" s="13">
        <f t="shared" si="0"/>
        <v>5818.8642297650131</v>
      </c>
      <c r="F33" s="10">
        <f t="shared" si="2"/>
        <v>16.117770393227314</v>
      </c>
      <c r="J33">
        <f t="shared" si="8"/>
        <v>740</v>
      </c>
      <c r="K33" s="11">
        <f t="shared" si="7"/>
        <v>5541.6666666666661</v>
      </c>
      <c r="M33" s="17">
        <f t="shared" si="1"/>
        <v>0.75</v>
      </c>
    </row>
    <row r="34" spans="1:13" ht="16" thickBot="1" x14ac:dyDescent="0.25">
      <c r="A34" s="1">
        <v>19</v>
      </c>
      <c r="B34" s="2">
        <v>750</v>
      </c>
      <c r="C34" s="2">
        <v>799</v>
      </c>
      <c r="D34" s="2">
        <v>5245200</v>
      </c>
      <c r="E34" s="13">
        <f t="shared" si="0"/>
        <v>6564.7058823529414</v>
      </c>
      <c r="F34" s="10">
        <f t="shared" si="2"/>
        <v>17.837370242214533</v>
      </c>
      <c r="J34">
        <f t="shared" si="8"/>
        <v>750</v>
      </c>
      <c r="K34" s="11">
        <f t="shared" si="7"/>
        <v>5920.833333333333</v>
      </c>
      <c r="M34" s="17">
        <f t="shared" si="1"/>
        <v>0.77272727272727271</v>
      </c>
    </row>
    <row r="35" spans="1:13" ht="16" thickBot="1" x14ac:dyDescent="0.25">
      <c r="A35" s="1">
        <v>21</v>
      </c>
      <c r="B35" s="2">
        <v>760</v>
      </c>
      <c r="C35" s="2">
        <v>932</v>
      </c>
      <c r="D35" s="2">
        <v>5880950</v>
      </c>
      <c r="E35" s="13">
        <f t="shared" si="0"/>
        <v>6310.0321888412018</v>
      </c>
      <c r="F35" s="10">
        <f t="shared" si="2"/>
        <v>16.60009196811772</v>
      </c>
      <c r="J35">
        <f t="shared" si="8"/>
        <v>760</v>
      </c>
      <c r="K35" s="11">
        <v>6300</v>
      </c>
      <c r="L35">
        <f>(K35-K23)/(J35-J23)</f>
        <v>37.916666666666664</v>
      </c>
      <c r="M35" s="17">
        <f t="shared" si="1"/>
        <v>0.79545454545454541</v>
      </c>
    </row>
    <row r="36" spans="1:13" ht="16" thickBot="1" x14ac:dyDescent="0.25">
      <c r="A36" s="1">
        <v>39</v>
      </c>
      <c r="B36" s="2">
        <v>770</v>
      </c>
      <c r="C36" s="2">
        <v>1059</v>
      </c>
      <c r="D36" s="2">
        <v>6716950</v>
      </c>
      <c r="E36" s="13">
        <f t="shared" si="0"/>
        <v>6342.7289896128423</v>
      </c>
      <c r="F36" s="10">
        <f t="shared" si="2"/>
        <v>16.229802748924563</v>
      </c>
      <c r="J36">
        <f t="shared" si="8"/>
        <v>770</v>
      </c>
      <c r="K36" s="11">
        <f>$K$35+(J36-$J$35)*$L$44</f>
        <v>6466.666666666667</v>
      </c>
      <c r="M36" s="17">
        <f t="shared" si="1"/>
        <v>0.81818181818181823</v>
      </c>
    </row>
    <row r="37" spans="1:13" ht="16" thickBot="1" x14ac:dyDescent="0.25">
      <c r="A37" s="1">
        <v>31</v>
      </c>
      <c r="B37" s="2">
        <v>780</v>
      </c>
      <c r="C37" s="2">
        <v>1182</v>
      </c>
      <c r="D37" s="2">
        <v>8163150</v>
      </c>
      <c r="E37" s="13">
        <f t="shared" si="0"/>
        <v>6906.2182741116749</v>
      </c>
      <c r="F37" s="10">
        <f t="shared" si="2"/>
        <v>17.314103443545068</v>
      </c>
      <c r="J37">
        <f t="shared" si="8"/>
        <v>780</v>
      </c>
      <c r="K37" s="11">
        <f t="shared" ref="K37:K43" si="9">$K$35+(J37-$J$35)*$L$44</f>
        <v>6633.333333333333</v>
      </c>
      <c r="M37" s="17">
        <f t="shared" si="1"/>
        <v>0.84090909090909094</v>
      </c>
    </row>
    <row r="38" spans="1:13" ht="16" thickBot="1" x14ac:dyDescent="0.25">
      <c r="A38" s="1">
        <v>32</v>
      </c>
      <c r="B38" s="3">
        <v>790</v>
      </c>
      <c r="C38" s="3">
        <v>1317</v>
      </c>
      <c r="D38" s="3">
        <v>9558750</v>
      </c>
      <c r="E38" s="13">
        <f t="shared" si="0"/>
        <v>7257.9726651480642</v>
      </c>
      <c r="F38" s="10">
        <f t="shared" si="2"/>
        <v>17.784138592494905</v>
      </c>
      <c r="J38">
        <f t="shared" si="8"/>
        <v>790</v>
      </c>
      <c r="K38" s="11">
        <f t="shared" si="9"/>
        <v>6800</v>
      </c>
      <c r="M38" s="17">
        <f t="shared" si="1"/>
        <v>0.86363636363636365</v>
      </c>
    </row>
    <row r="39" spans="1:13" ht="16" thickBot="1" x14ac:dyDescent="0.25">
      <c r="A39" s="1">
        <v>5</v>
      </c>
      <c r="B39" s="2">
        <v>800</v>
      </c>
      <c r="C39" s="2">
        <v>1262</v>
      </c>
      <c r="D39" s="2">
        <v>9607150</v>
      </c>
      <c r="E39" s="13">
        <f t="shared" si="0"/>
        <v>7612.6386687797149</v>
      </c>
      <c r="F39" s="10">
        <f t="shared" si="2"/>
        <v>18.237535048153116</v>
      </c>
      <c r="J39">
        <f t="shared" si="8"/>
        <v>800</v>
      </c>
      <c r="K39" s="11">
        <f t="shared" si="9"/>
        <v>6966.666666666667</v>
      </c>
      <c r="M39" s="17">
        <f t="shared" si="1"/>
        <v>0.88636363636363635</v>
      </c>
    </row>
    <row r="40" spans="1:13" ht="16" thickBot="1" x14ac:dyDescent="0.25">
      <c r="A40" s="1">
        <v>36</v>
      </c>
      <c r="B40" s="3">
        <v>810</v>
      </c>
      <c r="C40" s="3">
        <v>1200</v>
      </c>
      <c r="D40" s="3">
        <v>9617800</v>
      </c>
      <c r="E40" s="13">
        <f t="shared" si="0"/>
        <v>8014.833333333333</v>
      </c>
      <c r="F40" s="10">
        <f t="shared" si="2"/>
        <v>18.787083333333332</v>
      </c>
      <c r="J40">
        <f t="shared" si="8"/>
        <v>810</v>
      </c>
      <c r="K40" s="11">
        <f t="shared" si="9"/>
        <v>7133.333333333333</v>
      </c>
      <c r="M40" s="17">
        <f t="shared" si="1"/>
        <v>0.90909090909090906</v>
      </c>
    </row>
    <row r="41" spans="1:13" ht="16" thickBot="1" x14ac:dyDescent="0.25">
      <c r="A41" s="1">
        <v>45</v>
      </c>
      <c r="B41" s="2">
        <v>820</v>
      </c>
      <c r="C41" s="2">
        <v>1139</v>
      </c>
      <c r="D41" s="2">
        <v>8516350</v>
      </c>
      <c r="E41" s="13">
        <f t="shared" si="0"/>
        <v>7477.0412642669007</v>
      </c>
      <c r="F41" s="10">
        <f t="shared" si="2"/>
        <v>17.017173815285123</v>
      </c>
      <c r="J41">
        <f t="shared" si="8"/>
        <v>820</v>
      </c>
      <c r="K41" s="11">
        <f t="shared" si="9"/>
        <v>7300</v>
      </c>
      <c r="M41" s="17">
        <f t="shared" si="1"/>
        <v>0.93181818181818177</v>
      </c>
    </row>
    <row r="42" spans="1:13" ht="16" thickBot="1" x14ac:dyDescent="0.25">
      <c r="A42" s="1">
        <v>4</v>
      </c>
      <c r="B42" s="3">
        <v>830</v>
      </c>
      <c r="C42" s="3">
        <v>1059</v>
      </c>
      <c r="D42" s="3">
        <v>7801300</v>
      </c>
      <c r="E42" s="13">
        <f t="shared" si="0"/>
        <v>7366.666666666667</v>
      </c>
      <c r="F42" s="10">
        <f t="shared" si="2"/>
        <v>16.349206349206352</v>
      </c>
      <c r="J42">
        <f t="shared" si="8"/>
        <v>830</v>
      </c>
      <c r="K42" s="11">
        <f t="shared" si="9"/>
        <v>7466.666666666667</v>
      </c>
      <c r="M42" s="17">
        <f t="shared" si="1"/>
        <v>0.95454545454545459</v>
      </c>
    </row>
    <row r="43" spans="1:13" ht="16" thickBot="1" x14ac:dyDescent="0.25">
      <c r="A43" s="1">
        <v>17</v>
      </c>
      <c r="B43" s="2">
        <v>840</v>
      </c>
      <c r="C43" s="2">
        <v>938</v>
      </c>
      <c r="D43" s="2">
        <v>7308250</v>
      </c>
      <c r="E43" s="13">
        <f t="shared" si="0"/>
        <v>7791.3113006396588</v>
      </c>
      <c r="F43" s="10">
        <f t="shared" si="2"/>
        <v>16.956537908464323</v>
      </c>
      <c r="J43">
        <f t="shared" si="8"/>
        <v>840</v>
      </c>
      <c r="K43" s="11">
        <f t="shared" si="9"/>
        <v>7633.3333333333339</v>
      </c>
      <c r="M43" s="17">
        <f t="shared" si="1"/>
        <v>0.97727272727272729</v>
      </c>
    </row>
    <row r="44" spans="1:13" ht="16" thickBot="1" x14ac:dyDescent="0.25">
      <c r="A44" s="1">
        <v>30</v>
      </c>
      <c r="B44" s="3">
        <v>850</v>
      </c>
      <c r="C44" s="3">
        <v>670</v>
      </c>
      <c r="D44" s="3">
        <v>4770050</v>
      </c>
      <c r="E44" s="13">
        <f t="shared" si="0"/>
        <v>7119.4776119402986</v>
      </c>
      <c r="F44" s="10">
        <f t="shared" si="2"/>
        <v>15.044267299864314</v>
      </c>
      <c r="J44">
        <f t="shared" si="8"/>
        <v>850</v>
      </c>
      <c r="K44" s="11">
        <v>7800</v>
      </c>
      <c r="L44">
        <f>(K44-K35)/(J44-J35)</f>
        <v>16.666666666666668</v>
      </c>
      <c r="M44" s="17">
        <f t="shared" si="1"/>
        <v>1</v>
      </c>
    </row>
    <row r="45" spans="1:13" ht="16" thickBot="1" x14ac:dyDescent="0.25">
      <c r="A45" s="1"/>
      <c r="B45" s="3"/>
      <c r="C45" s="3"/>
      <c r="D45" s="3"/>
      <c r="E45" s="10"/>
    </row>
    <row r="46" spans="1:13" x14ac:dyDescent="0.2">
      <c r="A46" s="1"/>
      <c r="B46" s="3"/>
      <c r="C46" s="3"/>
      <c r="D46" s="3"/>
      <c r="E46" s="10"/>
    </row>
  </sheetData>
  <autoFilter ref="A1:E46" xr:uid="{E8B83565-30FD-4D40-9439-595903532A9B}">
    <sortState xmlns:xlrd2="http://schemas.microsoft.com/office/spreadsheetml/2017/richdata2" ref="A2:E46">
      <sortCondition ref="B1:B46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Sheet1</vt:lpstr>
      <vt:lpstr>Sheet4</vt:lpstr>
      <vt:lpstr>Sheet5</vt:lpstr>
      <vt:lpstr>Chart8</vt:lpstr>
      <vt:lpstr>Chart10</vt:lpstr>
      <vt:lpstr>Chart11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Parvathaneni, Udai</dc:creator>
  <cp:lastModifiedBy>udai parvathaneni</cp:lastModifiedBy>
  <cp:lastPrinted>2021-06-09T01:34:26Z</cp:lastPrinted>
  <dcterms:created xsi:type="dcterms:W3CDTF">2021-06-08T20:31:05Z</dcterms:created>
  <dcterms:modified xsi:type="dcterms:W3CDTF">2021-06-09T03:04:40Z</dcterms:modified>
</cp:coreProperties>
</file>