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Users\optim\OneDrive - Elmhurst University\Research Methods In Data Science\Week 1\"/>
    </mc:Choice>
  </mc:AlternateContent>
  <xr:revisionPtr revIDLastSave="0" documentId="13_ncr:1_{4E6D14E0-F132-481D-8D9B-6A3DEF48DE8F}" xr6:coauthVersionLast="45" xr6:coauthVersionMax="45" xr10:uidLastSave="{00000000-0000-0000-0000-000000000000}"/>
  <bookViews>
    <workbookView xWindow="-120" yWindow="-120" windowWidth="27960" windowHeight="16440" xr2:uid="{00000000-000D-0000-FFFF-FFFF00000000}"/>
  </bookViews>
  <sheets>
    <sheet name="Project Dashboard" sheetId="10" r:id="rId1"/>
    <sheet name="Phase 1. Business Understanding" sheetId="4" r:id="rId2"/>
    <sheet name="Phase 2. Data Understanding" sheetId="5" r:id="rId3"/>
    <sheet name="Phase 3. Data Preperation" sheetId="6" r:id="rId4"/>
    <sheet name="Phase 4. Modeling" sheetId="7" r:id="rId5"/>
    <sheet name="Phase 5. Evaluation" sheetId="8" r:id="rId6"/>
    <sheet name="Phase 6. Deployment" sheetId="9" r:id="rId7"/>
    <sheet name="Data Mining Competencies" sheetId="1"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6" i="9" l="1"/>
  <c r="G47" i="10" s="1"/>
  <c r="G16" i="9"/>
  <c r="F16" i="9"/>
  <c r="F47" i="10" s="1"/>
  <c r="E16" i="9"/>
  <c r="E47" i="10" s="1"/>
  <c r="H7" i="9"/>
  <c r="G45" i="10" s="1"/>
  <c r="G7" i="9"/>
  <c r="F7" i="9"/>
  <c r="F45" i="10" s="1"/>
  <c r="E7" i="9"/>
  <c r="E45" i="10" s="1"/>
  <c r="H12" i="9"/>
  <c r="G46" i="10" s="1"/>
  <c r="G12" i="9"/>
  <c r="F12" i="9"/>
  <c r="F46" i="10" s="1"/>
  <c r="E12" i="9"/>
  <c r="E46" i="10" s="1"/>
  <c r="H3" i="9"/>
  <c r="G44" i="10" s="1"/>
  <c r="G3" i="9"/>
  <c r="F3" i="9"/>
  <c r="F44" i="10" s="1"/>
  <c r="E3" i="9"/>
  <c r="E44" i="10" s="1"/>
  <c r="H11" i="8"/>
  <c r="G40" i="10" s="1"/>
  <c r="G11" i="8"/>
  <c r="F11" i="8"/>
  <c r="F40" i="10" s="1"/>
  <c r="E11" i="8"/>
  <c r="E40" i="10" s="1"/>
  <c r="H7" i="8"/>
  <c r="G39" i="10" s="1"/>
  <c r="G7" i="8"/>
  <c r="F7" i="8"/>
  <c r="F39" i="10" s="1"/>
  <c r="E7" i="8"/>
  <c r="E39" i="10" s="1"/>
  <c r="H3" i="8"/>
  <c r="G38" i="10" s="1"/>
  <c r="G3" i="8"/>
  <c r="F3" i="8"/>
  <c r="F38" i="10" s="1"/>
  <c r="E3" i="8"/>
  <c r="E38" i="10" s="1"/>
  <c r="G34" i="10"/>
  <c r="G32" i="10"/>
  <c r="G30" i="10"/>
  <c r="F30" i="10"/>
  <c r="H3" i="7"/>
  <c r="G3" i="7"/>
  <c r="H19" i="7"/>
  <c r="G19" i="7"/>
  <c r="H15" i="7"/>
  <c r="G33" i="10" s="1"/>
  <c r="G15" i="7"/>
  <c r="H11" i="7"/>
  <c r="G11" i="7"/>
  <c r="H7" i="7"/>
  <c r="G31" i="10" s="1"/>
  <c r="G7" i="7"/>
  <c r="F19" i="7"/>
  <c r="F34" i="10" s="1"/>
  <c r="E19" i="7"/>
  <c r="E34" i="10" s="1"/>
  <c r="F15" i="7"/>
  <c r="F33" i="10" s="1"/>
  <c r="E15" i="7"/>
  <c r="E33" i="10" s="1"/>
  <c r="F11" i="7"/>
  <c r="F32" i="10" s="1"/>
  <c r="E11" i="7"/>
  <c r="E32" i="10" s="1"/>
  <c r="F7" i="7"/>
  <c r="F31" i="10" s="1"/>
  <c r="E7" i="7"/>
  <c r="E31" i="10" s="1"/>
  <c r="F3" i="7"/>
  <c r="E3" i="7"/>
  <c r="E30" i="10" s="1"/>
  <c r="G25" i="10"/>
  <c r="G23" i="10"/>
  <c r="G21" i="10"/>
  <c r="H23" i="6"/>
  <c r="G26" i="10" s="1"/>
  <c r="G23" i="6"/>
  <c r="H19" i="6"/>
  <c r="G19" i="6"/>
  <c r="H15" i="6"/>
  <c r="G24" i="10" s="1"/>
  <c r="G15" i="6"/>
  <c r="H11" i="6"/>
  <c r="G11" i="6"/>
  <c r="H7" i="6"/>
  <c r="G22" i="10" s="1"/>
  <c r="G7" i="6"/>
  <c r="H3" i="6"/>
  <c r="G3" i="6"/>
  <c r="F3" i="6"/>
  <c r="F21" i="10" s="1"/>
  <c r="E3" i="6"/>
  <c r="E21" i="10" s="1"/>
  <c r="F7" i="6"/>
  <c r="F22" i="10" s="1"/>
  <c r="E7" i="6"/>
  <c r="E22" i="10" s="1"/>
  <c r="F23" i="6"/>
  <c r="F26" i="10" s="1"/>
  <c r="E23" i="6"/>
  <c r="E26" i="10" s="1"/>
  <c r="F19" i="6"/>
  <c r="F25" i="10" s="1"/>
  <c r="E19" i="6"/>
  <c r="E25" i="10" s="1"/>
  <c r="F15" i="6"/>
  <c r="F24" i="10" s="1"/>
  <c r="E15" i="6"/>
  <c r="E24" i="10" s="1"/>
  <c r="F11" i="6"/>
  <c r="F23" i="10" s="1"/>
  <c r="E11" i="6"/>
  <c r="E23" i="10" s="1"/>
  <c r="G14" i="10"/>
  <c r="H15" i="5"/>
  <c r="G17" i="10" s="1"/>
  <c r="G15" i="5"/>
  <c r="H11" i="5"/>
  <c r="G16" i="10" s="1"/>
  <c r="G12" i="10" s="1"/>
  <c r="G11" i="5"/>
  <c r="H7" i="5"/>
  <c r="G15" i="10" s="1"/>
  <c r="G7" i="5"/>
  <c r="H3" i="5"/>
  <c r="G3" i="5"/>
  <c r="F15" i="5"/>
  <c r="F17" i="10" s="1"/>
  <c r="E15" i="5"/>
  <c r="E17" i="10" s="1"/>
  <c r="F11" i="5"/>
  <c r="F16" i="10" s="1"/>
  <c r="E11" i="5"/>
  <c r="E16" i="10" s="1"/>
  <c r="F7" i="5"/>
  <c r="F15" i="10" s="1"/>
  <c r="E7" i="5"/>
  <c r="E15" i="10" s="1"/>
  <c r="F3" i="5"/>
  <c r="F14" i="10" s="1"/>
  <c r="E3" i="5"/>
  <c r="E14" i="10" s="1"/>
  <c r="G7" i="10"/>
  <c r="H21" i="4"/>
  <c r="G21" i="4"/>
  <c r="H16" i="4"/>
  <c r="G9" i="10" s="1"/>
  <c r="G16" i="4"/>
  <c r="H9" i="4"/>
  <c r="G9" i="4"/>
  <c r="H3" i="4"/>
  <c r="G3" i="4"/>
  <c r="G10" i="10"/>
  <c r="G8" i="10"/>
  <c r="F21" i="4"/>
  <c r="F10" i="10" s="1"/>
  <c r="E21" i="4"/>
  <c r="E10" i="10" s="1"/>
  <c r="F16" i="4"/>
  <c r="F9" i="10" s="1"/>
  <c r="E16" i="4"/>
  <c r="E9" i="10" s="1"/>
  <c r="F9" i="4"/>
  <c r="F8" i="10" s="1"/>
  <c r="E9" i="4"/>
  <c r="E8" i="10" s="1"/>
  <c r="E3" i="4"/>
  <c r="E7" i="10" s="1"/>
  <c r="F3" i="4"/>
  <c r="F7" i="10" s="1"/>
  <c r="D47" i="10"/>
  <c r="C47" i="10" s="1"/>
  <c r="D46" i="10"/>
  <c r="C46" i="10" s="1"/>
  <c r="D45" i="10"/>
  <c r="C45" i="10" s="1"/>
  <c r="D44" i="10"/>
  <c r="C44" i="10" s="1"/>
  <c r="D40" i="10"/>
  <c r="C40" i="10" s="1"/>
  <c r="D39" i="10"/>
  <c r="C39" i="10" s="1"/>
  <c r="D38" i="10"/>
  <c r="C38" i="10" s="1"/>
  <c r="D34" i="10"/>
  <c r="C34" i="10" s="1"/>
  <c r="D33" i="10"/>
  <c r="C33" i="10" s="1"/>
  <c r="D32" i="10"/>
  <c r="C32" i="10" s="1"/>
  <c r="D31" i="10"/>
  <c r="C31" i="10" s="1"/>
  <c r="D30" i="10"/>
  <c r="C30" i="10" s="1"/>
  <c r="D26" i="10"/>
  <c r="C26" i="10" s="1"/>
  <c r="D25" i="10"/>
  <c r="C25" i="10" s="1"/>
  <c r="D24" i="10"/>
  <c r="C24" i="10" s="1"/>
  <c r="D23" i="10"/>
  <c r="C23" i="10" s="1"/>
  <c r="D22" i="10"/>
  <c r="C22" i="10" s="1"/>
  <c r="D21" i="10"/>
  <c r="D17" i="10"/>
  <c r="C17" i="10" s="1"/>
  <c r="D16" i="10"/>
  <c r="C16" i="10" s="1"/>
  <c r="D15" i="10"/>
  <c r="C15" i="10" s="1"/>
  <c r="D14" i="10"/>
  <c r="D10" i="10"/>
  <c r="C10" i="10" s="1"/>
  <c r="D9" i="10"/>
  <c r="C9" i="10" s="1"/>
  <c r="D8" i="10"/>
  <c r="C8" i="10" s="1"/>
  <c r="D7" i="10"/>
  <c r="C7" i="10" s="1"/>
  <c r="C5" i="9"/>
  <c r="C22" i="9"/>
  <c r="C21" i="9"/>
  <c r="C20" i="9"/>
  <c r="C19" i="9"/>
  <c r="C18" i="9"/>
  <c r="C14" i="9"/>
  <c r="C10" i="9"/>
  <c r="C9" i="9"/>
  <c r="D16" i="9"/>
  <c r="C16" i="9" s="1"/>
  <c r="D12" i="9"/>
  <c r="C12" i="9" s="1"/>
  <c r="D7" i="9"/>
  <c r="C7" i="9" s="1"/>
  <c r="D3" i="9"/>
  <c r="C3" i="9" s="1"/>
  <c r="D19" i="7"/>
  <c r="C19" i="7" s="1"/>
  <c r="D15" i="7"/>
  <c r="C15" i="7" s="1"/>
  <c r="D11" i="7"/>
  <c r="C11" i="7" s="1"/>
  <c r="D7" i="7"/>
  <c r="C7" i="7" s="1"/>
  <c r="D3" i="7"/>
  <c r="C3" i="7" s="1"/>
  <c r="C15" i="8"/>
  <c r="C14" i="8"/>
  <c r="C13" i="8"/>
  <c r="C9" i="8"/>
  <c r="C5" i="8"/>
  <c r="D11" i="8"/>
  <c r="C11" i="8" s="1"/>
  <c r="D7" i="8"/>
  <c r="C7" i="8" s="1"/>
  <c r="D3" i="8"/>
  <c r="C3" i="8" s="1"/>
  <c r="C21" i="7"/>
  <c r="C17" i="7"/>
  <c r="C13" i="7"/>
  <c r="C9" i="7"/>
  <c r="C5" i="7"/>
  <c r="C5" i="6"/>
  <c r="C25" i="6"/>
  <c r="C21" i="6"/>
  <c r="C17" i="6"/>
  <c r="C13" i="6"/>
  <c r="C9" i="6"/>
  <c r="C19" i="6"/>
  <c r="D23" i="6"/>
  <c r="C23" i="6" s="1"/>
  <c r="D19" i="6"/>
  <c r="D15" i="6"/>
  <c r="C15" i="6" s="1"/>
  <c r="D11" i="6"/>
  <c r="C11" i="6" s="1"/>
  <c r="D7" i="6"/>
  <c r="C7" i="6" s="1"/>
  <c r="D3" i="6"/>
  <c r="C3" i="6" s="1"/>
  <c r="C17" i="5"/>
  <c r="C13" i="5"/>
  <c r="C9" i="5"/>
  <c r="C5" i="5"/>
  <c r="D15" i="5"/>
  <c r="C15" i="5" s="1"/>
  <c r="D11" i="5"/>
  <c r="C11" i="5" s="1"/>
  <c r="D7" i="5"/>
  <c r="C7" i="5" s="1"/>
  <c r="D3" i="5"/>
  <c r="C3" i="5" s="1"/>
  <c r="C5" i="4"/>
  <c r="D21" i="4"/>
  <c r="C21" i="4" s="1"/>
  <c r="D16" i="4"/>
  <c r="C16" i="4" s="1"/>
  <c r="D9" i="4"/>
  <c r="C9" i="4" s="1"/>
  <c r="D3" i="4"/>
  <c r="C3" i="4" s="1"/>
  <c r="C25" i="4"/>
  <c r="C24" i="4"/>
  <c r="C23" i="4"/>
  <c r="C19" i="4"/>
  <c r="C18" i="4"/>
  <c r="C14" i="4"/>
  <c r="C13" i="4"/>
  <c r="C12" i="4"/>
  <c r="C11" i="4"/>
  <c r="C7" i="4"/>
  <c r="C6" i="4"/>
  <c r="E42" i="10" l="1"/>
  <c r="E28" i="10"/>
  <c r="F28" i="10"/>
  <c r="F19" i="10"/>
  <c r="E19" i="10"/>
  <c r="E12" i="10"/>
  <c r="D19" i="10"/>
  <c r="C19" i="10" s="1"/>
  <c r="E5" i="10"/>
  <c r="E3" i="10" s="1"/>
  <c r="F5" i="10"/>
  <c r="F12" i="10"/>
  <c r="G42" i="10"/>
  <c r="G3" i="10" s="1"/>
  <c r="G36" i="10"/>
  <c r="D12" i="10"/>
  <c r="C12" i="10" s="1"/>
  <c r="E36" i="10"/>
  <c r="F36" i="10"/>
  <c r="D28" i="10"/>
  <c r="C28" i="10" s="1"/>
  <c r="D42" i="10"/>
  <c r="C42" i="10" s="1"/>
  <c r="C21" i="10"/>
  <c r="G28" i="10"/>
  <c r="D5" i="10"/>
  <c r="F42" i="10"/>
  <c r="F3" i="10" s="1"/>
  <c r="D36" i="10"/>
  <c r="C36" i="10" s="1"/>
  <c r="C14" i="10"/>
  <c r="G19" i="10"/>
  <c r="G5" i="10"/>
  <c r="D3" i="10" l="1"/>
  <c r="C3" i="10" s="1"/>
  <c r="C5" i="10"/>
</calcChain>
</file>

<file path=xl/sharedStrings.xml><?xml version="1.0" encoding="utf-8"?>
<sst xmlns="http://schemas.openxmlformats.org/spreadsheetml/2006/main" count="266" uniqueCount="193">
  <si>
    <t>Data Mining Competencies</t>
  </si>
  <si>
    <t>ID</t>
  </si>
  <si>
    <t>Description</t>
  </si>
  <si>
    <t>Stage</t>
  </si>
  <si>
    <t>Business Understanding</t>
  </si>
  <si>
    <t>Assess the situation including an inventory of resources, requirements, assumptions, constraints, risks contingencies, terminology.</t>
  </si>
  <si>
    <t>Create a project charter and project plan. Identify project management team and tools.</t>
  </si>
  <si>
    <t xml:space="preserve">Determine business objectives including background of the business process, business objectives, success criteria, relevant KPI's. </t>
  </si>
  <si>
    <t>Determine data mining goals including a problem statement, targeted costs and benefits, customer expectations and success criteria.Business sponsors who need the analytic solution define the problem, project objectives and solution requirements from a business perspective.</t>
  </si>
  <si>
    <t>Perform initial check of data availability and perform initial data collection including sampling from population as appropriate.</t>
  </si>
  <si>
    <t>Develop Analytic Approach and Data Understanding</t>
  </si>
  <si>
    <t xml:space="preserve">Describe the data set fields using summary statistics </t>
  </si>
  <si>
    <t>Create hypotheses using abductive reasoning based upon the preliminary findings from exploratory data analysis.</t>
  </si>
  <si>
    <t>Review the data and verify data quality and validity of the source</t>
  </si>
  <si>
    <t xml:space="preserve">Perform exploratory analysis using statistical and visualization methods such as correlation, cluster analysis, principle components analysis, plotting etc. with the aim of identifying patterns of associations and uncovering models within the data. </t>
  </si>
  <si>
    <t>Data Preparation</t>
  </si>
  <si>
    <t>Select data to be used for model building and hypothesis testing. Provide rational for inclusion and exclusion.</t>
  </si>
  <si>
    <t xml:space="preserve">Cleanse the data as appropriate ensuring proper treatment of missing values, consistent naming conventions etc. and the ability to load from disparate data warehouse systems. </t>
  </si>
  <si>
    <t xml:space="preserve">As appropriate transform data for proper model fitting using techniques such as removing outliers, logarithmic transformation for removal of heteroscedasticity etc. </t>
  </si>
  <si>
    <t>As appropriate generate new variables that are needed for model building and testing by generating derived attributes such as indicator variables.</t>
  </si>
  <si>
    <t>Integrate, merge and join data fields from disparate data warehouse systems as required.</t>
  </si>
  <si>
    <t>Modeling</t>
  </si>
  <si>
    <t>Select and create variables for hypothesis testing.</t>
  </si>
  <si>
    <t>Review the available data against the project objectives and identify a preliminary analytical approach as well as any additional data requirements relevant for the analysis.</t>
  </si>
  <si>
    <t>Select predictive or descriptive modeling techniques such as neural networks, tree based approaches, logistic/regression based approaches, etc in accord with the overall analytical approach for the project. Validate the approach and assumptions with the objectives of the project.</t>
  </si>
  <si>
    <t>Generate the test design using deductive reasoning to ensure that results will either support or refute hypotheses.</t>
  </si>
  <si>
    <t>Build and execute models by performing parameter estimation using the data set (and in the case of having reliable prior knowledge use bayesian methods to augment existing data).</t>
  </si>
  <si>
    <t xml:space="preserve">Assess, refine and iterate the model and the data set as appropriate to find the best model for the variables. </t>
  </si>
  <si>
    <t>Compute various diagnostic measures and other outputs such as tables and graphs to interpret the model's quality and efficacy in solving the business problem. For a predictive model use a testing set which is independent of the training set but follows the same probability distribution and has a known outcome.</t>
  </si>
  <si>
    <t>Evaluate the results and  use inductive reasoning to extend the generalizability of the results to business conclusions and actions. Align results of data mining with business success criteria.</t>
  </si>
  <si>
    <t>Evaluation</t>
  </si>
  <si>
    <t>Evaluate the model to understand its quality and ensure that it properly and fully addresses the business problem. Iterate modeling as necessary.</t>
  </si>
  <si>
    <t>Deployment</t>
  </si>
  <si>
    <t>Deploy model to the business in a limited way (such as a pilot) to test business efficacy and generalizability. Assess pilot and refine as required. Ensure proper training to business users.</t>
  </si>
  <si>
    <t>Approve the model for full scale deployment and create a deployment project plan. The plan should include user training and data governance to maintain integrity of the model.</t>
  </si>
  <si>
    <t>Develop a list of possible actions and drive key business decisions to closure that ensure attainment of business objectives.</t>
  </si>
  <si>
    <t>Create a closeout report that summarizes results, actions and lessons learned. Present final report to business sponsors.</t>
  </si>
  <si>
    <t>Deploy the model into an operational business process. Execute the project plan and drive business value.</t>
  </si>
  <si>
    <t>Obtain ongoing feedback related to model performance and update/adjust as appropriate.</t>
  </si>
  <si>
    <t>Refine the data set to include both structured and unstructured  elements (i.e. text or symbols). Convert unstructured data into structured fields and indicators that are useful for analysis.</t>
  </si>
  <si>
    <t>Assess the situation</t>
  </si>
  <si>
    <t>Determine Data Mining Goals</t>
  </si>
  <si>
    <t>Collect initial data</t>
  </si>
  <si>
    <t>Describe data</t>
  </si>
  <si>
    <t>Select Data</t>
  </si>
  <si>
    <t>Clean Data</t>
  </si>
  <si>
    <t>Construct Data</t>
  </si>
  <si>
    <t>Integrate Data</t>
  </si>
  <si>
    <t>Describe Data</t>
  </si>
  <si>
    <t>Select Modeling and Analytical Tools</t>
  </si>
  <si>
    <t>Build model parameter settings</t>
  </si>
  <si>
    <t>Assess the model</t>
  </si>
  <si>
    <t>Evaluate Results</t>
  </si>
  <si>
    <t>Determine next steps</t>
  </si>
  <si>
    <t>Plan Deployment</t>
  </si>
  <si>
    <t>Produce final report</t>
  </si>
  <si>
    <t>Review Project</t>
  </si>
  <si>
    <t>Notes</t>
  </si>
  <si>
    <t>Planned Finish Date</t>
  </si>
  <si>
    <t>Deliverables</t>
  </si>
  <si>
    <t>Percent Complete</t>
  </si>
  <si>
    <t>Planned Start Date</t>
  </si>
  <si>
    <t>Actual Start Date</t>
  </si>
  <si>
    <t>Actual Finish Date</t>
  </si>
  <si>
    <t>Identify value propositions and determine costs and benefits -ROI</t>
  </si>
  <si>
    <t>Create dictionary of terminology</t>
  </si>
  <si>
    <t>Identify risks and contingencies</t>
  </si>
  <si>
    <t>Inventory resources requirements  assumptions and constraints</t>
  </si>
  <si>
    <t>Assess the Situation</t>
  </si>
  <si>
    <t>1.1.1</t>
  </si>
  <si>
    <t>1.1.2</t>
  </si>
  <si>
    <t>1.1.3</t>
  </si>
  <si>
    <t>Identify business and project objectives</t>
  </si>
  <si>
    <t>Determine Business Objctives</t>
  </si>
  <si>
    <t>1.2.1</t>
  </si>
  <si>
    <t>1.2.2</t>
  </si>
  <si>
    <t>1.2.3</t>
  </si>
  <si>
    <t>Identify business success criteria</t>
  </si>
  <si>
    <t>Understand background</t>
  </si>
  <si>
    <t>1.2.4</t>
  </si>
  <si>
    <t>Phase 1: Business Understanding</t>
  </si>
  <si>
    <t>Identify data mining success criteria</t>
  </si>
  <si>
    <t>Identify data mining goals</t>
  </si>
  <si>
    <t>1.3.1</t>
  </si>
  <si>
    <t>1.3.2</t>
  </si>
  <si>
    <t>Project Management</t>
  </si>
  <si>
    <t>Perform initial assessment of tools and techniques</t>
  </si>
  <si>
    <t>Create Project Plan</t>
  </si>
  <si>
    <t>Create Project Charter</t>
  </si>
  <si>
    <t>1.4.1</t>
  </si>
  <si>
    <t>1.4.2</t>
  </si>
  <si>
    <t>1.4.3</t>
  </si>
  <si>
    <t>Phase 1</t>
  </si>
  <si>
    <t>Phase 2</t>
  </si>
  <si>
    <t>Percentage Completed</t>
  </si>
  <si>
    <t>Phase 3</t>
  </si>
  <si>
    <t>Phase 4</t>
  </si>
  <si>
    <t>Phase 5</t>
  </si>
  <si>
    <t>Phase 6</t>
  </si>
  <si>
    <t>Determine business objectives</t>
  </si>
  <si>
    <t>Determine data mining goals</t>
  </si>
  <si>
    <t>Project management</t>
  </si>
  <si>
    <t>Explore data</t>
  </si>
  <si>
    <t>Verify data quality</t>
  </si>
  <si>
    <t>Select data</t>
  </si>
  <si>
    <t>Clean data</t>
  </si>
  <si>
    <t>Construct data</t>
  </si>
  <si>
    <t>Integrate data</t>
  </si>
  <si>
    <t>Format data</t>
  </si>
  <si>
    <t>Select modeling techniques</t>
  </si>
  <si>
    <t>Select modeling and analytical tools</t>
  </si>
  <si>
    <t>Evaluate results</t>
  </si>
  <si>
    <t>Approve models</t>
  </si>
  <si>
    <t>Plan deployment</t>
  </si>
  <si>
    <t>Plan monitoring, maintenance and attainment of value propositions</t>
  </si>
  <si>
    <t>Phase 2: Data Understanding</t>
  </si>
  <si>
    <t>Phase 3: Data Preparation</t>
  </si>
  <si>
    <t>Phase 4: Modeling</t>
  </si>
  <si>
    <t>Phase 5: Evaluation</t>
  </si>
  <si>
    <t>Phase 6: Deployment</t>
  </si>
  <si>
    <t>Collect Initial Data</t>
  </si>
  <si>
    <t>2.1.1</t>
  </si>
  <si>
    <t>Initial data report. Describe sampling if used.</t>
  </si>
  <si>
    <t>2.2.1</t>
  </si>
  <si>
    <t>Data description report</t>
  </si>
  <si>
    <t>2.3.1</t>
  </si>
  <si>
    <t>Data exploration report</t>
  </si>
  <si>
    <t>2.4.1</t>
  </si>
  <si>
    <t>Data quality report</t>
  </si>
  <si>
    <t>3.1.1</t>
  </si>
  <si>
    <t>Data cleaning report</t>
  </si>
  <si>
    <t>Report on derived attributes and generated records</t>
  </si>
  <si>
    <t>3.2.1</t>
  </si>
  <si>
    <t>3.3.1</t>
  </si>
  <si>
    <t>Format the Data</t>
  </si>
  <si>
    <t>Report on formatting the data</t>
  </si>
  <si>
    <t>3.4.1</t>
  </si>
  <si>
    <t>Report on merged records</t>
  </si>
  <si>
    <t>3.5.1</t>
  </si>
  <si>
    <t>Report on rationale for inclusion/exclusion</t>
  </si>
  <si>
    <t>3.6.1</t>
  </si>
  <si>
    <t>Select Modeling Techniques</t>
  </si>
  <si>
    <t>Build Model ParameterSettings</t>
  </si>
  <si>
    <t>Assess the Model</t>
  </si>
  <si>
    <t>4.1.1</t>
  </si>
  <si>
    <t>4.2.1</t>
  </si>
  <si>
    <t>4.3.1</t>
  </si>
  <si>
    <t>4.4.1</t>
  </si>
  <si>
    <t>4.5.1</t>
  </si>
  <si>
    <t>Report on model assessment and any revised parameters</t>
  </si>
  <si>
    <t>Report on the design</t>
  </si>
  <si>
    <t>Report on tools to be used</t>
  </si>
  <si>
    <t>Report on modeling technique and modeling assumptions</t>
  </si>
  <si>
    <t>Approve Models</t>
  </si>
  <si>
    <t>Determine Next Steps</t>
  </si>
  <si>
    <t>5.1.1</t>
  </si>
  <si>
    <t>5.2.1</t>
  </si>
  <si>
    <t>5.3.1</t>
  </si>
  <si>
    <t>5.3.2</t>
  </si>
  <si>
    <t>5.3.3</t>
  </si>
  <si>
    <t>Create List of possible actions</t>
  </si>
  <si>
    <t>Validate value propositions</t>
  </si>
  <si>
    <t>Create list of decisions</t>
  </si>
  <si>
    <t>Align assessment of data mining results with business success criteria- Provide report</t>
  </si>
  <si>
    <t>Plan Monitoring, Maintenance and Attainment of Value Propositions</t>
  </si>
  <si>
    <t>Produce Final Report</t>
  </si>
  <si>
    <t>6.1.1</t>
  </si>
  <si>
    <t>6.2.1</t>
  </si>
  <si>
    <t>6.2.2</t>
  </si>
  <si>
    <t>6.3.1</t>
  </si>
  <si>
    <t>Lessons learned</t>
  </si>
  <si>
    <t>6.4.1</t>
  </si>
  <si>
    <t>6.4.2</t>
  </si>
  <si>
    <t>6.4.3</t>
  </si>
  <si>
    <t>6.4.4</t>
  </si>
  <si>
    <t>6.4.5</t>
  </si>
  <si>
    <t>Close out project deliverables</t>
  </si>
  <si>
    <t>Document the experience</t>
  </si>
  <si>
    <t>Deliver presentation and begin project execution</t>
  </si>
  <si>
    <t>Archive project artifacts</t>
  </si>
  <si>
    <t>Submit final report</t>
  </si>
  <si>
    <t>Update plan to drive value propositions to realization</t>
  </si>
  <si>
    <t>Update project plan to include monitoring and maintenance activities</t>
  </si>
  <si>
    <t>Update project plan to include deployment activities</t>
  </si>
  <si>
    <t>Status</t>
  </si>
  <si>
    <t>Phase Gates and Exit Criteria: CRISP</t>
  </si>
  <si>
    <t>Exit Criteria and Deliverables</t>
  </si>
  <si>
    <t>Overall Project</t>
  </si>
  <si>
    <t>Updated dataset description report</t>
  </si>
  <si>
    <t>Generate Model Test Design</t>
  </si>
  <si>
    <t>Report on parameter settings</t>
  </si>
  <si>
    <t>Report on approval sign off on models and process</t>
  </si>
  <si>
    <t>Generate model test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</si>
</sst>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i/>
      <sz val="14"/>
      <color theme="1"/>
      <name val="Calibri"/>
      <family val="2"/>
      <scheme val="minor"/>
    </font>
    <font>
      <b/>
      <sz val="14"/>
      <color theme="1"/>
      <name val="Calibri"/>
      <family val="2"/>
      <scheme val="minor"/>
    </font>
    <font>
      <b/>
      <i/>
      <sz val="16"/>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1" xfId="0" applyBorder="1" applyAlignment="1">
      <alignment horizontal="left" wrapText="1"/>
    </xf>
    <xf numFmtId="0" fontId="0" fillId="0" borderId="1" xfId="0" applyBorder="1" applyAlignment="1">
      <alignment wrapText="1"/>
    </xf>
    <xf numFmtId="0" fontId="0" fillId="2" borderId="1" xfId="0" applyFill="1" applyBorder="1" applyAlignment="1">
      <alignment wrapText="1"/>
    </xf>
    <xf numFmtId="0" fontId="0" fillId="2" borderId="1" xfId="0" applyFill="1" applyBorder="1" applyAlignment="1">
      <alignment horizontal="center" wrapText="1"/>
    </xf>
    <xf numFmtId="0" fontId="0" fillId="0" borderId="1" xfId="0" applyBorder="1" applyAlignment="1">
      <alignment horizontal="center" wrapText="1"/>
    </xf>
    <xf numFmtId="0" fontId="0" fillId="0" borderId="0" xfId="0"/>
    <xf numFmtId="0" fontId="1" fillId="0" borderId="0" xfId="0" applyFont="1"/>
    <xf numFmtId="0" fontId="0" fillId="0" borderId="0" xfId="0" applyProtection="1">
      <protection locked="0"/>
    </xf>
    <xf numFmtId="0" fontId="2" fillId="0" borderId="0" xfId="0" applyFont="1" applyProtection="1"/>
    <xf numFmtId="0" fontId="0" fillId="0" borderId="0" xfId="0" applyProtection="1"/>
    <xf numFmtId="2" fontId="0" fillId="0" borderId="0" xfId="0" applyNumberFormat="1" applyProtection="1"/>
    <xf numFmtId="0" fontId="1" fillId="0" borderId="0" xfId="0" applyFont="1" applyProtection="1">
      <protection locked="0"/>
    </xf>
    <xf numFmtId="9" fontId="0" fillId="0" borderId="0" xfId="0" applyNumberFormat="1" applyProtection="1">
      <protection locked="0"/>
    </xf>
    <xf numFmtId="0" fontId="3" fillId="0" borderId="0" xfId="0" applyFont="1"/>
    <xf numFmtId="0" fontId="3" fillId="0" borderId="0" xfId="0" applyFont="1" applyProtection="1"/>
    <xf numFmtId="0" fontId="4" fillId="0" borderId="0" xfId="0" applyFont="1"/>
    <xf numFmtId="14" fontId="0" fillId="0" borderId="0" xfId="0" applyNumberFormat="1" applyProtection="1">
      <protection locked="0"/>
    </xf>
    <xf numFmtId="0" fontId="3" fillId="0" borderId="0" xfId="0" applyFont="1" applyProtection="1">
      <protection locked="0"/>
    </xf>
    <xf numFmtId="14" fontId="4" fillId="0" borderId="0" xfId="0" applyNumberFormat="1" applyFont="1" applyProtection="1"/>
    <xf numFmtId="0" fontId="4" fillId="0" borderId="0" xfId="0" applyFont="1" applyProtection="1">
      <protection locked="0"/>
    </xf>
    <xf numFmtId="0" fontId="5" fillId="0" borderId="0" xfId="0" applyFont="1" applyProtection="1"/>
    <xf numFmtId="0" fontId="5" fillId="0" borderId="0" xfId="0" applyFont="1" applyProtection="1">
      <protection locked="0"/>
    </xf>
    <xf numFmtId="0" fontId="0" fillId="0" borderId="0" xfId="0" applyAlignment="1" applyProtection="1">
      <alignment horizontal="center"/>
      <protection locked="0"/>
    </xf>
    <xf numFmtId="9" fontId="0" fillId="0" borderId="0" xfId="0" applyNumberFormat="1" applyAlignment="1" applyProtection="1">
      <alignment horizontal="center"/>
      <protection locked="0"/>
    </xf>
    <xf numFmtId="9" fontId="6" fillId="0" borderId="0" xfId="0" applyNumberFormat="1" applyFont="1" applyAlignment="1" applyProtection="1">
      <alignment horizontal="center"/>
    </xf>
    <xf numFmtId="14" fontId="6" fillId="0" borderId="0" xfId="0" applyNumberFormat="1" applyFont="1" applyAlignment="1" applyProtection="1">
      <alignment horizontal="center"/>
    </xf>
    <xf numFmtId="9" fontId="4" fillId="0" borderId="0" xfId="0" applyNumberFormat="1" applyFont="1" applyAlignment="1" applyProtection="1">
      <alignment horizontal="center"/>
    </xf>
    <xf numFmtId="14" fontId="4" fillId="0" borderId="0" xfId="0" applyNumberFormat="1" applyFont="1" applyAlignment="1" applyProtection="1">
      <alignment horizontal="center"/>
    </xf>
    <xf numFmtId="9" fontId="0" fillId="0" borderId="0" xfId="0" applyNumberFormat="1" applyAlignment="1" applyProtection="1">
      <alignment horizontal="center"/>
    </xf>
    <xf numFmtId="14" fontId="0" fillId="0" borderId="0" xfId="0" applyNumberFormat="1" applyAlignment="1" applyProtection="1">
      <alignment horizontal="center"/>
    </xf>
    <xf numFmtId="14" fontId="0" fillId="0" borderId="0" xfId="0" applyNumberFormat="1" applyProtection="1"/>
    <xf numFmtId="9" fontId="4" fillId="0" borderId="0" xfId="0" applyNumberFormat="1" applyFont="1" applyProtection="1"/>
  </cellXfs>
  <cellStyles count="1">
    <cellStyle name="Normal" xfId="0" builtinId="0"/>
  </cellStyles>
  <dxfs count="11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b/>
        <i/>
        <color rgb="FF00B050"/>
      </font>
      <border>
        <vertical/>
        <horizontal/>
      </border>
    </dxf>
    <dxf>
      <font>
        <b/>
        <i/>
        <color rgb="FFFF0000"/>
      </font>
      <border>
        <vertical/>
        <horizontal/>
      </border>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23FCD-927E-46EA-95E1-2437BAC1C338}">
  <dimension ref="A1:I52"/>
  <sheetViews>
    <sheetView tabSelected="1" topLeftCell="B1" workbookViewId="0">
      <pane ySplit="1" topLeftCell="A2" activePane="bottomLeft" state="frozen"/>
      <selection pane="bottomLeft" activeCell="D6" sqref="D6"/>
    </sheetView>
  </sheetViews>
  <sheetFormatPr defaultRowHeight="15" x14ac:dyDescent="0.25"/>
  <cols>
    <col min="1" max="1" width="10" bestFit="1" customWidth="1"/>
    <col min="2" max="2" width="58.28515625" bestFit="1" customWidth="1"/>
    <col min="3" max="3" width="20.85546875" style="6" customWidth="1"/>
    <col min="4" max="4" width="20" bestFit="1" customWidth="1"/>
    <col min="5" max="5" width="16.7109375" bestFit="1" customWidth="1"/>
    <col min="6" max="6" width="17.28515625" bestFit="1" customWidth="1"/>
    <col min="7" max="7" width="16.28515625" bestFit="1" customWidth="1"/>
  </cols>
  <sheetData>
    <row r="1" spans="1:9" x14ac:dyDescent="0.25">
      <c r="A1" s="7"/>
      <c r="B1" s="12" t="s">
        <v>185</v>
      </c>
      <c r="C1" s="12" t="s">
        <v>184</v>
      </c>
      <c r="D1" s="12" t="s">
        <v>94</v>
      </c>
      <c r="E1" s="12" t="s">
        <v>61</v>
      </c>
      <c r="F1" s="12" t="s">
        <v>58</v>
      </c>
      <c r="G1" s="12" t="s">
        <v>63</v>
      </c>
      <c r="H1" s="12" t="s">
        <v>57</v>
      </c>
      <c r="I1" s="8"/>
    </row>
    <row r="2" spans="1:9" s="6" customFormat="1" x14ac:dyDescent="0.25">
      <c r="A2" s="7"/>
      <c r="B2" s="12"/>
      <c r="C2" s="12"/>
      <c r="D2" s="12"/>
      <c r="E2" s="12"/>
      <c r="F2" s="12"/>
      <c r="G2" s="12"/>
      <c r="H2" s="12"/>
      <c r="I2" s="8"/>
    </row>
    <row r="3" spans="1:9" s="6" customFormat="1" ht="21" x14ac:dyDescent="0.35">
      <c r="A3" s="7"/>
      <c r="B3" s="22" t="s">
        <v>187</v>
      </c>
      <c r="C3" s="21" t="str">
        <f>IF(D3=0,"Not Begun",IF(D3&lt;0.33,"Early Stage",IF(D3&lt;0.67,"Middle Stage",IF(D3&lt;1,"Late Stage","Complete"))))</f>
        <v>Complete</v>
      </c>
      <c r="D3" s="25">
        <f>(D5+D12+D19+D28+D36+D42)/6</f>
        <v>1</v>
      </c>
      <c r="E3" s="26">
        <f>E5</f>
        <v>44129</v>
      </c>
      <c r="F3" s="26">
        <f>F42</f>
        <v>44184</v>
      </c>
      <c r="G3" s="26">
        <f>G42</f>
        <v>0</v>
      </c>
      <c r="H3" s="12"/>
      <c r="I3" s="8"/>
    </row>
    <row r="4" spans="1:9" x14ac:dyDescent="0.25">
      <c r="B4" s="8"/>
      <c r="C4" s="8"/>
      <c r="D4" s="23"/>
      <c r="E4" s="8"/>
      <c r="F4" s="8"/>
      <c r="G4" s="8"/>
      <c r="H4" s="8"/>
      <c r="I4" s="8"/>
    </row>
    <row r="5" spans="1:9" ht="18.75" x14ac:dyDescent="0.3">
      <c r="A5" s="14" t="s">
        <v>92</v>
      </c>
      <c r="B5" s="18" t="s">
        <v>80</v>
      </c>
      <c r="C5" s="15" t="str">
        <f>IF(D5=1,"Complete",IF(D5=0,"Not Begun","In Progress"))</f>
        <v>Complete</v>
      </c>
      <c r="D5" s="27">
        <f>(D7+D8+D9+D10)/4</f>
        <v>1</v>
      </c>
      <c r="E5" s="28">
        <f>MIN(E7:E10)</f>
        <v>44129</v>
      </c>
      <c r="F5" s="28">
        <f>MAX(F7:F10)</f>
        <v>44142</v>
      </c>
      <c r="G5" s="28">
        <f>MAX(G7:G10)</f>
        <v>0</v>
      </c>
      <c r="H5" s="20"/>
      <c r="I5" s="8"/>
    </row>
    <row r="6" spans="1:9" x14ac:dyDescent="0.25">
      <c r="B6" s="8"/>
      <c r="C6" s="23"/>
      <c r="D6" s="24"/>
      <c r="E6" s="23"/>
      <c r="F6" s="23"/>
      <c r="G6" s="23"/>
      <c r="H6" s="8"/>
      <c r="I6" s="8"/>
    </row>
    <row r="7" spans="1:9" x14ac:dyDescent="0.25">
      <c r="A7" s="6">
        <v>1.1000000000000001</v>
      </c>
      <c r="B7" s="8" t="s">
        <v>99</v>
      </c>
      <c r="C7" s="9" t="str">
        <f>IF(D7=1,"Complete",IF(D7=0,"Not Begun","In Progress"))</f>
        <v>Complete</v>
      </c>
      <c r="D7" s="29">
        <f>('Phase 1. Business Understanding'!D5+'Phase 1. Business Understanding'!D6+'Phase 1. Business Understanding'!D7)/3</f>
        <v>1</v>
      </c>
      <c r="E7" s="30">
        <f>'Phase 1. Business Understanding'!E3</f>
        <v>44129</v>
      </c>
      <c r="F7" s="30">
        <f>'Phase 1. Business Understanding'!F3</f>
        <v>44142</v>
      </c>
      <c r="G7" s="30">
        <f>'Phase 1. Business Understanding'!H3</f>
        <v>0</v>
      </c>
      <c r="H7" s="8"/>
      <c r="I7" s="8"/>
    </row>
    <row r="8" spans="1:9" x14ac:dyDescent="0.25">
      <c r="A8" s="6">
        <v>1.2</v>
      </c>
      <c r="B8" s="8" t="s">
        <v>40</v>
      </c>
      <c r="C8" s="9" t="str">
        <f>IF(D8=1,"Complete",IF(D8=0,"Not Begun","In Progress"))</f>
        <v>Complete</v>
      </c>
      <c r="D8" s="29">
        <f>('Phase 1. Business Understanding'!D11+'Phase 1. Business Understanding'!D12+'Phase 1. Business Understanding'!D13+'Phase 1. Business Understanding'!D14)/4</f>
        <v>1</v>
      </c>
      <c r="E8" s="30">
        <f>'Phase 1. Business Understanding'!E9</f>
        <v>44129</v>
      </c>
      <c r="F8" s="30">
        <f>'Phase 1. Business Understanding'!F9</f>
        <v>44142</v>
      </c>
      <c r="G8" s="30">
        <f>'Phase 1. Business Understanding'!H9</f>
        <v>0</v>
      </c>
      <c r="H8" s="8"/>
      <c r="I8" s="8"/>
    </row>
    <row r="9" spans="1:9" x14ac:dyDescent="0.25">
      <c r="A9" s="6">
        <v>1.3</v>
      </c>
      <c r="B9" s="8" t="s">
        <v>100</v>
      </c>
      <c r="C9" s="9" t="str">
        <f>IF(D9=1,"Complete",IF(D9=0,"Not Begun","In Progress"))</f>
        <v>Complete</v>
      </c>
      <c r="D9" s="29">
        <f>('Phase 1. Business Understanding'!D18+'Phase 1. Business Understanding'!D19)/2</f>
        <v>1</v>
      </c>
      <c r="E9" s="30">
        <f>'Phase 1. Business Understanding'!E16</f>
        <v>44129</v>
      </c>
      <c r="F9" s="30">
        <f>'Phase 1. Business Understanding'!F16</f>
        <v>44142</v>
      </c>
      <c r="G9" s="30">
        <f>'Phase 1. Business Understanding'!H16</f>
        <v>0</v>
      </c>
      <c r="H9" s="8"/>
      <c r="I9" s="8"/>
    </row>
    <row r="10" spans="1:9" x14ac:dyDescent="0.25">
      <c r="A10" s="6">
        <v>1.4</v>
      </c>
      <c r="B10" s="8" t="s">
        <v>101</v>
      </c>
      <c r="C10" s="9" t="str">
        <f>IF(D10=1,"Complete",IF(D10=0,"Not Begun","In Progress"))</f>
        <v>Complete</v>
      </c>
      <c r="D10" s="29">
        <f>('Phase 1. Business Understanding'!D23+'Phase 1. Business Understanding'!D24+'Phase 1. Business Understanding'!D25)/3</f>
        <v>1</v>
      </c>
      <c r="E10" s="30">
        <f>'Phase 1. Business Understanding'!E21</f>
        <v>44129</v>
      </c>
      <c r="F10" s="30">
        <f>'Phase 1. Business Understanding'!F21</f>
        <v>44142</v>
      </c>
      <c r="G10" s="30">
        <f>'Phase 1. Business Understanding'!H21</f>
        <v>0</v>
      </c>
      <c r="H10" s="8"/>
      <c r="I10" s="8"/>
    </row>
    <row r="11" spans="1:9" x14ac:dyDescent="0.25">
      <c r="B11" s="8"/>
      <c r="C11" s="23"/>
      <c r="D11" s="24"/>
      <c r="E11" s="23"/>
      <c r="F11" s="23"/>
      <c r="G11" s="23"/>
      <c r="H11" s="8"/>
      <c r="I11" s="8"/>
    </row>
    <row r="12" spans="1:9" ht="18.75" x14ac:dyDescent="0.3">
      <c r="A12" s="14" t="s">
        <v>93</v>
      </c>
      <c r="B12" s="18" t="s">
        <v>115</v>
      </c>
      <c r="C12" s="15" t="str">
        <f>IF(D12=1,"Complete",IF(D12=0,"Not Begun","In Progress"))</f>
        <v>Complete</v>
      </c>
      <c r="D12" s="27">
        <f>(D14+D15+D16+D17)/4</f>
        <v>1</v>
      </c>
      <c r="E12" s="28">
        <f>MIN(E14:E17)</f>
        <v>44136</v>
      </c>
      <c r="F12" s="28">
        <f>MAX(F14:F17)</f>
        <v>44149</v>
      </c>
      <c r="G12" s="28">
        <f>MAX(G14:G17)</f>
        <v>0</v>
      </c>
      <c r="H12" s="20"/>
      <c r="I12" s="8"/>
    </row>
    <row r="13" spans="1:9" x14ac:dyDescent="0.25">
      <c r="B13" s="8"/>
      <c r="C13" s="23"/>
      <c r="D13" s="24"/>
      <c r="E13" s="23"/>
      <c r="F13" s="23"/>
      <c r="G13" s="23"/>
      <c r="H13" s="8"/>
      <c r="I13" s="8"/>
    </row>
    <row r="14" spans="1:9" x14ac:dyDescent="0.25">
      <c r="A14">
        <v>2.1</v>
      </c>
      <c r="B14" s="8" t="s">
        <v>42</v>
      </c>
      <c r="C14" s="9" t="str">
        <f>IF(D14=1,"Complete",IF(D14=0,"Not Begun","In Progress"))</f>
        <v>Complete</v>
      </c>
      <c r="D14" s="29">
        <f>'Phase 2. Data Understanding'!D5</f>
        <v>1</v>
      </c>
      <c r="E14" s="30">
        <f>'Phase 2. Data Understanding'!E3</f>
        <v>44136</v>
      </c>
      <c r="F14" s="30">
        <f>'Phase 2. Data Understanding'!F3</f>
        <v>44149</v>
      </c>
      <c r="G14" s="30">
        <f>'Phase 2. Data Understanding'!H3</f>
        <v>0</v>
      </c>
      <c r="H14" s="8"/>
      <c r="I14" s="8"/>
    </row>
    <row r="15" spans="1:9" x14ac:dyDescent="0.25">
      <c r="A15">
        <v>2.2000000000000002</v>
      </c>
      <c r="B15" s="8" t="s">
        <v>43</v>
      </c>
      <c r="C15" s="9" t="str">
        <f>IF(D15=1,"Complete",IF(D15=0,"Not Begun","In Progress"))</f>
        <v>Complete</v>
      </c>
      <c r="D15" s="29">
        <f>'Phase 2. Data Understanding'!D9</f>
        <v>1</v>
      </c>
      <c r="E15" s="30">
        <f>'Phase 2. Data Understanding'!E7</f>
        <v>44136</v>
      </c>
      <c r="F15" s="30">
        <f>'Phase 2. Data Understanding'!F7</f>
        <v>44149</v>
      </c>
      <c r="G15" s="30">
        <f>'Phase 2. Data Understanding'!H7</f>
        <v>0</v>
      </c>
      <c r="H15" s="8"/>
      <c r="I15" s="8"/>
    </row>
    <row r="16" spans="1:9" x14ac:dyDescent="0.25">
      <c r="A16">
        <v>2.2999999999999998</v>
      </c>
      <c r="B16" s="8" t="s">
        <v>102</v>
      </c>
      <c r="C16" s="9" t="str">
        <f>IF(D16=1,"Complete",IF(D16=0,"Not Begun","In Progress"))</f>
        <v>Complete</v>
      </c>
      <c r="D16" s="29">
        <f>'Phase 2. Data Understanding'!D13</f>
        <v>1</v>
      </c>
      <c r="E16" s="30">
        <f>'Phase 2. Data Understanding'!E11</f>
        <v>44136</v>
      </c>
      <c r="F16" s="30">
        <f>'Phase 2. Data Understanding'!F11</f>
        <v>44149</v>
      </c>
      <c r="G16" s="30">
        <f>'Phase 2. Data Understanding'!H11</f>
        <v>0</v>
      </c>
      <c r="H16" s="8"/>
      <c r="I16" s="8"/>
    </row>
    <row r="17" spans="1:9" x14ac:dyDescent="0.25">
      <c r="A17">
        <v>2.4</v>
      </c>
      <c r="B17" s="8" t="s">
        <v>103</v>
      </c>
      <c r="C17" s="9" t="str">
        <f>IF(D17=1,"Complete",IF(D17=0,"Not Begun","In Progress"))</f>
        <v>Complete</v>
      </c>
      <c r="D17" s="29">
        <f>'Phase 2. Data Understanding'!D17</f>
        <v>1</v>
      </c>
      <c r="E17" s="30">
        <f>'Phase 2. Data Understanding'!E15</f>
        <v>44136</v>
      </c>
      <c r="F17" s="30">
        <f>'Phase 2. Data Understanding'!F15</f>
        <v>44149</v>
      </c>
      <c r="G17" s="30">
        <f>'Phase 2. Data Understanding'!H15</f>
        <v>0</v>
      </c>
      <c r="H17" s="8"/>
      <c r="I17" s="8"/>
    </row>
    <row r="18" spans="1:9" x14ac:dyDescent="0.25">
      <c r="B18" s="8"/>
      <c r="C18" s="23"/>
      <c r="D18" s="24"/>
      <c r="E18" s="23"/>
      <c r="F18" s="23"/>
      <c r="G18" s="23"/>
      <c r="H18" s="8"/>
      <c r="I18" s="8"/>
    </row>
    <row r="19" spans="1:9" ht="18.75" x14ac:dyDescent="0.3">
      <c r="A19" s="14" t="s">
        <v>95</v>
      </c>
      <c r="B19" s="18" t="s">
        <v>116</v>
      </c>
      <c r="C19" s="15" t="str">
        <f>IF(D19=1,"Complete",IF(D19=0,"Not Begun","In Progress"))</f>
        <v>Complete</v>
      </c>
      <c r="D19" s="27">
        <f>(D21+D22+D23+D24+D25+D26)/6</f>
        <v>1</v>
      </c>
      <c r="E19" s="28">
        <f>MIN(E21:E26)</f>
        <v>44136</v>
      </c>
      <c r="F19" s="28">
        <f>MAX(F21:F26)</f>
        <v>44156</v>
      </c>
      <c r="G19" s="28">
        <f>MAX(G21:G26)</f>
        <v>0</v>
      </c>
      <c r="H19" s="8"/>
      <c r="I19" s="8"/>
    </row>
    <row r="20" spans="1:9" x14ac:dyDescent="0.25">
      <c r="B20" s="8"/>
      <c r="C20" s="23"/>
      <c r="D20" s="24"/>
      <c r="E20" s="23"/>
      <c r="F20" s="23"/>
      <c r="G20" s="23"/>
      <c r="H20" s="8"/>
      <c r="I20" s="8"/>
    </row>
    <row r="21" spans="1:9" x14ac:dyDescent="0.25">
      <c r="A21" s="6">
        <v>3.1</v>
      </c>
      <c r="B21" s="8" t="s">
        <v>104</v>
      </c>
      <c r="C21" s="9" t="str">
        <f t="shared" ref="C21:C26" si="0">IF(D21=1,"Complete",IF(D21=0,"Not Begun","In Progress"))</f>
        <v>Complete</v>
      </c>
      <c r="D21" s="29">
        <f>'Phase 3. Data Preperation'!D5</f>
        <v>1</v>
      </c>
      <c r="E21" s="30">
        <f>'Phase 3. Data Preperation'!E3</f>
        <v>44136</v>
      </c>
      <c r="F21" s="30">
        <f>'Phase 3. Data Preperation'!F3</f>
        <v>44156</v>
      </c>
      <c r="G21" s="30">
        <f>'Phase 3. Data Preperation'!H3</f>
        <v>0</v>
      </c>
      <c r="H21" s="8"/>
      <c r="I21" s="8"/>
    </row>
    <row r="22" spans="1:9" x14ac:dyDescent="0.25">
      <c r="A22" s="6">
        <v>3.2</v>
      </c>
      <c r="B22" s="8" t="s">
        <v>105</v>
      </c>
      <c r="C22" s="9" t="str">
        <f t="shared" si="0"/>
        <v>Complete</v>
      </c>
      <c r="D22" s="29">
        <f>'Phase 3. Data Preperation'!D9</f>
        <v>1</v>
      </c>
      <c r="E22" s="30">
        <f>'Phase 3. Data Preperation'!E7</f>
        <v>44136</v>
      </c>
      <c r="F22" s="30">
        <f>'Phase 3. Data Preperation'!F7</f>
        <v>44156</v>
      </c>
      <c r="G22" s="30">
        <f>'Phase 3. Data Preperation'!H7</f>
        <v>0</v>
      </c>
      <c r="H22" s="8"/>
      <c r="I22" s="8"/>
    </row>
    <row r="23" spans="1:9" x14ac:dyDescent="0.25">
      <c r="A23" s="6">
        <v>3.3</v>
      </c>
      <c r="B23" s="8" t="s">
        <v>106</v>
      </c>
      <c r="C23" s="9" t="str">
        <f t="shared" si="0"/>
        <v>Complete</v>
      </c>
      <c r="D23" s="29">
        <f>'Phase 3. Data Preperation'!D13</f>
        <v>1</v>
      </c>
      <c r="E23" s="30">
        <f>'Phase 3. Data Preperation'!E11</f>
        <v>44136</v>
      </c>
      <c r="F23" s="30">
        <f>'Phase 3. Data Preperation'!F11</f>
        <v>44156</v>
      </c>
      <c r="G23" s="30">
        <f>'Phase 3. Data Preperation'!H11</f>
        <v>0</v>
      </c>
      <c r="H23" s="8"/>
      <c r="I23" s="8"/>
    </row>
    <row r="24" spans="1:9" x14ac:dyDescent="0.25">
      <c r="A24" s="6">
        <v>3.4</v>
      </c>
      <c r="B24" s="8" t="s">
        <v>107</v>
      </c>
      <c r="C24" s="9" t="str">
        <f t="shared" si="0"/>
        <v>Complete</v>
      </c>
      <c r="D24" s="29">
        <f>'Phase 3. Data Preperation'!D17</f>
        <v>1</v>
      </c>
      <c r="E24" s="30">
        <f>'Phase 3. Data Preperation'!E15</f>
        <v>44136</v>
      </c>
      <c r="F24" s="30">
        <f>'Phase 3. Data Preperation'!F15</f>
        <v>44156</v>
      </c>
      <c r="G24" s="30">
        <f>'Phase 3. Data Preperation'!H15</f>
        <v>0</v>
      </c>
      <c r="H24" s="8"/>
      <c r="I24" s="8"/>
    </row>
    <row r="25" spans="1:9" x14ac:dyDescent="0.25">
      <c r="A25" s="6">
        <v>3.5</v>
      </c>
      <c r="B25" s="8" t="s">
        <v>108</v>
      </c>
      <c r="C25" s="9" t="str">
        <f t="shared" si="0"/>
        <v>Complete</v>
      </c>
      <c r="D25" s="29">
        <f>'Phase 3. Data Preperation'!D21</f>
        <v>1</v>
      </c>
      <c r="E25" s="30">
        <f>'Phase 3. Data Preperation'!E19</f>
        <v>44136</v>
      </c>
      <c r="F25" s="30">
        <f>'Phase 3. Data Preperation'!F19</f>
        <v>44156</v>
      </c>
      <c r="G25" s="30">
        <f>'Phase 3. Data Preperation'!H19</f>
        <v>0</v>
      </c>
      <c r="H25" s="8"/>
      <c r="I25" s="8"/>
    </row>
    <row r="26" spans="1:9" x14ac:dyDescent="0.25">
      <c r="A26" s="6">
        <v>3.6</v>
      </c>
      <c r="B26" s="8" t="s">
        <v>43</v>
      </c>
      <c r="C26" s="9" t="str">
        <f t="shared" si="0"/>
        <v>Complete</v>
      </c>
      <c r="D26" s="29">
        <f>'Phase 3. Data Preperation'!D25</f>
        <v>1</v>
      </c>
      <c r="E26" s="30">
        <f>'Phase 3. Data Preperation'!E23</f>
        <v>44136</v>
      </c>
      <c r="F26" s="30">
        <f>'Phase 3. Data Preperation'!F23</f>
        <v>44156</v>
      </c>
      <c r="G26" s="30">
        <f>'Phase 3. Data Preperation'!H23</f>
        <v>0</v>
      </c>
      <c r="H26" s="8"/>
      <c r="I26" s="8"/>
    </row>
    <row r="27" spans="1:9" x14ac:dyDescent="0.25">
      <c r="B27" s="8"/>
      <c r="C27" s="23"/>
      <c r="D27" s="24"/>
      <c r="E27" s="23"/>
      <c r="F27" s="23"/>
      <c r="G27" s="23"/>
      <c r="H27" s="8"/>
      <c r="I27" s="8"/>
    </row>
    <row r="28" spans="1:9" ht="18.75" x14ac:dyDescent="0.3">
      <c r="A28" s="14" t="s">
        <v>96</v>
      </c>
      <c r="B28" s="18" t="s">
        <v>117</v>
      </c>
      <c r="C28" s="15" t="str">
        <f>IF(D28=1,"Complete",IF(D28=0,"Not Begun","In Progress"))</f>
        <v>Complete</v>
      </c>
      <c r="D28" s="27">
        <f>(D30+D31+D32+D33+D34)/5</f>
        <v>1</v>
      </c>
      <c r="E28" s="28">
        <f>MIN(E30:E34)</f>
        <v>44143</v>
      </c>
      <c r="F28" s="28">
        <f>MAX(F30:F34)</f>
        <v>44170</v>
      </c>
      <c r="G28" s="28">
        <f>MAX(G30:G34)</f>
        <v>0</v>
      </c>
      <c r="H28" s="20"/>
      <c r="I28" s="8"/>
    </row>
    <row r="29" spans="1:9" x14ac:dyDescent="0.25">
      <c r="B29" s="8"/>
      <c r="C29" s="23"/>
      <c r="D29" s="24"/>
      <c r="E29" s="23"/>
      <c r="F29" s="23"/>
      <c r="G29" s="23"/>
      <c r="H29" s="8"/>
      <c r="I29" s="8"/>
    </row>
    <row r="30" spans="1:9" x14ac:dyDescent="0.25">
      <c r="A30">
        <v>4.0999999999999996</v>
      </c>
      <c r="B30" s="8" t="s">
        <v>109</v>
      </c>
      <c r="C30" s="9" t="str">
        <f>IF(D30=1,"Complete",IF(D30=0,"Not Begun","In Progress"))</f>
        <v>Complete</v>
      </c>
      <c r="D30" s="29">
        <f>'Phase 4. Modeling'!D5</f>
        <v>1</v>
      </c>
      <c r="E30" s="30">
        <f>'Phase 4. Modeling'!E3</f>
        <v>44143</v>
      </c>
      <c r="F30" s="30">
        <f>'Phase 4. Modeling'!F3</f>
        <v>44170</v>
      </c>
      <c r="G30" s="30">
        <f>'Phase 4. Modeling'!H3</f>
        <v>0</v>
      </c>
      <c r="H30" s="8"/>
      <c r="I30" s="8"/>
    </row>
    <row r="31" spans="1:9" x14ac:dyDescent="0.25">
      <c r="A31">
        <v>4.2</v>
      </c>
      <c r="B31" s="8" t="s">
        <v>110</v>
      </c>
      <c r="C31" s="9" t="str">
        <f>IF(D31=1,"Complete",IF(D31=0,"Not Begun","In Progress"))</f>
        <v>Complete</v>
      </c>
      <c r="D31" s="29">
        <f>'Phase 4. Modeling'!D9</f>
        <v>1</v>
      </c>
      <c r="E31" s="30">
        <f>'Phase 4. Modeling'!E7</f>
        <v>44143</v>
      </c>
      <c r="F31" s="30">
        <f>'Phase 4. Modeling'!F7</f>
        <v>44170</v>
      </c>
      <c r="G31" s="30">
        <f>'Phase 4. Modeling'!H7</f>
        <v>0</v>
      </c>
      <c r="H31" s="8"/>
      <c r="I31" s="8"/>
    </row>
    <row r="32" spans="1:9" x14ac:dyDescent="0.25">
      <c r="A32">
        <v>4.3</v>
      </c>
      <c r="B32" s="8" t="s">
        <v>192</v>
      </c>
      <c r="C32" s="9" t="str">
        <f>IF(D32=1,"Complete",IF(D32=0,"Not Begun","In Progress"))</f>
        <v>Complete</v>
      </c>
      <c r="D32" s="29">
        <f>'Phase 4. Modeling'!D13</f>
        <v>1</v>
      </c>
      <c r="E32" s="30">
        <f>'Phase 4. Modeling'!E11</f>
        <v>44143</v>
      </c>
      <c r="F32" s="30">
        <f>'Phase 4. Modeling'!F11</f>
        <v>44170</v>
      </c>
      <c r="G32" s="30">
        <f>'Phase 4. Modeling'!H11</f>
        <v>0</v>
      </c>
      <c r="H32" s="8"/>
      <c r="I32" s="8"/>
    </row>
    <row r="33" spans="1:9" x14ac:dyDescent="0.25">
      <c r="A33">
        <v>4.4000000000000004</v>
      </c>
      <c r="B33" s="8" t="s">
        <v>50</v>
      </c>
      <c r="C33" s="9" t="str">
        <f>IF(D33=1,"Complete",IF(D33=0,"Not Begun","In Progress"))</f>
        <v>Complete</v>
      </c>
      <c r="D33" s="29">
        <f>'Phase 4. Modeling'!D17</f>
        <v>1</v>
      </c>
      <c r="E33" s="30">
        <f>'Phase 4. Modeling'!E15</f>
        <v>44143</v>
      </c>
      <c r="F33" s="30">
        <f>'Phase 4. Modeling'!F15</f>
        <v>44170</v>
      </c>
      <c r="G33" s="30">
        <f>'Phase 4. Modeling'!H15</f>
        <v>0</v>
      </c>
      <c r="H33" s="8"/>
      <c r="I33" s="8"/>
    </row>
    <row r="34" spans="1:9" x14ac:dyDescent="0.25">
      <c r="A34">
        <v>4.5</v>
      </c>
      <c r="B34" s="8" t="s">
        <v>51</v>
      </c>
      <c r="C34" s="9" t="str">
        <f>IF(D34=1,"Complete",IF(D34=0,"Not Begun","In Progress"))</f>
        <v>Complete</v>
      </c>
      <c r="D34" s="29">
        <f>'Phase 4. Modeling'!D21</f>
        <v>1</v>
      </c>
      <c r="E34" s="30">
        <f>'Phase 4. Modeling'!E19</f>
        <v>44143</v>
      </c>
      <c r="F34" s="30">
        <f>'Phase 4. Modeling'!F19</f>
        <v>44170</v>
      </c>
      <c r="G34" s="30">
        <f>'Phase 4. Modeling'!H19</f>
        <v>0</v>
      </c>
      <c r="H34" s="8"/>
      <c r="I34" s="8"/>
    </row>
    <row r="35" spans="1:9" x14ac:dyDescent="0.25">
      <c r="B35" s="8"/>
      <c r="C35" s="23"/>
      <c r="D35" s="24"/>
      <c r="E35" s="23"/>
      <c r="F35" s="23"/>
      <c r="G35" s="23"/>
      <c r="H35" s="8"/>
      <c r="I35" s="8"/>
    </row>
    <row r="36" spans="1:9" ht="18.75" x14ac:dyDescent="0.3">
      <c r="A36" s="14" t="s">
        <v>97</v>
      </c>
      <c r="B36" s="18" t="s">
        <v>118</v>
      </c>
      <c r="C36" s="15" t="str">
        <f>IF(D36=1,"Complete",IF(D36=0,"Not Begun","In Progress"))</f>
        <v>Complete</v>
      </c>
      <c r="D36" s="27">
        <f>(D38+D39+D40)/3</f>
        <v>1</v>
      </c>
      <c r="E36" s="28">
        <f>MIN(E38:E40)</f>
        <v>44157</v>
      </c>
      <c r="F36" s="28">
        <f>MAX(F38:F40)</f>
        <v>44177</v>
      </c>
      <c r="G36" s="28">
        <f>MAX(G38:G40)</f>
        <v>0</v>
      </c>
      <c r="H36" s="20"/>
      <c r="I36" s="8"/>
    </row>
    <row r="37" spans="1:9" x14ac:dyDescent="0.25">
      <c r="B37" s="8"/>
      <c r="C37" s="23"/>
      <c r="D37" s="24"/>
      <c r="E37" s="23"/>
      <c r="F37" s="23"/>
      <c r="G37" s="23"/>
      <c r="H37" s="8"/>
      <c r="I37" s="8"/>
    </row>
    <row r="38" spans="1:9" x14ac:dyDescent="0.25">
      <c r="A38">
        <v>5.0999999999999996</v>
      </c>
      <c r="B38" s="8" t="s">
        <v>111</v>
      </c>
      <c r="C38" s="9" t="str">
        <f>IF(D38=1,"Complete",IF(D38=0,"Not Begun","In Progress"))</f>
        <v>Complete</v>
      </c>
      <c r="D38" s="29">
        <f>'Phase 5. Evaluation'!D5</f>
        <v>1</v>
      </c>
      <c r="E38" s="30">
        <f>'Phase 5. Evaluation'!E3</f>
        <v>44157</v>
      </c>
      <c r="F38" s="30">
        <f>'Phase 5. Evaluation'!F3</f>
        <v>44177</v>
      </c>
      <c r="G38" s="30">
        <f>'Phase 5. Evaluation'!H3</f>
        <v>0</v>
      </c>
      <c r="H38" s="8"/>
      <c r="I38" s="8"/>
    </row>
    <row r="39" spans="1:9" x14ac:dyDescent="0.25">
      <c r="A39">
        <v>5.2</v>
      </c>
      <c r="B39" s="8" t="s">
        <v>112</v>
      </c>
      <c r="C39" s="9" t="str">
        <f>IF(D39=1,"Complete",IF(D39=0,"Not Begun","In Progress"))</f>
        <v>Complete</v>
      </c>
      <c r="D39" s="29">
        <f>'Phase 5. Evaluation'!D9</f>
        <v>1</v>
      </c>
      <c r="E39" s="30">
        <f>'Phase 5. Evaluation'!E7</f>
        <v>44157</v>
      </c>
      <c r="F39" s="30">
        <f>'Phase 5. Evaluation'!F7</f>
        <v>44177</v>
      </c>
      <c r="G39" s="30">
        <f>'Phase 5. Evaluation'!H7</f>
        <v>0</v>
      </c>
      <c r="H39" s="8"/>
      <c r="I39" s="8"/>
    </row>
    <row r="40" spans="1:9" x14ac:dyDescent="0.25">
      <c r="A40">
        <v>5.3</v>
      </c>
      <c r="B40" s="8" t="s">
        <v>53</v>
      </c>
      <c r="C40" s="9" t="str">
        <f>IF(D40=1,"Complete",IF(D40=0,"Not Begun","In Progress"))</f>
        <v>Complete</v>
      </c>
      <c r="D40" s="29">
        <f>('Phase 5. Evaluation'!D13+'Phase 5. Evaluation'!D14+'Phase 5. Evaluation'!D15)/3</f>
        <v>1</v>
      </c>
      <c r="E40" s="30">
        <f>'Phase 5. Evaluation'!E11</f>
        <v>44157</v>
      </c>
      <c r="F40" s="30">
        <f>'Phase 5. Evaluation'!F11</f>
        <v>44177</v>
      </c>
      <c r="G40" s="30">
        <f>'Phase 5. Evaluation'!H11</f>
        <v>0</v>
      </c>
      <c r="H40" s="8"/>
      <c r="I40" s="8"/>
    </row>
    <row r="41" spans="1:9" x14ac:dyDescent="0.25">
      <c r="B41" s="8"/>
      <c r="C41" s="23"/>
      <c r="D41" s="24"/>
      <c r="E41" s="23"/>
      <c r="F41" s="23"/>
      <c r="G41" s="23"/>
      <c r="H41" s="8"/>
      <c r="I41" s="8"/>
    </row>
    <row r="42" spans="1:9" ht="18.75" x14ac:dyDescent="0.3">
      <c r="A42" s="14" t="s">
        <v>98</v>
      </c>
      <c r="B42" s="18" t="s">
        <v>119</v>
      </c>
      <c r="C42" s="15" t="str">
        <f>IF(D42=1,"Complete",IF(D42=0,"Not Begun","In Progress"))</f>
        <v>Complete</v>
      </c>
      <c r="D42" s="27">
        <f>(D44+D45+D46+D47)/4</f>
        <v>1</v>
      </c>
      <c r="E42" s="28">
        <f>MIN(E44:E47)</f>
        <v>44171</v>
      </c>
      <c r="F42" s="28">
        <f>MAX(F44:F47)</f>
        <v>44184</v>
      </c>
      <c r="G42" s="28">
        <f>MAX(G44:G47)</f>
        <v>0</v>
      </c>
      <c r="H42" s="20"/>
      <c r="I42" s="8"/>
    </row>
    <row r="43" spans="1:9" x14ac:dyDescent="0.25">
      <c r="B43" s="8"/>
      <c r="C43" s="23"/>
      <c r="D43" s="24"/>
      <c r="E43" s="23"/>
      <c r="F43" s="23"/>
      <c r="G43" s="23"/>
      <c r="H43" s="8"/>
      <c r="I43" s="8"/>
    </row>
    <row r="44" spans="1:9" x14ac:dyDescent="0.25">
      <c r="A44">
        <v>6.1</v>
      </c>
      <c r="B44" s="8" t="s">
        <v>113</v>
      </c>
      <c r="C44" s="9" t="str">
        <f>IF(D44=1,"Complete",IF(D44=0,"Not Begun","In Progress"))</f>
        <v>Complete</v>
      </c>
      <c r="D44" s="29">
        <f>'Phase 6. Deployment'!D5</f>
        <v>1</v>
      </c>
      <c r="E44" s="30">
        <f>'Phase 6. Deployment'!E3</f>
        <v>44171</v>
      </c>
      <c r="F44" s="30">
        <f>'Phase 6. Deployment'!F3</f>
        <v>44184</v>
      </c>
      <c r="G44" s="30">
        <f>'Phase 6. Deployment'!H3</f>
        <v>0</v>
      </c>
      <c r="H44" s="8"/>
      <c r="I44" s="8"/>
    </row>
    <row r="45" spans="1:9" x14ac:dyDescent="0.25">
      <c r="A45">
        <v>6.2</v>
      </c>
      <c r="B45" s="8" t="s">
        <v>114</v>
      </c>
      <c r="C45" s="9" t="str">
        <f>IF(D45=1,"Complete",IF(D45=0,"Not Begun","In Progress"))</f>
        <v>Complete</v>
      </c>
      <c r="D45" s="29">
        <f>('Phase 6. Deployment'!D9+'Phase 6. Deployment'!D10)/2</f>
        <v>1</v>
      </c>
      <c r="E45" s="30">
        <f>'Phase 6. Deployment'!E7</f>
        <v>44171</v>
      </c>
      <c r="F45" s="30">
        <f>'Phase 6. Deployment'!F7</f>
        <v>44184</v>
      </c>
      <c r="G45" s="30">
        <f>'Phase 6. Deployment'!H7</f>
        <v>0</v>
      </c>
      <c r="H45" s="8"/>
      <c r="I45" s="8"/>
    </row>
    <row r="46" spans="1:9" x14ac:dyDescent="0.25">
      <c r="A46">
        <v>6.3</v>
      </c>
      <c r="B46" s="8" t="s">
        <v>55</v>
      </c>
      <c r="C46" s="9" t="str">
        <f>IF(D46=1,"Complete",IF(D46=0,"Not Begun","In Progress"))</f>
        <v>Complete</v>
      </c>
      <c r="D46" s="29">
        <f>'Phase 6. Deployment'!D14</f>
        <v>1</v>
      </c>
      <c r="E46" s="30">
        <f>'Phase 6. Deployment'!E12</f>
        <v>44171</v>
      </c>
      <c r="F46" s="30">
        <f>'Phase 6. Deployment'!F12</f>
        <v>44184</v>
      </c>
      <c r="G46" s="30">
        <f>'Phase 6. Deployment'!H12</f>
        <v>0</v>
      </c>
      <c r="H46" s="8"/>
      <c r="I46" s="8"/>
    </row>
    <row r="47" spans="1:9" x14ac:dyDescent="0.25">
      <c r="A47">
        <v>6.4</v>
      </c>
      <c r="B47" s="8" t="s">
        <v>56</v>
      </c>
      <c r="C47" s="9" t="str">
        <f>IF(D47=1,"Complete",IF(D47=0,"Not Begun","In Progress"))</f>
        <v>Complete</v>
      </c>
      <c r="D47" s="29">
        <f>('Phase 6. Deployment'!D18+'Phase 6. Deployment'!D19+'Phase 6. Deployment'!D20+'Phase 6. Deployment'!D21+'Phase 6. Deployment'!D22)/5</f>
        <v>1</v>
      </c>
      <c r="E47" s="30">
        <f>'Phase 6. Deployment'!E16</f>
        <v>44171</v>
      </c>
      <c r="F47" s="30">
        <f>'Phase 6. Deployment'!F16</f>
        <v>44184</v>
      </c>
      <c r="G47" s="30">
        <f>'Phase 6. Deployment'!H16</f>
        <v>0</v>
      </c>
      <c r="H47" s="8"/>
      <c r="I47" s="8"/>
    </row>
    <row r="48" spans="1:9" x14ac:dyDescent="0.25">
      <c r="B48" s="8"/>
      <c r="C48" s="23"/>
      <c r="D48" s="23"/>
      <c r="E48" s="23"/>
      <c r="F48" s="23"/>
      <c r="G48" s="23"/>
      <c r="H48" s="8"/>
      <c r="I48" s="8"/>
    </row>
    <row r="49" spans="2:9" x14ac:dyDescent="0.25">
      <c r="B49" s="8"/>
      <c r="C49" s="8"/>
      <c r="D49" s="8"/>
      <c r="E49" s="8"/>
      <c r="F49" s="8"/>
      <c r="G49" s="8"/>
      <c r="H49" s="8"/>
      <c r="I49" s="8"/>
    </row>
    <row r="50" spans="2:9" x14ac:dyDescent="0.25">
      <c r="B50" s="8"/>
      <c r="C50" s="8"/>
      <c r="D50" s="8"/>
      <c r="E50" s="8"/>
      <c r="F50" s="8"/>
      <c r="G50" s="8"/>
      <c r="H50" s="8"/>
      <c r="I50" s="8"/>
    </row>
    <row r="51" spans="2:9" x14ac:dyDescent="0.25">
      <c r="B51" s="8"/>
      <c r="C51" s="8"/>
      <c r="D51" s="8"/>
      <c r="E51" s="8"/>
      <c r="F51" s="8"/>
      <c r="G51" s="8"/>
      <c r="H51" s="8"/>
      <c r="I51" s="8"/>
    </row>
    <row r="52" spans="2:9" x14ac:dyDescent="0.25">
      <c r="B52" s="8"/>
      <c r="C52" s="8"/>
      <c r="D52" s="8"/>
      <c r="E52" s="8"/>
      <c r="F52" s="8"/>
      <c r="G52" s="8"/>
      <c r="H52" s="8"/>
      <c r="I52" s="8"/>
    </row>
  </sheetData>
  <sheetProtection sheet="1" selectLockedCells="1"/>
  <conditionalFormatting sqref="C5">
    <cfRule type="containsText" dxfId="115" priority="45" operator="containsText" text="Not Begun">
      <formula>NOT(ISERROR(SEARCH("Not Begun",C5)))</formula>
    </cfRule>
    <cfRule type="containsText" dxfId="114" priority="46" operator="containsText" text="In Progress">
      <formula>NOT(ISERROR(SEARCH("In Progress",C5)))</formula>
    </cfRule>
    <cfRule type="containsText" dxfId="113" priority="47" operator="containsText" text="Complete">
      <formula>NOT(ISERROR(SEARCH("Complete",C5)))</formula>
    </cfRule>
  </conditionalFormatting>
  <conditionalFormatting sqref="C3">
    <cfRule type="containsText" dxfId="112" priority="1" operator="containsText" text="Late Stage">
      <formula>NOT(ISERROR(SEARCH("Late Stage",C3)))</formula>
    </cfRule>
    <cfRule type="containsText" dxfId="111" priority="2" operator="containsText" text="Not Begun">
      <formula>NOT(ISERROR(SEARCH("Not Begun",C3)))</formula>
    </cfRule>
    <cfRule type="containsText" dxfId="110" priority="3" operator="containsText" text="Complete">
      <formula>NOT(ISERROR(SEARCH("Complete",C3)))</formula>
    </cfRule>
    <cfRule type="containsText" dxfId="109" priority="4" operator="containsText" text="Complete">
      <formula>NOT(ISERROR(SEARCH("Complete",C3)))</formula>
    </cfRule>
    <cfRule type="containsText" dxfId="108" priority="5" operator="containsText" text="Late Stage">
      <formula>NOT(ISERROR(SEARCH("Late Stage",C3)))</formula>
    </cfRule>
    <cfRule type="containsText" dxfId="107" priority="6" operator="containsText" text="Middle Stage">
      <formula>NOT(ISERROR(SEARCH("Middle Stage",C3)))</formula>
    </cfRule>
    <cfRule type="containsText" dxfId="106" priority="7" operator="containsText" text="Early Stage">
      <formula>NOT(ISERROR(SEARCH("Early Stage",C3)))</formula>
    </cfRule>
    <cfRule type="containsText" dxfId="105" priority="8" operator="containsText" text="Not Begun">
      <formula>NOT(ISERROR(SEARCH("Not Begun",C3)))</formula>
    </cfRule>
    <cfRule type="containsText" dxfId="104" priority="9" operator="containsText" text="Not Begun">
      <formula>NOT(ISERROR(SEARCH("Not Begun",C3)))</formula>
    </cfRule>
    <cfRule type="containsText" dxfId="103" priority="10" operator="containsText" text="In Progress">
      <formula>NOT(ISERROR(SEARCH("In Progress",C3)))</formula>
    </cfRule>
    <cfRule type="containsText" dxfId="102" priority="11" operator="containsText" text="Complete">
      <formula>NOT(ISERROR(SEARCH("Complete",C3)))</formula>
    </cfRule>
  </conditionalFormatting>
  <conditionalFormatting sqref="C7:C10">
    <cfRule type="containsText" dxfId="101" priority="42" operator="containsText" text="Not Begun">
      <formula>NOT(ISERROR(SEARCH("Not Begun",C7)))</formula>
    </cfRule>
    <cfRule type="containsText" dxfId="100" priority="43" operator="containsText" text="In Progress">
      <formula>NOT(ISERROR(SEARCH("In Progress",C7)))</formula>
    </cfRule>
    <cfRule type="containsText" dxfId="99" priority="44" operator="containsText" text="Complete">
      <formula>NOT(ISERROR(SEARCH("Complete",C7)))</formula>
    </cfRule>
  </conditionalFormatting>
  <conditionalFormatting sqref="C12">
    <cfRule type="containsText" dxfId="98" priority="39" operator="containsText" text="Not Begun">
      <formula>NOT(ISERROR(SEARCH("Not Begun",C12)))</formula>
    </cfRule>
    <cfRule type="containsText" dxfId="97" priority="40" operator="containsText" text="In Progress">
      <formula>NOT(ISERROR(SEARCH("In Progress",C12)))</formula>
    </cfRule>
    <cfRule type="containsText" dxfId="96" priority="41" operator="containsText" text="Complete">
      <formula>NOT(ISERROR(SEARCH("Complete",C12)))</formula>
    </cfRule>
  </conditionalFormatting>
  <conditionalFormatting sqref="C14:C17">
    <cfRule type="containsText" dxfId="95" priority="36" operator="containsText" text="Not Begun">
      <formula>NOT(ISERROR(SEARCH("Not Begun",C14)))</formula>
    </cfRule>
    <cfRule type="containsText" dxfId="94" priority="37" operator="containsText" text="In Progress">
      <formula>NOT(ISERROR(SEARCH("In Progress",C14)))</formula>
    </cfRule>
    <cfRule type="containsText" dxfId="93" priority="38" operator="containsText" text="Complete">
      <formula>NOT(ISERROR(SEARCH("Complete",C14)))</formula>
    </cfRule>
  </conditionalFormatting>
  <conditionalFormatting sqref="C19">
    <cfRule type="containsText" dxfId="92" priority="33" operator="containsText" text="Not Begun">
      <formula>NOT(ISERROR(SEARCH("Not Begun",C19)))</formula>
    </cfRule>
    <cfRule type="containsText" dxfId="91" priority="34" operator="containsText" text="In Progress">
      <formula>NOT(ISERROR(SEARCH("In Progress",C19)))</formula>
    </cfRule>
    <cfRule type="containsText" dxfId="90" priority="35" operator="containsText" text="Complete">
      <formula>NOT(ISERROR(SEARCH("Complete",C19)))</formula>
    </cfRule>
  </conditionalFormatting>
  <conditionalFormatting sqref="C21:C26">
    <cfRule type="containsText" dxfId="89" priority="30" operator="containsText" text="Not Begun">
      <formula>NOT(ISERROR(SEARCH("Not Begun",C21)))</formula>
    </cfRule>
    <cfRule type="containsText" dxfId="88" priority="31" operator="containsText" text="In Progress">
      <formula>NOT(ISERROR(SEARCH("In Progress",C21)))</formula>
    </cfRule>
    <cfRule type="containsText" dxfId="87" priority="32" operator="containsText" text="Complete">
      <formula>NOT(ISERROR(SEARCH("Complete",C21)))</formula>
    </cfRule>
  </conditionalFormatting>
  <conditionalFormatting sqref="C28">
    <cfRule type="containsText" dxfId="86" priority="27" operator="containsText" text="Not Begun">
      <formula>NOT(ISERROR(SEARCH("Not Begun",C28)))</formula>
    </cfRule>
    <cfRule type="containsText" dxfId="85" priority="28" operator="containsText" text="In Progress">
      <formula>NOT(ISERROR(SEARCH("In Progress",C28)))</formula>
    </cfRule>
    <cfRule type="containsText" dxfId="84" priority="29" operator="containsText" text="Complete">
      <formula>NOT(ISERROR(SEARCH("Complete",C28)))</formula>
    </cfRule>
  </conditionalFormatting>
  <conditionalFormatting sqref="C30:C34">
    <cfRule type="containsText" dxfId="83" priority="24" operator="containsText" text="Not Begun">
      <formula>NOT(ISERROR(SEARCH("Not Begun",C30)))</formula>
    </cfRule>
    <cfRule type="containsText" dxfId="82" priority="25" operator="containsText" text="In Progress">
      <formula>NOT(ISERROR(SEARCH("In Progress",C30)))</formula>
    </cfRule>
    <cfRule type="containsText" dxfId="81" priority="26" operator="containsText" text="Complete">
      <formula>NOT(ISERROR(SEARCH("Complete",C30)))</formula>
    </cfRule>
  </conditionalFormatting>
  <conditionalFormatting sqref="C36">
    <cfRule type="containsText" dxfId="80" priority="21" operator="containsText" text="Not Begun">
      <formula>NOT(ISERROR(SEARCH("Not Begun",C36)))</formula>
    </cfRule>
    <cfRule type="containsText" dxfId="79" priority="22" operator="containsText" text="In Progress">
      <formula>NOT(ISERROR(SEARCH("In Progress",C36)))</formula>
    </cfRule>
    <cfRule type="containsText" dxfId="78" priority="23" operator="containsText" text="Complete">
      <formula>NOT(ISERROR(SEARCH("Complete",C36)))</formula>
    </cfRule>
  </conditionalFormatting>
  <conditionalFormatting sqref="C38:C40">
    <cfRule type="containsText" dxfId="77" priority="18" operator="containsText" text="Not Begun">
      <formula>NOT(ISERROR(SEARCH("Not Begun",C38)))</formula>
    </cfRule>
    <cfRule type="containsText" dxfId="76" priority="19" operator="containsText" text="In Progress">
      <formula>NOT(ISERROR(SEARCH("In Progress",C38)))</formula>
    </cfRule>
    <cfRule type="containsText" dxfId="75" priority="20" operator="containsText" text="Complete">
      <formula>NOT(ISERROR(SEARCH("Complete",C38)))</formula>
    </cfRule>
  </conditionalFormatting>
  <conditionalFormatting sqref="C42">
    <cfRule type="containsText" dxfId="74" priority="15" operator="containsText" text="Not Begun">
      <formula>NOT(ISERROR(SEARCH("Not Begun",C42)))</formula>
    </cfRule>
    <cfRule type="containsText" dxfId="73" priority="16" operator="containsText" text="In Progress">
      <formula>NOT(ISERROR(SEARCH("In Progress",C42)))</formula>
    </cfRule>
    <cfRule type="containsText" dxfId="72" priority="17" operator="containsText" text="Complete">
      <formula>NOT(ISERROR(SEARCH("Complete",C42)))</formula>
    </cfRule>
  </conditionalFormatting>
  <conditionalFormatting sqref="C44:C47">
    <cfRule type="containsText" dxfId="71" priority="12" operator="containsText" text="Not Begun">
      <formula>NOT(ISERROR(SEARCH("Not Begun",C44)))</formula>
    </cfRule>
    <cfRule type="containsText" dxfId="70" priority="13" operator="containsText" text="In Progress">
      <formula>NOT(ISERROR(SEARCH("In Progress",C44)))</formula>
    </cfRule>
    <cfRule type="containsText" dxfId="69" priority="14" operator="containsText" text="Complete">
      <formula>NOT(ISERROR(SEARCH("Complete",C44)))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19A47-7F47-4A04-8BBA-94E18275B339}">
  <dimension ref="A1:I26"/>
  <sheetViews>
    <sheetView topLeftCell="B1" workbookViewId="0">
      <pane ySplit="1" topLeftCell="A2" activePane="bottomLeft" state="frozen"/>
      <selection pane="bottomLeft" activeCell="D7" sqref="D7"/>
    </sheetView>
  </sheetViews>
  <sheetFormatPr defaultRowHeight="15" x14ac:dyDescent="0.25"/>
  <cols>
    <col min="1" max="1" width="6.85546875" bestFit="1" customWidth="1"/>
    <col min="2" max="2" width="56.28515625" bestFit="1" customWidth="1"/>
    <col min="3" max="3" width="13.7109375" bestFit="1" customWidth="1"/>
    <col min="4" max="4" width="15.5703125" bestFit="1" customWidth="1"/>
    <col min="5" max="5" width="16.28515625" bestFit="1" customWidth="1"/>
    <col min="6" max="7" width="17.28515625" bestFit="1" customWidth="1"/>
    <col min="8" max="8" width="16.28515625" bestFit="1" customWidth="1"/>
  </cols>
  <sheetData>
    <row r="1" spans="1:9" x14ac:dyDescent="0.25">
      <c r="A1" s="8"/>
      <c r="B1" s="12" t="s">
        <v>186</v>
      </c>
      <c r="C1" s="12" t="s">
        <v>184</v>
      </c>
      <c r="D1" s="12" t="s">
        <v>60</v>
      </c>
      <c r="E1" s="12" t="s">
        <v>61</v>
      </c>
      <c r="F1" s="12" t="s">
        <v>58</v>
      </c>
      <c r="G1" s="12" t="s">
        <v>62</v>
      </c>
      <c r="H1" s="12" t="s">
        <v>63</v>
      </c>
      <c r="I1" s="12" t="s">
        <v>57</v>
      </c>
    </row>
    <row r="2" spans="1:9" s="6" customFormat="1" x14ac:dyDescent="0.25">
      <c r="A2" s="8"/>
      <c r="B2" s="8"/>
      <c r="C2" s="8"/>
      <c r="D2" s="8"/>
      <c r="E2" s="17"/>
      <c r="F2" s="17"/>
      <c r="G2" s="17"/>
      <c r="H2" s="17"/>
      <c r="I2" s="8"/>
    </row>
    <row r="3" spans="1:9" s="6" customFormat="1" ht="18.75" x14ac:dyDescent="0.3">
      <c r="A3" s="18">
        <v>1.1000000000000001</v>
      </c>
      <c r="B3" s="18" t="s">
        <v>73</v>
      </c>
      <c r="C3" s="15" t="str">
        <f>IF(D3=1,"Complete",IF(D3=0,"Not Begun","In Progress"))</f>
        <v>Complete</v>
      </c>
      <c r="D3" s="32">
        <f>(D5+D6+D7)/3</f>
        <v>1</v>
      </c>
      <c r="E3" s="19">
        <f>MIN(E5:E7)</f>
        <v>44129</v>
      </c>
      <c r="F3" s="19">
        <f>MAX(F5:F7)</f>
        <v>44142</v>
      </c>
      <c r="G3" s="19">
        <f>MIN(G5:G7)</f>
        <v>0</v>
      </c>
      <c r="H3" s="19">
        <f>MAX(H5:H7)</f>
        <v>0</v>
      </c>
      <c r="I3" s="8"/>
    </row>
    <row r="4" spans="1:9" s="6" customFormat="1" x14ac:dyDescent="0.25">
      <c r="A4" s="8"/>
      <c r="B4" s="8"/>
      <c r="C4" s="10"/>
      <c r="D4" s="8"/>
      <c r="E4" s="17"/>
      <c r="F4" s="17"/>
      <c r="G4" s="17"/>
      <c r="H4" s="17"/>
      <c r="I4" s="8"/>
    </row>
    <row r="5" spans="1:9" s="6" customFormat="1" x14ac:dyDescent="0.25">
      <c r="A5" s="8" t="s">
        <v>69</v>
      </c>
      <c r="B5" s="8" t="s">
        <v>72</v>
      </c>
      <c r="C5" s="10" t="str">
        <f>IF(D5=1,"Complete",IF(D5=0,"Not Begun","In Progress"))</f>
        <v>Complete</v>
      </c>
      <c r="D5" s="13">
        <v>1</v>
      </c>
      <c r="E5" s="17">
        <v>44129</v>
      </c>
      <c r="F5" s="17">
        <v>44142</v>
      </c>
      <c r="G5" s="17"/>
      <c r="H5" s="17"/>
      <c r="I5" s="8"/>
    </row>
    <row r="6" spans="1:9" s="6" customFormat="1" x14ac:dyDescent="0.25">
      <c r="A6" s="8" t="s">
        <v>70</v>
      </c>
      <c r="B6" s="8" t="s">
        <v>77</v>
      </c>
      <c r="C6" s="10" t="str">
        <f>IF(D6=1,"Complete",IF(D6=0,"Not Begun","In Progress"))</f>
        <v>Complete</v>
      </c>
      <c r="D6" s="13">
        <v>1</v>
      </c>
      <c r="E6" s="17">
        <v>44129</v>
      </c>
      <c r="F6" s="17">
        <v>44142</v>
      </c>
      <c r="G6" s="17"/>
      <c r="H6" s="17"/>
      <c r="I6" s="8"/>
    </row>
    <row r="7" spans="1:9" s="6" customFormat="1" x14ac:dyDescent="0.25">
      <c r="A7" s="8" t="s">
        <v>71</v>
      </c>
      <c r="B7" s="8" t="s">
        <v>78</v>
      </c>
      <c r="C7" s="10" t="str">
        <f>IF(D7=1,"Complete",IF(D7=0,"Not Begun","In Progress"))</f>
        <v>Complete</v>
      </c>
      <c r="D7" s="13">
        <v>1</v>
      </c>
      <c r="E7" s="17">
        <v>44129</v>
      </c>
      <c r="F7" s="17">
        <v>44142</v>
      </c>
      <c r="G7" s="17"/>
      <c r="H7" s="17"/>
      <c r="I7" s="8"/>
    </row>
    <row r="8" spans="1:9" s="6" customFormat="1" x14ac:dyDescent="0.25">
      <c r="A8" s="8"/>
      <c r="B8" s="8"/>
      <c r="C8" s="10"/>
      <c r="D8" s="8"/>
      <c r="E8" s="17"/>
      <c r="F8" s="17"/>
      <c r="G8" s="17"/>
      <c r="H8" s="17"/>
      <c r="I8" s="8"/>
    </row>
    <row r="9" spans="1:9" s="6" customFormat="1" ht="18.75" x14ac:dyDescent="0.3">
      <c r="A9" s="18">
        <v>1.2</v>
      </c>
      <c r="B9" s="18" t="s">
        <v>68</v>
      </c>
      <c r="C9" s="15" t="str">
        <f>IF(D9=1,"Complete",IF(D9=0,"Not Begun","In Progress"))</f>
        <v>Complete</v>
      </c>
      <c r="D9" s="32">
        <f>(D11+D12+D13+D14)/4</f>
        <v>1</v>
      </c>
      <c r="E9" s="19">
        <f>MIN(E11:E14)</f>
        <v>44129</v>
      </c>
      <c r="F9" s="19">
        <f>MAX(F11:F14)</f>
        <v>44142</v>
      </c>
      <c r="G9" s="19">
        <f>MIN(G11:G14)</f>
        <v>0</v>
      </c>
      <c r="H9" s="19">
        <f>MAX(H11:H14)</f>
        <v>0</v>
      </c>
      <c r="I9" s="8"/>
    </row>
    <row r="10" spans="1:9" s="6" customFormat="1" x14ac:dyDescent="0.25">
      <c r="A10" s="8"/>
      <c r="B10" s="8"/>
      <c r="C10" s="10"/>
      <c r="D10" s="8"/>
      <c r="E10" s="17"/>
      <c r="F10" s="31"/>
      <c r="G10" s="17"/>
      <c r="H10" s="17"/>
      <c r="I10" s="8"/>
    </row>
    <row r="11" spans="1:9" x14ac:dyDescent="0.25">
      <c r="A11" s="8" t="s">
        <v>74</v>
      </c>
      <c r="B11" s="8" t="s">
        <v>64</v>
      </c>
      <c r="C11" s="10" t="str">
        <f t="shared" ref="C11:C16" si="0">IF(D11=1,"Complete",IF(D11=0,"Not Begun","In Progress"))</f>
        <v>Complete</v>
      </c>
      <c r="D11" s="13">
        <v>1</v>
      </c>
      <c r="E11" s="17">
        <v>44129</v>
      </c>
      <c r="F11" s="17">
        <v>44142</v>
      </c>
      <c r="G11" s="17"/>
      <c r="H11" s="17"/>
      <c r="I11" s="8"/>
    </row>
    <row r="12" spans="1:9" s="6" customFormat="1" x14ac:dyDescent="0.25">
      <c r="A12" s="8" t="s">
        <v>75</v>
      </c>
      <c r="B12" s="8" t="s">
        <v>65</v>
      </c>
      <c r="C12" s="10" t="str">
        <f t="shared" si="0"/>
        <v>Complete</v>
      </c>
      <c r="D12" s="13">
        <v>1</v>
      </c>
      <c r="E12" s="17">
        <v>44129</v>
      </c>
      <c r="F12" s="17">
        <v>44142</v>
      </c>
      <c r="G12" s="17"/>
      <c r="H12" s="17"/>
      <c r="I12" s="8"/>
    </row>
    <row r="13" spans="1:9" s="6" customFormat="1" x14ac:dyDescent="0.25">
      <c r="A13" s="8" t="s">
        <v>76</v>
      </c>
      <c r="B13" s="8" t="s">
        <v>66</v>
      </c>
      <c r="C13" s="10" t="str">
        <f t="shared" si="0"/>
        <v>Complete</v>
      </c>
      <c r="D13" s="13">
        <v>1</v>
      </c>
      <c r="E13" s="17">
        <v>44129</v>
      </c>
      <c r="F13" s="17">
        <v>44142</v>
      </c>
      <c r="G13" s="17"/>
      <c r="H13" s="17"/>
      <c r="I13" s="8"/>
    </row>
    <row r="14" spans="1:9" s="6" customFormat="1" x14ac:dyDescent="0.25">
      <c r="A14" s="8" t="s">
        <v>79</v>
      </c>
      <c r="B14" s="8" t="s">
        <v>67</v>
      </c>
      <c r="C14" s="10" t="str">
        <f t="shared" si="0"/>
        <v>Complete</v>
      </c>
      <c r="D14" s="13">
        <v>1</v>
      </c>
      <c r="E14" s="17">
        <v>44129</v>
      </c>
      <c r="F14" s="17">
        <v>44142</v>
      </c>
      <c r="G14" s="17"/>
      <c r="H14" s="17"/>
      <c r="I14" s="8"/>
    </row>
    <row r="15" spans="1:9" s="6" customFormat="1" x14ac:dyDescent="0.25">
      <c r="A15" s="8"/>
      <c r="B15" s="8"/>
      <c r="C15" s="10"/>
      <c r="D15" s="13"/>
      <c r="E15" s="17"/>
      <c r="F15" s="17"/>
      <c r="G15" s="17"/>
      <c r="H15" s="17"/>
      <c r="I15" s="8"/>
    </row>
    <row r="16" spans="1:9" ht="18.75" x14ac:dyDescent="0.3">
      <c r="A16" s="18">
        <v>1.3</v>
      </c>
      <c r="B16" s="18" t="s">
        <v>41</v>
      </c>
      <c r="C16" s="15" t="str">
        <f t="shared" si="0"/>
        <v>Complete</v>
      </c>
      <c r="D16" s="32">
        <f>(D18+D19+D20)/2</f>
        <v>1</v>
      </c>
      <c r="E16" s="19">
        <f>MIN(E18:E19)</f>
        <v>44129</v>
      </c>
      <c r="F16" s="19">
        <f>MAX(F18:F19)</f>
        <v>44142</v>
      </c>
      <c r="G16" s="19">
        <f>MIN(G18:G19)</f>
        <v>0</v>
      </c>
      <c r="H16" s="19">
        <f>MAX(H18:H19)</f>
        <v>0</v>
      </c>
      <c r="I16" s="8"/>
    </row>
    <row r="17" spans="1:9" x14ac:dyDescent="0.25">
      <c r="A17" s="8"/>
      <c r="B17" s="8"/>
      <c r="C17" s="10"/>
      <c r="D17" s="13"/>
      <c r="E17" s="17"/>
      <c r="F17" s="17"/>
      <c r="G17" s="17"/>
      <c r="H17" s="17"/>
      <c r="I17" s="8"/>
    </row>
    <row r="18" spans="1:9" x14ac:dyDescent="0.25">
      <c r="A18" s="8" t="s">
        <v>83</v>
      </c>
      <c r="B18" s="8" t="s">
        <v>82</v>
      </c>
      <c r="C18" s="10" t="str">
        <f>IF(D18=1,"Complete",IF(D18=0,"Not Begun","In Progress"))</f>
        <v>Complete</v>
      </c>
      <c r="D18" s="13">
        <v>1</v>
      </c>
      <c r="E18" s="17">
        <v>44129</v>
      </c>
      <c r="F18" s="17">
        <v>44142</v>
      </c>
      <c r="G18" s="17"/>
      <c r="H18" s="17"/>
      <c r="I18" s="8"/>
    </row>
    <row r="19" spans="1:9" x14ac:dyDescent="0.25">
      <c r="A19" s="8" t="s">
        <v>84</v>
      </c>
      <c r="B19" s="8" t="s">
        <v>81</v>
      </c>
      <c r="C19" s="10" t="str">
        <f>IF(D19=1,"Complete",IF(D19=0,"Not Begun","In Progress"))</f>
        <v>Complete</v>
      </c>
      <c r="D19" s="13">
        <v>1</v>
      </c>
      <c r="E19" s="17">
        <v>44129</v>
      </c>
      <c r="F19" s="17">
        <v>44142</v>
      </c>
      <c r="G19" s="17"/>
      <c r="H19" s="17"/>
      <c r="I19" s="8"/>
    </row>
    <row r="20" spans="1:9" x14ac:dyDescent="0.25">
      <c r="A20" s="8"/>
      <c r="B20" s="8"/>
      <c r="C20" s="10"/>
      <c r="D20" s="13"/>
      <c r="E20" s="17"/>
      <c r="F20" s="17"/>
      <c r="G20" s="17"/>
      <c r="H20" s="17"/>
      <c r="I20" s="8"/>
    </row>
    <row r="21" spans="1:9" ht="18.75" x14ac:dyDescent="0.3">
      <c r="A21" s="18">
        <v>1.4</v>
      </c>
      <c r="B21" s="18" t="s">
        <v>85</v>
      </c>
      <c r="C21" s="15" t="str">
        <f>IF(D21=1,"Complete",IF(D21=0,"Not Begun","In Progress"))</f>
        <v>Complete</v>
      </c>
      <c r="D21" s="32">
        <f>(D23+D24+D25)/3</f>
        <v>1</v>
      </c>
      <c r="E21" s="19">
        <f>MIN(E23:E25)</f>
        <v>44129</v>
      </c>
      <c r="F21" s="19">
        <f>MAX(F23:F25)</f>
        <v>44142</v>
      </c>
      <c r="G21" s="19">
        <f>MIN(G23:G25)</f>
        <v>0</v>
      </c>
      <c r="H21" s="19">
        <f>MAX(H23:H25)</f>
        <v>0</v>
      </c>
      <c r="I21" s="8"/>
    </row>
    <row r="22" spans="1:9" x14ac:dyDescent="0.25">
      <c r="A22" s="8"/>
      <c r="B22" s="8"/>
      <c r="C22" s="11"/>
      <c r="D22" s="13"/>
      <c r="E22" s="17"/>
      <c r="F22" s="17"/>
      <c r="G22" s="17"/>
      <c r="H22" s="17"/>
      <c r="I22" s="8"/>
    </row>
    <row r="23" spans="1:9" x14ac:dyDescent="0.25">
      <c r="A23" s="8" t="s">
        <v>89</v>
      </c>
      <c r="B23" s="8" t="s">
        <v>86</v>
      </c>
      <c r="C23" s="10" t="str">
        <f>IF(D23=1,"Complete",IF(D23=0,"Not Begun","In Progress"))</f>
        <v>Complete</v>
      </c>
      <c r="D23" s="13">
        <v>1</v>
      </c>
      <c r="E23" s="17">
        <v>44129</v>
      </c>
      <c r="F23" s="17">
        <v>44142</v>
      </c>
      <c r="G23" s="17"/>
      <c r="H23" s="17"/>
      <c r="I23" s="8"/>
    </row>
    <row r="24" spans="1:9" x14ac:dyDescent="0.25">
      <c r="A24" s="8" t="s">
        <v>90</v>
      </c>
      <c r="B24" s="8" t="s">
        <v>87</v>
      </c>
      <c r="C24" s="10" t="str">
        <f>IF(D24=1,"Complete",IF(D24=0,"Not Begun","In Progress"))</f>
        <v>Complete</v>
      </c>
      <c r="D24" s="13">
        <v>1</v>
      </c>
      <c r="E24" s="17">
        <v>44129</v>
      </c>
      <c r="F24" s="17">
        <v>44142</v>
      </c>
      <c r="G24" s="17"/>
      <c r="H24" s="17"/>
      <c r="I24" s="8"/>
    </row>
    <row r="25" spans="1:9" x14ac:dyDescent="0.25">
      <c r="A25" s="8" t="s">
        <v>91</v>
      </c>
      <c r="B25" s="8" t="s">
        <v>88</v>
      </c>
      <c r="C25" s="10" t="str">
        <f>IF(D25=1,"Complete",IF(D25=0,"Not Begun","In Progress"))</f>
        <v>Complete</v>
      </c>
      <c r="D25" s="13">
        <v>1</v>
      </c>
      <c r="E25" s="17">
        <v>44129</v>
      </c>
      <c r="F25" s="17">
        <v>44142</v>
      </c>
      <c r="G25" s="17"/>
      <c r="H25" s="17"/>
      <c r="I25" s="8"/>
    </row>
    <row r="26" spans="1:9" x14ac:dyDescent="0.25">
      <c r="A26" s="8"/>
      <c r="B26" s="8"/>
      <c r="C26" s="8"/>
      <c r="D26" s="8"/>
      <c r="E26" s="8"/>
      <c r="F26" s="8"/>
      <c r="G26" s="8"/>
      <c r="H26" s="8"/>
      <c r="I26" s="8"/>
    </row>
  </sheetData>
  <sheetProtection sheet="1" objects="1" scenarios="1" selectLockedCells="1"/>
  <conditionalFormatting sqref="C3 C9 C16 C21">
    <cfRule type="containsText" dxfId="68" priority="21" operator="containsText" text="Not Begun">
      <formula>NOT(ISERROR(SEARCH("Not Begun",C3)))</formula>
    </cfRule>
    <cfRule type="containsText" dxfId="67" priority="22" operator="containsText" text="In Progress">
      <formula>NOT(ISERROR(SEARCH("In Progress",C3)))</formula>
    </cfRule>
    <cfRule type="containsText" dxfId="66" priority="23" operator="containsText" text="Complete">
      <formula>NOT(ISERROR(SEARCH("Complete",C3)))</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F32CD-D262-4A7F-B35C-EC40AB850E09}">
  <dimension ref="A1:I38"/>
  <sheetViews>
    <sheetView workbookViewId="0">
      <pane ySplit="1" topLeftCell="A2" activePane="bottomLeft" state="frozen"/>
      <selection pane="bottomLeft" activeCell="D21" sqref="D21"/>
    </sheetView>
  </sheetViews>
  <sheetFormatPr defaultRowHeight="15" x14ac:dyDescent="0.25"/>
  <cols>
    <col min="1" max="1" width="6.85546875" bestFit="1" customWidth="1"/>
    <col min="2" max="2" width="39.28515625" bestFit="1" customWidth="1"/>
    <col min="3" max="3" width="13.7109375" bestFit="1" customWidth="1"/>
    <col min="4" max="4" width="16" bestFit="1" customWidth="1"/>
    <col min="5" max="5" width="16.7109375" bestFit="1" customWidth="1"/>
    <col min="6" max="6" width="17.5703125" bestFit="1" customWidth="1"/>
    <col min="7" max="7" width="15.140625" bestFit="1" customWidth="1"/>
    <col min="8" max="8" width="16" bestFit="1" customWidth="1"/>
  </cols>
  <sheetData>
    <row r="1" spans="1:9" x14ac:dyDescent="0.25">
      <c r="A1" s="8"/>
      <c r="B1" s="12" t="s">
        <v>186</v>
      </c>
      <c r="C1" s="12" t="s">
        <v>184</v>
      </c>
      <c r="D1" s="12" t="s">
        <v>60</v>
      </c>
      <c r="E1" s="12" t="s">
        <v>61</v>
      </c>
      <c r="F1" s="12" t="s">
        <v>58</v>
      </c>
      <c r="G1" s="12" t="s">
        <v>62</v>
      </c>
      <c r="H1" s="12" t="s">
        <v>63</v>
      </c>
      <c r="I1" s="12" t="s">
        <v>57</v>
      </c>
    </row>
    <row r="2" spans="1:9" x14ac:dyDescent="0.25">
      <c r="A2" s="8"/>
      <c r="B2" s="8"/>
      <c r="C2" s="8"/>
      <c r="D2" s="13"/>
      <c r="E2" s="17"/>
      <c r="F2" s="17"/>
      <c r="G2" s="17"/>
      <c r="H2" s="17"/>
      <c r="I2" s="8"/>
    </row>
    <row r="3" spans="1:9" ht="18.75" x14ac:dyDescent="0.3">
      <c r="A3" s="18">
        <v>2.1</v>
      </c>
      <c r="B3" s="18" t="s">
        <v>120</v>
      </c>
      <c r="C3" s="15" t="str">
        <f>IF(D3=1,"Complete",IF(D3=0,"Not Begun","In Progress"))</f>
        <v>Complete</v>
      </c>
      <c r="D3" s="32">
        <f>D5</f>
        <v>1</v>
      </c>
      <c r="E3" s="19">
        <f>E5</f>
        <v>44136</v>
      </c>
      <c r="F3" s="19">
        <f>F5</f>
        <v>44149</v>
      </c>
      <c r="G3" s="19">
        <f>G5</f>
        <v>0</v>
      </c>
      <c r="H3" s="19">
        <f>H5</f>
        <v>0</v>
      </c>
      <c r="I3" s="20"/>
    </row>
    <row r="4" spans="1:9" x14ac:dyDescent="0.25">
      <c r="A4" s="8"/>
      <c r="B4" s="8"/>
      <c r="C4" s="10"/>
      <c r="D4" s="13"/>
      <c r="E4" s="17"/>
      <c r="F4" s="17"/>
      <c r="G4" s="17"/>
      <c r="H4" s="17"/>
      <c r="I4" s="8"/>
    </row>
    <row r="5" spans="1:9" x14ac:dyDescent="0.25">
      <c r="A5" s="8" t="s">
        <v>121</v>
      </c>
      <c r="B5" s="8" t="s">
        <v>122</v>
      </c>
      <c r="C5" s="10" t="str">
        <f>IF(D5=1,"Complete",IF(D5=0,"Not Begun","In Progress"))</f>
        <v>Complete</v>
      </c>
      <c r="D5" s="13">
        <v>1</v>
      </c>
      <c r="E5" s="17">
        <v>44136</v>
      </c>
      <c r="F5" s="17">
        <v>44149</v>
      </c>
      <c r="G5" s="17"/>
      <c r="H5" s="17"/>
      <c r="I5" s="8"/>
    </row>
    <row r="6" spans="1:9" x14ac:dyDescent="0.25">
      <c r="A6" s="8"/>
      <c r="B6" s="8"/>
      <c r="C6" s="10"/>
      <c r="D6" s="13"/>
      <c r="E6" s="17"/>
      <c r="F6" s="17"/>
      <c r="G6" s="17"/>
      <c r="H6" s="17"/>
      <c r="I6" s="8"/>
    </row>
    <row r="7" spans="1:9" ht="18.75" x14ac:dyDescent="0.3">
      <c r="A7" s="18">
        <v>2.2000000000000002</v>
      </c>
      <c r="B7" s="18" t="s">
        <v>43</v>
      </c>
      <c r="C7" s="15" t="str">
        <f>IF(D7=1,"Complete",IF(D7=0,"Not Begun","In Progress"))</f>
        <v>Complete</v>
      </c>
      <c r="D7" s="32">
        <f>D9</f>
        <v>1</v>
      </c>
      <c r="E7" s="19">
        <f>E9</f>
        <v>44136</v>
      </c>
      <c r="F7" s="19">
        <f>F9</f>
        <v>44149</v>
      </c>
      <c r="G7" s="19">
        <f>G9</f>
        <v>0</v>
      </c>
      <c r="H7" s="19">
        <f>H9</f>
        <v>0</v>
      </c>
      <c r="I7" s="8"/>
    </row>
    <row r="8" spans="1:9" x14ac:dyDescent="0.25">
      <c r="A8" s="8"/>
      <c r="B8" s="8"/>
      <c r="C8" s="10"/>
      <c r="D8" s="13"/>
      <c r="E8" s="17"/>
      <c r="F8" s="17"/>
      <c r="G8" s="17"/>
      <c r="H8" s="17"/>
      <c r="I8" s="8"/>
    </row>
    <row r="9" spans="1:9" x14ac:dyDescent="0.25">
      <c r="A9" s="8" t="s">
        <v>123</v>
      </c>
      <c r="B9" s="8" t="s">
        <v>124</v>
      </c>
      <c r="C9" s="10" t="str">
        <f>IF(D9=1,"Complete",IF(D9=0,"Not Begun","In Progress"))</f>
        <v>Complete</v>
      </c>
      <c r="D9" s="13">
        <v>1</v>
      </c>
      <c r="E9" s="17">
        <v>44136</v>
      </c>
      <c r="F9" s="17">
        <v>44149</v>
      </c>
      <c r="G9" s="17"/>
      <c r="H9" s="17"/>
      <c r="I9" s="8"/>
    </row>
    <row r="10" spans="1:9" x14ac:dyDescent="0.25">
      <c r="A10" s="8"/>
      <c r="B10" s="8"/>
      <c r="C10" s="10"/>
      <c r="D10" s="13"/>
      <c r="E10" s="17"/>
      <c r="F10" s="17"/>
      <c r="G10" s="17"/>
      <c r="H10" s="17"/>
      <c r="I10" s="8"/>
    </row>
    <row r="11" spans="1:9" ht="18.75" x14ac:dyDescent="0.3">
      <c r="A11" s="18">
        <v>2.2999999999999998</v>
      </c>
      <c r="B11" s="18" t="s">
        <v>102</v>
      </c>
      <c r="C11" s="15" t="str">
        <f>IF(D11=1,"Complete",IF(D11=0,"Not Begun","In Progress"))</f>
        <v>Complete</v>
      </c>
      <c r="D11" s="32">
        <f>D13</f>
        <v>1</v>
      </c>
      <c r="E11" s="19">
        <f>E13</f>
        <v>44136</v>
      </c>
      <c r="F11" s="19">
        <f>F13</f>
        <v>44149</v>
      </c>
      <c r="G11" s="19">
        <f>G13</f>
        <v>0</v>
      </c>
      <c r="H11" s="19">
        <f>H13</f>
        <v>0</v>
      </c>
      <c r="I11" s="8"/>
    </row>
    <row r="12" spans="1:9" x14ac:dyDescent="0.25">
      <c r="A12" s="8"/>
      <c r="B12" s="8"/>
      <c r="C12" s="10"/>
      <c r="D12" s="13"/>
      <c r="E12" s="17"/>
      <c r="F12" s="17"/>
      <c r="G12" s="17"/>
      <c r="H12" s="17"/>
      <c r="I12" s="8"/>
    </row>
    <row r="13" spans="1:9" x14ac:dyDescent="0.25">
      <c r="A13" s="8" t="s">
        <v>125</v>
      </c>
      <c r="B13" s="8" t="s">
        <v>126</v>
      </c>
      <c r="C13" s="10" t="str">
        <f>IF(D13=1,"Complete",IF(D13=0,"Not Begun","In Progress"))</f>
        <v>Complete</v>
      </c>
      <c r="D13" s="13">
        <v>1</v>
      </c>
      <c r="E13" s="17">
        <v>44136</v>
      </c>
      <c r="F13" s="17">
        <v>44149</v>
      </c>
      <c r="G13" s="17"/>
      <c r="H13" s="17"/>
      <c r="I13" s="8"/>
    </row>
    <row r="14" spans="1:9" x14ac:dyDescent="0.25">
      <c r="A14" s="8"/>
      <c r="B14" s="8"/>
      <c r="C14" s="10"/>
      <c r="D14" s="13"/>
      <c r="E14" s="17"/>
      <c r="F14" s="17"/>
      <c r="G14" s="17"/>
      <c r="H14" s="17"/>
      <c r="I14" s="8"/>
    </row>
    <row r="15" spans="1:9" ht="18.75" x14ac:dyDescent="0.3">
      <c r="A15" s="18">
        <v>2.4</v>
      </c>
      <c r="B15" s="18" t="s">
        <v>103</v>
      </c>
      <c r="C15" s="15" t="str">
        <f>IF(D15=1,"Complete",IF(D15=0,"Not Begun","In Progress"))</f>
        <v>Complete</v>
      </c>
      <c r="D15" s="32">
        <f>D17</f>
        <v>1</v>
      </c>
      <c r="E15" s="19">
        <f>E17</f>
        <v>44136</v>
      </c>
      <c r="F15" s="19">
        <f>F17</f>
        <v>44149</v>
      </c>
      <c r="G15" s="19">
        <f>G17</f>
        <v>0</v>
      </c>
      <c r="H15" s="19">
        <f>H17</f>
        <v>0</v>
      </c>
      <c r="I15" s="8"/>
    </row>
    <row r="16" spans="1:9" x14ac:dyDescent="0.25">
      <c r="A16" s="8"/>
      <c r="B16" s="8"/>
      <c r="C16" s="10"/>
      <c r="D16" s="13"/>
      <c r="E16" s="17"/>
      <c r="F16" s="17"/>
      <c r="G16" s="17"/>
      <c r="H16" s="17"/>
      <c r="I16" s="8"/>
    </row>
    <row r="17" spans="1:9" x14ac:dyDescent="0.25">
      <c r="A17" s="8" t="s">
        <v>127</v>
      </c>
      <c r="B17" s="8" t="s">
        <v>128</v>
      </c>
      <c r="C17" s="10" t="str">
        <f>IF(D17=1,"Complete",IF(D17=0,"Not Begun","In Progress"))</f>
        <v>Complete</v>
      </c>
      <c r="D17" s="13">
        <v>1</v>
      </c>
      <c r="E17" s="17">
        <v>44136</v>
      </c>
      <c r="F17" s="17">
        <v>44149</v>
      </c>
      <c r="G17" s="17"/>
      <c r="H17" s="17"/>
      <c r="I17" s="8"/>
    </row>
    <row r="18" spans="1:9" x14ac:dyDescent="0.25">
      <c r="A18" s="8"/>
      <c r="B18" s="8"/>
      <c r="C18" s="8"/>
      <c r="D18" s="13"/>
      <c r="E18" s="17"/>
      <c r="F18" s="17"/>
      <c r="G18" s="17"/>
      <c r="H18" s="17"/>
      <c r="I18" s="8"/>
    </row>
    <row r="19" spans="1:9" x14ac:dyDescent="0.25">
      <c r="A19" s="8"/>
      <c r="B19" s="8"/>
      <c r="C19" s="8"/>
      <c r="D19" s="13"/>
      <c r="E19" s="17"/>
      <c r="F19" s="17"/>
      <c r="G19" s="17"/>
      <c r="H19" s="17"/>
      <c r="I19" s="8"/>
    </row>
    <row r="20" spans="1:9" x14ac:dyDescent="0.25">
      <c r="A20" s="8"/>
      <c r="B20" s="8"/>
      <c r="C20" s="8"/>
      <c r="D20" s="13"/>
      <c r="E20" s="17"/>
      <c r="F20" s="17"/>
      <c r="G20" s="17"/>
      <c r="H20" s="17"/>
      <c r="I20" s="8"/>
    </row>
    <row r="21" spans="1:9" x14ac:dyDescent="0.25">
      <c r="A21" s="8"/>
      <c r="B21" s="8"/>
      <c r="C21" s="8"/>
      <c r="D21" s="8"/>
      <c r="E21" s="8"/>
      <c r="F21" s="8"/>
      <c r="G21" s="8"/>
      <c r="H21" s="8"/>
      <c r="I21" s="8"/>
    </row>
    <row r="22" spans="1:9" x14ac:dyDescent="0.25">
      <c r="A22" s="8"/>
      <c r="B22" s="8"/>
      <c r="C22" s="8"/>
      <c r="D22" s="8"/>
      <c r="E22" s="8"/>
      <c r="F22" s="8"/>
      <c r="G22" s="8"/>
      <c r="H22" s="8"/>
      <c r="I22" s="8"/>
    </row>
    <row r="23" spans="1:9" x14ac:dyDescent="0.25">
      <c r="A23" s="8"/>
      <c r="B23" s="8"/>
      <c r="C23" s="8"/>
      <c r="D23" s="8"/>
      <c r="E23" s="8"/>
      <c r="F23" s="8"/>
      <c r="G23" s="8"/>
      <c r="H23" s="8"/>
      <c r="I23" s="8"/>
    </row>
    <row r="24" spans="1:9" x14ac:dyDescent="0.25">
      <c r="A24" s="8"/>
      <c r="B24" s="8"/>
      <c r="C24" s="8"/>
      <c r="D24" s="8"/>
      <c r="E24" s="8"/>
      <c r="F24" s="8"/>
      <c r="G24" s="8"/>
      <c r="H24" s="8"/>
      <c r="I24" s="8"/>
    </row>
    <row r="25" spans="1:9" x14ac:dyDescent="0.25">
      <c r="A25" s="8"/>
      <c r="B25" s="8"/>
      <c r="C25" s="8"/>
      <c r="D25" s="8"/>
      <c r="E25" s="8"/>
      <c r="F25" s="8"/>
      <c r="G25" s="8"/>
      <c r="H25" s="8"/>
      <c r="I25" s="8"/>
    </row>
    <row r="26" spans="1:9" x14ac:dyDescent="0.25">
      <c r="A26" s="8"/>
      <c r="B26" s="8"/>
      <c r="C26" s="8"/>
      <c r="D26" s="8"/>
      <c r="E26" s="8"/>
      <c r="F26" s="8"/>
      <c r="G26" s="8"/>
      <c r="H26" s="8"/>
      <c r="I26" s="8"/>
    </row>
    <row r="27" spans="1:9" x14ac:dyDescent="0.25">
      <c r="A27" s="8"/>
      <c r="B27" s="8"/>
      <c r="C27" s="8"/>
      <c r="D27" s="8"/>
      <c r="E27" s="8"/>
      <c r="F27" s="8"/>
      <c r="G27" s="8"/>
      <c r="H27" s="8"/>
      <c r="I27" s="8"/>
    </row>
    <row r="28" spans="1:9" x14ac:dyDescent="0.25">
      <c r="A28" s="8"/>
      <c r="B28" s="8"/>
      <c r="C28" s="8"/>
      <c r="D28" s="8"/>
      <c r="E28" s="8"/>
      <c r="F28" s="8"/>
      <c r="G28" s="8"/>
      <c r="H28" s="8"/>
      <c r="I28" s="8"/>
    </row>
    <row r="29" spans="1:9" x14ac:dyDescent="0.25">
      <c r="A29" s="8"/>
      <c r="B29" s="8"/>
      <c r="C29" s="8"/>
      <c r="D29" s="8"/>
      <c r="E29" s="8"/>
      <c r="F29" s="8"/>
      <c r="G29" s="8"/>
      <c r="H29" s="8"/>
      <c r="I29" s="8"/>
    </row>
    <row r="30" spans="1:9" x14ac:dyDescent="0.25">
      <c r="A30" s="8"/>
      <c r="B30" s="8"/>
      <c r="C30" s="8"/>
      <c r="D30" s="8"/>
      <c r="E30" s="8"/>
      <c r="F30" s="8"/>
      <c r="G30" s="8"/>
      <c r="H30" s="8"/>
      <c r="I30" s="8"/>
    </row>
    <row r="31" spans="1:9" x14ac:dyDescent="0.25">
      <c r="A31" s="8"/>
      <c r="B31" s="8"/>
      <c r="C31" s="8"/>
      <c r="D31" s="8"/>
      <c r="E31" s="8"/>
      <c r="F31" s="8"/>
      <c r="G31" s="8"/>
      <c r="H31" s="8"/>
      <c r="I31" s="8"/>
    </row>
    <row r="32" spans="1:9" x14ac:dyDescent="0.25">
      <c r="A32" s="8"/>
      <c r="B32" s="8"/>
      <c r="C32" s="8"/>
      <c r="D32" s="8"/>
      <c r="E32" s="8"/>
      <c r="F32" s="8"/>
      <c r="G32" s="8"/>
      <c r="H32" s="8"/>
      <c r="I32" s="8"/>
    </row>
    <row r="33" spans="1:9" x14ac:dyDescent="0.25">
      <c r="A33" s="8"/>
      <c r="B33" s="8"/>
      <c r="C33" s="8"/>
      <c r="D33" s="8"/>
      <c r="E33" s="8"/>
      <c r="F33" s="8"/>
      <c r="G33" s="8"/>
      <c r="H33" s="8"/>
      <c r="I33" s="8"/>
    </row>
    <row r="34" spans="1:9" x14ac:dyDescent="0.25">
      <c r="A34" s="8"/>
      <c r="B34" s="8"/>
      <c r="C34" s="8"/>
      <c r="D34" s="8"/>
      <c r="E34" s="8"/>
      <c r="F34" s="8"/>
      <c r="G34" s="8"/>
      <c r="H34" s="8"/>
      <c r="I34" s="8"/>
    </row>
    <row r="35" spans="1:9" x14ac:dyDescent="0.25">
      <c r="A35" s="8"/>
      <c r="B35" s="8"/>
      <c r="C35" s="8"/>
      <c r="D35" s="8"/>
      <c r="E35" s="8"/>
      <c r="F35" s="8"/>
      <c r="G35" s="8"/>
      <c r="H35" s="8"/>
      <c r="I35" s="8"/>
    </row>
    <row r="36" spans="1:9" x14ac:dyDescent="0.25">
      <c r="A36" s="8"/>
      <c r="B36" s="8"/>
      <c r="C36" s="8"/>
      <c r="D36" s="8"/>
      <c r="E36" s="8"/>
      <c r="F36" s="8"/>
      <c r="G36" s="8"/>
      <c r="H36" s="8"/>
      <c r="I36" s="8"/>
    </row>
    <row r="37" spans="1:9" x14ac:dyDescent="0.25">
      <c r="A37" s="8"/>
      <c r="B37" s="8"/>
      <c r="C37" s="8"/>
      <c r="D37" s="8"/>
      <c r="E37" s="8"/>
      <c r="F37" s="8"/>
      <c r="G37" s="8"/>
      <c r="H37" s="8"/>
      <c r="I37" s="8"/>
    </row>
    <row r="38" spans="1:9" x14ac:dyDescent="0.25">
      <c r="A38" s="8"/>
      <c r="B38" s="8"/>
      <c r="C38" s="8"/>
      <c r="D38" s="8"/>
      <c r="E38" s="8"/>
      <c r="F38" s="8"/>
      <c r="G38" s="8"/>
      <c r="H38" s="8"/>
      <c r="I38" s="8"/>
    </row>
  </sheetData>
  <sheetProtection sheet="1" objects="1" scenarios="1" selectLockedCells="1"/>
  <conditionalFormatting sqref="C3">
    <cfRule type="containsText" dxfId="65" priority="30" operator="containsText" text="Not Begun">
      <formula>NOT(ISERROR(SEARCH("Not Begun",C3)))</formula>
    </cfRule>
    <cfRule type="containsText" dxfId="64" priority="31" operator="containsText" text="In Progress">
      <formula>NOT(ISERROR(SEARCH("In Progress",C3)))</formula>
    </cfRule>
    <cfRule type="containsText" dxfId="63" priority="32" operator="containsText" text="Complete">
      <formula>NOT(ISERROR(SEARCH("Complete",C3)))</formula>
    </cfRule>
  </conditionalFormatting>
  <conditionalFormatting sqref="C7">
    <cfRule type="containsText" dxfId="62" priority="27" operator="containsText" text="Not Begun">
      <formula>NOT(ISERROR(SEARCH("Not Begun",C7)))</formula>
    </cfRule>
    <cfRule type="containsText" dxfId="61" priority="28" operator="containsText" text="In Progress">
      <formula>NOT(ISERROR(SEARCH("In Progress",C7)))</formula>
    </cfRule>
    <cfRule type="containsText" dxfId="60" priority="29" operator="containsText" text="Complete">
      <formula>NOT(ISERROR(SEARCH("Complete",C7)))</formula>
    </cfRule>
  </conditionalFormatting>
  <conditionalFormatting sqref="C11">
    <cfRule type="containsText" dxfId="59" priority="24" operator="containsText" text="Not Begun">
      <formula>NOT(ISERROR(SEARCH("Not Begun",C11)))</formula>
    </cfRule>
    <cfRule type="containsText" dxfId="58" priority="25" operator="containsText" text="In Progress">
      <formula>NOT(ISERROR(SEARCH("In Progress",C11)))</formula>
    </cfRule>
    <cfRule type="containsText" dxfId="57" priority="26" operator="containsText" text="Complete">
      <formula>NOT(ISERROR(SEARCH("Complete",C11)))</formula>
    </cfRule>
  </conditionalFormatting>
  <conditionalFormatting sqref="C15">
    <cfRule type="containsText" dxfId="56" priority="21" operator="containsText" text="Not Begun">
      <formula>NOT(ISERROR(SEARCH("Not Begun",C15)))</formula>
    </cfRule>
    <cfRule type="containsText" dxfId="55" priority="22" operator="containsText" text="In Progress">
      <formula>NOT(ISERROR(SEARCH("In Progress",C15)))</formula>
    </cfRule>
    <cfRule type="containsText" dxfId="54" priority="23" operator="containsText" text="Complete">
      <formula>NOT(ISERROR(SEARCH("Complete",C15)))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97BFE-C223-4523-A1FD-225A6B163846}">
  <dimension ref="A1:I27"/>
  <sheetViews>
    <sheetView workbookViewId="0">
      <pane ySplit="1" topLeftCell="A2" activePane="bottomLeft" state="frozen"/>
      <selection pane="bottomLeft" activeCell="D25" sqref="D25"/>
    </sheetView>
  </sheetViews>
  <sheetFormatPr defaultRowHeight="15" x14ac:dyDescent="0.25"/>
  <cols>
    <col min="1" max="1" width="5.7109375" bestFit="1" customWidth="1"/>
    <col min="2" max="2" width="44.28515625" bestFit="1" customWidth="1"/>
    <col min="3" max="3" width="13.7109375" bestFit="1" customWidth="1"/>
    <col min="4" max="4" width="16" bestFit="1" customWidth="1"/>
    <col min="5" max="5" width="16.7109375" bestFit="1" customWidth="1"/>
    <col min="6" max="6" width="17.5703125" bestFit="1" customWidth="1"/>
    <col min="7" max="7" width="16.5703125" bestFit="1" customWidth="1"/>
    <col min="8" max="8" width="16" bestFit="1" customWidth="1"/>
    <col min="9" max="9" width="5.7109375" bestFit="1" customWidth="1"/>
  </cols>
  <sheetData>
    <row r="1" spans="1:9" x14ac:dyDescent="0.25">
      <c r="A1" s="8"/>
      <c r="B1" s="12" t="s">
        <v>186</v>
      </c>
      <c r="C1" s="12" t="s">
        <v>184</v>
      </c>
      <c r="D1" s="12" t="s">
        <v>60</v>
      </c>
      <c r="E1" s="12" t="s">
        <v>61</v>
      </c>
      <c r="F1" s="12" t="s">
        <v>58</v>
      </c>
      <c r="G1" s="12" t="s">
        <v>62</v>
      </c>
      <c r="H1" s="12" t="s">
        <v>63</v>
      </c>
      <c r="I1" s="7" t="s">
        <v>57</v>
      </c>
    </row>
    <row r="2" spans="1:9" x14ac:dyDescent="0.25">
      <c r="A2" s="8"/>
      <c r="B2" s="8"/>
      <c r="C2" s="8"/>
      <c r="D2" s="8"/>
      <c r="E2" s="17"/>
      <c r="F2" s="17"/>
      <c r="G2" s="17"/>
      <c r="H2" s="17"/>
    </row>
    <row r="3" spans="1:9" ht="18.75" x14ac:dyDescent="0.3">
      <c r="A3" s="18">
        <v>3.1</v>
      </c>
      <c r="B3" s="18" t="s">
        <v>45</v>
      </c>
      <c r="C3" s="15" t="str">
        <f>IF(D3=1,"Complete",IF(D3=0,"Not Begun","In Progress"))</f>
        <v>Complete</v>
      </c>
      <c r="D3" s="32">
        <f>D5</f>
        <v>1</v>
      </c>
      <c r="E3" s="19">
        <f>E5</f>
        <v>44136</v>
      </c>
      <c r="F3" s="19">
        <f>F5</f>
        <v>44156</v>
      </c>
      <c r="G3" s="19">
        <f>G5</f>
        <v>0</v>
      </c>
      <c r="H3" s="19">
        <f>H5</f>
        <v>0</v>
      </c>
      <c r="I3" s="16"/>
    </row>
    <row r="4" spans="1:9" x14ac:dyDescent="0.25">
      <c r="A4" s="8"/>
      <c r="B4" s="8"/>
      <c r="C4" s="10"/>
      <c r="D4" s="13"/>
      <c r="E4" s="17"/>
      <c r="F4" s="17"/>
      <c r="G4" s="17"/>
      <c r="H4" s="17"/>
    </row>
    <row r="5" spans="1:9" x14ac:dyDescent="0.25">
      <c r="A5" s="8" t="s">
        <v>129</v>
      </c>
      <c r="B5" s="8" t="s">
        <v>130</v>
      </c>
      <c r="C5" s="10" t="str">
        <f>IF(D5=1,"Complete",IF(D5=0,"Not Begun","In Progress"))</f>
        <v>Complete</v>
      </c>
      <c r="D5" s="13">
        <v>1</v>
      </c>
      <c r="E5" s="17">
        <v>44136</v>
      </c>
      <c r="F5" s="17">
        <v>44156</v>
      </c>
      <c r="G5" s="17"/>
      <c r="H5" s="17"/>
    </row>
    <row r="6" spans="1:9" x14ac:dyDescent="0.25">
      <c r="A6" s="8"/>
      <c r="B6" s="8"/>
      <c r="C6" s="10"/>
      <c r="D6" s="13"/>
      <c r="E6" s="17"/>
      <c r="F6" s="17"/>
      <c r="G6" s="17"/>
      <c r="H6" s="17"/>
    </row>
    <row r="7" spans="1:9" ht="18.75" x14ac:dyDescent="0.3">
      <c r="A7" s="18">
        <v>3.2</v>
      </c>
      <c r="B7" s="18" t="s">
        <v>46</v>
      </c>
      <c r="C7" s="15" t="str">
        <f>IF(D7=1,"Complete",IF(D7=0,"Not Begun","In Progress"))</f>
        <v>Complete</v>
      </c>
      <c r="D7" s="32">
        <f>D9</f>
        <v>1</v>
      </c>
      <c r="E7" s="19">
        <f>E9</f>
        <v>44136</v>
      </c>
      <c r="F7" s="19">
        <f>F9</f>
        <v>44156</v>
      </c>
      <c r="G7" s="19">
        <f>G9</f>
        <v>0</v>
      </c>
      <c r="H7" s="19">
        <f>H9</f>
        <v>0</v>
      </c>
    </row>
    <row r="8" spans="1:9" x14ac:dyDescent="0.25">
      <c r="A8" s="8"/>
      <c r="B8" s="8"/>
      <c r="C8" s="10"/>
      <c r="D8" s="13"/>
      <c r="E8" s="17"/>
      <c r="F8" s="17"/>
      <c r="G8" s="17"/>
      <c r="H8" s="17"/>
    </row>
    <row r="9" spans="1:9" x14ac:dyDescent="0.25">
      <c r="A9" s="8" t="s">
        <v>132</v>
      </c>
      <c r="B9" s="8" t="s">
        <v>131</v>
      </c>
      <c r="C9" s="10" t="str">
        <f>IF(D9=1,"Complete",IF(D9=0,"Not Begun","In Progress"))</f>
        <v>Complete</v>
      </c>
      <c r="D9" s="13">
        <v>1</v>
      </c>
      <c r="E9" s="17">
        <v>44136</v>
      </c>
      <c r="F9" s="17">
        <v>44156</v>
      </c>
      <c r="G9" s="17"/>
      <c r="H9" s="17"/>
    </row>
    <row r="10" spans="1:9" x14ac:dyDescent="0.25">
      <c r="A10" s="8"/>
      <c r="B10" s="8"/>
      <c r="C10" s="10"/>
      <c r="D10" s="13"/>
      <c r="E10" s="17"/>
      <c r="F10" s="17"/>
      <c r="G10" s="17"/>
      <c r="H10" s="17"/>
    </row>
    <row r="11" spans="1:9" ht="18.75" x14ac:dyDescent="0.3">
      <c r="A11" s="18">
        <v>3.3</v>
      </c>
      <c r="B11" s="18" t="s">
        <v>48</v>
      </c>
      <c r="C11" s="15" t="str">
        <f>IF(D11=1,"Complete",IF(D11=0,"Not Begun","In Progress"))</f>
        <v>Complete</v>
      </c>
      <c r="D11" s="32">
        <f>D13</f>
        <v>1</v>
      </c>
      <c r="E11" s="19">
        <f>E13</f>
        <v>44136</v>
      </c>
      <c r="F11" s="19">
        <f>F13</f>
        <v>44156</v>
      </c>
      <c r="G11" s="19">
        <f>G13</f>
        <v>0</v>
      </c>
      <c r="H11" s="19">
        <f>H13</f>
        <v>0</v>
      </c>
    </row>
    <row r="12" spans="1:9" x14ac:dyDescent="0.25">
      <c r="A12" s="8"/>
      <c r="B12" s="8"/>
      <c r="C12" s="10"/>
      <c r="D12" s="13"/>
      <c r="E12" s="17"/>
      <c r="F12" s="17"/>
      <c r="G12" s="17"/>
      <c r="H12" s="17"/>
    </row>
    <row r="13" spans="1:9" x14ac:dyDescent="0.25">
      <c r="A13" s="8" t="s">
        <v>133</v>
      </c>
      <c r="B13" s="8" t="s">
        <v>188</v>
      </c>
      <c r="C13" s="10" t="str">
        <f>IF(D13=1,"Complete",IF(D13=0,"Not Begun","In Progress"))</f>
        <v>Complete</v>
      </c>
      <c r="D13" s="13">
        <v>1</v>
      </c>
      <c r="E13" s="17">
        <v>44136</v>
      </c>
      <c r="F13" s="17">
        <v>44156</v>
      </c>
      <c r="G13" s="17"/>
      <c r="H13" s="17"/>
    </row>
    <row r="14" spans="1:9" x14ac:dyDescent="0.25">
      <c r="A14" s="8"/>
      <c r="B14" s="8"/>
      <c r="C14" s="10"/>
      <c r="D14" s="13"/>
      <c r="E14" s="17"/>
      <c r="F14" s="17"/>
      <c r="G14" s="17"/>
      <c r="H14" s="17"/>
    </row>
    <row r="15" spans="1:9" ht="18.75" x14ac:dyDescent="0.3">
      <c r="A15" s="18">
        <v>3.4</v>
      </c>
      <c r="B15" s="18" t="s">
        <v>134</v>
      </c>
      <c r="C15" s="15" t="str">
        <f>IF(D15=1,"Complete",IF(D15=0,"Not Begun","In Progress"))</f>
        <v>Complete</v>
      </c>
      <c r="D15" s="32">
        <f>D17</f>
        <v>1</v>
      </c>
      <c r="E15" s="19">
        <f>E17</f>
        <v>44136</v>
      </c>
      <c r="F15" s="19">
        <f>F17</f>
        <v>44156</v>
      </c>
      <c r="G15" s="19">
        <f>G17</f>
        <v>0</v>
      </c>
      <c r="H15" s="19">
        <f>H17</f>
        <v>0</v>
      </c>
    </row>
    <row r="16" spans="1:9" x14ac:dyDescent="0.25">
      <c r="A16" s="8"/>
      <c r="B16" s="8"/>
      <c r="C16" s="10"/>
      <c r="D16" s="13"/>
      <c r="E16" s="17"/>
      <c r="F16" s="17"/>
      <c r="G16" s="17"/>
      <c r="H16" s="17"/>
    </row>
    <row r="17" spans="1:8" x14ac:dyDescent="0.25">
      <c r="A17" s="8" t="s">
        <v>136</v>
      </c>
      <c r="B17" s="8" t="s">
        <v>135</v>
      </c>
      <c r="C17" s="10" t="str">
        <f>IF(D17=1,"Complete",IF(D17=0,"Not Begun","In Progress"))</f>
        <v>Complete</v>
      </c>
      <c r="D17" s="13">
        <v>1</v>
      </c>
      <c r="E17" s="17">
        <v>44136</v>
      </c>
      <c r="F17" s="17">
        <v>44156</v>
      </c>
      <c r="G17" s="17"/>
      <c r="H17" s="17"/>
    </row>
    <row r="18" spans="1:8" x14ac:dyDescent="0.25">
      <c r="A18" s="8"/>
      <c r="B18" s="8"/>
      <c r="C18" s="10"/>
      <c r="D18" s="13"/>
      <c r="E18" s="31"/>
      <c r="F18" s="17"/>
      <c r="G18" s="17"/>
      <c r="H18" s="17"/>
    </row>
    <row r="19" spans="1:8" ht="18.75" x14ac:dyDescent="0.3">
      <c r="A19" s="18">
        <v>3.5</v>
      </c>
      <c r="B19" s="18" t="s">
        <v>47</v>
      </c>
      <c r="C19" s="15" t="str">
        <f>IF(D19=1,"Complete",IF(D19=0,"Not Begun","In Progress"))</f>
        <v>Complete</v>
      </c>
      <c r="D19" s="32">
        <f>D21</f>
        <v>1</v>
      </c>
      <c r="E19" s="19">
        <f>E21</f>
        <v>44136</v>
      </c>
      <c r="F19" s="19">
        <f>F21</f>
        <v>44156</v>
      </c>
      <c r="G19" s="19">
        <f>G21</f>
        <v>0</v>
      </c>
      <c r="H19" s="19">
        <f>H21</f>
        <v>0</v>
      </c>
    </row>
    <row r="20" spans="1:8" x14ac:dyDescent="0.25">
      <c r="A20" s="8"/>
      <c r="B20" s="8"/>
      <c r="C20" s="10"/>
      <c r="D20" s="13"/>
      <c r="E20" s="17"/>
      <c r="F20" s="17"/>
      <c r="G20" s="17"/>
      <c r="H20" s="17"/>
    </row>
    <row r="21" spans="1:8" x14ac:dyDescent="0.25">
      <c r="A21" s="8" t="s">
        <v>138</v>
      </c>
      <c r="B21" s="8" t="s">
        <v>137</v>
      </c>
      <c r="C21" s="10" t="str">
        <f>IF(D21=1,"Complete",IF(D21=0,"Not Begun","In Progress"))</f>
        <v>Complete</v>
      </c>
      <c r="D21" s="13">
        <v>1</v>
      </c>
      <c r="E21" s="17">
        <v>44136</v>
      </c>
      <c r="F21" s="17">
        <v>44156</v>
      </c>
      <c r="G21" s="17"/>
      <c r="H21" s="17"/>
    </row>
    <row r="22" spans="1:8" x14ac:dyDescent="0.25">
      <c r="A22" s="8"/>
      <c r="B22" s="8"/>
      <c r="C22" s="10"/>
      <c r="D22" s="13"/>
      <c r="E22" s="17"/>
      <c r="F22" s="17"/>
      <c r="G22" s="17"/>
      <c r="H22" s="17"/>
    </row>
    <row r="23" spans="1:8" ht="18.75" x14ac:dyDescent="0.3">
      <c r="A23" s="18">
        <v>3.6</v>
      </c>
      <c r="B23" s="18" t="s">
        <v>44</v>
      </c>
      <c r="C23" s="15" t="str">
        <f>IF(D23=1,"Complete",IF(D23=0,"Not Begun","In Progress"))</f>
        <v>Complete</v>
      </c>
      <c r="D23" s="32">
        <f>D25</f>
        <v>1</v>
      </c>
      <c r="E23" s="19">
        <f>E25</f>
        <v>44136</v>
      </c>
      <c r="F23" s="19">
        <f>F25</f>
        <v>44156</v>
      </c>
      <c r="G23" s="19">
        <f>G25</f>
        <v>0</v>
      </c>
      <c r="H23" s="19">
        <f>H25</f>
        <v>0</v>
      </c>
    </row>
    <row r="24" spans="1:8" x14ac:dyDescent="0.25">
      <c r="A24" s="8"/>
      <c r="B24" s="8"/>
      <c r="C24" s="10"/>
      <c r="D24" s="13"/>
      <c r="E24" s="17"/>
      <c r="F24" s="17"/>
      <c r="G24" s="17"/>
      <c r="H24" s="17"/>
    </row>
    <row r="25" spans="1:8" x14ac:dyDescent="0.25">
      <c r="A25" s="8" t="s">
        <v>140</v>
      </c>
      <c r="B25" s="8" t="s">
        <v>139</v>
      </c>
      <c r="C25" s="10" t="str">
        <f>IF(D25=1,"Complete",IF(D25=0,"Not Begun","In Progress"))</f>
        <v>Complete</v>
      </c>
      <c r="D25" s="13">
        <v>1</v>
      </c>
      <c r="E25" s="17">
        <v>44136</v>
      </c>
      <c r="F25" s="17">
        <v>44156</v>
      </c>
      <c r="G25" s="17"/>
      <c r="H25" s="17"/>
    </row>
    <row r="26" spans="1:8" x14ac:dyDescent="0.25">
      <c r="A26" s="8"/>
      <c r="B26" s="8"/>
      <c r="C26" s="8"/>
      <c r="D26" s="8"/>
      <c r="E26" s="17"/>
      <c r="F26" s="17"/>
      <c r="G26" s="17"/>
      <c r="H26" s="17"/>
    </row>
    <row r="27" spans="1:8" x14ac:dyDescent="0.25">
      <c r="A27" s="8"/>
      <c r="B27" s="8"/>
      <c r="C27" s="8"/>
      <c r="D27" s="8"/>
      <c r="E27" s="17"/>
      <c r="F27" s="17"/>
      <c r="G27" s="17"/>
      <c r="H27" s="17"/>
    </row>
  </sheetData>
  <sheetProtection sheet="1" objects="1" scenarios="1" selectLockedCells="1"/>
  <conditionalFormatting sqref="C3">
    <cfRule type="containsText" dxfId="53" priority="46" operator="containsText" text="Not Begun">
      <formula>NOT(ISERROR(SEARCH("Not Begun",C3)))</formula>
    </cfRule>
    <cfRule type="containsText" dxfId="52" priority="47" operator="containsText" text="In Progress">
      <formula>NOT(ISERROR(SEARCH("In Progress",C3)))</formula>
    </cfRule>
    <cfRule type="containsText" dxfId="51" priority="48" operator="containsText" text="Complete">
      <formula>NOT(ISERROR(SEARCH("Complete",C3)))</formula>
    </cfRule>
  </conditionalFormatting>
  <conditionalFormatting sqref="C7">
    <cfRule type="containsText" dxfId="50" priority="43" operator="containsText" text="Not Begun">
      <formula>NOT(ISERROR(SEARCH("Not Begun",C7)))</formula>
    </cfRule>
    <cfRule type="containsText" dxfId="49" priority="44" operator="containsText" text="In Progress">
      <formula>NOT(ISERROR(SEARCH("In Progress",C7)))</formula>
    </cfRule>
    <cfRule type="containsText" dxfId="48" priority="45" operator="containsText" text="Complete">
      <formula>NOT(ISERROR(SEARCH("Complete",C7)))</formula>
    </cfRule>
  </conditionalFormatting>
  <conditionalFormatting sqref="C11">
    <cfRule type="containsText" dxfId="47" priority="40" operator="containsText" text="Not Begun">
      <formula>NOT(ISERROR(SEARCH("Not Begun",C11)))</formula>
    </cfRule>
    <cfRule type="containsText" dxfId="46" priority="41" operator="containsText" text="In Progress">
      <formula>NOT(ISERROR(SEARCH("In Progress",C11)))</formula>
    </cfRule>
    <cfRule type="containsText" dxfId="45" priority="42" operator="containsText" text="Complete">
      <formula>NOT(ISERROR(SEARCH("Complete",C11)))</formula>
    </cfRule>
  </conditionalFormatting>
  <conditionalFormatting sqref="C15">
    <cfRule type="containsText" dxfId="44" priority="37" operator="containsText" text="Not Begun">
      <formula>NOT(ISERROR(SEARCH("Not Begun",C15)))</formula>
    </cfRule>
    <cfRule type="containsText" dxfId="43" priority="38" operator="containsText" text="In Progress">
      <formula>NOT(ISERROR(SEARCH("In Progress",C15)))</formula>
    </cfRule>
    <cfRule type="containsText" dxfId="42" priority="39" operator="containsText" text="Complete">
      <formula>NOT(ISERROR(SEARCH("Complete",C15)))</formula>
    </cfRule>
  </conditionalFormatting>
  <conditionalFormatting sqref="C19">
    <cfRule type="containsText" dxfId="41" priority="34" operator="containsText" text="Not Begun">
      <formula>NOT(ISERROR(SEARCH("Not Begun",C19)))</formula>
    </cfRule>
    <cfRule type="containsText" dxfId="40" priority="35" operator="containsText" text="In Progress">
      <formula>NOT(ISERROR(SEARCH("In Progress",C19)))</formula>
    </cfRule>
    <cfRule type="containsText" dxfId="39" priority="36" operator="containsText" text="Complete">
      <formula>NOT(ISERROR(SEARCH("Complete",C19)))</formula>
    </cfRule>
  </conditionalFormatting>
  <conditionalFormatting sqref="C23">
    <cfRule type="containsText" dxfId="38" priority="31" operator="containsText" text="Not Begun">
      <formula>NOT(ISERROR(SEARCH("Not Begun",C23)))</formula>
    </cfRule>
    <cfRule type="containsText" dxfId="37" priority="32" operator="containsText" text="In Progress">
      <formula>NOT(ISERROR(SEARCH("In Progress",C23)))</formula>
    </cfRule>
    <cfRule type="containsText" dxfId="36" priority="33" operator="containsText" text="Complete">
      <formula>NOT(ISERROR(SEARCH("Complete",C23)))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C38B2-8777-40B8-90DA-767435BDC60E}">
  <dimension ref="A1:J22"/>
  <sheetViews>
    <sheetView workbookViewId="0">
      <pane ySplit="1" topLeftCell="A2" activePane="bottomLeft" state="frozen"/>
      <selection pane="bottomLeft" activeCell="D5" sqref="D5"/>
    </sheetView>
  </sheetViews>
  <sheetFormatPr defaultRowHeight="15" x14ac:dyDescent="0.25"/>
  <cols>
    <col min="1" max="1" width="6.85546875" bestFit="1" customWidth="1"/>
    <col min="2" max="2" width="55.28515625" bestFit="1" customWidth="1"/>
    <col min="3" max="3" width="13.7109375" bestFit="1" customWidth="1"/>
    <col min="4" max="4" width="16" bestFit="1" customWidth="1"/>
    <col min="5" max="5" width="16.7109375" bestFit="1" customWidth="1"/>
    <col min="6" max="6" width="17.5703125" bestFit="1" customWidth="1"/>
    <col min="7" max="7" width="15.140625" bestFit="1" customWidth="1"/>
    <col min="8" max="8" width="16" bestFit="1" customWidth="1"/>
  </cols>
  <sheetData>
    <row r="1" spans="1:10" x14ac:dyDescent="0.25">
      <c r="A1" s="8"/>
      <c r="B1" s="12" t="s">
        <v>186</v>
      </c>
      <c r="C1" s="12" t="s">
        <v>184</v>
      </c>
      <c r="D1" s="12" t="s">
        <v>60</v>
      </c>
      <c r="E1" s="12" t="s">
        <v>61</v>
      </c>
      <c r="F1" s="12" t="s">
        <v>58</v>
      </c>
      <c r="G1" s="12" t="s">
        <v>62</v>
      </c>
      <c r="H1" s="12" t="s">
        <v>63</v>
      </c>
      <c r="I1" s="12" t="s">
        <v>57</v>
      </c>
    </row>
    <row r="2" spans="1:10" x14ac:dyDescent="0.25">
      <c r="A2" s="8"/>
      <c r="B2" s="8"/>
      <c r="C2" s="8"/>
      <c r="D2" s="13"/>
      <c r="E2" s="17"/>
      <c r="F2" s="17"/>
      <c r="G2" s="17"/>
      <c r="H2" s="17"/>
      <c r="I2" s="8"/>
    </row>
    <row r="3" spans="1:10" ht="18.75" x14ac:dyDescent="0.3">
      <c r="A3" s="18">
        <v>4.0999999999999996</v>
      </c>
      <c r="B3" s="18" t="s">
        <v>141</v>
      </c>
      <c r="C3" s="15" t="str">
        <f>IF(D3=1,"Complete",IF(D3=0,"Not Begun","In Progress"))</f>
        <v>Complete</v>
      </c>
      <c r="D3" s="32">
        <f>D5</f>
        <v>1</v>
      </c>
      <c r="E3" s="19">
        <f>E5</f>
        <v>44143</v>
      </c>
      <c r="F3" s="19">
        <f>F5</f>
        <v>44170</v>
      </c>
      <c r="G3" s="19">
        <f>G5</f>
        <v>0</v>
      </c>
      <c r="H3" s="19">
        <f>H5</f>
        <v>0</v>
      </c>
      <c r="I3" s="20"/>
    </row>
    <row r="4" spans="1:10" x14ac:dyDescent="0.25">
      <c r="A4" s="8"/>
      <c r="B4" s="8"/>
      <c r="C4" s="10"/>
      <c r="D4" s="13"/>
      <c r="E4" s="17"/>
      <c r="F4" s="17"/>
      <c r="G4" s="17"/>
      <c r="H4" s="17"/>
      <c r="I4" s="8"/>
    </row>
    <row r="5" spans="1:10" x14ac:dyDescent="0.25">
      <c r="A5" s="8" t="s">
        <v>144</v>
      </c>
      <c r="B5" s="8" t="s">
        <v>152</v>
      </c>
      <c r="C5" s="10" t="str">
        <f>IF(D5=1,"Complete",IF(D5=0,"Not Begun","In Progress"))</f>
        <v>Complete</v>
      </c>
      <c r="D5" s="13">
        <v>1</v>
      </c>
      <c r="E5" s="17">
        <v>44143</v>
      </c>
      <c r="F5" s="17">
        <v>44170</v>
      </c>
      <c r="G5" s="17"/>
      <c r="H5" s="17"/>
      <c r="I5" s="8"/>
      <c r="J5" s="6"/>
    </row>
    <row r="6" spans="1:10" x14ac:dyDescent="0.25">
      <c r="A6" s="8"/>
      <c r="B6" s="8"/>
      <c r="C6" s="10"/>
      <c r="D6" s="13"/>
      <c r="E6" s="17"/>
      <c r="F6" s="17"/>
      <c r="G6" s="17"/>
      <c r="H6" s="17"/>
      <c r="I6" s="8"/>
      <c r="J6" s="6"/>
    </row>
    <row r="7" spans="1:10" ht="18.75" x14ac:dyDescent="0.3">
      <c r="A7" s="18">
        <v>4.2</v>
      </c>
      <c r="B7" s="18" t="s">
        <v>49</v>
      </c>
      <c r="C7" s="15" t="str">
        <f>IF(D7=1,"Complete",IF(D7=0,"Not Begun","In Progress"))</f>
        <v>Complete</v>
      </c>
      <c r="D7" s="32">
        <f>D9</f>
        <v>1</v>
      </c>
      <c r="E7" s="19">
        <f>E9</f>
        <v>44143</v>
      </c>
      <c r="F7" s="19">
        <f>F9</f>
        <v>44170</v>
      </c>
      <c r="G7" s="19">
        <f>G9</f>
        <v>0</v>
      </c>
      <c r="H7" s="19">
        <f>H9</f>
        <v>0</v>
      </c>
      <c r="I7" s="20"/>
    </row>
    <row r="8" spans="1:10" x14ac:dyDescent="0.25">
      <c r="A8" s="8"/>
      <c r="B8" s="8"/>
      <c r="C8" s="10"/>
      <c r="D8" s="13"/>
      <c r="E8" s="17"/>
      <c r="F8" s="17"/>
      <c r="G8" s="17"/>
      <c r="H8" s="17"/>
      <c r="I8" s="8"/>
    </row>
    <row r="9" spans="1:10" x14ac:dyDescent="0.25">
      <c r="A9" s="8" t="s">
        <v>145</v>
      </c>
      <c r="B9" s="8" t="s">
        <v>151</v>
      </c>
      <c r="C9" s="10" t="str">
        <f>IF(D9=1,"Complete",IF(D9=0,"Not Begun","In Progress"))</f>
        <v>Complete</v>
      </c>
      <c r="D9" s="13">
        <v>1</v>
      </c>
      <c r="E9" s="17">
        <v>44143</v>
      </c>
      <c r="F9" s="17">
        <v>44170</v>
      </c>
      <c r="G9" s="17"/>
      <c r="H9" s="17"/>
      <c r="I9" s="8"/>
    </row>
    <row r="10" spans="1:10" x14ac:dyDescent="0.25">
      <c r="A10" s="8"/>
      <c r="B10" s="8"/>
      <c r="C10" s="10"/>
      <c r="D10" s="13"/>
      <c r="E10" s="17"/>
      <c r="F10" s="17"/>
      <c r="G10" s="17"/>
      <c r="H10" s="17"/>
      <c r="I10" s="8"/>
    </row>
    <row r="11" spans="1:10" ht="18.75" x14ac:dyDescent="0.3">
      <c r="A11" s="18">
        <v>4.3</v>
      </c>
      <c r="B11" s="18" t="s">
        <v>189</v>
      </c>
      <c r="C11" s="15" t="str">
        <f>IF(D11=1,"Complete",IF(D11=0,"Not Begun","In Progress"))</f>
        <v>Complete</v>
      </c>
      <c r="D11" s="32">
        <f>D13</f>
        <v>1</v>
      </c>
      <c r="E11" s="19">
        <f>E13</f>
        <v>44143</v>
      </c>
      <c r="F11" s="19">
        <f>F13</f>
        <v>44170</v>
      </c>
      <c r="G11" s="19">
        <f>G13</f>
        <v>0</v>
      </c>
      <c r="H11" s="19">
        <f>H13</f>
        <v>0</v>
      </c>
      <c r="I11" s="20"/>
    </row>
    <row r="12" spans="1:10" x14ac:dyDescent="0.25">
      <c r="A12" s="8"/>
      <c r="B12" s="8"/>
      <c r="C12" s="10"/>
      <c r="D12" s="13"/>
      <c r="E12" s="17"/>
      <c r="F12" s="17"/>
      <c r="G12" s="17"/>
      <c r="H12" s="17"/>
      <c r="I12" s="8"/>
    </row>
    <row r="13" spans="1:10" x14ac:dyDescent="0.25">
      <c r="A13" s="8" t="s">
        <v>146</v>
      </c>
      <c r="B13" s="8" t="s">
        <v>150</v>
      </c>
      <c r="C13" s="10" t="str">
        <f>IF(D13=1,"Complete",IF(D13=0,"Not Begun","In Progress"))</f>
        <v>Complete</v>
      </c>
      <c r="D13" s="13">
        <v>1</v>
      </c>
      <c r="E13" s="17">
        <v>44143</v>
      </c>
      <c r="F13" s="17">
        <v>44170</v>
      </c>
      <c r="G13" s="17"/>
      <c r="H13" s="17"/>
      <c r="I13" s="8"/>
    </row>
    <row r="14" spans="1:10" x14ac:dyDescent="0.25">
      <c r="A14" s="8"/>
      <c r="B14" s="8"/>
      <c r="C14" s="10"/>
      <c r="D14" s="13"/>
      <c r="E14" s="17"/>
      <c r="F14" s="17"/>
      <c r="G14" s="17"/>
      <c r="H14" s="17"/>
      <c r="I14" s="8"/>
    </row>
    <row r="15" spans="1:10" ht="18.75" x14ac:dyDescent="0.3">
      <c r="A15" s="18">
        <v>4.4000000000000004</v>
      </c>
      <c r="B15" s="18" t="s">
        <v>142</v>
      </c>
      <c r="C15" s="15" t="str">
        <f>IF(D15=1,"Complete",IF(D15=0,"Not Begun","In Progress"))</f>
        <v>Complete</v>
      </c>
      <c r="D15" s="32">
        <f>D17</f>
        <v>1</v>
      </c>
      <c r="E15" s="19">
        <f>E17</f>
        <v>44143</v>
      </c>
      <c r="F15" s="19">
        <f>F17</f>
        <v>44170</v>
      </c>
      <c r="G15" s="19">
        <f>G17</f>
        <v>0</v>
      </c>
      <c r="H15" s="19">
        <f>H17</f>
        <v>0</v>
      </c>
      <c r="I15" s="20"/>
    </row>
    <row r="16" spans="1:10" x14ac:dyDescent="0.25">
      <c r="A16" s="8"/>
      <c r="B16" s="8"/>
      <c r="C16" s="10"/>
      <c r="D16" s="13"/>
      <c r="E16" s="17"/>
      <c r="F16" s="17"/>
      <c r="G16" s="17"/>
      <c r="H16" s="17"/>
      <c r="I16" s="8"/>
    </row>
    <row r="17" spans="1:9" x14ac:dyDescent="0.25">
      <c r="A17" s="8" t="s">
        <v>147</v>
      </c>
      <c r="B17" s="8" t="s">
        <v>190</v>
      </c>
      <c r="C17" s="10" t="str">
        <f>IF(D17=1,"Complete",IF(D17=0,"Not Begun","In Progress"))</f>
        <v>Complete</v>
      </c>
      <c r="D17" s="13">
        <v>1</v>
      </c>
      <c r="E17" s="17">
        <v>44143</v>
      </c>
      <c r="F17" s="17">
        <v>44170</v>
      </c>
      <c r="G17" s="17"/>
      <c r="H17" s="17"/>
      <c r="I17" s="8"/>
    </row>
    <row r="18" spans="1:9" x14ac:dyDescent="0.25">
      <c r="A18" s="8"/>
      <c r="B18" s="8"/>
      <c r="C18" s="10"/>
      <c r="D18" s="13"/>
      <c r="E18" s="17"/>
      <c r="F18" s="17"/>
      <c r="G18" s="17"/>
      <c r="H18" s="17"/>
      <c r="I18" s="8"/>
    </row>
    <row r="19" spans="1:9" ht="18.75" x14ac:dyDescent="0.3">
      <c r="A19" s="18">
        <v>4.5</v>
      </c>
      <c r="B19" s="18" t="s">
        <v>143</v>
      </c>
      <c r="C19" s="15" t="str">
        <f>IF(D19=1,"Complete",IF(D19=0,"Not Begun","In Progress"))</f>
        <v>Complete</v>
      </c>
      <c r="D19" s="32">
        <f>D21</f>
        <v>1</v>
      </c>
      <c r="E19" s="19">
        <f>E21</f>
        <v>44143</v>
      </c>
      <c r="F19" s="19">
        <f>F21</f>
        <v>44170</v>
      </c>
      <c r="G19" s="19">
        <f>G21</f>
        <v>0</v>
      </c>
      <c r="H19" s="19">
        <f>H21</f>
        <v>0</v>
      </c>
      <c r="I19" s="20"/>
    </row>
    <row r="20" spans="1:9" x14ac:dyDescent="0.25">
      <c r="A20" s="8"/>
      <c r="B20" s="8"/>
      <c r="C20" s="10"/>
      <c r="D20" s="13"/>
      <c r="E20" s="17"/>
      <c r="F20" s="17"/>
      <c r="G20" s="17"/>
      <c r="H20" s="17"/>
      <c r="I20" s="8"/>
    </row>
    <row r="21" spans="1:9" x14ac:dyDescent="0.25">
      <c r="A21" s="8" t="s">
        <v>148</v>
      </c>
      <c r="B21" s="8" t="s">
        <v>149</v>
      </c>
      <c r="C21" s="10" t="str">
        <f>IF(D21=1,"Complete",IF(D21=0,"Not Begun","In Progress"))</f>
        <v>Complete</v>
      </c>
      <c r="D21" s="13">
        <v>1</v>
      </c>
      <c r="E21" s="17">
        <v>44143</v>
      </c>
      <c r="F21" s="17">
        <v>44170</v>
      </c>
      <c r="G21" s="17"/>
      <c r="H21" s="17"/>
      <c r="I21" s="8"/>
    </row>
    <row r="22" spans="1:9" x14ac:dyDescent="0.25">
      <c r="A22" s="8"/>
      <c r="B22" s="8"/>
      <c r="C22" s="8"/>
      <c r="D22" s="13"/>
      <c r="E22" s="17"/>
      <c r="F22" s="17"/>
      <c r="G22" s="17"/>
      <c r="H22" s="17"/>
      <c r="I22" s="8"/>
    </row>
  </sheetData>
  <sheetProtection sheet="1" selectLockedCells="1"/>
  <conditionalFormatting sqref="C3">
    <cfRule type="containsText" dxfId="35" priority="38" operator="containsText" text="Not Begun">
      <formula>NOT(ISERROR(SEARCH("Not Begun",C3)))</formula>
    </cfRule>
    <cfRule type="containsText" dxfId="34" priority="39" operator="containsText" text="In Progress">
      <formula>NOT(ISERROR(SEARCH("In Progress",C3)))</formula>
    </cfRule>
    <cfRule type="containsText" dxfId="33" priority="40" operator="containsText" text="Complete">
      <formula>NOT(ISERROR(SEARCH("Complete",C3)))</formula>
    </cfRule>
  </conditionalFormatting>
  <conditionalFormatting sqref="C7">
    <cfRule type="containsText" dxfId="32" priority="35" operator="containsText" text="Not Begun">
      <formula>NOT(ISERROR(SEARCH("Not Begun",C7)))</formula>
    </cfRule>
    <cfRule type="containsText" dxfId="31" priority="36" operator="containsText" text="In Progress">
      <formula>NOT(ISERROR(SEARCH("In Progress",C7)))</formula>
    </cfRule>
    <cfRule type="containsText" dxfId="30" priority="37" operator="containsText" text="Complete">
      <formula>NOT(ISERROR(SEARCH("Complete",C7)))</formula>
    </cfRule>
  </conditionalFormatting>
  <conditionalFormatting sqref="C11">
    <cfRule type="containsText" dxfId="29" priority="32" operator="containsText" text="Not Begun">
      <formula>NOT(ISERROR(SEARCH("Not Begun",C11)))</formula>
    </cfRule>
    <cfRule type="containsText" dxfId="28" priority="33" operator="containsText" text="In Progress">
      <formula>NOT(ISERROR(SEARCH("In Progress",C11)))</formula>
    </cfRule>
    <cfRule type="containsText" dxfId="27" priority="34" operator="containsText" text="Complete">
      <formula>NOT(ISERROR(SEARCH("Complete",C11)))</formula>
    </cfRule>
  </conditionalFormatting>
  <conditionalFormatting sqref="C15">
    <cfRule type="containsText" dxfId="26" priority="29" operator="containsText" text="Not Begun">
      <formula>NOT(ISERROR(SEARCH("Not Begun",C15)))</formula>
    </cfRule>
    <cfRule type="containsText" dxfId="25" priority="30" operator="containsText" text="In Progress">
      <formula>NOT(ISERROR(SEARCH("In Progress",C15)))</formula>
    </cfRule>
    <cfRule type="containsText" dxfId="24" priority="31" operator="containsText" text="Complete">
      <formula>NOT(ISERROR(SEARCH("Complete",C15)))</formula>
    </cfRule>
  </conditionalFormatting>
  <conditionalFormatting sqref="C19">
    <cfRule type="containsText" dxfId="23" priority="26" operator="containsText" text="Not Begun">
      <formula>NOT(ISERROR(SEARCH("Not Begun",C19)))</formula>
    </cfRule>
    <cfRule type="containsText" dxfId="22" priority="27" operator="containsText" text="In Progress">
      <formula>NOT(ISERROR(SEARCH("In Progress",C19)))</formula>
    </cfRule>
    <cfRule type="containsText" dxfId="21" priority="28" operator="containsText" text="Complete">
      <formula>NOT(ISERROR(SEARCH("Complete",C19)))</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72D9D-731E-4613-A835-77E19093E617}">
  <dimension ref="A1:I17"/>
  <sheetViews>
    <sheetView workbookViewId="0">
      <pane ySplit="1" topLeftCell="A2" activePane="bottomLeft" state="frozen"/>
      <selection pane="bottomLeft" activeCell="D12" sqref="D12"/>
    </sheetView>
  </sheetViews>
  <sheetFormatPr defaultRowHeight="15" x14ac:dyDescent="0.25"/>
  <cols>
    <col min="1" max="1" width="6.85546875" bestFit="1" customWidth="1"/>
    <col min="2" max="2" width="72" bestFit="1" customWidth="1"/>
    <col min="3" max="3" width="13.7109375" bestFit="1" customWidth="1"/>
    <col min="4" max="4" width="16" bestFit="1" customWidth="1"/>
    <col min="5" max="5" width="16.7109375" bestFit="1" customWidth="1"/>
    <col min="6" max="6" width="17.5703125" bestFit="1" customWidth="1"/>
    <col min="7" max="7" width="16.85546875" customWidth="1"/>
    <col min="8" max="8" width="16" bestFit="1" customWidth="1"/>
  </cols>
  <sheetData>
    <row r="1" spans="1:9" x14ac:dyDescent="0.25">
      <c r="A1" s="8"/>
      <c r="B1" s="12" t="s">
        <v>186</v>
      </c>
      <c r="C1" s="12" t="s">
        <v>184</v>
      </c>
      <c r="D1" s="12" t="s">
        <v>60</v>
      </c>
      <c r="E1" s="12" t="s">
        <v>61</v>
      </c>
      <c r="F1" s="12" t="s">
        <v>58</v>
      </c>
      <c r="G1" s="12" t="s">
        <v>62</v>
      </c>
      <c r="H1" s="12" t="s">
        <v>63</v>
      </c>
      <c r="I1" s="12" t="s">
        <v>57</v>
      </c>
    </row>
    <row r="2" spans="1:9" x14ac:dyDescent="0.25">
      <c r="A2" s="8"/>
      <c r="B2" s="8"/>
      <c r="C2" s="8"/>
      <c r="D2" s="8"/>
      <c r="E2" s="8"/>
      <c r="F2" s="8"/>
      <c r="G2" s="8"/>
      <c r="H2" s="8"/>
      <c r="I2" s="8"/>
    </row>
    <row r="3" spans="1:9" ht="18.75" x14ac:dyDescent="0.3">
      <c r="A3" s="18">
        <v>5.0999999999999996</v>
      </c>
      <c r="B3" s="18" t="s">
        <v>52</v>
      </c>
      <c r="C3" s="15" t="str">
        <f>IF(D3=1,"Complete",IF(D3=0,"Not Begun","In Progress"))</f>
        <v>Complete</v>
      </c>
      <c r="D3" s="32">
        <f>D5</f>
        <v>1</v>
      </c>
      <c r="E3" s="19">
        <f>E5</f>
        <v>44157</v>
      </c>
      <c r="F3" s="19">
        <f>F5</f>
        <v>44177</v>
      </c>
      <c r="G3" s="19">
        <f>G5</f>
        <v>0</v>
      </c>
      <c r="H3" s="19">
        <f>H5</f>
        <v>0</v>
      </c>
      <c r="I3" s="20"/>
    </row>
    <row r="4" spans="1:9" x14ac:dyDescent="0.25">
      <c r="A4" s="8"/>
      <c r="B4" s="8"/>
      <c r="C4" s="10"/>
      <c r="D4" s="13"/>
      <c r="E4" s="17"/>
      <c r="F4" s="17"/>
      <c r="G4" s="17"/>
      <c r="H4" s="17"/>
      <c r="I4" s="8"/>
    </row>
    <row r="5" spans="1:9" x14ac:dyDescent="0.25">
      <c r="A5" s="8" t="s">
        <v>155</v>
      </c>
      <c r="B5" s="8" t="s">
        <v>163</v>
      </c>
      <c r="C5" s="10" t="str">
        <f>IF(D5=1,"Complete",IF(D5=0,"Not Begun","In Progress"))</f>
        <v>Complete</v>
      </c>
      <c r="D5" s="13">
        <v>1</v>
      </c>
      <c r="E5" s="17">
        <v>44157</v>
      </c>
      <c r="F5" s="17">
        <v>44177</v>
      </c>
      <c r="G5" s="17"/>
      <c r="H5" s="17"/>
      <c r="I5" s="8"/>
    </row>
    <row r="6" spans="1:9" x14ac:dyDescent="0.25">
      <c r="A6" s="8"/>
      <c r="B6" s="8"/>
      <c r="C6" s="10"/>
      <c r="D6" s="13"/>
      <c r="E6" s="17"/>
      <c r="F6" s="17"/>
      <c r="G6" s="17"/>
      <c r="H6" s="17"/>
      <c r="I6" s="8"/>
    </row>
    <row r="7" spans="1:9" ht="18.75" x14ac:dyDescent="0.3">
      <c r="A7" s="18">
        <v>5.2</v>
      </c>
      <c r="B7" s="18" t="s">
        <v>153</v>
      </c>
      <c r="C7" s="15" t="str">
        <f>IF(D7=1,"Complete",IF(D7=0,"Not Begun","In Progress"))</f>
        <v>Complete</v>
      </c>
      <c r="D7" s="32">
        <f>D9</f>
        <v>1</v>
      </c>
      <c r="E7" s="19">
        <f>E9</f>
        <v>44157</v>
      </c>
      <c r="F7" s="19">
        <f>F9</f>
        <v>44177</v>
      </c>
      <c r="G7" s="19">
        <f>G9</f>
        <v>0</v>
      </c>
      <c r="H7" s="19">
        <f>H9</f>
        <v>0</v>
      </c>
      <c r="I7" s="20"/>
    </row>
    <row r="8" spans="1:9" x14ac:dyDescent="0.25">
      <c r="A8" s="8"/>
      <c r="B8" s="8"/>
      <c r="C8" s="10"/>
      <c r="D8" s="13"/>
      <c r="E8" s="17"/>
      <c r="F8" s="17"/>
      <c r="G8" s="17"/>
      <c r="H8" s="17"/>
      <c r="I8" s="8"/>
    </row>
    <row r="9" spans="1:9" x14ac:dyDescent="0.25">
      <c r="A9" s="8" t="s">
        <v>156</v>
      </c>
      <c r="B9" s="8" t="s">
        <v>191</v>
      </c>
      <c r="C9" s="10" t="str">
        <f>IF(D9=1,"Complete",IF(D9=0,"Not Begun","In Progress"))</f>
        <v>Complete</v>
      </c>
      <c r="D9" s="13">
        <v>1</v>
      </c>
      <c r="E9" s="17">
        <v>44157</v>
      </c>
      <c r="F9" s="17">
        <v>44177</v>
      </c>
      <c r="G9" s="17"/>
      <c r="H9" s="17"/>
      <c r="I9" s="8"/>
    </row>
    <row r="10" spans="1:9" x14ac:dyDescent="0.25">
      <c r="A10" s="8"/>
      <c r="B10" s="8"/>
      <c r="C10" s="10"/>
      <c r="D10" s="13"/>
      <c r="E10" s="17"/>
      <c r="F10" s="17"/>
      <c r="G10" s="17"/>
      <c r="H10" s="17"/>
      <c r="I10" s="8"/>
    </row>
    <row r="11" spans="1:9" ht="18.75" x14ac:dyDescent="0.3">
      <c r="A11" s="18">
        <v>5.3</v>
      </c>
      <c r="B11" s="18" t="s">
        <v>154</v>
      </c>
      <c r="C11" s="15" t="str">
        <f>IF(D11=1,"Complete",IF(D11=0,"Not Begun","In Progress"))</f>
        <v>Complete</v>
      </c>
      <c r="D11" s="32">
        <f>(D13+D14+D15)/3</f>
        <v>1</v>
      </c>
      <c r="E11" s="19">
        <f>MIN(E13:E15)</f>
        <v>44157</v>
      </c>
      <c r="F11" s="19">
        <f>MAX(F13:F15)</f>
        <v>44177</v>
      </c>
      <c r="G11" s="19">
        <f>MIN(G13:G15)</f>
        <v>0</v>
      </c>
      <c r="H11" s="19">
        <f>MAX(H13:H15)</f>
        <v>0</v>
      </c>
      <c r="I11" s="20"/>
    </row>
    <row r="12" spans="1:9" x14ac:dyDescent="0.25">
      <c r="A12" s="8"/>
      <c r="B12" s="8"/>
      <c r="C12" s="10"/>
      <c r="D12" s="13"/>
      <c r="E12" s="17"/>
      <c r="F12" s="17"/>
      <c r="G12" s="17"/>
      <c r="H12" s="17"/>
      <c r="I12" s="8"/>
    </row>
    <row r="13" spans="1:9" x14ac:dyDescent="0.25">
      <c r="A13" s="8" t="s">
        <v>157</v>
      </c>
      <c r="B13" s="8" t="s">
        <v>160</v>
      </c>
      <c r="C13" s="10" t="str">
        <f>IF(D13=1,"Complete",IF(D13=0,"Not Begun","In Progress"))</f>
        <v>Complete</v>
      </c>
      <c r="D13" s="13">
        <v>1</v>
      </c>
      <c r="E13" s="17">
        <v>44157</v>
      </c>
      <c r="F13" s="17">
        <v>44177</v>
      </c>
      <c r="G13" s="17"/>
      <c r="H13" s="17"/>
      <c r="I13" s="8"/>
    </row>
    <row r="14" spans="1:9" x14ac:dyDescent="0.25">
      <c r="A14" s="8" t="s">
        <v>158</v>
      </c>
      <c r="B14" s="8" t="s">
        <v>161</v>
      </c>
      <c r="C14" s="10" t="str">
        <f>IF(D14=1,"Complete",IF(D14=0,"Not Begun","In Progress"))</f>
        <v>Complete</v>
      </c>
      <c r="D14" s="13">
        <v>1</v>
      </c>
      <c r="E14" s="17">
        <v>44157</v>
      </c>
      <c r="F14" s="17">
        <v>44177</v>
      </c>
      <c r="G14" s="17"/>
      <c r="H14" s="17"/>
      <c r="I14" s="8"/>
    </row>
    <row r="15" spans="1:9" x14ac:dyDescent="0.25">
      <c r="A15" s="8" t="s">
        <v>159</v>
      </c>
      <c r="B15" s="8" t="s">
        <v>162</v>
      </c>
      <c r="C15" s="10" t="str">
        <f>IF(D15=1,"Complete",IF(D15=0,"Not Begun","In Progress"))</f>
        <v>Complete</v>
      </c>
      <c r="D15" s="13">
        <v>1</v>
      </c>
      <c r="E15" s="17">
        <v>44157</v>
      </c>
      <c r="F15" s="17">
        <v>44177</v>
      </c>
      <c r="G15" s="17"/>
      <c r="H15" s="17"/>
      <c r="I15" s="8"/>
    </row>
    <row r="16" spans="1:9" x14ac:dyDescent="0.25">
      <c r="A16" s="8"/>
      <c r="B16" s="8"/>
      <c r="C16" s="8"/>
      <c r="D16" s="13"/>
      <c r="E16" s="17"/>
      <c r="F16" s="17"/>
      <c r="G16" s="17"/>
      <c r="H16" s="17"/>
      <c r="I16" s="8"/>
    </row>
    <row r="17" spans="1:9" x14ac:dyDescent="0.25">
      <c r="A17" s="8"/>
      <c r="B17" s="8"/>
      <c r="C17" s="8"/>
      <c r="D17" s="8"/>
      <c r="E17" s="8"/>
      <c r="F17" s="8"/>
      <c r="G17" s="8"/>
      <c r="H17" s="8"/>
      <c r="I17" s="8"/>
    </row>
  </sheetData>
  <sheetProtection sheet="1" selectLockedCells="1"/>
  <conditionalFormatting sqref="C3">
    <cfRule type="containsText" dxfId="20" priority="12" operator="containsText" text="Not Begun">
      <formula>NOT(ISERROR(SEARCH("Not Begun",C3)))</formula>
    </cfRule>
    <cfRule type="containsText" dxfId="19" priority="13" operator="containsText" text="In Progress">
      <formula>NOT(ISERROR(SEARCH("In Progress",C3)))</formula>
    </cfRule>
    <cfRule type="containsText" dxfId="18" priority="14" operator="containsText" text="Complete">
      <formula>NOT(ISERROR(SEARCH("Complete",C3)))</formula>
    </cfRule>
  </conditionalFormatting>
  <conditionalFormatting sqref="C7">
    <cfRule type="containsText" dxfId="17" priority="9" operator="containsText" text="Not Begun">
      <formula>NOT(ISERROR(SEARCH("Not Begun",C7)))</formula>
    </cfRule>
    <cfRule type="containsText" dxfId="16" priority="10" operator="containsText" text="In Progress">
      <formula>NOT(ISERROR(SEARCH("In Progress",C7)))</formula>
    </cfRule>
    <cfRule type="containsText" dxfId="15" priority="11" operator="containsText" text="Complete">
      <formula>NOT(ISERROR(SEARCH("Complete",C7)))</formula>
    </cfRule>
  </conditionalFormatting>
  <conditionalFormatting sqref="C11">
    <cfRule type="containsText" dxfId="14" priority="6" operator="containsText" text="Not Begun">
      <formula>NOT(ISERROR(SEARCH("Not Begun",C11)))</formula>
    </cfRule>
    <cfRule type="containsText" dxfId="13" priority="7" operator="containsText" text="In Progress">
      <formula>NOT(ISERROR(SEARCH("In Progress",C11)))</formula>
    </cfRule>
    <cfRule type="containsText" dxfId="12" priority="8" operator="containsText" text="Complete">
      <formula>NOT(ISERROR(SEARCH("Complete",C11)))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DB42B-0F3C-4A49-B40C-CDF98E6EB9E3}">
  <dimension ref="A1:I26"/>
  <sheetViews>
    <sheetView workbookViewId="0">
      <pane ySplit="1" topLeftCell="A2" activePane="bottomLeft" state="frozen"/>
      <selection pane="bottomLeft" activeCell="D23" sqref="D23"/>
    </sheetView>
  </sheetViews>
  <sheetFormatPr defaultRowHeight="15" x14ac:dyDescent="0.25"/>
  <cols>
    <col min="1" max="1" width="6.85546875" bestFit="1" customWidth="1"/>
    <col min="2" max="2" width="60.7109375" bestFit="1" customWidth="1"/>
    <col min="3" max="3" width="13.7109375" bestFit="1" customWidth="1"/>
    <col min="4" max="4" width="16" bestFit="1" customWidth="1"/>
    <col min="5" max="5" width="16.7109375" bestFit="1" customWidth="1"/>
    <col min="6" max="6" width="13.5703125" customWidth="1"/>
    <col min="7" max="7" width="15.140625" bestFit="1" customWidth="1"/>
    <col min="8" max="8" width="16" bestFit="1" customWidth="1"/>
  </cols>
  <sheetData>
    <row r="1" spans="1:9" x14ac:dyDescent="0.25">
      <c r="A1" s="8"/>
      <c r="B1" s="12" t="s">
        <v>59</v>
      </c>
      <c r="C1" s="12" t="s">
        <v>184</v>
      </c>
      <c r="D1" s="12" t="s">
        <v>60</v>
      </c>
      <c r="E1" s="12" t="s">
        <v>61</v>
      </c>
      <c r="F1" s="12" t="s">
        <v>58</v>
      </c>
      <c r="G1" s="12" t="s">
        <v>62</v>
      </c>
      <c r="H1" s="12" t="s">
        <v>63</v>
      </c>
      <c r="I1" s="12" t="s">
        <v>57</v>
      </c>
    </row>
    <row r="2" spans="1:9" x14ac:dyDescent="0.25">
      <c r="A2" s="8"/>
      <c r="B2" s="8"/>
      <c r="C2" s="8"/>
      <c r="D2" s="8"/>
      <c r="E2" s="17"/>
      <c r="F2" s="17"/>
      <c r="G2" s="17"/>
      <c r="H2" s="17"/>
      <c r="I2" s="8"/>
    </row>
    <row r="3" spans="1:9" ht="18.75" x14ac:dyDescent="0.3">
      <c r="A3" s="18">
        <v>6.1</v>
      </c>
      <c r="B3" s="18" t="s">
        <v>54</v>
      </c>
      <c r="C3" s="15" t="str">
        <f>IF(D3=1,"Complete",IF(D3=0,"Not Begun","In Progress"))</f>
        <v>Complete</v>
      </c>
      <c r="D3" s="32">
        <f>D5</f>
        <v>1</v>
      </c>
      <c r="E3" s="19">
        <f>E5</f>
        <v>44171</v>
      </c>
      <c r="F3" s="19">
        <f>F5</f>
        <v>44184</v>
      </c>
      <c r="G3" s="19">
        <f>G5</f>
        <v>0</v>
      </c>
      <c r="H3" s="19">
        <f>H5</f>
        <v>0</v>
      </c>
      <c r="I3" s="16"/>
    </row>
    <row r="4" spans="1:9" x14ac:dyDescent="0.25">
      <c r="A4" s="8"/>
      <c r="B4" s="8"/>
      <c r="C4" s="10"/>
      <c r="D4" s="13"/>
      <c r="E4" s="17"/>
      <c r="F4" s="17"/>
      <c r="G4" s="17"/>
      <c r="H4" s="17"/>
    </row>
    <row r="5" spans="1:9" x14ac:dyDescent="0.25">
      <c r="A5" s="8" t="s">
        <v>166</v>
      </c>
      <c r="B5" s="8" t="s">
        <v>183</v>
      </c>
      <c r="C5" s="10" t="str">
        <f>IF(D5=1,"Complete",IF(D5=0,"Not Begun","In Progress"))</f>
        <v>Complete</v>
      </c>
      <c r="D5" s="13">
        <v>1</v>
      </c>
      <c r="E5" s="17">
        <v>44171</v>
      </c>
      <c r="F5" s="17">
        <v>44184</v>
      </c>
      <c r="G5" s="17"/>
      <c r="H5" s="17"/>
    </row>
    <row r="6" spans="1:9" x14ac:dyDescent="0.25">
      <c r="A6" s="8"/>
      <c r="B6" s="8"/>
      <c r="C6" s="10"/>
      <c r="D6" s="13"/>
      <c r="E6" s="17"/>
      <c r="F6" s="17"/>
      <c r="G6" s="17"/>
      <c r="H6" s="17"/>
    </row>
    <row r="7" spans="1:9" ht="18.75" x14ac:dyDescent="0.3">
      <c r="A7" s="18">
        <v>6.2</v>
      </c>
      <c r="B7" s="18" t="s">
        <v>164</v>
      </c>
      <c r="C7" s="15" t="str">
        <f>IF(D7=1,"Complete",IF(D7=0,"Not Begun","In Progress"))</f>
        <v>Complete</v>
      </c>
      <c r="D7" s="32">
        <f>(D9+D10)/2</f>
        <v>1</v>
      </c>
      <c r="E7" s="19">
        <f>MIN(E9:E10)</f>
        <v>44171</v>
      </c>
      <c r="F7" s="19">
        <f>MAX(F9:F10)</f>
        <v>44184</v>
      </c>
      <c r="G7" s="19">
        <f>MIN(G9:G10)</f>
        <v>0</v>
      </c>
      <c r="H7" s="19">
        <f>MAX(H9:H10)</f>
        <v>0</v>
      </c>
      <c r="I7" s="16"/>
    </row>
    <row r="8" spans="1:9" x14ac:dyDescent="0.25">
      <c r="A8" s="8"/>
      <c r="B8" s="8"/>
      <c r="C8" s="10"/>
      <c r="D8" s="13"/>
      <c r="E8" s="17"/>
      <c r="F8" s="17"/>
      <c r="G8" s="17"/>
      <c r="H8" s="17"/>
    </row>
    <row r="9" spans="1:9" x14ac:dyDescent="0.25">
      <c r="A9" s="8" t="s">
        <v>167</v>
      </c>
      <c r="B9" s="8" t="s">
        <v>181</v>
      </c>
      <c r="C9" s="10" t="str">
        <f>IF(D9=1,"Complete",IF(D9=0,"Not Begun","In Progress"))</f>
        <v>Complete</v>
      </c>
      <c r="D9" s="13">
        <v>1</v>
      </c>
      <c r="E9" s="17">
        <v>44171</v>
      </c>
      <c r="F9" s="17">
        <v>44184</v>
      </c>
      <c r="G9" s="17"/>
      <c r="H9" s="17"/>
    </row>
    <row r="10" spans="1:9" x14ac:dyDescent="0.25">
      <c r="A10" s="8" t="s">
        <v>168</v>
      </c>
      <c r="B10" s="8" t="s">
        <v>182</v>
      </c>
      <c r="C10" s="10" t="str">
        <f>IF(D10=1,"Complete",IF(D10=0,"Not Begun","In Progress"))</f>
        <v>Complete</v>
      </c>
      <c r="D10" s="13">
        <v>1</v>
      </c>
      <c r="E10" s="17">
        <v>44171</v>
      </c>
      <c r="F10" s="17">
        <v>44184</v>
      </c>
      <c r="G10" s="17"/>
      <c r="H10" s="17"/>
    </row>
    <row r="11" spans="1:9" x14ac:dyDescent="0.25">
      <c r="A11" s="8"/>
      <c r="B11" s="8"/>
      <c r="C11" s="10"/>
      <c r="D11" s="13"/>
      <c r="E11" s="17"/>
      <c r="F11" s="17"/>
      <c r="G11" s="17"/>
      <c r="H11" s="17"/>
    </row>
    <row r="12" spans="1:9" ht="18.75" x14ac:dyDescent="0.3">
      <c r="A12" s="18">
        <v>6.3</v>
      </c>
      <c r="B12" s="18" t="s">
        <v>165</v>
      </c>
      <c r="C12" s="15" t="str">
        <f>IF(D12=1,"Complete",IF(D12=0,"Not Begun","In Progress"))</f>
        <v>Complete</v>
      </c>
      <c r="D12" s="32">
        <f>D14</f>
        <v>1</v>
      </c>
      <c r="E12" s="19">
        <f>E14</f>
        <v>44171</v>
      </c>
      <c r="F12" s="19">
        <f>F14</f>
        <v>44184</v>
      </c>
      <c r="G12" s="19">
        <f>G14</f>
        <v>0</v>
      </c>
      <c r="H12" s="19">
        <f>H14</f>
        <v>0</v>
      </c>
      <c r="I12" s="16"/>
    </row>
    <row r="13" spans="1:9" x14ac:dyDescent="0.25">
      <c r="A13" s="8"/>
      <c r="B13" s="8"/>
      <c r="C13" s="10"/>
      <c r="D13" s="13"/>
      <c r="E13" s="17"/>
      <c r="F13" s="17"/>
      <c r="G13" s="17"/>
      <c r="H13" s="17"/>
    </row>
    <row r="14" spans="1:9" x14ac:dyDescent="0.25">
      <c r="A14" s="8" t="s">
        <v>169</v>
      </c>
      <c r="B14" s="8" t="s">
        <v>180</v>
      </c>
      <c r="C14" s="10" t="str">
        <f>IF(D14=1,"Complete",IF(D14=0,"Not Begun","In Progress"))</f>
        <v>Complete</v>
      </c>
      <c r="D14" s="13">
        <v>1</v>
      </c>
      <c r="E14" s="17">
        <v>44171</v>
      </c>
      <c r="F14" s="17">
        <v>44184</v>
      </c>
      <c r="G14" s="17"/>
      <c r="H14" s="17"/>
    </row>
    <row r="15" spans="1:9" x14ac:dyDescent="0.25">
      <c r="A15" s="8"/>
      <c r="B15" s="8"/>
      <c r="C15" s="10"/>
      <c r="D15" s="13"/>
      <c r="E15" s="17"/>
      <c r="F15" s="17"/>
      <c r="G15" s="17"/>
      <c r="H15" s="17"/>
    </row>
    <row r="16" spans="1:9" ht="18.75" x14ac:dyDescent="0.3">
      <c r="A16" s="18">
        <v>6.4</v>
      </c>
      <c r="B16" s="18" t="s">
        <v>56</v>
      </c>
      <c r="C16" s="15" t="str">
        <f>IF(D16=1,"Complete",IF(D16=0,"Not Begun","In Progress"))</f>
        <v>Complete</v>
      </c>
      <c r="D16" s="32">
        <f>(D18+D19+D20+D21+D22)/5</f>
        <v>1</v>
      </c>
      <c r="E16" s="19">
        <f>MIN(E18:E22)</f>
        <v>44171</v>
      </c>
      <c r="F16" s="19">
        <f>MAX(F18:F22)</f>
        <v>44184</v>
      </c>
      <c r="G16" s="19">
        <f>MIN(G18:G22)</f>
        <v>0</v>
      </c>
      <c r="H16" s="19">
        <f>MAX(H18:H22)</f>
        <v>0</v>
      </c>
      <c r="I16" s="16"/>
    </row>
    <row r="17" spans="1:8" x14ac:dyDescent="0.25">
      <c r="A17" s="8"/>
      <c r="B17" s="8"/>
      <c r="C17" s="10"/>
      <c r="D17" s="13"/>
      <c r="E17" s="17"/>
      <c r="F17" s="17"/>
      <c r="G17" s="17"/>
      <c r="H17" s="17"/>
    </row>
    <row r="18" spans="1:8" x14ac:dyDescent="0.25">
      <c r="A18" s="8" t="s">
        <v>171</v>
      </c>
      <c r="B18" s="8" t="s">
        <v>176</v>
      </c>
      <c r="C18" s="10" t="str">
        <f>IF(D18=1,"Complete",IF(D18=0,"Not Begun","In Progress"))</f>
        <v>Complete</v>
      </c>
      <c r="D18" s="13">
        <v>1</v>
      </c>
      <c r="E18" s="17">
        <v>44171</v>
      </c>
      <c r="F18" s="17">
        <v>44184</v>
      </c>
      <c r="G18" s="17"/>
      <c r="H18" s="17"/>
    </row>
    <row r="19" spans="1:8" x14ac:dyDescent="0.25">
      <c r="A19" s="8" t="s">
        <v>172</v>
      </c>
      <c r="B19" s="8" t="s">
        <v>177</v>
      </c>
      <c r="C19" s="10" t="str">
        <f>IF(D19=1,"Complete",IF(D19=0,"Not Begun","In Progress"))</f>
        <v>Complete</v>
      </c>
      <c r="D19" s="13">
        <v>1</v>
      </c>
      <c r="E19" s="17">
        <v>44171</v>
      </c>
      <c r="F19" s="17">
        <v>44184</v>
      </c>
      <c r="G19" s="17"/>
      <c r="H19" s="17"/>
    </row>
    <row r="20" spans="1:8" x14ac:dyDescent="0.25">
      <c r="A20" s="8" t="s">
        <v>173</v>
      </c>
      <c r="B20" s="8" t="s">
        <v>170</v>
      </c>
      <c r="C20" s="10" t="str">
        <f>IF(D20=1,"Complete",IF(D20=0,"Not Begun","In Progress"))</f>
        <v>Complete</v>
      </c>
      <c r="D20" s="13">
        <v>1</v>
      </c>
      <c r="E20" s="17">
        <v>44171</v>
      </c>
      <c r="F20" s="17">
        <v>44184</v>
      </c>
      <c r="G20" s="17"/>
      <c r="H20" s="17"/>
    </row>
    <row r="21" spans="1:8" x14ac:dyDescent="0.25">
      <c r="A21" s="8" t="s">
        <v>174</v>
      </c>
      <c r="B21" s="8" t="s">
        <v>178</v>
      </c>
      <c r="C21" s="10" t="str">
        <f>IF(D21=1,"Complete",IF(D21=0,"Not Begun","In Progress"))</f>
        <v>Complete</v>
      </c>
      <c r="D21" s="13">
        <v>1</v>
      </c>
      <c r="E21" s="17">
        <v>44171</v>
      </c>
      <c r="F21" s="17">
        <v>44184</v>
      </c>
      <c r="G21" s="17"/>
      <c r="H21" s="17"/>
    </row>
    <row r="22" spans="1:8" x14ac:dyDescent="0.25">
      <c r="A22" s="8" t="s">
        <v>175</v>
      </c>
      <c r="B22" s="8" t="s">
        <v>179</v>
      </c>
      <c r="C22" s="10" t="str">
        <f>IF(D22=1,"Complete",IF(D22=0,"Not Begun","In Progress"))</f>
        <v>Complete</v>
      </c>
      <c r="D22" s="13">
        <v>1</v>
      </c>
      <c r="E22" s="17">
        <v>44171</v>
      </c>
      <c r="F22" s="17">
        <v>44184</v>
      </c>
      <c r="G22" s="17"/>
      <c r="H22" s="17"/>
    </row>
    <row r="23" spans="1:8" x14ac:dyDescent="0.25">
      <c r="A23" s="8"/>
      <c r="B23" s="8"/>
      <c r="C23" s="8"/>
      <c r="D23" s="13"/>
      <c r="E23" s="17"/>
      <c r="F23" s="17"/>
      <c r="G23" s="17"/>
      <c r="H23" s="17"/>
    </row>
    <row r="24" spans="1:8" x14ac:dyDescent="0.25">
      <c r="A24" s="8"/>
      <c r="B24" s="8"/>
      <c r="C24" s="8"/>
      <c r="D24" s="8"/>
      <c r="E24" s="17"/>
      <c r="F24" s="17"/>
      <c r="G24" s="17"/>
      <c r="H24" s="17"/>
    </row>
    <row r="25" spans="1:8" x14ac:dyDescent="0.25">
      <c r="A25" s="8"/>
      <c r="B25" s="8"/>
      <c r="C25" s="8"/>
      <c r="D25" s="8"/>
      <c r="E25" s="8"/>
      <c r="F25" s="8"/>
      <c r="G25" s="8"/>
    </row>
    <row r="26" spans="1:8" x14ac:dyDescent="0.25">
      <c r="A26" s="8"/>
      <c r="B26" s="8"/>
      <c r="C26" s="8"/>
      <c r="D26" s="8"/>
      <c r="E26" s="8"/>
      <c r="F26" s="8"/>
      <c r="G26" s="8"/>
    </row>
  </sheetData>
  <sheetProtection sheet="1" selectLockedCells="1"/>
  <conditionalFormatting sqref="C7">
    <cfRule type="containsText" dxfId="11" priority="10" operator="containsText" text="Not Begun">
      <formula>NOT(ISERROR(SEARCH("Not Begun",C7)))</formula>
    </cfRule>
    <cfRule type="containsText" dxfId="10" priority="11" operator="containsText" text="In Progress">
      <formula>NOT(ISERROR(SEARCH("In Progress",C7)))</formula>
    </cfRule>
    <cfRule type="containsText" dxfId="9" priority="12" operator="containsText" text="Complete">
      <formula>NOT(ISERROR(SEARCH("Complete",C7)))</formula>
    </cfRule>
  </conditionalFormatting>
  <conditionalFormatting sqref="C12">
    <cfRule type="containsText" dxfId="8" priority="7" operator="containsText" text="Not Begun">
      <formula>NOT(ISERROR(SEARCH("Not Begun",C12)))</formula>
    </cfRule>
    <cfRule type="containsText" dxfId="7" priority="8" operator="containsText" text="In Progress">
      <formula>NOT(ISERROR(SEARCH("In Progress",C12)))</formula>
    </cfRule>
    <cfRule type="containsText" dxfId="6" priority="9" operator="containsText" text="Complete">
      <formula>NOT(ISERROR(SEARCH("Complete",C12)))</formula>
    </cfRule>
  </conditionalFormatting>
  <conditionalFormatting sqref="C16">
    <cfRule type="containsText" dxfId="5" priority="4" operator="containsText" text="Not Begun">
      <formula>NOT(ISERROR(SEARCH("Not Begun",C16)))</formula>
    </cfRule>
    <cfRule type="containsText" dxfId="4" priority="5" operator="containsText" text="In Progress">
      <formula>NOT(ISERROR(SEARCH("In Progress",C16)))</formula>
    </cfRule>
    <cfRule type="containsText" dxfId="3" priority="6" operator="containsText" text="Complete">
      <formula>NOT(ISERROR(SEARCH("Complete",C16)))</formula>
    </cfRule>
  </conditionalFormatting>
  <conditionalFormatting sqref="C3">
    <cfRule type="containsText" dxfId="2" priority="1" operator="containsText" text="Not Begun">
      <formula>NOT(ISERROR(SEARCH("Not Begun",C3)))</formula>
    </cfRule>
    <cfRule type="containsText" dxfId="1" priority="2" operator="containsText" text="In Progress">
      <formula>NOT(ISERROR(SEARCH("In Progress",C3)))</formula>
    </cfRule>
    <cfRule type="containsText" dxfId="0" priority="3" operator="containsText" text="Complete">
      <formula>NOT(ISERROR(SEARCH("Complete",C3)))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34"/>
  <sheetViews>
    <sheetView workbookViewId="0">
      <selection activeCell="H12" sqref="H12"/>
    </sheetView>
  </sheetViews>
  <sheetFormatPr defaultColWidth="9.140625" defaultRowHeight="15" x14ac:dyDescent="0.25"/>
  <cols>
    <col min="1" max="1" width="27.28515625" style="5" customWidth="1"/>
    <col min="2" max="2" width="64.5703125" style="2" customWidth="1"/>
    <col min="3" max="3" width="21.85546875" style="5" customWidth="1"/>
    <col min="4" max="16384" width="9.140625" style="2"/>
  </cols>
  <sheetData>
    <row r="2" spans="1:3" x14ac:dyDescent="0.25">
      <c r="A2" s="5" t="s">
        <v>0</v>
      </c>
    </row>
    <row r="4" spans="1:3" s="3" customFormat="1" x14ac:dyDescent="0.25">
      <c r="A4" s="4" t="s">
        <v>1</v>
      </c>
      <c r="B4" s="3" t="s">
        <v>2</v>
      </c>
      <c r="C4" s="4" t="s">
        <v>3</v>
      </c>
    </row>
    <row r="5" spans="1:3" ht="30" x14ac:dyDescent="0.25">
      <c r="A5" s="5">
        <v>1</v>
      </c>
      <c r="B5" s="1" t="s">
        <v>7</v>
      </c>
      <c r="C5" s="5" t="s">
        <v>4</v>
      </c>
    </row>
    <row r="6" spans="1:3" ht="45" x14ac:dyDescent="0.25">
      <c r="A6" s="5">
        <v>2</v>
      </c>
      <c r="B6" s="2" t="s">
        <v>5</v>
      </c>
      <c r="C6" s="5" t="s">
        <v>4</v>
      </c>
    </row>
    <row r="7" spans="1:3" ht="75" x14ac:dyDescent="0.25">
      <c r="A7" s="5">
        <v>3</v>
      </c>
      <c r="B7" s="2" t="s">
        <v>8</v>
      </c>
      <c r="C7" s="5" t="s">
        <v>4</v>
      </c>
    </row>
    <row r="8" spans="1:3" ht="30" x14ac:dyDescent="0.25">
      <c r="A8" s="5">
        <v>4</v>
      </c>
      <c r="B8" s="2" t="s">
        <v>6</v>
      </c>
      <c r="C8" s="5" t="s">
        <v>4</v>
      </c>
    </row>
    <row r="9" spans="1:3" ht="45" x14ac:dyDescent="0.25">
      <c r="A9" s="5">
        <v>5</v>
      </c>
      <c r="B9" s="2" t="s">
        <v>9</v>
      </c>
      <c r="C9" s="5" t="s">
        <v>10</v>
      </c>
    </row>
    <row r="10" spans="1:3" ht="45" x14ac:dyDescent="0.25">
      <c r="A10" s="5">
        <v>6</v>
      </c>
      <c r="B10" s="2" t="s">
        <v>23</v>
      </c>
      <c r="C10" s="5" t="s">
        <v>10</v>
      </c>
    </row>
    <row r="11" spans="1:3" ht="45" x14ac:dyDescent="0.25">
      <c r="A11" s="5">
        <v>7</v>
      </c>
      <c r="B11" s="2" t="s">
        <v>11</v>
      </c>
      <c r="C11" s="5" t="s">
        <v>10</v>
      </c>
    </row>
    <row r="12" spans="1:3" ht="45" x14ac:dyDescent="0.25">
      <c r="A12" s="5">
        <v>8</v>
      </c>
      <c r="B12" s="2" t="s">
        <v>39</v>
      </c>
      <c r="C12" s="5" t="s">
        <v>10</v>
      </c>
    </row>
    <row r="13" spans="1:3" ht="60" x14ac:dyDescent="0.25">
      <c r="A13" s="5">
        <v>9</v>
      </c>
      <c r="B13" s="2" t="s">
        <v>14</v>
      </c>
      <c r="C13" s="5" t="s">
        <v>10</v>
      </c>
    </row>
    <row r="14" spans="1:3" ht="45" x14ac:dyDescent="0.25">
      <c r="A14" s="5">
        <v>10</v>
      </c>
      <c r="B14" s="2" t="s">
        <v>12</v>
      </c>
      <c r="C14" s="5" t="s">
        <v>10</v>
      </c>
    </row>
    <row r="15" spans="1:3" ht="45" x14ac:dyDescent="0.25">
      <c r="A15" s="5">
        <v>11</v>
      </c>
      <c r="B15" s="2" t="s">
        <v>13</v>
      </c>
      <c r="C15" s="5" t="s">
        <v>10</v>
      </c>
    </row>
    <row r="16" spans="1:3" ht="30" x14ac:dyDescent="0.25">
      <c r="A16" s="5">
        <v>12</v>
      </c>
      <c r="B16" s="2" t="s">
        <v>16</v>
      </c>
      <c r="C16" s="5" t="s">
        <v>15</v>
      </c>
    </row>
    <row r="17" spans="1:3" ht="45" x14ac:dyDescent="0.25">
      <c r="A17" s="5">
        <v>13</v>
      </c>
      <c r="B17" s="2" t="s">
        <v>17</v>
      </c>
      <c r="C17" s="5" t="s">
        <v>15</v>
      </c>
    </row>
    <row r="18" spans="1:3" x14ac:dyDescent="0.25">
      <c r="A18" s="5">
        <v>14</v>
      </c>
      <c r="B18" s="2" t="s">
        <v>22</v>
      </c>
      <c r="C18" s="5" t="s">
        <v>15</v>
      </c>
    </row>
    <row r="19" spans="1:3" ht="45" x14ac:dyDescent="0.25">
      <c r="A19" s="5">
        <v>15</v>
      </c>
      <c r="B19" s="2" t="s">
        <v>18</v>
      </c>
      <c r="C19" s="5" t="s">
        <v>15</v>
      </c>
    </row>
    <row r="20" spans="1:3" ht="45" x14ac:dyDescent="0.25">
      <c r="A20" s="5">
        <v>16</v>
      </c>
      <c r="B20" s="2" t="s">
        <v>19</v>
      </c>
      <c r="C20" s="5" t="s">
        <v>15</v>
      </c>
    </row>
    <row r="21" spans="1:3" ht="30" x14ac:dyDescent="0.25">
      <c r="A21" s="5">
        <v>17</v>
      </c>
      <c r="B21" s="2" t="s">
        <v>20</v>
      </c>
      <c r="C21" s="5" t="s">
        <v>15</v>
      </c>
    </row>
    <row r="22" spans="1:3" ht="75" x14ac:dyDescent="0.25">
      <c r="A22" s="5">
        <v>18</v>
      </c>
      <c r="B22" s="2" t="s">
        <v>24</v>
      </c>
      <c r="C22" s="5" t="s">
        <v>21</v>
      </c>
    </row>
    <row r="23" spans="1:3" ht="30" x14ac:dyDescent="0.25">
      <c r="A23" s="5">
        <v>19</v>
      </c>
      <c r="B23" s="2" t="s">
        <v>25</v>
      </c>
      <c r="C23" s="5" t="s">
        <v>21</v>
      </c>
    </row>
    <row r="24" spans="1:3" ht="45" x14ac:dyDescent="0.25">
      <c r="A24" s="5">
        <v>20</v>
      </c>
      <c r="B24" s="2" t="s">
        <v>26</v>
      </c>
      <c r="C24" s="5" t="s">
        <v>21</v>
      </c>
    </row>
    <row r="25" spans="1:3" ht="30" x14ac:dyDescent="0.25">
      <c r="A25" s="5">
        <v>21</v>
      </c>
      <c r="B25" s="2" t="s">
        <v>27</v>
      </c>
      <c r="C25" s="5" t="s">
        <v>21</v>
      </c>
    </row>
    <row r="26" spans="1:3" ht="45" x14ac:dyDescent="0.25">
      <c r="A26" s="5">
        <v>22</v>
      </c>
      <c r="B26" s="2" t="s">
        <v>31</v>
      </c>
      <c r="C26" s="5" t="s">
        <v>30</v>
      </c>
    </row>
    <row r="27" spans="1:3" ht="75" x14ac:dyDescent="0.25">
      <c r="A27" s="5">
        <v>23</v>
      </c>
      <c r="B27" s="2" t="s">
        <v>28</v>
      </c>
      <c r="C27" s="5" t="s">
        <v>30</v>
      </c>
    </row>
    <row r="28" spans="1:3" ht="45" x14ac:dyDescent="0.25">
      <c r="A28" s="5">
        <v>24</v>
      </c>
      <c r="B28" s="2" t="s">
        <v>29</v>
      </c>
      <c r="C28" s="5" t="s">
        <v>30</v>
      </c>
    </row>
    <row r="29" spans="1:3" ht="45" x14ac:dyDescent="0.25">
      <c r="A29" s="5">
        <v>25</v>
      </c>
      <c r="B29" s="2" t="s">
        <v>33</v>
      </c>
      <c r="C29" s="5" t="s">
        <v>30</v>
      </c>
    </row>
    <row r="30" spans="1:3" ht="30" x14ac:dyDescent="0.25">
      <c r="A30" s="5">
        <v>26</v>
      </c>
      <c r="B30" s="2" t="s">
        <v>35</v>
      </c>
      <c r="C30" s="5" t="s">
        <v>30</v>
      </c>
    </row>
    <row r="31" spans="1:3" ht="45" x14ac:dyDescent="0.25">
      <c r="A31" s="5">
        <v>27</v>
      </c>
      <c r="B31" s="2" t="s">
        <v>34</v>
      </c>
      <c r="C31" s="5" t="s">
        <v>32</v>
      </c>
    </row>
    <row r="32" spans="1:3" ht="30" x14ac:dyDescent="0.25">
      <c r="A32" s="5">
        <v>28</v>
      </c>
      <c r="B32" s="2" t="s">
        <v>37</v>
      </c>
      <c r="C32" s="5" t="s">
        <v>32</v>
      </c>
    </row>
    <row r="33" spans="1:3" ht="30" x14ac:dyDescent="0.25">
      <c r="A33" s="5">
        <v>29</v>
      </c>
      <c r="B33" s="2" t="s">
        <v>36</v>
      </c>
      <c r="C33" s="5" t="s">
        <v>32</v>
      </c>
    </row>
    <row r="34" spans="1:3" ht="30" x14ac:dyDescent="0.25">
      <c r="A34" s="5">
        <v>30</v>
      </c>
      <c r="B34" s="2" t="s">
        <v>38</v>
      </c>
      <c r="C34" s="5" t="s">
        <v>32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E7D04919F53BA488E129BCCA66B19BA" ma:contentTypeVersion="15" ma:contentTypeDescription="Create a new document." ma:contentTypeScope="" ma:versionID="314f6ee2b77ac383e3d936940a88aa69">
  <xsd:schema xmlns:xsd="http://www.w3.org/2001/XMLSchema" xmlns:xs="http://www.w3.org/2001/XMLSchema" xmlns:p="http://schemas.microsoft.com/office/2006/metadata/properties" xmlns:ns1="http://schemas.microsoft.com/sharepoint/v3" xmlns:ns3="37f1387b-e8dc-4260-96a4-48c4ed8bb562" xmlns:ns4="a6194c7d-9f80-4bc6-b014-e8b10a2af06e" targetNamespace="http://schemas.microsoft.com/office/2006/metadata/properties" ma:root="true" ma:fieldsID="f07b5e52a7fac734a95355f8ca5596e1" ns1:_="" ns3:_="" ns4:_="">
    <xsd:import namespace="http://schemas.microsoft.com/sharepoint/v3"/>
    <xsd:import namespace="37f1387b-e8dc-4260-96a4-48c4ed8bb562"/>
    <xsd:import namespace="a6194c7d-9f80-4bc6-b014-e8b10a2af06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1:_ip_UnifiedCompliancePolicyProperties" minOccurs="0"/>
                <xsd:element ref="ns1:_ip_UnifiedCompliancePolicyUIAction" minOccurs="0"/>
                <xsd:element ref="ns4:MediaServiceOCR" minOccurs="0"/>
                <xsd:element ref="ns4:MediaServiceLocation"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f1387b-e8dc-4260-96a4-48c4ed8bb56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194c7d-9f80-4bc6-b014-e8b10a2af06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Location" ma:index="18" nillable="true" ma:displayName="MediaServiceLocation" ma:internalName="MediaServiceLocation"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6F5E79A-809D-4756-B02A-FFC47451B6E4}">
  <ds:schemaRefs>
    <ds:schemaRef ds:uri="http://schemas.microsoft.com/sharepoint/v3/contenttype/forms"/>
  </ds:schemaRefs>
</ds:datastoreItem>
</file>

<file path=customXml/itemProps2.xml><?xml version="1.0" encoding="utf-8"?>
<ds:datastoreItem xmlns:ds="http://schemas.openxmlformats.org/officeDocument/2006/customXml" ds:itemID="{4BAB4FBC-A888-4DF1-B883-4E5330FB70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7f1387b-e8dc-4260-96a4-48c4ed8bb562"/>
    <ds:schemaRef ds:uri="a6194c7d-9f80-4bc6-b014-e8b10a2af0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6FFD30-8D54-481F-95D1-BF4D81893702}">
  <ds:schemaRefs>
    <ds:schemaRef ds:uri="http://schemas.microsoft.com/office/2006/metadata/properties"/>
    <ds:schemaRef ds:uri="37f1387b-e8dc-4260-96a4-48c4ed8bb562"/>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a6194c7d-9f80-4bc6-b014-e8b10a2af06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Dashboard</vt:lpstr>
      <vt:lpstr>Phase 1. Business Understanding</vt:lpstr>
      <vt:lpstr>Phase 2. Data Understanding</vt:lpstr>
      <vt:lpstr>Phase 3. Data Preperation</vt:lpstr>
      <vt:lpstr>Phase 4. Modeling</vt:lpstr>
      <vt:lpstr>Phase 5. Evaluation</vt:lpstr>
      <vt:lpstr>Phase 6. Deployment</vt:lpstr>
      <vt:lpstr>Data Mining Competencies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Scott Fiene</cp:lastModifiedBy>
  <dcterms:created xsi:type="dcterms:W3CDTF">2016-03-25T16:18:12Z</dcterms:created>
  <dcterms:modified xsi:type="dcterms:W3CDTF">2020-12-20T05:59:22Z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0x0101007E7D04919F53BA488E129BCCA66B19BA</vt:lpwstr>
  </property>
</Properties>
</file>