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\Documents\formula\github\Matlab Scripts\Tab Strengths\"/>
    </mc:Choice>
  </mc:AlternateContent>
  <bookViews>
    <workbookView xWindow="0" yWindow="0" windowWidth="23040" windowHeight="9396" activeTab="1"/>
  </bookViews>
  <sheets>
    <sheet name="Thickness Required" sheetId="1" r:id="rId1"/>
    <sheet name="Max For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B3" i="2"/>
  <c r="G3" i="2" s="1"/>
  <c r="D3" i="2"/>
  <c r="F3" i="2" s="1"/>
  <c r="H3" i="2" s="1"/>
  <c r="D3" i="1"/>
  <c r="B3" i="1"/>
  <c r="G3" i="1"/>
  <c r="I3" i="1"/>
  <c r="F3" i="1"/>
  <c r="H3" i="1" s="1"/>
  <c r="K2" i="1"/>
  <c r="I2" i="2"/>
  <c r="H2" i="2"/>
  <c r="F2" i="2"/>
  <c r="B2" i="2"/>
  <c r="G2" i="2" s="1"/>
  <c r="J2" i="2" s="1"/>
  <c r="K2" i="2" s="1"/>
  <c r="J2" i="1"/>
  <c r="I2" i="1"/>
  <c r="H2" i="1"/>
  <c r="G2" i="1"/>
  <c r="F2" i="1"/>
  <c r="J3" i="2" l="1"/>
  <c r="K3" i="2" s="1"/>
  <c r="J3" i="1"/>
  <c r="K3" i="1" s="1"/>
</calcChain>
</file>

<file path=xl/sharedStrings.xml><?xml version="1.0" encoding="utf-8"?>
<sst xmlns="http://schemas.openxmlformats.org/spreadsheetml/2006/main" count="26" uniqueCount="18">
  <si>
    <t>Tab Description</t>
  </si>
  <si>
    <t>Limiting Mode</t>
  </si>
  <si>
    <t>Load [N]</t>
  </si>
  <si>
    <t>Tab Yield Strength [Pa]</t>
  </si>
  <si>
    <t>Tab width [mm]</t>
  </si>
  <si>
    <t>Min Distance
Hole to tab
edge [mm]</t>
  </si>
  <si>
    <t>Bolt Diameter
[in]</t>
  </si>
  <si>
    <t>Thickness
Bearing Limited [mm]</t>
  </si>
  <si>
    <t>Thickness
Shear Limited [mm]</t>
  </si>
  <si>
    <t>Thickness
Tensile Limited [mm]</t>
  </si>
  <si>
    <t>Min Thickness [mm]</t>
  </si>
  <si>
    <t>Max Force [N]</t>
  </si>
  <si>
    <t>Tab Thickness [mm]</t>
  </si>
  <si>
    <t>Force
Bearing Limited [N]</t>
  </si>
  <si>
    <t>Force
Shear Limited [N]</t>
  </si>
  <si>
    <t>Force
Tensile Limited [N]</t>
  </si>
  <si>
    <t>Mild Steel Example</t>
  </si>
  <si>
    <t>Chrome-moly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</si>
</sst>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3" sqref="A3"/>
    </sheetView>
  </sheetViews>
  <sheetFormatPr defaultRowHeight="14.4" x14ac:dyDescent="0.3"/>
  <cols>
    <col min="1" max="1" width="19.6640625" bestFit="1" customWidth="1"/>
    <col min="2" max="2" width="10.109375" customWidth="1"/>
    <col min="3" max="3" width="19.5546875" bestFit="1" customWidth="1"/>
    <col min="4" max="4" width="14.77734375" customWidth="1"/>
    <col min="5" max="5" width="12.33203125" bestFit="1" customWidth="1"/>
    <col min="6" max="6" width="11.5546875" bestFit="1" customWidth="1"/>
    <col min="7" max="7" width="11.88671875" bestFit="1" customWidth="1"/>
    <col min="8" max="8" width="12" customWidth="1"/>
    <col min="9" max="9" width="13.21875" customWidth="1"/>
  </cols>
  <sheetData>
    <row r="1" spans="1:11" ht="43.2" x14ac:dyDescent="0.3">
      <c r="A1" t="s">
        <v>0</v>
      </c>
      <c r="B1" t="s">
        <v>2</v>
      </c>
      <c r="C1" t="s">
        <v>3</v>
      </c>
      <c r="D1" t="s">
        <v>4</v>
      </c>
      <c r="E1" s="1" t="s">
        <v>6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</v>
      </c>
    </row>
    <row r="2" spans="1:11" x14ac:dyDescent="0.3">
      <c r="A2" t="s">
        <v>16</v>
      </c>
      <c r="B2">
        <v>1000</v>
      </c>
      <c r="C2" s="2">
        <v>370000000</v>
      </c>
      <c r="D2">
        <v>25.4</v>
      </c>
      <c r="E2">
        <v>0.5</v>
      </c>
      <c r="F2">
        <f>(D2 - (E2 * 25.4))  /  2</f>
        <v>6.35</v>
      </c>
      <c r="G2" s="3">
        <f xml:space="preserve"> (B2 / ((E2 * 25.4 / 1000) * C2)) * 1000</f>
        <v>0.21281123643328367</v>
      </c>
      <c r="H2" s="3">
        <f xml:space="preserve"> B2 / (F2 / 1000 * 0.577 * C2) * 1000</f>
        <v>0.73764726666649472</v>
      </c>
      <c r="I2" s="3">
        <f xml:space="preserve"> B2 / ((D2 - E2 * 25.4) / 1000 * C2) * 1000</f>
        <v>0.21281123643328367</v>
      </c>
      <c r="J2" s="3">
        <f>MAX(G2:I2)</f>
        <v>0.73764726666649472</v>
      </c>
      <c r="K2" t="str">
        <f>IF(J2=G2, "Bearing", IF(J2=H2, "Shear", "Tensile"))</f>
        <v>Shear</v>
      </c>
    </row>
    <row r="3" spans="1:11" x14ac:dyDescent="0.3">
      <c r="A3" t="s">
        <v>17</v>
      </c>
      <c r="B3">
        <f>8006.79891/2</f>
        <v>4003.3994550000002</v>
      </c>
      <c r="C3" s="2">
        <v>670000000</v>
      </c>
      <c r="D3">
        <f>0.75*25.4</f>
        <v>19.049999999999997</v>
      </c>
      <c r="E3">
        <v>0.25</v>
      </c>
      <c r="F3">
        <f>(D3 - (E3 * 25.4))  /  2</f>
        <v>6.3499999999999988</v>
      </c>
      <c r="G3" s="3">
        <f xml:space="preserve"> (B3 / ((E3 * 25.4 / 1000) * C3)) * 1000</f>
        <v>0.94098001057703606</v>
      </c>
      <c r="H3" s="3">
        <f xml:space="preserve"> B3 / (F3 / 1000 * 0.577 * C3) * 1000</f>
        <v>1.630814576390011</v>
      </c>
      <c r="I3" s="3">
        <f xml:space="preserve"> B3 / ((D3 - E3 * 25.4) / 1000 * C3) * 1000</f>
        <v>0.47049000528851814</v>
      </c>
      <c r="J3" s="3">
        <f>MAX(G3:I3)</f>
        <v>1.630814576390011</v>
      </c>
      <c r="K3" t="str">
        <f>IF(J3=G3, "Bearing", IF(J3=H3, "Shear", "Tensile"))</f>
        <v>Shear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L6" sqref="L6"/>
    </sheetView>
  </sheetViews>
  <sheetFormatPr defaultRowHeight="14.4" x14ac:dyDescent="0.3"/>
  <cols>
    <col min="1" max="1" width="19.6640625" bestFit="1" customWidth="1"/>
    <col min="2" max="2" width="17.33203125" bestFit="1" customWidth="1"/>
    <col min="3" max="3" width="19.5546875" bestFit="1" customWidth="1"/>
    <col min="4" max="4" width="14" bestFit="1" customWidth="1"/>
    <col min="5" max="5" width="12.33203125" bestFit="1" customWidth="1"/>
    <col min="6" max="6" width="11.5546875" bestFit="1" customWidth="1"/>
    <col min="7" max="7" width="11.88671875" bestFit="1" customWidth="1"/>
    <col min="8" max="8" width="12" bestFit="1" customWidth="1"/>
    <col min="9" max="9" width="11.88671875" bestFit="1" customWidth="1"/>
  </cols>
  <sheetData>
    <row r="1" spans="1:12" ht="43.2" x14ac:dyDescent="0.3">
      <c r="A1" t="s">
        <v>0</v>
      </c>
      <c r="B1" t="s">
        <v>12</v>
      </c>
      <c r="C1" t="s">
        <v>3</v>
      </c>
      <c r="D1" t="s">
        <v>4</v>
      </c>
      <c r="E1" s="1" t="s">
        <v>6</v>
      </c>
      <c r="F1" s="1" t="s">
        <v>5</v>
      </c>
      <c r="G1" s="1" t="s">
        <v>13</v>
      </c>
      <c r="H1" s="1" t="s">
        <v>14</v>
      </c>
      <c r="I1" s="1" t="s">
        <v>15</v>
      </c>
      <c r="J1" s="1" t="s">
        <v>11</v>
      </c>
      <c r="K1" s="1" t="s">
        <v>1</v>
      </c>
    </row>
    <row r="2" spans="1:12" x14ac:dyDescent="0.3">
      <c r="A2" t="s">
        <v>16</v>
      </c>
      <c r="B2">
        <f>65/1000*25.4</f>
        <v>1.651</v>
      </c>
      <c r="C2" s="2">
        <v>370000000</v>
      </c>
      <c r="D2">
        <v>25.4</v>
      </c>
      <c r="E2">
        <v>0.5</v>
      </c>
      <c r="F2">
        <f>(D2 - (E2 * 25.4))  /  2</f>
        <v>6.35</v>
      </c>
      <c r="G2" s="2">
        <f xml:space="preserve"> (B2 / 1000) * (E2 * 25.4 / 1000) * C2</f>
        <v>7758.049</v>
      </c>
      <c r="H2" s="2">
        <f xml:space="preserve"> (F2 / 1000) * (B2 / 1000) * 0.577 * C2</f>
        <v>2238.1971364999995</v>
      </c>
      <c r="I2" s="2">
        <f xml:space="preserve"> ((D2 / 1000) - (E2 * 25.4 / 1000)) * (B2  / 1000) * C2</f>
        <v>7758.049</v>
      </c>
      <c r="J2" s="2">
        <f>MIN(G2:I2)</f>
        <v>2238.1971364999995</v>
      </c>
      <c r="K2" t="str">
        <f>IF(J2=G2, "Bearing", IF(J2=H2, "Shear", "Tensile"))</f>
        <v>Shear</v>
      </c>
    </row>
    <row r="3" spans="1:12" x14ac:dyDescent="0.3">
      <c r="A3" t="s">
        <v>17</v>
      </c>
      <c r="B3">
        <f>79/1000*25.4</f>
        <v>2.0065999999999997</v>
      </c>
      <c r="C3" s="2">
        <v>670000000</v>
      </c>
      <c r="D3">
        <f>0.75*25.4</f>
        <v>19.049999999999997</v>
      </c>
      <c r="E3">
        <v>0.25</v>
      </c>
      <c r="F3">
        <f>(D3 - (E3 * 25.4))  /  2</f>
        <v>6.3499999999999988</v>
      </c>
      <c r="G3" s="2">
        <f xml:space="preserve"> (B3 / 1000) * (E3 * 25.4 / 1000) * C3</f>
        <v>8537.0796999999984</v>
      </c>
      <c r="H3" s="2">
        <f xml:space="preserve"> (F3 / 1000) * (B3 / 1000) * 0.577 * C3</f>
        <v>4925.894986899998</v>
      </c>
      <c r="I3" s="2">
        <f xml:space="preserve"> ((D3 / 1000) - (E3 * 25.4 / 1000)) * (B3  / 1000) * C3</f>
        <v>17074.159399999997</v>
      </c>
      <c r="J3" s="2">
        <f>MIN(G3:I3)</f>
        <v>4925.894986899998</v>
      </c>
      <c r="K3" t="str">
        <f>IF(J3=G3, "Bearing", IF(J3=H3, "Shear", "Tensile"))</f>
        <v>Shear</v>
      </c>
      <c r="L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Thickness Required</vt:lpstr>
      <vt:lpstr>Max Force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Fjordbotten</dc:creator>
  <cp:lastModifiedBy>Scott Fjordbotten</cp:lastModifiedBy>
  <dcterms:created xsi:type="dcterms:W3CDTF">2016-11-19T22:30:01Z</dcterms:created>
  <dcterms:modified xsi:type="dcterms:W3CDTF">2016-11-20T00:07:52Z</dcterms:modified>
</cp:coreProperties>
</file>